
<file path=[Content_Types].xml><?xml version="1.0" encoding="utf-8"?>
<Types xmlns="http://schemas.openxmlformats.org/package/2006/content-types">
  <Default ContentType="image/gif" Extension="gif"/>
  <Default ContentType="image/jpeg" Extension="jpeg"/>
  <Default ContentType="image/jpeg" Extension="jpg"/>
  <Default ContentType="image/png" Extension="png"/>
  <Default ContentType="application/vnd.openxmlformats-package.relationships+xml" Extension="rels"/>
  <Default ContentType="image/tiff" Extension="tif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filterPrivacy="1" codeName="ThisWorkbook"/>
  <bookViews>
    <workbookView activeTab="0"/>
  </bookViews>
  <sheets>
    <sheet name="PLANILHA ORCAMENTARIA" sheetId="1" r:id="rId1"/>
    <sheet name="CUSTO DIRETO" sheetId="2" r:id="rId2"/>
    <sheet name="RESUMO" sheetId="3" r:id="rId3"/>
    <sheet name="MEMORIA DE CALCULO" sheetId="4" r:id="rId4"/>
    <sheet name="COMPOSICOES" sheetId="5" r:id="rId5"/>
    <sheet name="COMPOSICOES PROPRIAS" sheetId="6" r:id="rId6"/>
    <sheet name="COMPOSICOES AUXILIARES" sheetId="7" r:id="rId7"/>
    <sheet name="SINTETICO SERVICOS" sheetId="8" r:id="rId8"/>
    <sheet name="SINTETICO PROPRIAS" sheetId="9" r:id="rId9"/>
    <sheet name="SINTETICO AUXILIARES" sheetId="10" r:id="rId10"/>
    <sheet name="SINTETICO MAO DE OBRA" sheetId="11" r:id="rId11"/>
    <sheet name="SINTETICO MATERIAIS" sheetId="12" r:id="rId12"/>
    <sheet name="QUANTITATIVOS" sheetId="13" r:id="rId13"/>
    <sheet name="CURVA ABC SERVICOS" sheetId="14" r:id="rId14"/>
    <sheet name="CURVA ABC INSUMOS" sheetId="15" r:id="rId15"/>
    <sheet name="CRONOGRAMA" sheetId="16" r:id="rId16"/>
    <sheet name="CRONOGRAMA INSUMOS" sheetId="17" r:id="rId17"/>
    <sheet name="BDI" sheetId="18" r:id="rId18"/>
    <sheet name="ENCARGOS SOCIAIS" sheetId="19" r:id="rId19"/>
  </sheets>
  <definedNames>
    <definedName name="JR_PAGE_ANCHOR_0_1">'PLANILHA ORCAMENTARIA'!$A$1</definedName>
    <definedName name="JR_PAGE_ANCHOR_1_1">'CUSTO DIRETO'!$A$1</definedName>
    <definedName name="JR_PAGE_ANCHOR_2_1">'RESUMO'!$A$1</definedName>
    <definedName name="JR_PAGE_ANCHOR_3_1">'MEMORIA DE CALCULO'!$A$1</definedName>
    <definedName name="JR_PAGE_ANCHOR_4_1">'COMPOSICOES'!$A$1</definedName>
    <definedName name="JR_PAGE_ANCHOR_5_1">'COMPOSICOES PROPRIAS'!$A$1</definedName>
    <definedName name="JR_PAGE_ANCHOR_6_1">'COMPOSICOES AUXILIARES'!$A$1</definedName>
    <definedName name="JR_PAGE_ANCHOR_7_1">'SINTETICO SERVICOS'!$A$1</definedName>
    <definedName name="JR_PAGE_ANCHOR_8_1">'SINTETICO PROPRIAS'!$A$1</definedName>
    <definedName name="JR_PAGE_ANCHOR_9_1">'SINTETICO AUXILIARES'!$A$1</definedName>
    <definedName name="JR_PAGE_ANCHOR_10_1">'SINTETICO MAO DE OBRA'!$A$1</definedName>
    <definedName name="JR_PAGE_ANCHOR_11_1">'SINTETICO MATERIAIS'!$A$1</definedName>
    <definedName name="JR_PAGE_ANCHOR_12_1">'QUANTITATIVOS'!$A$1</definedName>
    <definedName name="JR_PAGE_ANCHOR_13_1">'CURVA ABC SERVICOS'!$A$1</definedName>
    <definedName name="JR_PAGE_ANCHOR_14_1">'CURVA ABC INSUMOS'!$A$1</definedName>
    <definedName name="JR_PAGE_ANCHOR_15_1">'CRONOGRAMA'!$A$1</definedName>
    <definedName name="JR_PAGE_ANCHOR_16_1">'CRONOGRAMA INSUMOS'!$A$1</definedName>
    <definedName name="JR_PAGE_ANCHOR_17_1">'BDI'!$A$1</definedName>
    <definedName name="JR_PAGE_ANCHOR_18_1">'ENCARGOS SOCIAIS'!$A$1</definedName>
    <definedName name="VALOR_TOTAL">'PLANILHA ORCAMENTARIA'!$I$20</definedName>
  </definedName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7">
    <numFmt numFmtId="0" formatCode="General"/>
    <numFmt numFmtId="1" formatCode="R$ #,##0.00"/>
    <numFmt numFmtId="2" formatCode="#,##0.00"/>
    <numFmt numFmtId="3" formatCode="R$ ###,###,##0.00"/>
    <numFmt numFmtId="4" formatCode="#,##0.00000000"/>
    <numFmt numFmtId="5" formatCode="###,###,##0.00"/>
    <numFmt numFmtId="6" formatCode="#,##0.0000000"/>
    <numFmt numFmtId="7" formatCode="#,##0.00000000000000"/>
    <numFmt numFmtId="8" formatCode="#,##0.0000"/>
    <numFmt numFmtId="9" formatCode="#,##0.000000000000"/>
    <numFmt numFmtId="10" formatCode="#,##0.000000000"/>
    <numFmt numFmtId="11" formatCode="#,##0.000000000000000000"/>
    <numFmt numFmtId="12" formatCode="#,##0.00000000000000000"/>
    <numFmt numFmtId="13" formatCode="#,##0.0000000000000"/>
    <numFmt numFmtId="14" formatCode="#,##0.0000000000"/>
    <numFmt numFmtId="15" formatCode="#,##0.000000000000000"/>
    <numFmt numFmtId="16" formatCode="#,##0.00%"/>
  </numFmts>
  <fonts count="16">
    <font>
      <sz val="11"/>
      <color theme="1"/>
      <name val="Calibri"/>
      <family val="2"/>
      <scheme val="minor"/>
    </font>
    <font>
      <sz val="6.0"/>
      <color rgb="000000"/>
      <name val="Arial"/>
      <b val="true"/>
      <i val="false"/>
      <u val="none"/>
      <strike val="false"/>
      <family val="2"/>
    </font>
    <font>
      <sz val="6.0"/>
      <color rgb="000000"/>
      <name val="Arial"/>
      <b val="false"/>
      <i val="false"/>
      <u val="none"/>
      <strike val="false"/>
      <family val="2"/>
    </font>
    <font>
      <sz val="5.0"/>
      <color rgb="000000"/>
      <name val="Arial"/>
      <b val="true"/>
      <i val="false"/>
      <u val="none"/>
      <strike val="false"/>
      <family val="2"/>
    </font>
    <font>
      <sz val="4.0"/>
      <color rgb="000000"/>
      <name val="Arial"/>
      <b val="true"/>
      <i val="false"/>
      <u val="none"/>
      <strike val="false"/>
      <family val="2"/>
    </font>
    <font>
      <sz val="9.0"/>
      <color rgb="000000"/>
      <name val="SansSerif"/>
      <b val="true"/>
      <i val="true"/>
      <u val="none"/>
      <strike val="false"/>
      <family val="2"/>
    </font>
    <font>
      <sz val="6.0"/>
      <color rgb="000000"/>
      <name val="SansSerif"/>
      <b val="true"/>
      <i val="false"/>
      <u val="none"/>
      <strike val="false"/>
      <family val="2"/>
    </font>
    <font>
      <sz val="6.0"/>
      <color rgb="000000"/>
      <name val="SansSerif"/>
      <b val="false"/>
      <i val="false"/>
      <u val="none"/>
      <strike val="false"/>
      <family val="2"/>
    </font>
    <font>
      <sz val="9.0"/>
      <color rgb="000000"/>
      <name val="SansSerif"/>
      <b val="false"/>
      <i val="false"/>
      <u val="none"/>
      <strike val="false"/>
      <family val="2"/>
    </font>
    <font>
      <sz val="7.0"/>
      <color rgb="000000"/>
      <name val="Arial"/>
      <b val="true"/>
      <i val="false"/>
      <u val="none"/>
      <strike val="false"/>
      <family val="2"/>
    </font>
    <font>
      <sz val="5.0"/>
      <color rgb="000000"/>
      <name val="SansSerif"/>
      <b val="true"/>
      <i val="false"/>
      <u val="none"/>
      <strike val="false"/>
      <family val="2"/>
    </font>
    <font>
      <sz val="5.5"/>
      <color rgb="000000"/>
      <name val="SansSerif"/>
      <b val="false"/>
      <i val="false"/>
      <u val="none"/>
      <strike val="false"/>
      <family val="2"/>
    </font>
    <font>
      <sz val="7.0"/>
      <color rgb="000000"/>
      <name val="Arial"/>
      <b val="false"/>
      <i val="false"/>
      <u val="none"/>
      <strike val="false"/>
      <family val="2"/>
    </font>
    <font>
      <sz val="7.0"/>
      <color rgb="000000"/>
      <name val="SansSerif"/>
      <b val="false"/>
      <i val="false"/>
      <u val="none"/>
      <strike val="false"/>
      <family val="2"/>
    </font>
    <font>
      <sz val="5.0"/>
      <color rgb="000000"/>
      <name val="Arial"/>
      <b val="false"/>
      <i val="false"/>
      <u val="none"/>
      <strike val="false"/>
      <family val="2"/>
    </font>
    <font>
      <sz val="9.0"/>
      <color rgb="000000"/>
      <name val="Arial"/>
      <b val="true"/>
      <i val="false"/>
      <u val="none"/>
      <strike val="false"/>
      <family val="2"/>
    </font>
  </fonts>
  <fills count="115">
    <fill>
      <patternFill patternType="none"/>
    </fill>
    <fill>
      <patternFill patternType="solid">
        <fgColor rgb="FFFFFF"/>
      </patternFill>
    </fill>
    <fill>
      <patternFill patternType="none"/>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
      </patternFill>
    </fill>
    <fill>
      <patternFill patternType="solid">
        <fgColor rgb="CCCCCC"/>
      </patternFill>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DFDFDF"/>
      </patternFill>
    </fill>
    <fill>
      <patternFill patternType="solid">
        <fgColor rgb="FFFFFF"/>
      </patternFill>
    </fill>
    <fill>
      <patternFill patternType="solid">
        <fgColor rgb="FFFFFF"/>
      </patternFill>
    </fill>
    <fill>
      <patternFill patternType="none"/>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none"/>
    </fill>
    <fill>
      <patternFill patternType="none"/>
    </fill>
    <fill>
      <patternFill patternType="none"/>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C0C0C0"/>
      </patternFill>
    </fill>
    <fill>
      <patternFill patternType="solid">
        <fgColor rgb="C0C0C0"/>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DFDFDF"/>
      </patternFill>
    </fill>
    <fill>
      <patternFill patternType="solid">
        <fgColor rgb="DFDFDF"/>
      </patternFill>
    </fill>
    <fill>
      <patternFill patternType="none"/>
    </fill>
    <fill>
      <patternFill patternType="none"/>
    </fill>
    <fill>
      <patternFill patternType="none"/>
    </fill>
    <fill>
      <patternFill patternType="none"/>
    </fill>
    <fill>
      <patternFill patternType="none"/>
    </fill>
    <fill>
      <patternFill patternType="solid">
        <fgColor rgb="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13">
    <border>
      <left/>
      <right/>
      <top/>
      <bottom/>
      <diagonal/>
    </border>
    <border>
      <left>
        <color rgb="000000"/>
      </left>
      <right>
        <color rgb="000000"/>
      </right>
      <top>
        <color rgb="000000"/>
      </top>
      <bottom>
        <color rgb="000000"/>
      </bottom>
      <diagonal/>
    </border>
    <border>
      <left style="thin">
        <color rgb="000000"/>
      </left>
      <right style="thin">
        <color rgb="000000"/>
      </right>
      <top style="thin">
        <color rgb="000000"/>
      </top>
      <bottom style="thin">
        <color rgb="000000"/>
      </bottom>
      <diagonal/>
    </border>
    <border>
      <left style="thin">
        <color rgb="000000"/>
      </left>
      <right>
        <color rgb="000000"/>
      </right>
      <top style="thin">
        <color rgb="000000"/>
      </top>
      <bottom>
        <color rgb="000000"/>
      </bottom>
      <diagonal/>
    </border>
    <border>
      <left style="thin">
        <color rgb="000000"/>
      </left>
      <right style="thin">
        <color rgb="000000"/>
      </right>
      <top style="thin">
        <color rgb="000000"/>
      </top>
      <bottom>
        <color rgb="000000"/>
      </bottom>
      <diagonal/>
    </border>
    <border>
      <left style="thin">
        <color rgb="000000"/>
      </left>
      <right>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
      <left style="thin">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color rgb="000000"/>
      </left>
      <right>
        <color rgb="000000"/>
      </right>
      <top style="thin">
        <color rgb="000000"/>
      </top>
      <bottom>
        <color rgb="000000"/>
      </bottom>
      <diagonal/>
    </border>
  </borders>
  <cellStyleXfs count="1">
    <xf/>
  </cellStyleXfs>
  <cellXfs count="114">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1" fillId="3" borderId="2" xfId="0" applyAlignment="1" applyProtection="1" applyNumberFormat="1" applyFont="1" applyFill="1" applyBorder="1">
      <alignment wrapText="true" horizontal="center" vertical="center"/>
      <protection hidden="false" locked="true"/>
    </xf>
    <xf numFmtId="0" fontId="1" fillId="4" borderId="2" xfId="0" applyAlignment="1" applyProtection="1" applyNumberFormat="1" applyFont="1" applyFill="1" applyBorder="1">
      <alignment wrapText="true" horizontal="left" vertical="center"/>
      <protection hidden="false" locked="true"/>
    </xf>
    <xf numFmtId="1" fontId="1" fillId="5" borderId="2" xfId="0" applyAlignment="1" applyProtection="1" applyNumberFormat="1" applyFont="1" applyFill="1" applyBorder="1">
      <alignment wrapText="true" horizontal="right" vertical="center"/>
      <protection hidden="false" locked="true"/>
    </xf>
    <xf numFmtId="0" fontId="2" fillId="6" borderId="2" xfId="0" applyAlignment="1" applyProtection="1" applyNumberFormat="1" applyFont="1" applyFill="1" applyBorder="1">
      <alignment wrapText="true" horizontal="left" vertical="center"/>
      <protection hidden="false" locked="true"/>
    </xf>
    <xf numFmtId="0" fontId="2" fillId="7" borderId="2" xfId="0" applyAlignment="1" applyProtection="1" applyNumberFormat="1" applyFont="1" applyFill="1" applyBorder="1">
      <alignment wrapText="true" horizontal="center" vertical="center"/>
      <protection hidden="false" locked="true"/>
    </xf>
    <xf numFmtId="2" fontId="2" fillId="8" borderId="2" xfId="0" applyAlignment="1" applyProtection="1" applyNumberFormat="1" applyFont="1" applyFill="1" applyBorder="1">
      <alignment wrapText="true" horizontal="right" vertical="center"/>
      <protection hidden="false" locked="true"/>
    </xf>
    <xf numFmtId="1" fontId="2" fillId="9" borderId="2" xfId="0" applyAlignment="1" applyProtection="1" applyNumberFormat="1" applyFont="1" applyFill="1" applyBorder="1">
      <alignment wrapText="true" horizontal="right" vertical="center"/>
      <protection hidden="false" locked="true"/>
    </xf>
    <xf numFmtId="0" fontId="0" fillId="10" borderId="0" xfId="0" applyAlignment="1" applyProtection="1" applyNumberFormat="1" applyFont="1" applyFill="1" applyBorder="1">
      <alignment wrapText="true"/>
      <protection hidden="false" locked="false"/>
    </xf>
    <xf numFmtId="0" fontId="3" fillId="11" borderId="2" xfId="0" applyAlignment="1" applyProtection="1" applyNumberFormat="1" applyFont="1" applyFill="1" applyBorder="1">
      <alignment wrapText="true" horizontal="right" vertical="center"/>
      <protection hidden="false" locked="true"/>
    </xf>
    <xf numFmtId="0" fontId="0" fillId="12" borderId="1" xfId="0" applyAlignment="1" applyProtection="1" applyNumberFormat="1" applyFont="1" applyFill="1" applyBorder="1">
      <alignment wrapText="true"/>
      <protection hidden="false" locked="false"/>
    </xf>
    <xf numFmtId="0" fontId="3" fillId="13" borderId="2" xfId="0" applyAlignment="1" applyProtection="1" applyNumberFormat="1" applyFont="1" applyFill="1" applyBorder="1">
      <alignment wrapText="true" horizontal="center" vertical="center"/>
      <protection hidden="false" locked="true"/>
    </xf>
    <xf numFmtId="0" fontId="4" fillId="14" borderId="2" xfId="0" applyAlignment="1" applyProtection="1" applyNumberFormat="1" applyFont="1" applyFill="1" applyBorder="1">
      <alignment wrapText="true" horizontal="center" vertical="center"/>
      <protection hidden="false" locked="true"/>
    </xf>
    <xf numFmtId="3" fontId="1" fillId="15" borderId="2" xfId="0" applyAlignment="1" applyProtection="1" applyNumberFormat="1" applyFont="1" applyFill="1" applyBorder="1">
      <alignment wrapText="true" horizontal="right" vertical="center"/>
      <protection hidden="false" locked="true"/>
    </xf>
    <xf numFmtId="0" fontId="1" fillId="16" borderId="1" xfId="0" applyAlignment="1" applyProtection="1" applyNumberFormat="1" applyFont="1" applyFill="1" applyBorder="1">
      <alignment wrapText="true" horizontal="left" vertical="center"/>
      <protection hidden="false" locked="true"/>
    </xf>
    <xf numFmtId="1" fontId="1" fillId="17" borderId="1" xfId="0" applyAlignment="1" applyProtection="1" applyNumberFormat="1" applyFont="1" applyFill="1" applyBorder="1">
      <alignment wrapText="true" horizontal="right" vertical="center"/>
      <protection hidden="false" locked="true"/>
    </xf>
    <xf numFmtId="2" fontId="1" fillId="18" borderId="1" xfId="0" applyAlignment="1" applyProtection="1" applyNumberFormat="1" applyFont="1" applyFill="1" applyBorder="1">
      <alignment wrapText="true" horizontal="right" vertical="center"/>
      <protection hidden="false" locked="true"/>
    </xf>
    <xf numFmtId="0" fontId="3" fillId="19" borderId="1" xfId="0" applyAlignment="1" applyProtection="1" applyNumberFormat="1" applyFont="1" applyFill="1" applyBorder="1">
      <alignment wrapText="true" horizontal="right" vertical="center"/>
      <protection hidden="false" locked="true"/>
    </xf>
    <xf numFmtId="0" fontId="5" fillId="20" borderId="1" xfId="0" applyAlignment="1" applyProtection="1" applyNumberFormat="1" applyFont="1" applyFill="1" applyBorder="1">
      <alignment wrapText="true" horizontal="left" vertical="top"/>
      <protection hidden="false" locked="true"/>
    </xf>
    <xf numFmtId="0" fontId="6" fillId="21" borderId="1" xfId="0" applyAlignment="1" applyProtection="1" applyNumberFormat="1" applyFont="1" applyFill="1" applyBorder="1">
      <alignment wrapText="true" horizontal="left" vertical="center"/>
      <protection hidden="false" locked="true"/>
    </xf>
    <xf numFmtId="0" fontId="6" fillId="22" borderId="2" xfId="0" applyAlignment="1" applyProtection="1" applyNumberFormat="1" applyFont="1" applyFill="1" applyBorder="1">
      <alignment wrapText="true" horizontal="center" vertical="center"/>
      <protection hidden="false" locked="true"/>
    </xf>
    <xf numFmtId="0" fontId="7" fillId="23" borderId="3" xfId="0" applyAlignment="1" applyProtection="1" applyNumberFormat="1" applyFont="1" applyFill="1" applyBorder="1">
      <alignment wrapText="true" horizontal="left" vertical="top"/>
      <protection hidden="false" locked="true"/>
    </xf>
    <xf numFmtId="0" fontId="7" fillId="24" borderId="4" xfId="0" applyAlignment="1" applyProtection="1" applyNumberFormat="1" applyFont="1" applyFill="1" applyBorder="1">
      <alignment wrapText="true" horizontal="left" vertical="top"/>
      <protection hidden="false" locked="true"/>
    </xf>
    <xf numFmtId="4" fontId="7" fillId="25" borderId="4" xfId="0" applyAlignment="1" applyProtection="1" applyNumberFormat="1" applyFont="1" applyFill="1" applyBorder="1">
      <alignment wrapText="true" horizontal="right" vertical="top"/>
      <protection hidden="false" locked="true"/>
    </xf>
    <xf numFmtId="2" fontId="6" fillId="26" borderId="4" xfId="0" applyAlignment="1" applyProtection="1" applyNumberFormat="1" applyFont="1" applyFill="1" applyBorder="1">
      <alignment wrapText="true" horizontal="right" vertical="top"/>
      <protection hidden="false" locked="true"/>
    </xf>
    <xf numFmtId="0" fontId="7" fillId="27" borderId="5" xfId="0" applyAlignment="1" applyProtection="1" applyNumberFormat="1" applyFont="1" applyFill="1" applyBorder="1">
      <alignment wrapText="true" horizontal="left" vertical="top"/>
      <protection hidden="false" locked="true"/>
    </xf>
    <xf numFmtId="0" fontId="7" fillId="28" borderId="6" xfId="0" applyAlignment="1" applyProtection="1" applyNumberFormat="1" applyFont="1" applyFill="1" applyBorder="1">
      <alignment wrapText="true" horizontal="left" vertical="top"/>
      <protection hidden="false" locked="true"/>
    </xf>
    <xf numFmtId="0" fontId="0" fillId="29" borderId="2" xfId="0" applyAlignment="1" applyProtection="1" applyNumberFormat="1" applyFont="1" applyFill="1" applyBorder="1">
      <alignment wrapText="true"/>
      <protection hidden="false" locked="false"/>
    </xf>
    <xf numFmtId="2" fontId="6" fillId="30" borderId="2" xfId="0" applyAlignment="1" applyProtection="1" applyNumberFormat="1" applyFont="1" applyFill="1" applyBorder="1">
      <alignment wrapText="true" horizontal="right" vertical="center"/>
      <protection hidden="false" locked="true"/>
    </xf>
    <xf numFmtId="0" fontId="6" fillId="31" borderId="1" xfId="0" applyAlignment="1" applyProtection="1" applyNumberFormat="1" applyFont="1" applyFill="1" applyBorder="1">
      <alignment wrapText="true" horizontal="left" vertical="top"/>
      <protection hidden="false" locked="true"/>
    </xf>
    <xf numFmtId="0" fontId="8" fillId="32" borderId="1" xfId="0" applyAlignment="1" applyProtection="1" applyNumberFormat="1" applyFont="1" applyFill="1" applyBorder="1">
      <alignment wrapText="true" horizontal="left" vertical="top"/>
      <protection hidden="false" locked="true"/>
    </xf>
    <xf numFmtId="0" fontId="9" fillId="33" borderId="2" xfId="0" applyAlignment="1" applyProtection="1" applyNumberFormat="1" applyFont="1" applyFill="1" applyBorder="1">
      <alignment wrapText="true" horizontal="left" vertical="center"/>
      <protection hidden="false" locked="true"/>
    </xf>
    <xf numFmtId="0" fontId="10" fillId="34" borderId="2" xfId="0" applyAlignment="1" applyProtection="1" applyNumberFormat="1" applyFont="1" applyFill="1" applyBorder="1">
      <alignment wrapText="true" horizontal="left" vertical="center"/>
      <protection hidden="false" locked="true"/>
    </xf>
    <xf numFmtId="0" fontId="7" fillId="35" borderId="2" xfId="0" applyAlignment="1" applyProtection="1" applyNumberFormat="1" applyFont="1" applyFill="1" applyBorder="1">
      <alignment wrapText="true" horizontal="center" vertical="top"/>
      <protection hidden="false" locked="true"/>
    </xf>
    <xf numFmtId="0" fontId="7" fillId="36" borderId="2" xfId="0" applyAlignment="1" applyProtection="1" applyNumberFormat="1" applyFont="1" applyFill="1" applyBorder="1">
      <alignment wrapText="true" horizontal="justify" vertical="top"/>
      <protection hidden="false" locked="true"/>
    </xf>
    <xf numFmtId="4" fontId="7" fillId="37" borderId="2" xfId="0" applyAlignment="1" applyProtection="1" applyNumberFormat="1" applyFont="1" applyFill="1" applyBorder="1">
      <alignment wrapText="true" horizontal="right" vertical="top"/>
      <protection hidden="false" locked="true"/>
    </xf>
    <xf numFmtId="1" fontId="7" fillId="38" borderId="2" xfId="0" applyAlignment="1" applyProtection="1" applyNumberFormat="1" applyFont="1" applyFill="1" applyBorder="1">
      <alignment wrapText="true" horizontal="right" vertical="top"/>
      <protection hidden="false" locked="true"/>
    </xf>
    <xf numFmtId="0" fontId="10" fillId="39" borderId="2" xfId="0" applyAlignment="1" applyProtection="1" applyNumberFormat="1" applyFont="1" applyFill="1" applyBorder="1">
      <alignment wrapText="true" horizontal="right" vertical="top"/>
      <protection hidden="false" locked="true"/>
    </xf>
    <xf numFmtId="1" fontId="10" fillId="40" borderId="2" xfId="0" applyAlignment="1" applyProtection="1" applyNumberFormat="1" applyFont="1" applyFill="1" applyBorder="1">
      <alignment wrapText="true" horizontal="right" vertical="top"/>
      <protection hidden="false" locked="true"/>
    </xf>
    <xf numFmtId="0" fontId="1" fillId="41" borderId="2" xfId="0" applyAlignment="1" applyProtection="1" applyNumberFormat="1" applyFont="1" applyFill="1" applyBorder="1">
      <alignment wrapText="true" horizontal="right" vertical="center"/>
      <protection hidden="false" locked="true"/>
    </xf>
    <xf numFmtId="2" fontId="1" fillId="42" borderId="2" xfId="0" applyAlignment="1" applyProtection="1" applyNumberFormat="1" applyFont="1" applyFill="1" applyBorder="1">
      <alignment wrapText="true" horizontal="right" vertical="center"/>
      <protection hidden="false" locked="true"/>
    </xf>
    <xf numFmtId="1" fontId="11" fillId="43" borderId="2" xfId="0" applyAlignment="1" applyProtection="1" applyNumberFormat="1" applyFont="1" applyFill="1" applyBorder="1">
      <alignment wrapText="true" horizontal="right" vertical="top"/>
      <protection hidden="false" locked="true"/>
    </xf>
    <xf numFmtId="0" fontId="9" fillId="44" borderId="1" xfId="0" applyAlignment="1" applyProtection="1" applyNumberFormat="1" applyFont="1" applyFill="1" applyBorder="1">
      <alignment wrapText="true" horizontal="right" vertical="center"/>
      <protection hidden="false" locked="true"/>
    </xf>
    <xf numFmtId="0" fontId="2" fillId="45" borderId="2" xfId="0" applyAlignment="1" applyProtection="1" applyNumberFormat="1" applyFont="1" applyFill="1" applyBorder="1">
      <alignment wrapText="true" horizontal="justify" vertical="center"/>
      <protection hidden="false" locked="true"/>
    </xf>
    <xf numFmtId="5" fontId="2" fillId="46" borderId="2" xfId="0" applyAlignment="1" applyProtection="1" applyNumberFormat="1" applyFont="1" applyFill="1" applyBorder="1">
      <alignment wrapText="true" horizontal="right" vertical="center"/>
      <protection hidden="false" locked="true"/>
    </xf>
    <xf numFmtId="3" fontId="2" fillId="47" borderId="2" xfId="0" applyAlignment="1" applyProtection="1" applyNumberFormat="1" applyFont="1" applyFill="1" applyBorder="1">
      <alignment wrapText="true" horizontal="right" vertical="center"/>
      <protection hidden="false" locked="true"/>
    </xf>
    <xf numFmtId="0" fontId="1" fillId="48" borderId="7" xfId="0" applyAlignment="1" applyProtection="1" applyNumberFormat="1" applyFont="1" applyFill="1" applyBorder="1">
      <alignment wrapText="true" horizontal="left" vertical="center"/>
      <protection hidden="false" locked="true"/>
    </xf>
    <xf numFmtId="5" fontId="1" fillId="49" borderId="7" xfId="0" applyAlignment="1" applyProtection="1" applyNumberFormat="1" applyFont="1" applyFill="1" applyBorder="1">
      <alignment wrapText="true" horizontal="center" vertical="center"/>
      <protection hidden="false" locked="true"/>
    </xf>
    <xf numFmtId="0" fontId="2" fillId="50" borderId="1" xfId="0" applyAlignment="1" applyProtection="1" applyNumberFormat="1" applyFont="1" applyFill="1" applyBorder="1">
      <alignment wrapText="true" horizontal="left" vertical="center"/>
      <protection hidden="false" locked="true"/>
    </xf>
    <xf numFmtId="5" fontId="2" fillId="51" borderId="1" xfId="0" applyAlignment="1" applyProtection="1" applyNumberFormat="1" applyFont="1" applyFill="1" applyBorder="1">
      <alignment wrapText="true" horizontal="center" vertical="center"/>
      <protection hidden="false" locked="true"/>
    </xf>
    <xf numFmtId="2" fontId="2" fillId="52" borderId="1" xfId="0" applyAlignment="1" applyProtection="1" applyNumberFormat="1" applyFont="1" applyFill="1" applyBorder="1">
      <alignment wrapText="true" horizontal="right" vertical="center"/>
      <protection hidden="false" locked="true"/>
    </xf>
    <xf numFmtId="4" fontId="2" fillId="53" borderId="1" xfId="0" applyAlignment="1" applyProtection="1" applyNumberFormat="1" applyFont="1" applyFill="1" applyBorder="1">
      <alignment wrapText="true" horizontal="right" vertical="center"/>
      <protection hidden="false" locked="true"/>
    </xf>
    <xf numFmtId="0" fontId="1" fillId="54" borderId="1" xfId="0" applyAlignment="1" applyProtection="1" applyNumberFormat="1" applyFont="1" applyFill="1" applyBorder="1">
      <alignment wrapText="true" horizontal="right" vertical="center"/>
      <protection hidden="false" locked="true"/>
    </xf>
    <xf numFmtId="4" fontId="1" fillId="55" borderId="1" xfId="0" applyAlignment="1" applyProtection="1" applyNumberFormat="1" applyFont="1" applyFill="1" applyBorder="1">
      <alignment wrapText="true" horizontal="right" vertical="center"/>
      <protection hidden="false" locked="true"/>
    </xf>
    <xf numFmtId="0" fontId="1" fillId="56" borderId="2" xfId="0" applyAlignment="1" applyProtection="1" applyNumberFormat="1" applyFont="1" applyFill="1" applyBorder="1">
      <alignment wrapText="true" horizontal="center" vertical="center"/>
      <protection hidden="false" locked="true"/>
    </xf>
    <xf numFmtId="0" fontId="1" fillId="57" borderId="2" xfId="0" applyAlignment="1" applyProtection="1" applyNumberFormat="1" applyFont="1" applyFill="1" applyBorder="1">
      <alignment wrapText="true" horizontal="left" vertical="center"/>
      <protection hidden="false" locked="true"/>
    </xf>
    <xf numFmtId="0" fontId="2" fillId="58" borderId="1" xfId="0" applyAlignment="1" applyProtection="1" applyNumberFormat="1" applyFont="1" applyFill="1" applyBorder="1">
      <alignment wrapText="true" horizontal="center" vertical="top"/>
      <protection hidden="false" locked="true"/>
    </xf>
    <xf numFmtId="0" fontId="2" fillId="59" borderId="1" xfId="0" applyAlignment="1" applyProtection="1" applyNumberFormat="1" applyFont="1" applyFill="1" applyBorder="1">
      <alignment wrapText="true" horizontal="left" vertical="top"/>
      <protection hidden="false" locked="true"/>
    </xf>
    <xf numFmtId="2" fontId="2" fillId="60" borderId="1" xfId="0" applyAlignment="1" applyProtection="1" applyNumberFormat="1" applyFont="1" applyFill="1" applyBorder="1">
      <alignment wrapText="true" horizontal="right" vertical="top"/>
      <protection hidden="false" locked="true"/>
    </xf>
    <xf numFmtId="1" fontId="2" fillId="61" borderId="1" xfId="0" applyAlignment="1" applyProtection="1" applyNumberFormat="1" applyFont="1" applyFill="1" applyBorder="1">
      <alignment wrapText="true" horizontal="right" vertical="top"/>
      <protection hidden="false" locked="true"/>
    </xf>
    <xf numFmtId="2" fontId="2" fillId="62" borderId="1" xfId="0" applyAlignment="1" applyProtection="1" applyNumberFormat="1" applyFont="1" applyFill="1" applyBorder="1">
      <alignment wrapText="true" horizontal="center" vertical="top"/>
      <protection hidden="false" locked="true"/>
    </xf>
    <xf numFmtId="1" fontId="12" fillId="63" borderId="1" xfId="0" applyAlignment="1" applyProtection="1" applyNumberFormat="1" applyFont="1" applyFill="1" applyBorder="1">
      <alignment wrapText="true" horizontal="right" vertical="center"/>
      <protection hidden="false" locked="true"/>
    </xf>
    <xf numFmtId="6" fontId="2" fillId="64" borderId="1" xfId="0" applyAlignment="1" applyProtection="1" applyNumberFormat="1" applyFont="1" applyFill="1" applyBorder="1">
      <alignment wrapText="true" horizontal="right" vertical="top"/>
      <protection hidden="false" locked="true"/>
    </xf>
    <xf numFmtId="7" fontId="2" fillId="65" borderId="1" xfId="0" applyAlignment="1" applyProtection="1" applyNumberFormat="1" applyFont="1" applyFill="1" applyBorder="1">
      <alignment wrapText="true" horizontal="right" vertical="top"/>
      <protection hidden="false" locked="true"/>
    </xf>
    <xf numFmtId="8" fontId="2" fillId="66" borderId="1" xfId="0" applyAlignment="1" applyProtection="1" applyNumberFormat="1" applyFont="1" applyFill="1" applyBorder="1">
      <alignment wrapText="true" horizontal="right" vertical="top"/>
      <protection hidden="false" locked="true"/>
    </xf>
    <xf numFmtId="4" fontId="2" fillId="67" borderId="1" xfId="0" applyAlignment="1" applyProtection="1" applyNumberFormat="1" applyFont="1" applyFill="1" applyBorder="1">
      <alignment wrapText="true" horizontal="right" vertical="top"/>
      <protection hidden="false" locked="true"/>
    </xf>
    <xf numFmtId="9" fontId="2" fillId="68" borderId="1" xfId="0" applyAlignment="1" applyProtection="1" applyNumberFormat="1" applyFont="1" applyFill="1" applyBorder="1">
      <alignment wrapText="true" horizontal="right" vertical="top"/>
      <protection hidden="false" locked="true"/>
    </xf>
    <xf numFmtId="10" fontId="2" fillId="69" borderId="1" xfId="0" applyAlignment="1" applyProtection="1" applyNumberFormat="1" applyFont="1" applyFill="1" applyBorder="1">
      <alignment wrapText="true" horizontal="right" vertical="top"/>
      <protection hidden="false" locked="true"/>
    </xf>
    <xf numFmtId="11" fontId="2" fillId="70" borderId="1" xfId="0" applyAlignment="1" applyProtection="1" applyNumberFormat="1" applyFont="1" applyFill="1" applyBorder="1">
      <alignment wrapText="true" horizontal="right" vertical="top"/>
      <protection hidden="false" locked="true"/>
    </xf>
    <xf numFmtId="12" fontId="2" fillId="71" borderId="1" xfId="0" applyAlignment="1" applyProtection="1" applyNumberFormat="1" applyFont="1" applyFill="1" applyBorder="1">
      <alignment wrapText="true" horizontal="right" vertical="top"/>
      <protection hidden="false" locked="true"/>
    </xf>
    <xf numFmtId="13" fontId="2" fillId="72" borderId="1" xfId="0" applyAlignment="1" applyProtection="1" applyNumberFormat="1" applyFont="1" applyFill="1" applyBorder="1">
      <alignment wrapText="true" horizontal="right" vertical="top"/>
      <protection hidden="false" locked="true"/>
    </xf>
    <xf numFmtId="14" fontId="2" fillId="73" borderId="1" xfId="0" applyAlignment="1" applyProtection="1" applyNumberFormat="1" applyFont="1" applyFill="1" applyBorder="1">
      <alignment wrapText="true" horizontal="right" vertical="top"/>
      <protection hidden="false" locked="true"/>
    </xf>
    <xf numFmtId="15" fontId="2" fillId="74" borderId="1" xfId="0" applyAlignment="1" applyProtection="1" applyNumberFormat="1" applyFont="1" applyFill="1" applyBorder="1">
      <alignment wrapText="true" horizontal="right" vertical="top"/>
      <protection hidden="false" locked="true"/>
    </xf>
    <xf numFmtId="0" fontId="8" fillId="75" borderId="2" xfId="0" applyAlignment="1" applyProtection="1" applyNumberFormat="1" applyFont="1" applyFill="1" applyBorder="1">
      <alignment wrapText="true" horizontal="center" vertical="center"/>
      <protection hidden="false" locked="true"/>
    </xf>
    <xf numFmtId="0" fontId="13" fillId="76" borderId="2" xfId="0" applyAlignment="1" applyProtection="1" applyNumberFormat="1" applyFont="1" applyFill="1" applyBorder="1">
      <alignment wrapText="true" horizontal="center" vertical="center"/>
      <protection hidden="false" locked="true"/>
    </xf>
    <xf numFmtId="0" fontId="13" fillId="77" borderId="2" xfId="0" applyAlignment="1" applyProtection="1" applyNumberFormat="1" applyFont="1" applyFill="1" applyBorder="1">
      <alignment wrapText="true" horizontal="left" vertical="center"/>
      <protection hidden="false" locked="true"/>
    </xf>
    <xf numFmtId="0" fontId="12" fillId="78" borderId="2" xfId="0" applyAlignment="1" applyProtection="1" applyNumberFormat="1" applyFont="1" applyFill="1" applyBorder="1">
      <alignment wrapText="true" horizontal="left" vertical="center"/>
      <protection hidden="false" locked="true"/>
    </xf>
    <xf numFmtId="1" fontId="12" fillId="79" borderId="2" xfId="0" applyAlignment="1" applyProtection="1" applyNumberFormat="1" applyFont="1" applyFill="1" applyBorder="1">
      <alignment wrapText="true" horizontal="right" vertical="center"/>
      <protection hidden="false" locked="true"/>
    </xf>
    <xf numFmtId="16" fontId="14" fillId="80" borderId="4" xfId="0" applyAlignment="1" applyProtection="1" applyNumberFormat="1" applyFont="1" applyFill="1" applyBorder="1">
      <alignment wrapText="true" horizontal="right" vertical="center"/>
      <protection hidden="false" locked="true"/>
    </xf>
    <xf numFmtId="16" fontId="3" fillId="81" borderId="4" xfId="0" applyAlignment="1" applyProtection="1" applyNumberFormat="1" applyFont="1" applyFill="1" applyBorder="1">
      <alignment wrapText="true" horizontal="right" vertical="center"/>
      <protection hidden="false" locked="true"/>
    </xf>
    <xf numFmtId="1" fontId="12" fillId="82" borderId="2" xfId="0" applyAlignment="1" applyProtection="1" applyNumberFormat="1" applyFont="1" applyFill="1" applyBorder="1">
      <alignment wrapText="true" horizontal="right" vertical="center"/>
      <protection hidden="false" locked="true"/>
    </xf>
    <xf numFmtId="1" fontId="9" fillId="83" borderId="2" xfId="0" applyAlignment="1" applyProtection="1" applyNumberFormat="1" applyFont="1" applyFill="1" applyBorder="1">
      <alignment wrapText="true" horizontal="right" vertical="center"/>
      <protection hidden="false" locked="true"/>
    </xf>
    <xf numFmtId="0" fontId="0" fillId="84" borderId="4" xfId="0" applyAlignment="1" applyProtection="1" applyNumberFormat="1" applyFont="1" applyFill="1" applyBorder="1">
      <alignment wrapText="true"/>
      <protection hidden="false" locked="false"/>
    </xf>
    <xf numFmtId="0" fontId="0" fillId="85" borderId="3" xfId="0" applyAlignment="1" applyProtection="1" applyNumberFormat="1" applyFont="1" applyFill="1" applyBorder="1">
      <alignment wrapText="true"/>
      <protection hidden="false" locked="false"/>
    </xf>
    <xf numFmtId="0" fontId="0" fillId="86" borderId="8" xfId="0" applyAlignment="1" applyProtection="1" applyNumberFormat="1" applyFont="1" applyFill="1" applyBorder="1">
      <alignment wrapText="true"/>
      <protection hidden="false" locked="false"/>
    </xf>
    <xf numFmtId="0" fontId="0" fillId="87" borderId="9" xfId="0" applyAlignment="1" applyProtection="1" applyNumberFormat="1" applyFont="1" applyFill="1" applyBorder="1">
      <alignment wrapText="true"/>
      <protection hidden="false" locked="false"/>
    </xf>
    <xf numFmtId="0" fontId="0" fillId="88" borderId="10" xfId="0" applyAlignment="1" applyProtection="1" applyNumberFormat="1" applyFont="1" applyFill="1" applyBorder="1">
      <alignment wrapText="true"/>
      <protection hidden="false" locked="false"/>
    </xf>
    <xf numFmtId="0" fontId="0" fillId="89" borderId="11" xfId="0" applyAlignment="1" applyProtection="1" applyNumberFormat="1" applyFont="1" applyFill="1" applyBorder="1">
      <alignment wrapText="true"/>
      <protection hidden="false" locked="false"/>
    </xf>
    <xf numFmtId="0" fontId="0" fillId="90" borderId="3" xfId="0" applyAlignment="1" applyProtection="1" applyNumberFormat="1" applyFont="1" applyFill="1" applyBorder="1">
      <alignment wrapText="true"/>
      <protection hidden="false" locked="false"/>
    </xf>
    <xf numFmtId="0" fontId="0" fillId="91" borderId="12" xfId="0" applyAlignment="1" applyProtection="1" applyNumberFormat="1" applyFont="1" applyFill="1" applyBorder="1">
      <alignment wrapText="true"/>
      <protection hidden="false" locked="false"/>
    </xf>
    <xf numFmtId="1" fontId="7" fillId="92" borderId="6" xfId="0" applyAlignment="1" applyProtection="1" applyNumberFormat="1" applyFont="1" applyFill="1" applyBorder="1">
      <alignment wrapText="true" horizontal="right" vertical="center"/>
      <protection hidden="false" locked="true"/>
    </xf>
    <xf numFmtId="1" fontId="12" fillId="93" borderId="4" xfId="0" applyAlignment="1" applyProtection="1" applyNumberFormat="1" applyFont="1" applyFill="1" applyBorder="1">
      <alignment wrapText="true" horizontal="right" vertical="center"/>
      <protection hidden="false" locked="true"/>
    </xf>
    <xf numFmtId="0" fontId="0" fillId="94" borderId="10" xfId="0" applyAlignment="1" applyProtection="1" applyNumberFormat="1" applyFont="1" applyFill="1" applyBorder="1">
      <alignment wrapText="true"/>
      <protection hidden="false" locked="false"/>
    </xf>
    <xf numFmtId="0" fontId="0" fillId="95" borderId="7" xfId="0" applyAlignment="1" applyProtection="1" applyNumberFormat="1" applyFont="1" applyFill="1" applyBorder="1">
      <alignment wrapText="true"/>
      <protection hidden="false" locked="false"/>
    </xf>
    <xf numFmtId="0" fontId="10" fillId="96" borderId="2" xfId="0" applyAlignment="1" applyProtection="1" applyNumberFormat="1" applyFont="1" applyFill="1" applyBorder="1">
      <alignment wrapText="true" horizontal="center" vertical="center"/>
      <protection hidden="false" locked="true"/>
    </xf>
    <xf numFmtId="0" fontId="2" fillId="97" borderId="11" xfId="0" applyAlignment="1" applyProtection="1" applyNumberFormat="1" applyFont="1" applyFill="1" applyBorder="1">
      <alignment wrapText="true" horizontal="left" vertical="center"/>
      <protection hidden="false" locked="true"/>
    </xf>
    <xf numFmtId="0" fontId="2" fillId="98" borderId="7" xfId="0" applyAlignment="1" applyProtection="1" applyNumberFormat="1" applyFont="1" applyFill="1" applyBorder="1">
      <alignment wrapText="true" horizontal="center" vertical="top"/>
      <protection hidden="false" locked="true"/>
    </xf>
    <xf numFmtId="0" fontId="0" fillId="99" borderId="2" xfId="0" applyAlignment="1" applyProtection="1" applyNumberFormat="1" applyFont="1" applyFill="1" applyBorder="1">
      <alignment wrapText="true"/>
      <protection hidden="false" locked="false"/>
    </xf>
    <xf numFmtId="4" fontId="2" fillId="100" borderId="2" xfId="0" applyAlignment="1" applyProtection="1" applyNumberFormat="1" applyFont="1" applyFill="1" applyBorder="1">
      <alignment wrapText="true" horizontal="right" vertical="center"/>
      <protection hidden="false" locked="true"/>
    </xf>
    <xf numFmtId="4" fontId="1" fillId="101" borderId="2" xfId="0" applyAlignment="1" applyProtection="1" applyNumberFormat="1" applyFont="1" applyFill="1" applyBorder="1">
      <alignment wrapText="true" horizontal="right" vertical="center"/>
      <protection hidden="false" locked="true"/>
    </xf>
    <xf numFmtId="0" fontId="9" fillId="102" borderId="2" xfId="0" applyAlignment="1" applyProtection="1" applyNumberFormat="1" applyFont="1" applyFill="1" applyBorder="1">
      <alignment wrapText="true" horizontal="center" vertical="center"/>
      <protection hidden="false" locked="true"/>
    </xf>
    <xf numFmtId="0" fontId="9" fillId="103" borderId="2" xfId="0" applyAlignment="1" applyProtection="1" applyNumberFormat="1" applyFont="1" applyFill="1" applyBorder="1">
      <alignment wrapText="true" horizontal="left" vertical="top"/>
      <protection hidden="false" locked="true"/>
    </xf>
    <xf numFmtId="0" fontId="12" fillId="104" borderId="2" xfId="0" applyAlignment="1" applyProtection="1" applyNumberFormat="1" applyFont="1" applyFill="1" applyBorder="1">
      <alignment wrapText="true" horizontal="center" vertical="top"/>
      <protection hidden="false" locked="true"/>
    </xf>
    <xf numFmtId="0" fontId="12" fillId="105" borderId="2" xfId="0" applyAlignment="1" applyProtection="1" applyNumberFormat="1" applyFont="1" applyFill="1" applyBorder="1">
      <alignment wrapText="true" horizontal="left" vertical="top"/>
      <protection hidden="false" locked="true"/>
    </xf>
    <xf numFmtId="2" fontId="12" fillId="106" borderId="2" xfId="0" applyAlignment="1" applyProtection="1" applyNumberFormat="1" applyFont="1" applyFill="1" applyBorder="1">
      <alignment wrapText="true" horizontal="right" vertical="top"/>
      <protection hidden="false" locked="true"/>
    </xf>
    <xf numFmtId="0" fontId="9" fillId="107" borderId="2" xfId="0" applyAlignment="1" applyProtection="1" applyNumberFormat="1" applyFont="1" applyFill="1" applyBorder="1">
      <alignment wrapText="true" horizontal="right" vertical="center"/>
      <protection hidden="false" locked="true"/>
    </xf>
    <xf numFmtId="2" fontId="9" fillId="108" borderId="2" xfId="0" applyAlignment="1" applyProtection="1" applyNumberFormat="1" applyFont="1" applyFill="1" applyBorder="1">
      <alignment wrapText="true" horizontal="right" vertical="top"/>
      <protection hidden="false" locked="true"/>
    </xf>
    <xf numFmtId="0" fontId="9" fillId="109" borderId="2" xfId="0" applyAlignment="1" applyProtection="1" applyNumberFormat="1" applyFont="1" applyFill="1" applyBorder="1">
      <alignment wrapText="true" horizontal="center" vertical="top"/>
      <protection hidden="false" locked="true"/>
    </xf>
    <xf numFmtId="0" fontId="15" fillId="110" borderId="1" xfId="0" applyAlignment="1" applyProtection="1" applyNumberFormat="1" applyFont="1" applyFill="1" applyBorder="1">
      <alignment wrapText="true" horizontal="left" vertical="center"/>
      <protection hidden="false" locked="true"/>
    </xf>
    <xf numFmtId="0" fontId="1" fillId="111" borderId="2" xfId="0" applyAlignment="1" applyProtection="1" applyNumberFormat="1" applyFont="1" applyFill="1" applyBorder="1">
      <alignment wrapText="true" horizontal="center" vertical="center"/>
      <protection hidden="false" locked="true"/>
    </xf>
    <xf numFmtId="5" fontId="12" fillId="112" borderId="2" xfId="0" applyAlignment="1" applyProtection="1" applyNumberFormat="1" applyFont="1" applyFill="1" applyBorder="1">
      <alignment wrapText="true" horizontal="right" vertical="top"/>
      <protection hidden="false" locked="true"/>
    </xf>
    <xf numFmtId="0" fontId="15" fillId="113" borderId="1" xfId="0" applyAlignment="1" applyProtection="1" applyNumberFormat="1" applyFont="1" applyFill="1" applyBorder="1">
      <alignment wrapText="true" horizontal="right" vertical="center"/>
      <protection hidden="false" locked="true"/>
    </xf>
    <xf numFmtId="2" fontId="15" fillId="114" borderId="1" xfId="0" applyAlignment="1" applyProtection="1" applyNumberFormat="1" applyFont="1" applyFill="1" applyBorder="1">
      <alignment wrapText="true" horizontal="right" vertical="center"/>
      <protection hidden="false" locked="true"/>
    </xf>
  </cellXfs>
  <dxfs count="0"/>
  <tableStyles count="0" defaultTableStyle="TableStyleMedium9" defaultPivotStyle="PivotStyleLight16"/>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1" Target="sharedStrings.xml" Type="http://schemas.openxmlformats.org/officeDocument/2006/relationships/sharedStrings"/><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 Id="rIdSt" Target="styles.xml" Type="http://schemas.openxmlformats.org/officeDocument/2006/relationships/styles"/></Relationships>
</file>

<file path=xl/drawings/_rels/drawing1.xml.rels><?xml version="1.0" encoding="UTF-8" standalone="yes"?><Relationships xmlns="http://schemas.openxmlformats.org/package/2006/relationships"><Relationship Id="img_0_0_9.jpg" Target="../media/img_0_0_9.jpg" Type="http://schemas.openxmlformats.org/officeDocument/2006/relationships/image"/></Relationships>
</file>

<file path=xl/drawings/_rels/drawing2.xml.rels><?xml version="1.0" encoding="UTF-8" standalone="yes"?><Relationships xmlns="http://schemas.openxmlformats.org/package/2006/relationships"><Relationship Id="img_1_0_0.jpg" Target="../media/img_1_0_0.jpg" Type="http://schemas.openxmlformats.org/officeDocument/2006/relationships/image"/></Relationships>
</file>

<file path=xl/drawings/_rels/drawing3.xml.rels><?xml version="1.0" encoding="UTF-8" standalone="yes"?><Relationships xmlns="http://schemas.openxmlformats.org/package/2006/relationships"><Relationship Id="img_2_0_4.jpg" Target="../media/img_2_0_4.jpg" Type="http://schemas.openxmlformats.org/officeDocument/2006/relationships/image"/></Relationships>
</file>

<file path=xl/drawings/_rels/drawing4.xml.rels><?xml version="1.0" encoding="UTF-8" standalone="yes"?><Relationships xmlns="http://schemas.openxmlformats.org/package/2006/relationships"><Relationship Id="img_3_0_0.jpg" Target="../media/img_3_0_0.jpg" Type="http://schemas.openxmlformats.org/officeDocument/2006/relationships/image"/></Relationships>
</file>

<file path=xl/drawings/_rels/drawing5.xml.rels><?xml version="1.0" encoding="UTF-8" standalone="yes"?><Relationships xmlns="http://schemas.openxmlformats.org/package/2006/relationships"><Relationship Id="img_4_0_0.jpg" Target="../media/img_4_0_0.jpg" Type="http://schemas.openxmlformats.org/officeDocument/2006/relationships/image"/></Relationships>
</file>

<file path=xl/drawings/_rels/drawing6.xml.rels><?xml version="1.0" encoding="UTF-8" standalone="yes"?><Relationships xmlns="http://schemas.openxmlformats.org/package/2006/relationships"><Relationship Id="img_5_0_0.jpg" Target="../media/img_5_0_0.jpg" Type="http://schemas.openxmlformats.org/officeDocument/2006/relationships/image"/></Relationships>
</file>

<file path=xl/drawings/_rels/drawing7.xml.rels><?xml version="1.0" encoding="UTF-8" standalone="yes"?><Relationships xmlns="http://schemas.openxmlformats.org/package/2006/relationships"><Relationship Id="img_6_0_0.jpg" Target="../media/img_6_0_0.jpg" Type="http://schemas.openxmlformats.org/officeDocument/2006/relationships/image"/></Relationships>
</file>

<file path=xl/drawings/_rels/drawing8.xml.rels><?xml version="1.0" encoding="UTF-8" standalone="yes"?><Relationships xmlns="http://schemas.openxmlformats.org/package/2006/relationships"><Relationship Id="img_7_0_0.jpg" Target="../media/img_7_0_0.jpg" Type="http://schemas.openxmlformats.org/officeDocument/2006/relationships/image"/></Relationships>
</file>

<file path=xl/drawings/_rels/drawing9.xml.rels><?xml version="1.0" encoding="UTF-8" standalone="yes"?><Relationships xmlns="http://schemas.openxmlformats.org/package/2006/relationships"><Relationship Id="img_8_0_0.jpg" Target="../media/img_8_0_0.jpg" Type="http://schemas.openxmlformats.org/officeDocument/2006/relationships/image"/></Relationships>
</file>

<file path=xl/drawings/_rels/drawing10.xml.rels><?xml version="1.0" encoding="UTF-8" standalone="yes"?><Relationships xmlns="http://schemas.openxmlformats.org/package/2006/relationships"><Relationship Id="img_9_0_0.jpg" Target="../media/img_9_0_0.jpg" Type="http://schemas.openxmlformats.org/officeDocument/2006/relationships/image"/></Relationships>
</file>

<file path=xl/drawings/_rels/drawing11.xml.rels><?xml version="1.0" encoding="UTF-8" standalone="yes"?><Relationships xmlns="http://schemas.openxmlformats.org/package/2006/relationships"><Relationship Id="img_10_0_0.jpg" Target="../media/img_10_0_0.jpg" Type="http://schemas.openxmlformats.org/officeDocument/2006/relationships/image"/></Relationships>
</file>

<file path=xl/drawings/_rels/drawing12.xml.rels><?xml version="1.0" encoding="UTF-8" standalone="yes"?><Relationships xmlns="http://schemas.openxmlformats.org/package/2006/relationships"><Relationship Id="img_11_0_0.jpg" Target="../media/img_11_0_0.jpg" Type="http://schemas.openxmlformats.org/officeDocument/2006/relationships/image"/></Relationships>
</file>

<file path=xl/drawings/_rels/drawing13.xml.rels><?xml version="1.0" encoding="UTF-8" standalone="yes"?><Relationships xmlns="http://schemas.openxmlformats.org/package/2006/relationships"><Relationship Id="img_12_0_0.jpg" Target="../media/img_12_0_0.jpg" Type="http://schemas.openxmlformats.org/officeDocument/2006/relationships/image"/></Relationships>
</file>

<file path=xl/drawings/_rels/drawing14.xml.rels><?xml version="1.0" encoding="UTF-8" standalone="yes"?><Relationships xmlns="http://schemas.openxmlformats.org/package/2006/relationships"><Relationship Id="img_13_0_0.jpg" Target="../media/img_13_0_0.jpg" Type="http://schemas.openxmlformats.org/officeDocument/2006/relationships/image"/></Relationships>
</file>

<file path=xl/drawings/_rels/drawing15.xml.rels><?xml version="1.0" encoding="UTF-8" standalone="yes"?><Relationships xmlns="http://schemas.openxmlformats.org/package/2006/relationships"><Relationship Id="img_14_0_0.jpg" Target="../media/img_14_0_0.jpg" Type="http://schemas.openxmlformats.org/officeDocument/2006/relationships/image"/></Relationships>
</file>

<file path=xl/drawings/_rels/drawing16.xml.rels><?xml version="1.0" encoding="UTF-8" standalone="yes"?><Relationships xmlns="http://schemas.openxmlformats.org/package/2006/relationships"><Relationship Id="img_15_0_0.jpg" Target="../media/img_15_0_0.jpg" Type="http://schemas.openxmlformats.org/officeDocument/2006/relationships/image"/></Relationships>
</file>

<file path=xl/drawings/_rels/drawing17.xml.rels><?xml version="1.0" encoding="UTF-8" standalone="yes"?><Relationships xmlns="http://schemas.openxmlformats.org/package/2006/relationships"><Relationship Id="img_16_0_0.jpg" Target="../media/img_16_0_0.jpg" Type="http://schemas.openxmlformats.org/officeDocument/2006/relationships/image"/></Relationships>
</file>

<file path=xl/drawings/_rels/drawing18.xml.rels><?xml version="1.0" encoding="UTF-8" standalone="yes"?><Relationships xmlns="http://schemas.openxmlformats.org/package/2006/relationships"><Relationship Id="img_17_0_0.jpg" Target="../media/img_17_0_0.jpg" Type="http://schemas.openxmlformats.org/officeDocument/2006/relationships/image"/><Relationship Id="img_17_0_46.png" Target="../media/img_17_0_46.png" Type="http://schemas.openxmlformats.org/officeDocument/2006/relationships/image"/></Relationships>
</file>

<file path=xl/drawings/_rels/drawing19.xml.rels><?xml version="1.0" encoding="UTF-8" standalone="yes"?><Relationships xmlns="http://schemas.openxmlformats.org/package/2006/relationships"><Relationship Id="img_18_0_0.jpg" Target="../media/img_18_0_0.jp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9</xdr:col>
      <xdr:colOff>0</xdr:colOff>
      <xdr:row>1</xdr:row>
      <xdr:rowOff>0</xdr:rowOff>
    </xdr:to>
    <xdr:pic>
      <xdr:nvPicPr>
        <xdr:cNvPr id="1328463384" name="Picture">
</xdr:cNvPr>
        <xdr:cNvPicPr/>
      </xdr:nvPicPr>
      <xdr:blipFill>
        <a:blip r:embed="img_0_0_9.jpg"/>
        <a:srcRect/>
        <a:stretch>
          <a:fillRect l="0" t="0" r="0" b="0"/>
        </a:stretch>
      </xdr:blipFill>
      <xdr:spPr>
        <a:xfrm rot="0">
          <a:off x="0" y="0"/>
          <a:ext cx="0" cy="0"/>
        </a:xfrm>
        <a:prstGeom prst="rect"/>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13</xdr:col>
      <xdr:colOff>0</xdr:colOff>
      <xdr:row>1</xdr:row>
      <xdr:rowOff>0</xdr:rowOff>
    </xdr:to>
    <xdr:pic>
      <xdr:nvPicPr>
        <xdr:cNvPr id="241552662" name="Picture">
</xdr:cNvPr>
        <xdr:cNvPicPr/>
      </xdr:nvPicPr>
      <xdr:blipFill>
        <a:blip r:embed="img_1_0_0.jpg"/>
        <a:srcRect/>
        <a:stretch>
          <a:fillRect l="0" t="0" r="0" b="0"/>
        </a:stretch>
      </xdr:blipFill>
      <xdr:spPr>
        <a:xfrm rot="0">
          <a:off x="0" y="0"/>
          <a:ext cx="0" cy="0"/>
        </a:xfrm>
        <a:prstGeom prst="rect"/>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5</xdr:col>
      <xdr:colOff>0</xdr:colOff>
      <xdr:row>3</xdr:row>
      <xdr:rowOff>0</xdr:rowOff>
    </xdr:to>
    <xdr:pic>
      <xdr:nvPicPr>
        <xdr:cNvPr id="1714847716" name="Picture">
</xdr:cNvPr>
        <xdr:cNvPicPr/>
      </xdr:nvPicPr>
      <xdr:blipFill>
        <a:blip r:embed="img_2_0_4.jpg"/>
        <a:srcRect/>
        <a:stretch>
          <a:fillRect l="0" t="0" r="0" b="0"/>
        </a:stretch>
      </xdr:blipFill>
      <xdr:spPr>
        <a:xfrm rot="0">
          <a:off x="0" y="0"/>
          <a:ext cx="0" cy="0"/>
        </a:xfrm>
        <a:prstGeom prst="rect"/>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5</xdr:col>
      <xdr:colOff>0</xdr:colOff>
      <xdr:row>1</xdr:row>
      <xdr:rowOff>0</xdr:rowOff>
    </xdr:to>
    <xdr:pic>
      <xdr:nvPicPr>
        <xdr:cNvPr id="1645456546" name="Picture">
</xdr:cNvPr>
        <xdr:cNvPicPr/>
      </xdr:nvPicPr>
      <xdr:blipFill>
        <a:blip r:embed="img_3_0_0.jpg"/>
        <a:srcRect/>
        <a:stretch>
          <a:fillRect l="0" t="0" r="0" b="0"/>
        </a:stretch>
      </xdr:blipFill>
      <xdr:spPr>
        <a:xfrm rot="0">
          <a:off x="0" y="0"/>
          <a:ext cx="0" cy="0"/>
        </a:xfrm>
        <a:prstGeom prst="rect"/>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359158631" name="Picture">
</xdr:cNvPr>
        <xdr:cNvPicPr/>
      </xdr:nvPicPr>
      <xdr:blipFill>
        <a:blip r:embed="img_4_0_0.jpg"/>
        <a:srcRect/>
        <a:stretch>
          <a:fillRect l="0" t="0" r="0" b="0"/>
        </a:stretch>
      </xdr:blipFill>
      <xdr:spPr>
        <a:xfrm rot="0">
          <a:off x="0" y="0"/>
          <a:ext cx="0" cy="0"/>
        </a:xfrm>
        <a:prstGeom prst="rect"/>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436661133" name="Picture">
</xdr:cNvPr>
        <xdr:cNvPicPr/>
      </xdr:nvPicPr>
      <xdr:blipFill>
        <a:blip r:embed="img_5_0_0.jpg"/>
        <a:srcRect/>
        <a:stretch>
          <a:fillRect l="0" t="0" r="0" b="0"/>
        </a:stretch>
      </xdr:blipFill>
      <xdr:spPr>
        <a:xfrm rot="0">
          <a:off x="0" y="0"/>
          <a:ext cx="0" cy="0"/>
        </a:xfrm>
        <a:prstGeom prst="rect"/>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151716802" name="Picture">
</xdr:cNvPr>
        <xdr:cNvPicPr/>
      </xdr:nvPicPr>
      <xdr:blipFill>
        <a:blip r:embed="img_6_0_0.jpg"/>
        <a:srcRect/>
        <a:stretch>
          <a:fillRect l="0" t="0" r="0" b="0"/>
        </a:stretch>
      </xdr:blipFill>
      <xdr:spPr>
        <a:xfrm rot="0">
          <a:off x="0" y="0"/>
          <a:ext cx="0" cy="0"/>
        </a:xfrm>
        <a:prstGeom prst="rect"/>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63791642" name="Picture">
</xdr:cNvPr>
        <xdr:cNvPicPr/>
      </xdr:nvPicPr>
      <xdr:blipFill>
        <a:blip r:embed="img_7_0_0.jpg"/>
        <a:srcRect/>
        <a:stretch>
          <a:fillRect l="0" t="0" r="0" b="0"/>
        </a:stretch>
      </xdr:blipFill>
      <xdr:spPr>
        <a:xfrm rot="0">
          <a:off x="0" y="0"/>
          <a:ext cx="0" cy="0"/>
        </a:xfrm>
        <a:prstGeom prst="rect"/>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822001477" name="Picture">
</xdr:cNvPr>
        <xdr:cNvPicPr/>
      </xdr:nvPicPr>
      <xdr:blipFill>
        <a:blip r:embed="img_8_0_0.jpg"/>
        <a:srcRect/>
        <a:stretch>
          <a:fillRect l="0" t="0" r="0" b="0"/>
        </a:stretch>
      </xdr:blipFill>
      <xdr:spPr>
        <a:xfrm rot="0">
          <a:off x="0" y="0"/>
          <a:ext cx="0" cy="0"/>
        </a:xfrm>
        <a:prstGeom prst="rect"/>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309062231" name="Picture">
</xdr:cNvPr>
        <xdr:cNvPicPr/>
      </xdr:nvPicPr>
      <xdr:blipFill>
        <a:blip r:embed="img_9_0_0.jpg"/>
        <a:srcRect/>
        <a:stretch>
          <a:fillRect l="0" t="0" r="0" b="0"/>
        </a:stretch>
      </xdr:blipFill>
      <xdr:spPr>
        <a:xfrm rot="0">
          <a:off x="0" y="0"/>
          <a:ext cx="0" cy="0"/>
        </a:xfrm>
        <a:prstGeom prst="rect"/>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9</xdr:col>
      <xdr:colOff>0</xdr:colOff>
      <xdr:row>1</xdr:row>
      <xdr:rowOff>0</xdr:rowOff>
    </xdr:to>
    <xdr:pic>
      <xdr:nvPicPr>
        <xdr:cNvPr id="1138666857" name="Picture">
</xdr:cNvPr>
        <xdr:cNvPicPr/>
      </xdr:nvPicPr>
      <xdr:blipFill>
        <a:blip r:embed="img_10_0_0.jpg"/>
        <a:srcRect/>
        <a:stretch>
          <a:fillRect l="0" t="0" r="0" b="0"/>
        </a:stretch>
      </xdr:blipFill>
      <xdr:spPr>
        <a:xfrm rot="0">
          <a:off x="0" y="0"/>
          <a:ext cx="0" cy="0"/>
        </a:xfrm>
        <a:prstGeom prst="rect"/>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49553102" name="Picture">
</xdr:cNvPr>
        <xdr:cNvPicPr/>
      </xdr:nvPicPr>
      <xdr:blipFill>
        <a:blip r:embed="img_11_0_0.jpg"/>
        <a:srcRect/>
        <a:stretch>
          <a:fillRect l="0" t="0" r="0" b="0"/>
        </a:stretch>
      </xdr:blipFill>
      <xdr:spPr>
        <a:xfrm rot="0">
          <a:off x="0" y="0"/>
          <a:ext cx="0" cy="0"/>
        </a:xfrm>
        <a:prstGeom prst="rect"/>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093417948" name="Picture">
</xdr:cNvPr>
        <xdr:cNvPicPr/>
      </xdr:nvPicPr>
      <xdr:blipFill>
        <a:blip r:embed="img_12_0_0.jpg"/>
        <a:srcRect/>
        <a:stretch>
          <a:fillRect l="0" t="0" r="0" b="0"/>
        </a:stretch>
      </xdr:blipFill>
      <xdr:spPr>
        <a:xfrm rot="0">
          <a:off x="0" y="0"/>
          <a:ext cx="0" cy="0"/>
        </a:xfrm>
        <a:prstGeom prst="rect"/>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11</xdr:col>
      <xdr:colOff>0</xdr:colOff>
      <xdr:row>1</xdr:row>
      <xdr:rowOff>0</xdr:rowOff>
    </xdr:to>
    <xdr:pic>
      <xdr:nvPicPr>
        <xdr:cNvPr id="1572872578" name="Picture">
</xdr:cNvPr>
        <xdr:cNvPicPr/>
      </xdr:nvPicPr>
      <xdr:blipFill>
        <a:blip r:embed="img_13_0_0.jpg"/>
        <a:srcRect/>
        <a:stretch>
          <a:fillRect l="0" t="0" r="0" b="0"/>
        </a:stretch>
      </xdr:blipFill>
      <xdr:spPr>
        <a:xfrm rot="0">
          <a:off x="0" y="0"/>
          <a:ext cx="0" cy="0"/>
        </a:xfrm>
        <a:prstGeom prst="rect"/>
      </xdr:spPr>
    </xdr:pic>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11</xdr:col>
      <xdr:colOff>0</xdr:colOff>
      <xdr:row>1</xdr:row>
      <xdr:rowOff>0</xdr:rowOff>
    </xdr:to>
    <xdr:pic>
      <xdr:nvPicPr>
        <xdr:cNvPr id="609181539" name="Picture">
</xdr:cNvPr>
        <xdr:cNvPicPr/>
      </xdr:nvPicPr>
      <xdr:blipFill>
        <a:blip r:embed="img_14_0_0.jpg"/>
        <a:srcRect/>
        <a:stretch>
          <a:fillRect l="0" t="0" r="0" b="0"/>
        </a:stretch>
      </xdr:blipFill>
      <xdr:spPr>
        <a:xfrm rot="0">
          <a:off x="0" y="0"/>
          <a:ext cx="0" cy="0"/>
        </a:xfrm>
        <a:prstGeom prst="rect"/>
      </xdr:spPr>
    </xdr:pic>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8</xdr:col>
      <xdr:colOff>0</xdr:colOff>
      <xdr:row>1</xdr:row>
      <xdr:rowOff>0</xdr:rowOff>
    </xdr:to>
    <xdr:pic>
      <xdr:nvPicPr>
        <xdr:cNvPr id="1524739706" name="Picture">
</xdr:cNvPr>
        <xdr:cNvPicPr/>
      </xdr:nvPicPr>
      <xdr:blipFill>
        <a:blip r:embed="img_15_0_0.jpg"/>
        <a:srcRect/>
        <a:stretch>
          <a:fillRect l="0" t="0" r="0" b="0"/>
        </a:stretch>
      </xdr:blipFill>
      <xdr:spPr>
        <a:xfrm rot="0">
          <a:off x="0" y="0"/>
          <a:ext cx="0" cy="0"/>
        </a:xfrm>
        <a:prstGeom prst="rect"/>
      </xdr:spPr>
    </xdr:pic>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11</xdr:col>
      <xdr:colOff>0</xdr:colOff>
      <xdr:row>1</xdr:row>
      <xdr:rowOff>0</xdr:rowOff>
    </xdr:to>
    <xdr:pic>
      <xdr:nvPicPr>
        <xdr:cNvPr id="1581698915" name="Picture">
</xdr:cNvPr>
        <xdr:cNvPicPr/>
      </xdr:nvPicPr>
      <xdr:blipFill>
        <a:blip r:embed="img_16_0_0.jpg"/>
        <a:srcRect/>
        <a:stretch>
          <a:fillRect l="0" t="0" r="0" b="0"/>
        </a:stretch>
      </xdr:blipFill>
      <xdr:spPr>
        <a:xfrm rot="0">
          <a:off x="0" y="0"/>
          <a:ext cx="0" cy="0"/>
        </a:xfrm>
        <a:prstGeom prst="rect"/>
      </xdr:spPr>
    </xdr:pic>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4</xdr:col>
      <xdr:colOff>0</xdr:colOff>
      <xdr:row>1</xdr:row>
      <xdr:rowOff>0</xdr:rowOff>
    </xdr:to>
    <xdr:pic>
      <xdr:nvPicPr>
        <xdr:cNvPr id="1126827840" name="Picture">
</xdr:cNvPr>
        <xdr:cNvPicPr/>
      </xdr:nvPicPr>
      <xdr:blipFill>
        <a:blip r:embed="img_17_0_0.jpg"/>
        <a:srcRect/>
        <a:stretch>
          <a:fillRect l="0" t="0" r="0" b="0"/>
        </a:stretch>
      </xdr:blipFill>
      <xdr:spPr>
        <a:xfrm rot="0">
          <a:off x="0" y="0"/>
          <a:ext cx="0" cy="0"/>
        </a:xfrm>
        <a:prstGeom prst="rect"/>
      </xdr:spPr>
    </xdr:pic>
    <xdr:clientData/>
  </xdr:twoCellAnchor>
  <xdr:twoCellAnchor editAs="oneCell">
    <xdr:from>
      <xdr:col>1</xdr:col>
      <xdr:colOff>0</xdr:colOff>
      <xdr:row>24</xdr:row>
      <xdr:rowOff>0</xdr:rowOff>
    </xdr:from>
    <xdr:to>
      <xdr:col>3</xdr:col>
      <xdr:colOff>0</xdr:colOff>
      <xdr:row>25</xdr:row>
      <xdr:rowOff>0</xdr:rowOff>
    </xdr:to>
    <xdr:pic>
      <xdr:nvPicPr>
        <xdr:cNvPr id="801276670" name="Picture">
</xdr:cNvPr>
        <xdr:cNvPicPr/>
      </xdr:nvPicPr>
      <xdr:blipFill>
        <a:blip r:embed="img_17_0_46.png"/>
        <a:srcRect/>
        <a:stretch>
          <a:fillRect l="0" t="0" r="2121" b="0"/>
        </a:stretch>
      </xdr:blipFill>
      <xdr:spPr>
        <a:xfrm rot="0">
          <a:off x="0" y="0"/>
          <a:ext cx="0" cy="0"/>
        </a:xfrm>
        <a:prstGeom prst="rect"/>
      </xdr:spPr>
    </xdr:pic>
    <xdr:clientData/>
  </xdr:twoCellAnchor>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56484220" name="Picture">
</xdr:cNvPr>
        <xdr:cNvPicPr/>
      </xdr:nvPicPr>
      <xdr:blipFill>
        <a:blip r:embed="img_18_0_0.jpg"/>
        <a:srcRect/>
        <a:stretch>
          <a:fillRect l="0" t="0" r="0" b="0"/>
        </a:stretch>
      </xdr:blipFill>
      <xdr:spPr>
        <a:xfrm rot="0">
          <a:off x="0" y="0"/>
          <a:ext cx="0" cy="0"/>
        </a:xfrm>
        <a:prstGeom prst="rect"/>
      </xdr:spPr>
    </xdr:pic>
    <xdr:clientData/>
  </xdr:twoCellAnchor>
</xdr:wsDr>
</file>

<file path=xl/worksheets/_rels/sheet1.xml.rels><?xml version="1.0" encoding="UTF-8" standalone="yes"?><Relationships xmlns="http://schemas.openxmlformats.org/package/2006/relationships"><Relationship Id="rIdDr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Dr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Dr3"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Dr4" Target="../drawings/drawing4.xml" Type="http://schemas.openxmlformats.org/officeDocument/2006/relationships/drawing"/></Relationships>
</file>

<file path=xl/worksheets/_rels/sheet5.xml.rels><?xml version="1.0" encoding="UTF-8" standalone="yes"?><Relationships xmlns="http://schemas.openxmlformats.org/package/2006/relationships"><Relationship Id="rIdDr5" Target="../drawings/drawing5.xml" Type="http://schemas.openxmlformats.org/officeDocument/2006/relationships/drawing"/></Relationships>
</file>

<file path=xl/worksheets/_rels/sheet6.xml.rels><?xml version="1.0" encoding="UTF-8" standalone="yes"?><Relationships xmlns="http://schemas.openxmlformats.org/package/2006/relationships"><Relationship Id="rIdDr6" Target="../drawings/drawing6.xml" Type="http://schemas.openxmlformats.org/officeDocument/2006/relationships/drawing"/></Relationships>
</file>

<file path=xl/worksheets/_rels/sheet7.xml.rels><?xml version="1.0" encoding="UTF-8" standalone="yes"?><Relationships xmlns="http://schemas.openxmlformats.org/package/2006/relationships"><Relationship Id="rIdDr7" Target="../drawings/drawing7.xml" Type="http://schemas.openxmlformats.org/officeDocument/2006/relationships/drawing"/></Relationships>
</file>

<file path=xl/worksheets/_rels/sheet8.xml.rels><?xml version="1.0" encoding="UTF-8" standalone="yes"?><Relationships xmlns="http://schemas.openxmlformats.org/package/2006/relationships"><Relationship Id="rIdDr8" Target="../drawings/drawing8.xml" Type="http://schemas.openxmlformats.org/officeDocument/2006/relationships/drawing"/></Relationships>
</file>

<file path=xl/worksheets/_rels/sheet9.xml.rels><?xml version="1.0" encoding="UTF-8" standalone="yes"?><Relationships xmlns="http://schemas.openxmlformats.org/package/2006/relationships"><Relationship Id="rIdDr9" Target="../drawings/drawing9.xml" Type="http://schemas.openxmlformats.org/officeDocument/2006/relationships/drawing"/></Relationships>
</file>

<file path=xl/worksheets/_rels/sheet10.xml.rels><?xml version="1.0" encoding="UTF-8" standalone="yes"?><Relationships xmlns="http://schemas.openxmlformats.org/package/2006/relationships"><Relationship Id="rIdDr10" Target="../drawings/drawing10.xml" Type="http://schemas.openxmlformats.org/officeDocument/2006/relationships/drawing"/></Relationships>
</file>

<file path=xl/worksheets/_rels/sheet11.xml.rels><?xml version="1.0" encoding="UTF-8" standalone="yes"?><Relationships xmlns="http://schemas.openxmlformats.org/package/2006/relationships"><Relationship Id="rIdDr11" Target="../drawings/drawing11.xml" Type="http://schemas.openxmlformats.org/officeDocument/2006/relationships/drawing"/></Relationships>
</file>

<file path=xl/worksheets/_rels/sheet12.xml.rels><?xml version="1.0" encoding="UTF-8" standalone="yes"?><Relationships xmlns="http://schemas.openxmlformats.org/package/2006/relationships"><Relationship Id="rIdDr12" Target="../drawings/drawing12.xml" Type="http://schemas.openxmlformats.org/officeDocument/2006/relationships/drawing"/></Relationships>
</file>

<file path=xl/worksheets/_rels/sheet13.xml.rels><?xml version="1.0" encoding="UTF-8" standalone="yes"?><Relationships xmlns="http://schemas.openxmlformats.org/package/2006/relationships"><Relationship Id="rIdDr13" Target="../drawings/drawing13.xml" Type="http://schemas.openxmlformats.org/officeDocument/2006/relationships/drawing"/></Relationships>
</file>

<file path=xl/worksheets/_rels/sheet14.xml.rels><?xml version="1.0" encoding="UTF-8" standalone="yes"?><Relationships xmlns="http://schemas.openxmlformats.org/package/2006/relationships"><Relationship Id="rIdDr14" Target="../drawings/drawing14.xml" Type="http://schemas.openxmlformats.org/officeDocument/2006/relationships/drawing"/></Relationships>
</file>

<file path=xl/worksheets/_rels/sheet15.xml.rels><?xml version="1.0" encoding="UTF-8" standalone="yes"?><Relationships xmlns="http://schemas.openxmlformats.org/package/2006/relationships"><Relationship Id="rIdDr15" Target="../drawings/drawing15.xml" Type="http://schemas.openxmlformats.org/officeDocument/2006/relationships/drawing"/></Relationships>
</file>

<file path=xl/worksheets/_rels/sheet16.xml.rels><?xml version="1.0" encoding="UTF-8" standalone="yes"?><Relationships xmlns="http://schemas.openxmlformats.org/package/2006/relationships"><Relationship Id="rIdDr16" Target="../drawings/drawing16.xml" Type="http://schemas.openxmlformats.org/officeDocument/2006/relationships/drawing"/></Relationships>
</file>

<file path=xl/worksheets/_rels/sheet17.xml.rels><?xml version="1.0" encoding="UTF-8" standalone="yes"?><Relationships xmlns="http://schemas.openxmlformats.org/package/2006/relationships"><Relationship Id="rIdDr17" Target="../drawings/drawing17.xml" Type="http://schemas.openxmlformats.org/officeDocument/2006/relationships/drawing"/></Relationships>
</file>

<file path=xl/worksheets/_rels/sheet18.xml.rels><?xml version="1.0" encoding="UTF-8" standalone="yes"?><Relationships xmlns="http://schemas.openxmlformats.org/package/2006/relationships"><Relationship Id="rIdDr18" Target="../drawings/drawing18.xml" Type="http://schemas.openxmlformats.org/officeDocument/2006/relationships/drawing"/></Relationships>
</file>

<file path=xl/worksheets/_rels/sheet19.xml.rels><?xml version="1.0" encoding="UTF-8" standalone="yes"?><Relationships xmlns="http://schemas.openxmlformats.org/package/2006/relationships"><Relationship Id="rIdDr19" Target="../drawings/drawing19.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sheetPr>
    <outlinePr summaryBelow="0"/>
  </sheetPr>
  <dimension ref="A1:I20"/>
  <sheetViews>
    <sheetView workbookViewId="0"/>
  </sheetViews>
  <sheetFormatPr defaultRowHeight="15"/>
  <cols>
    <col min="1" max="1" customWidth="true" width="9.333333"/>
    <col min="2" max="2" customWidth="true" width="13.5"/>
    <col min="3" max="3" customWidth="true" width="12.5"/>
    <col min="4" max="4" bestFit="true" customWidth="false" width="72.166664"/>
    <col min="5" max="5" customWidth="true" width="9.333333"/>
    <col min="6" max="6" customWidth="true" width="12.5"/>
    <col min="7" max="7" customWidth="true" width="12.5"/>
    <col min="8" max="8" customWidth="true" width="12.5"/>
    <col min="9" max="9" customWidth="true" width="12.5"/>
  </cols>
  <sheetData>
    <row r="1" customHeight="1" ht="99">
      <c r="A1" s="1" t="inlineStr"/>
      <c r="B1" s="1" t="inlineStr"/>
      <c r="C1" s="1" t="inlineStr"/>
      <c r="D1" s="1" t="inlineStr"/>
      <c r="E1" s="1" t="inlineStr"/>
      <c r="F1" s="1" t="inlineStr"/>
      <c r="G1" s="1" t="inlineStr"/>
      <c r="H1" s="1" t="inlineStr"/>
      <c r="I1" s="1" t="inlineStr"/>
    </row>
    <row r="2" customHeight="1" ht="22">
      <c r="A2" s="2" t="inlineStr">
        <is>
          <r>
            <t xml:space="preserve">ITEM</t>
          </r>
        </is>
      </c>
      <c r="B2" s="2" t="inlineStr">
        <is>
          <r>
            <t xml:space="preserve">CÓDIGO</t>
          </r>
        </is>
      </c>
      <c r="C2" s="2" t="inlineStr">
        <is>
          <r>
            <t xml:space="preserve">FONTE</t>
          </r>
        </is>
      </c>
      <c r="D2" s="2" t="inlineStr">
        <is>
          <r>
            <t xml:space="preserve">DESCRIÇÃO</t>
          </r>
        </is>
      </c>
      <c r="E2" s="2" t="inlineStr">
        <is>
          <r>
            <t xml:space="preserve">UNID.</t>
          </r>
        </is>
      </c>
      <c r="F2" s="2" t="inlineStr">
        <is>
          <r>
            <t xml:space="preserve">QUANT.</t>
          </r>
        </is>
      </c>
      <c r="G2" s="2" t="inlineStr">
        <is>
          <r>
            <t xml:space="preserve">PREÇO UNITÁRIO R$</t>
          </r>
        </is>
      </c>
      <c r="H2" s="2" t="inlineStr">
        <is>
          <r>
            <t xml:space="preserve">PREÇO UNIT
COM BDI R$</t>
          </r>
        </is>
      </c>
      <c r="I2" s="2" t="inlineStr">
        <is>
          <r>
            <t xml:space="preserve">PREÇO
TOTAL R$</t>
          </r>
        </is>
      </c>
    </row>
    <row r="3" customHeight="1" ht="20">
      <c r="A3" s="3" t="inlineStr">
        <is>
          <r>
            <t xml:space="preserve">1</t>
          </r>
        </is>
      </c>
      <c r="B3" s="3" t="inlineStr">
        <is>
          <r>
            <t xml:space="preserve">ADMINISTRAÇÃO E CONTROLE</t>
          </r>
        </is>
      </c>
      <c r="C3" s="3" t="inlineStr"/>
      <c r="D3" s="3" t="inlineStr"/>
      <c r="E3" s="3" t="inlineStr"/>
      <c r="F3" s="3" t="inlineStr"/>
      <c r="G3" s="3" t="inlineStr">
        <f>ROUND(F4*G4,2)</f>
      </c>
      <c r="H3" s="3" t="inlineStr"/>
      <c r="I3" s="4" t="n">
        <f>ROUND(SUM(I4:I4),2)</f>
        <v>69658.14</v>
      </c>
    </row>
    <row r="4" customHeight="0" bestFit="1" ht="20">
      <c r="A4" s="5" t="inlineStr">
        <is>
          <r>
            <t xml:space="preserve">1.1</t>
          </r>
        </is>
      </c>
      <c r="B4" s="6" t="inlineStr">
        <is>
          <r>
            <t xml:space="preserve">COM-09929830</t>
          </r>
        </is>
      </c>
      <c r="C4" s="6" t="inlineStr">
        <is>
          <r>
            <t xml:space="preserve">Composições Próprias</t>
          </r>
        </is>
      </c>
      <c r="D4" s="5" t="inlineStr">
        <is>
          <r>
            <t xml:space="preserve">ADMINISTRAÇÃO E CONTROLE (ELETROTÉCNICO E ELETRICISTA)</t>
          </r>
        </is>
      </c>
      <c r="E4" s="6" t="inlineStr">
        <is>
          <r>
            <t xml:space="preserve">MÊS</t>
          </r>
        </is>
      </c>
      <c r="F4" s="7" t="n">
        <v>6.0</v>
      </c>
      <c r="G4" s="8" t="n">
        <v>9124.96</v>
      </c>
      <c r="H4" s="8" t="n">
        <f>ROUND(G4*ROUND(1+(27.23/100),4),2)</f>
        <v>11609.69</v>
      </c>
      <c r="I4" s="8" t="n">
        <f>ROUND(ROUND(F4,2)*ROUND(H4,2),2)</f>
        <v>69658.14</v>
      </c>
    </row>
    <row r="5" customHeight="1" ht="20">
      <c r="A5" s="3" t="inlineStr">
        <is>
          <r>
            <t xml:space="preserve">2</t>
          </r>
        </is>
      </c>
      <c r="B5" s="3" t="inlineStr">
        <is>
          <r>
            <t xml:space="preserve">INSTALAÇÕES ELÉTRICAS - ASSENTAMENTO DE POSTES (DERIVAÇÃO)</t>
          </r>
        </is>
      </c>
      <c r="C5" s="3" t="inlineStr"/>
      <c r="D5" s="3" t="inlineStr"/>
      <c r="E5" s="3" t="inlineStr"/>
      <c r="F5" s="3" t="inlineStr"/>
      <c r="G5" s="3" t="inlineStr">
        <f>ROUND(F6*G6,2)+ROUND(F7*G7,2)+ROUND(F8*G8,2)+ROUND(F9*G9,2)</f>
      </c>
      <c r="H5" s="3" t="inlineStr"/>
      <c r="I5" s="4" t="n">
        <f>ROUND(SUM(I6:I9),2)</f>
        <v>15277.54</v>
      </c>
    </row>
    <row r="6" customHeight="0" bestFit="1" ht="28">
      <c r="A6" s="5" t="inlineStr">
        <is>
          <r>
            <t xml:space="preserve">2.1</t>
          </r>
        </is>
      </c>
      <c r="B6" s="6" t="inlineStr">
        <is>
          <r>
            <t xml:space="preserve">100615</t>
          </r>
        </is>
      </c>
      <c r="C6" s="6" t="inlineStr">
        <is>
          <r>
            <t xml:space="preserve">SINAPI</t>
          </r>
        </is>
      </c>
      <c r="D6" s="5" t="inlineStr">
        <is>
          <r>
            <t xml:space="preserve">ASSENTAMENTO DE POSTE DE CONCRETO COM COMPRIMENTO NOMINAL DE 12 M, CARGA NOMINAL DE 600 DAN, ENGASTAMENTO BASE CONCRETADA COM 1 M DE CONCRETO E 0,8 M DE SOLO (NÃO INCLUI FORNECIMENTO). AF_04/2025</t>
          </r>
        </is>
      </c>
      <c r="E6" s="6" t="inlineStr">
        <is>
          <r>
            <t xml:space="preserve">UN</t>
          </r>
        </is>
      </c>
      <c r="F6" s="7" t="n">
        <v>1.0</v>
      </c>
      <c r="G6" s="8" t="n">
        <v>1457.87</v>
      </c>
      <c r="H6" s="8" t="n">
        <f>ROUND(G6*ROUND(1+(27.23/100),4),2)</f>
        <v>1854.85</v>
      </c>
      <c r="I6" s="8" t="n">
        <f>ROUND(ROUND(F6,2)*ROUND(H6,2),2)</f>
        <v>1854.85</v>
      </c>
    </row>
    <row r="7" customHeight="0" bestFit="1" ht="20">
      <c r="A7" s="5" t="inlineStr">
        <is>
          <r>
            <t xml:space="preserve">2.2</t>
          </r>
        </is>
      </c>
      <c r="B7" s="6" t="inlineStr">
        <is>
          <r>
            <t xml:space="preserve">00041209</t>
          </r>
        </is>
      </c>
      <c r="C7" s="6" t="inlineStr">
        <is>
          <r>
            <t xml:space="preserve">SINAPI</t>
          </r>
        </is>
      </c>
      <c r="D7" s="5" t="inlineStr">
        <is>
          <r>
            <t xml:space="preserve">POSTE DE CONCRETO ARMADO DE SECAO DUPLO T, EXTENSAO DE 12,00 M, RESISTENCIA DE 600 DAN, TIPO B</t>
          </r>
        </is>
      </c>
      <c r="E7" s="6" t="inlineStr">
        <is>
          <r>
            <t xml:space="preserve">UN</t>
          </r>
        </is>
      </c>
      <c r="F7" s="7" t="n">
        <v>1.0</v>
      </c>
      <c r="G7" s="8" t="n">
        <v>3300.25</v>
      </c>
      <c r="H7" s="8" t="n">
        <f>ROUND(G7*ROUND(1+(27.23/100),4),2)</f>
        <v>4198.91</v>
      </c>
      <c r="I7" s="8" t="n">
        <f>ROUND(ROUND(F7,2)*ROUND(H7,2),2)</f>
        <v>4198.91</v>
      </c>
    </row>
    <row r="8" customHeight="0" bestFit="1" ht="20">
      <c r="A8" s="5" t="inlineStr">
        <is>
          <r>
            <t xml:space="preserve">2.3</t>
          </r>
        </is>
      </c>
      <c r="B8" s="6" t="inlineStr">
        <is>
          <r>
            <t xml:space="preserve">00041210</t>
          </r>
        </is>
      </c>
      <c r="C8" s="6" t="inlineStr">
        <is>
          <r>
            <t xml:space="preserve">SINAPI</t>
          </r>
        </is>
      </c>
      <c r="D8" s="5" t="inlineStr">
        <is>
          <r>
            <t xml:space="preserve">POSTE DE CONCRETO ARMADO DE SECAO DUPLO T, EXTENSAO DE 12,00 M, RESISTENCIA DE 1000 DAN, TIPO B-1,5</t>
          </r>
        </is>
      </c>
      <c r="E8" s="6" t="inlineStr">
        <is>
          <r>
            <t xml:space="preserve">UN</t>
          </r>
        </is>
      </c>
      <c r="F8" s="7" t="n">
        <v>1.0</v>
      </c>
      <c r="G8" s="8" t="n">
        <v>5056.04</v>
      </c>
      <c r="H8" s="8" t="n">
        <f>ROUND(G8*ROUND(1+(27.23/100),4),2)</f>
        <v>6432.8</v>
      </c>
      <c r="I8" s="8" t="n">
        <f>ROUND(ROUND(F8,2)*ROUND(H8,2),2)</f>
        <v>6432.8</v>
      </c>
    </row>
    <row r="9" customHeight="0" bestFit="1" ht="28">
      <c r="A9" s="5" t="inlineStr">
        <is>
          <r>
            <t xml:space="preserve">2.4</t>
          </r>
        </is>
      </c>
      <c r="B9" s="6" t="inlineStr">
        <is>
          <r>
            <t xml:space="preserve">100616</t>
          </r>
        </is>
      </c>
      <c r="C9" s="6" t="inlineStr">
        <is>
          <r>
            <t xml:space="preserve">SINAPI</t>
          </r>
        </is>
      </c>
      <c r="D9" s="5" t="inlineStr">
        <is>
          <r>
            <t xml:space="preserve">ASSENTAMENTO DE POSTE DE CONCRETO COM COMPRIMENTO NOMINAL DE 12 M, CARGA NOMINAL DE 1000 DAN, ENGASTAMENTO BASE CONCRETADA COM 1 M DE CONCRETO E 0,8 M DE SOLO (NÃO INCLUI FORNECIMENTO). AF_04/2025</t>
          </r>
        </is>
      </c>
      <c r="E9" s="6" t="inlineStr">
        <is>
          <r>
            <t xml:space="preserve">UN</t>
          </r>
        </is>
      </c>
      <c r="F9" s="7" t="n">
        <v>1.0</v>
      </c>
      <c r="G9" s="8" t="n">
        <v>2193.65</v>
      </c>
      <c r="H9" s="8" t="n">
        <f>ROUND(G9*ROUND(1+(27.23/100),4),2)</f>
        <v>2790.98</v>
      </c>
      <c r="I9" s="8" t="n">
        <f>ROUND(ROUND(F9,2)*ROUND(H9,2),2)</f>
        <v>2790.98</v>
      </c>
    </row>
    <row r="10" customHeight="1" ht="20">
      <c r="A10" s="3" t="inlineStr">
        <is>
          <r>
            <t xml:space="preserve">3</t>
          </r>
        </is>
      </c>
      <c r="B10" s="3" t="inlineStr">
        <is>
          <r>
            <t xml:space="preserve">INSTALAÇÕES ELÉTRICAS - INSTALAÇÃO MURETA DE MEDIÇÃO</t>
          </r>
        </is>
      </c>
      <c r="C10" s="3" t="inlineStr"/>
      <c r="D10" s="3" t="inlineStr"/>
      <c r="E10" s="3" t="inlineStr"/>
      <c r="F10" s="3" t="inlineStr"/>
      <c r="G10" s="3" t="inlineStr">
        <f>ROUND(F11*G11,2)</f>
      </c>
      <c r="H10" s="3" t="inlineStr"/>
      <c r="I10" s="4" t="n">
        <f>ROUND(SUM(I11:I11),2)</f>
        <v>3165.81</v>
      </c>
    </row>
    <row r="11" customHeight="0" bestFit="1" ht="20">
      <c r="A11" s="5" t="inlineStr">
        <is>
          <r>
            <t xml:space="preserve">3.1</t>
          </r>
        </is>
      </c>
      <c r="B11" s="6" t="inlineStr">
        <is>
          <r>
            <t xml:space="preserve">COM-00833035</t>
          </r>
        </is>
      </c>
      <c r="C11" s="6" t="inlineStr">
        <is>
          <r>
            <t xml:space="preserve">Composições Próprias</t>
          </r>
        </is>
      </c>
      <c r="D11" s="5" t="inlineStr">
        <is>
          <r>
            <t xml:space="preserve">MURETA PARA MEDIÇÃO - DIMENSÕES - 2,10x2,00x0,40M (REF ABR2024) (UN)</t>
          </r>
        </is>
      </c>
      <c r="E11" s="6" t="inlineStr">
        <is>
          <r>
            <t xml:space="preserve">UN</t>
          </r>
        </is>
      </c>
      <c r="F11" s="7" t="n">
        <v>1.0</v>
      </c>
      <c r="G11" s="8" t="n">
        <v>2488.26</v>
      </c>
      <c r="H11" s="8" t="n">
        <f>ROUND(G11*ROUND(1+(27.23/100),4),2)</f>
        <v>3165.81</v>
      </c>
      <c r="I11" s="8" t="n">
        <f>ROUND(ROUND(F11,2)*ROUND(H11,2),2)</f>
        <v>3165.81</v>
      </c>
    </row>
    <row r="12" customHeight="1" ht="20">
      <c r="A12" s="3" t="inlineStr">
        <is>
          <r>
            <t xml:space="preserve">4</t>
          </r>
        </is>
      </c>
      <c r="B12" s="3" t="inlineStr">
        <is>
          <r>
            <t xml:space="preserve">INSTALAÇÕES ELÉTRICAS - MONTAGEM DE ESTRUTURAS DE DERIVAÇÃO E RECEBIMENTO</t>
          </r>
        </is>
      </c>
      <c r="C12" s="3" t="inlineStr"/>
      <c r="D12" s="3" t="inlineStr"/>
      <c r="E12" s="3" t="inlineStr"/>
      <c r="F12" s="3" t="inlineStr"/>
      <c r="G12" s="3" t="inlineStr">
        <f>ROUND(F13*G13,2)+ROUND(F14*G14,2)+ROUND(F15*G15,2)</f>
      </c>
      <c r="H12" s="3" t="inlineStr"/>
      <c r="I12" s="4" t="n">
        <f>ROUND(SUM(I13:I15),2)</f>
        <v>88922.64</v>
      </c>
    </row>
    <row r="13" customHeight="0" bestFit="1" ht="20">
      <c r="A13" s="5" t="inlineStr">
        <is>
          <r>
            <t xml:space="preserve">4.1</t>
          </r>
        </is>
      </c>
      <c r="B13" s="6" t="inlineStr">
        <is>
          <r>
            <t xml:space="preserve">COMP-73202410</t>
          </r>
        </is>
      </c>
      <c r="C13" s="6" t="inlineStr">
        <is>
          <r>
            <t xml:space="preserve">Composições Próprias</t>
          </r>
        </is>
      </c>
      <c r="D13" s="5" t="inlineStr">
        <is>
          <r>
            <t xml:space="preserve">Estrutura tipo N3 com transformador 150 kva 220-0,127kv</t>
          </r>
        </is>
      </c>
      <c r="E13" s="6" t="inlineStr">
        <is>
          <r>
            <t xml:space="preserve">UN</t>
          </r>
        </is>
      </c>
      <c r="F13" s="7" t="n">
        <v>1.0</v>
      </c>
      <c r="G13" s="8" t="n">
        <v>62988.59</v>
      </c>
      <c r="H13" s="8" t="n">
        <f>ROUND(G13*ROUND(1+(27.23/100),4),2)</f>
        <v>80140.38</v>
      </c>
      <c r="I13" s="8" t="n">
        <f>ROUND(ROUND(F13,2)*ROUND(H13,2),2)</f>
        <v>80140.38</v>
      </c>
    </row>
    <row r="14" customHeight="0" bestFit="1" ht="20">
      <c r="A14" s="5" t="inlineStr">
        <is>
          <r>
            <t xml:space="preserve">4.2</t>
          </r>
        </is>
      </c>
      <c r="B14" s="6" t="inlineStr">
        <is>
          <r>
            <t xml:space="preserve">COM-12956880</t>
          </r>
        </is>
      </c>
      <c r="C14" s="6" t="inlineStr">
        <is>
          <r>
            <t xml:space="preserve">Composições Próprias</t>
          </r>
        </is>
      </c>
      <c r="D14" s="5" t="inlineStr">
        <is>
          <r>
            <t xml:space="preserve">Estrutura tipo N3-N3 com chave fusivel (UN)</t>
          </r>
        </is>
      </c>
      <c r="E14" s="6" t="inlineStr">
        <is>
          <r>
            <t xml:space="preserve">UN</t>
          </r>
        </is>
      </c>
      <c r="F14" s="7" t="n">
        <v>1.0</v>
      </c>
      <c r="G14" s="8" t="n">
        <v>6311.1</v>
      </c>
      <c r="H14" s="8" t="n">
        <f>ROUND(G14*ROUND(1+(27.23/100),4),2)</f>
        <v>8029.61</v>
      </c>
      <c r="I14" s="8" t="n">
        <f>ROUND(ROUND(F14,2)*ROUND(H14,2),2)</f>
        <v>8029.61</v>
      </c>
    </row>
    <row r="15" customHeight="0" bestFit="1" ht="20">
      <c r="A15" s="5" t="inlineStr">
        <is>
          <r>
            <t xml:space="preserve">4.3</t>
          </r>
        </is>
      </c>
      <c r="B15" s="6" t="inlineStr">
        <is>
          <r>
            <t xml:space="preserve">COMP-88895730</t>
          </r>
        </is>
      </c>
      <c r="C15" s="6" t="inlineStr">
        <is>
          <r>
            <t xml:space="preserve">Composições Próprias</t>
          </r>
        </is>
      </c>
      <c r="D15" s="5" t="inlineStr">
        <is>
          <r>
            <t xml:space="preserve">Derivação N3</t>
          </r>
        </is>
      </c>
      <c r="E15" s="6" t="inlineStr">
        <is>
          <r>
            <t xml:space="preserve">UN</t>
          </r>
        </is>
      </c>
      <c r="F15" s="7" t="n">
        <v>1.0</v>
      </c>
      <c r="G15" s="8" t="n">
        <v>591.57</v>
      </c>
      <c r="H15" s="8" t="n">
        <f>ROUND(G15*ROUND(1+(27.23/100),4),2)</f>
        <v>752.65</v>
      </c>
      <c r="I15" s="8" t="n">
        <f>ROUND(ROUND(F15,2)*ROUND(H15,2),2)</f>
        <v>752.65</v>
      </c>
    </row>
    <row r="16" customHeight="1" ht="20">
      <c r="A16" s="3" t="inlineStr">
        <is>
          <r>
            <t xml:space="preserve">5</t>
          </r>
        </is>
      </c>
      <c r="B16" s="3" t="inlineStr">
        <is>
          <r>
            <t xml:space="preserve">INSTALAÇÕES ELÉTRICAS - CAIXAS DE ATERRAMENTOS</t>
          </r>
        </is>
      </c>
      <c r="C16" s="3" t="inlineStr"/>
      <c r="D16" s="3" t="inlineStr"/>
      <c r="E16" s="3" t="inlineStr"/>
      <c r="F16" s="3" t="inlineStr"/>
      <c r="G16" s="3" t="inlineStr">
        <f>ROUND(F17*G17,2)</f>
      </c>
      <c r="H16" s="3" t="inlineStr"/>
      <c r="I16" s="4" t="n">
        <f>ROUND(SUM(I17:I17),2)</f>
        <v>1587.5</v>
      </c>
    </row>
    <row r="17" customHeight="0" bestFit="1" ht="20">
      <c r="A17" s="5" t="inlineStr">
        <is>
          <r>
            <t xml:space="preserve">5.1</t>
          </r>
        </is>
      </c>
      <c r="B17" s="6" t="inlineStr">
        <is>
          <r>
            <t xml:space="preserve">97888</t>
          </r>
        </is>
      </c>
      <c r="C17" s="6" t="inlineStr">
        <is>
          <r>
            <t xml:space="preserve">SINAPI</t>
          </r>
        </is>
      </c>
      <c r="D17" s="5" t="inlineStr">
        <is>
          <r>
            <t xml:space="preserve">CAIXA ENTERRADA ELÉTRICA RETANGULAR, EM ALVENARIA COM TIJOLOS CERÂMICOS MACIÇOS, FUNDO COM BRITA, DIMENSÕES INTERNAS: 0,6X0,6X0,6 M. AF_12/2020</t>
          </r>
        </is>
      </c>
      <c r="E17" s="6" t="inlineStr">
        <is>
          <r>
            <t xml:space="preserve">UN</t>
          </r>
        </is>
      </c>
      <c r="F17" s="7" t="n">
        <v>2.0</v>
      </c>
      <c r="G17" s="8" t="n">
        <v>623.87</v>
      </c>
      <c r="H17" s="8" t="n">
        <f>ROUND(G17*ROUND(1+(27.23/100),4),2)</f>
        <v>793.75</v>
      </c>
      <c r="I17" s="8" t="n">
        <f>ROUND(ROUND(F17,2)*ROUND(H17,2),2)</f>
        <v>1587.5</v>
      </c>
    </row>
    <row r="18" customHeight="1" ht="15">
      <c r="A18" s="9" t="inlineStr"/>
      <c r="B18" s="9" t="inlineStr"/>
      <c r="C18" s="9" t="inlineStr"/>
      <c r="D18" s="9" t="inlineStr"/>
      <c r="E18" s="9" t="inlineStr"/>
      <c r="F18" s="9" t="inlineStr"/>
      <c r="G18" s="10" t="inlineStr">
        <is>
          <r>
            <t xml:space="preserve">VALOR BDI TOTAL:</t>
          </r>
        </is>
      </c>
      <c r="H18" s="10" t="inlineStr"/>
      <c r="I18" s="4" t="n">
        <f>I20-I19</f>
        <v>38226.8</v>
      </c>
    </row>
    <row r="19" customHeight="1" ht="15">
      <c r="A19" s="9" t="inlineStr"/>
      <c r="B19" s="9" t="inlineStr"/>
      <c r="C19" s="9" t="inlineStr"/>
      <c r="D19" s="9" t="inlineStr"/>
      <c r="E19" s="9" t="inlineStr"/>
      <c r="F19" s="9" t="inlineStr"/>
      <c r="G19" s="10" t="inlineStr">
        <is>
          <r>
            <t xml:space="preserve">VALOR ORÇAMENTO:</t>
          </r>
        </is>
      </c>
      <c r="H19" s="10" t="inlineStr"/>
      <c r="I19" s="4" t="n">
        <f>SUMPRODUCT(ROUND(F3:F17,2),ROUND(G3:G17,2))</f>
        <v>140384.83</v>
      </c>
    </row>
    <row r="20" customHeight="1" ht="15">
      <c r="A20" s="9" t="inlineStr"/>
      <c r="B20" s="9" t="inlineStr"/>
      <c r="C20" s="9" t="inlineStr"/>
      <c r="D20" s="9" t="inlineStr"/>
      <c r="E20" s="9" t="inlineStr"/>
      <c r="F20" s="9" t="inlineStr"/>
      <c r="G20" s="10" t="inlineStr">
        <is>
          <r>
            <t xml:space="preserve">VALOR TOTAL:</t>
          </r>
        </is>
      </c>
      <c r="H20" s="10" t="inlineStr"/>
      <c r="I20" s="4" t="n">
        <v>178611.63</v>
      </c>
    </row>
  </sheetData>
  <mergeCells>
    <mergeCell ref="A1:I1"/>
    <mergeCell ref="B3:H3"/>
    <mergeCell ref="B5:H5"/>
    <mergeCell ref="B10:H10"/>
    <mergeCell ref="B12:H12"/>
    <mergeCell ref="B16:H16"/>
    <mergeCell ref="G18:H18"/>
    <mergeCell ref="G19:H19"/>
    <mergeCell ref="G20:H20"/>
  </mergeCells>
  <pageMargins left="0.5" right="0.5" top="0.5" bottom="0.5" header="0.0" footer="0.0"/>
  <pageSetup orientation="landscape" scale="85" paperSize="77"/>
  <drawing r:id="rIdDr1"/>
</worksheet>
</file>

<file path=xl/worksheets/sheet2.xml><?xml version="1.0" encoding="utf-8"?>
<worksheet xmlns="http://schemas.openxmlformats.org/spreadsheetml/2006/main" xmlns:r="http://schemas.openxmlformats.org/officeDocument/2006/relationships">
  <sheetPr>
    <outlinePr summaryBelow="0"/>
  </sheetPr>
  <dimension ref="A1:M21"/>
  <sheetViews>
    <sheetView workbookViewId="0"/>
  </sheetViews>
  <sheetFormatPr defaultRowHeight="15"/>
  <cols>
    <col min="1" max="1" customWidth="true" width="8.666667"/>
    <col min="2" max="2" customWidth="true" width="10.333333"/>
    <col min="3" max="3" bestFit="true" customWidth="false" width="51.0"/>
    <col min="4" max="4" customWidth="true" width="8.333333"/>
    <col min="5" max="5" customWidth="true" width="8.333333"/>
    <col min="6" max="6" customWidth="true" width="10.333333"/>
    <col min="7" max="7" customWidth="true" width="9.333333"/>
    <col min="8" max="8" customWidth="true" width="9.333333"/>
    <col min="9" max="9" customWidth="true" width="9.333333"/>
    <col min="10" max="10" customWidth="true" width="9.333333"/>
    <col min="11" max="11" customWidth="true" width="9.333333"/>
    <col min="12" max="12" customWidth="true" width="10.333333"/>
    <col min="13" max="13" customWidth="true" width="12.5"/>
  </cols>
  <sheetData>
    <row r="1" customHeight="1" ht="99">
      <c r="A1" s="11" t="inlineStr"/>
      <c r="B1" s="11" t="inlineStr"/>
      <c r="C1" s="11" t="inlineStr"/>
      <c r="D1" s="11" t="inlineStr"/>
      <c r="E1" s="11" t="inlineStr"/>
      <c r="F1" s="11" t="inlineStr"/>
      <c r="G1" s="11" t="inlineStr"/>
      <c r="H1" s="11" t="inlineStr"/>
      <c r="I1" s="11" t="inlineStr"/>
      <c r="J1" s="11" t="inlineStr"/>
      <c r="K1" s="11" t="inlineStr"/>
      <c r="L1" s="11" t="inlineStr"/>
      <c r="M1" s="11" t="inlineStr"/>
    </row>
    <row r="2" customHeight="1" ht="13">
      <c r="A2" s="2" t="inlineStr">
        <is>
          <r>
            <t xml:space="preserve">ITEM</t>
          </r>
        </is>
      </c>
      <c r="B2" s="2" t="inlineStr">
        <is>
          <r>
            <t xml:space="preserve">CÓDIGO</t>
          </r>
        </is>
      </c>
      <c r="C2" s="2" t="inlineStr">
        <is>
          <r>
            <t xml:space="preserve">DESCRIÇÃO</t>
          </r>
        </is>
      </c>
      <c r="D2" s="2" t="inlineStr">
        <is>
          <r>
            <t xml:space="preserve">FONTE</t>
          </r>
        </is>
      </c>
      <c r="E2" s="2" t="inlineStr">
        <is>
          <r>
            <t xml:space="preserve">UNIDADE</t>
          </r>
        </is>
      </c>
      <c r="F2" s="2" t="inlineStr">
        <is>
          <r>
            <t xml:space="preserve">QTD</t>
          </r>
        </is>
      </c>
      <c r="G2" s="2" t="inlineStr">
        <is>
          <r>
            <t xml:space="preserve">CUSTO DIRETO (R$)</t>
          </r>
        </is>
      </c>
      <c r="H2" s="2" t="inlineStr"/>
      <c r="I2" s="2" t="inlineStr"/>
      <c r="J2" s="2" t="inlineStr"/>
      <c r="K2" s="2" t="inlineStr"/>
      <c r="L2" s="12" t="inlineStr">
        <is>
          <r>
            <t xml:space="preserve">PREÇO
UNITÁRIO (R$)</t>
          </r>
        </is>
      </c>
      <c r="M2" s="2" t="inlineStr">
        <is>
          <r>
            <t xml:space="preserve">PREÇO
TOTAL (R$)</t>
          </r>
        </is>
      </c>
    </row>
    <row r="3" customHeight="1" ht="12">
      <c r="A3" s="2" t="inlineStr"/>
      <c r="B3" s="2" t="inlineStr"/>
      <c r="C3" s="2" t="inlineStr"/>
      <c r="D3" s="2" t="inlineStr"/>
      <c r="E3" s="2" t="inlineStr"/>
      <c r="F3" s="2" t="inlineStr"/>
      <c r="G3" s="12" t="inlineStr">
        <is>
          <r>
            <t xml:space="preserve">MÃO DE OBRA</t>
          </r>
        </is>
      </c>
      <c r="H3" s="12" t="inlineStr">
        <is>
          <r>
            <t xml:space="preserve">MATERIAL</t>
          </r>
        </is>
      </c>
      <c r="I3" s="13" t="inlineStr">
        <is>
          <r>
            <t xml:space="preserve">EQUIPAMENTOS</t>
          </r>
        </is>
      </c>
      <c r="J3" s="12" t="inlineStr">
        <is>
          <r>
            <t xml:space="preserve">OUTROS</t>
          </r>
        </is>
      </c>
      <c r="K3" s="12" t="inlineStr">
        <is>
          <r>
            <t xml:space="preserve">BDI</t>
          </r>
        </is>
      </c>
      <c r="L3" s="12" t="inlineStr"/>
      <c r="M3" s="2" t="inlineStr"/>
    </row>
    <row r="4" customHeight="1" ht="15">
      <c r="A4" s="3" t="inlineStr">
        <is>
          <r>
            <t xml:space="preserve">1</t>
          </r>
        </is>
      </c>
      <c r="B4" s="3" t="inlineStr">
        <is>
          <r>
            <t xml:space="preserve">ADMINISTRAÇÃO E CONTROLE</t>
          </r>
        </is>
      </c>
      <c r="C4" s="3" t="inlineStr"/>
      <c r="D4" s="3" t="inlineStr"/>
      <c r="E4" s="3" t="inlineStr"/>
      <c r="F4" s="3" t="inlineStr"/>
      <c r="G4" s="3" t="inlineStr">
        <f>ROUND(SUMPRODUCT(F5:F5,G5:G5),2)</f>
      </c>
      <c r="H4" s="3" t="inlineStr">
        <f>ROUND(SUMPRODUCT(F5:F5,H5:H5),2)</f>
      </c>
      <c r="I4" s="3" t="inlineStr">
        <f>ROUND(SUMPRODUCT(F5:F5,I5:I5),2)</f>
      </c>
      <c r="J4" s="3" t="inlineStr">
        <f>ROUND(SUMPRODUCT(F5:F5,J5:J5),2)</f>
      </c>
      <c r="K4" s="3" t="inlineStr">
        <f>L4-(G4+H4+I4+J4)</f>
      </c>
      <c r="L4" s="3" t="inlineStr"/>
      <c r="M4" s="4" t="n">
        <f>ROUND(SUM(M5:M5),2)</f>
        <v>69658.14</v>
      </c>
    </row>
    <row r="5" customHeight="0" bestFit="1" ht="16">
      <c r="A5" s="5" t="inlineStr">
        <is>
          <r>
            <t xml:space="preserve">1.1</t>
          </r>
        </is>
      </c>
      <c r="B5" s="6" t="inlineStr">
        <is>
          <r>
            <t xml:space="preserve">COM-09929830</t>
          </r>
        </is>
      </c>
      <c r="C5" s="5" t="inlineStr">
        <is>
          <r>
            <t xml:space="preserve">ADMINISTRAÇÃO E CONTROLE (ELETROTÉCNICO E ELETRICISTA)</t>
          </r>
        </is>
      </c>
      <c r="D5" s="6" t="inlineStr">
        <is>
          <r>
            <t xml:space="preserve">Composições Próprias</t>
          </r>
        </is>
      </c>
      <c r="E5" s="6" t="inlineStr">
        <is>
          <r>
            <t xml:space="preserve">MÊS</t>
          </r>
        </is>
      </c>
      <c r="F5" s="7" t="n">
        <v>6.0</v>
      </c>
      <c r="G5" s="8" t="n">
        <v>9124.96</v>
      </c>
      <c r="H5" s="8" t="n">
        <v>0.0</v>
      </c>
      <c r="I5" s="8" t="n">
        <v>0.0</v>
      </c>
      <c r="J5" s="8" t="n">
        <v>0.0</v>
      </c>
      <c r="K5" s="8" t="n">
        <v>2484.73</v>
      </c>
      <c r="L5" s="8" t="n">
        <f>ROUND(G5+H5+I5+J5+K5,2)</f>
        <v>11609.69</v>
      </c>
      <c r="M5" s="8" t="n">
        <f>ROUND(ROUND(F5,2)*ROUND(L5,2),2)</f>
        <v>69658.14</v>
      </c>
    </row>
    <row r="6" customHeight="1" ht="15">
      <c r="A6" s="3" t="inlineStr">
        <is>
          <r>
            <t xml:space="preserve">2</t>
          </r>
        </is>
      </c>
      <c r="B6" s="3" t="inlineStr">
        <is>
          <r>
            <t xml:space="preserve">INSTALAÇÕES ELÉTRICAS - ASSENTAMENTO DE POSTES (DERIVAÇÃO)</t>
          </r>
        </is>
      </c>
      <c r="C6" s="3" t="inlineStr"/>
      <c r="D6" s="3" t="inlineStr"/>
      <c r="E6" s="3" t="inlineStr"/>
      <c r="F6" s="3" t="inlineStr"/>
      <c r="G6" s="3" t="inlineStr">
        <f>ROUND(SUMPRODUCT(F7:F10,G7:G10),2)</f>
      </c>
      <c r="H6" s="3" t="inlineStr">
        <f>ROUND(SUMPRODUCT(F7:F10,H7:H10),2)</f>
      </c>
      <c r="I6" s="3" t="inlineStr">
        <f>ROUND(SUMPRODUCT(F7:F10,I7:I10),2)</f>
      </c>
      <c r="J6" s="3" t="inlineStr">
        <f>ROUND(SUMPRODUCT(F7:F10,J7:J10),2)</f>
      </c>
      <c r="K6" s="3" t="inlineStr">
        <f>L6-(G6+H6+I6+J6)</f>
      </c>
      <c r="L6" s="3" t="inlineStr"/>
      <c r="M6" s="4" t="n">
        <f>ROUND(SUM(M7:M10),2)</f>
        <v>15277.54</v>
      </c>
    </row>
    <row r="7" customHeight="0" bestFit="1" ht="36">
      <c r="A7" s="5" t="inlineStr">
        <is>
          <r>
            <t xml:space="preserve">2.1</t>
          </r>
        </is>
      </c>
      <c r="B7" s="6" t="inlineStr">
        <is>
          <r>
            <t xml:space="preserve">100615</t>
          </r>
        </is>
      </c>
      <c r="C7" s="5" t="inlineStr">
        <is>
          <r>
            <t xml:space="preserve">ASSENTAMENTO DE POSTE DE CONCRETO COM COMPRIMENTO NOMINAL DE 12 M, CARGA NOMINAL DE 600 DAN, ENGASTAMENTO BASE CONCRETADA COM 1 M DE CONCRETO E 0,8 M DE SOLO (NÃO INCLUI FORNECIMENTO). AF_04/2025</t>
          </r>
        </is>
      </c>
      <c r="D7" s="6" t="inlineStr">
        <is>
          <r>
            <t xml:space="preserve">SINAPI</t>
          </r>
        </is>
      </c>
      <c r="E7" s="6" t="inlineStr">
        <is>
          <r>
            <t xml:space="preserve">UN</t>
          </r>
        </is>
      </c>
      <c r="F7" s="7" t="n">
        <v>1.0</v>
      </c>
      <c r="G7" s="8" t="n">
        <v>360.21</v>
      </c>
      <c r="H7" s="8" t="n">
        <v>936.25</v>
      </c>
      <c r="I7" s="8" t="n">
        <v>48.44</v>
      </c>
      <c r="J7" s="8" t="n">
        <v>112.97</v>
      </c>
      <c r="K7" s="8" t="n">
        <v>396.98</v>
      </c>
      <c r="L7" s="8" t="n">
        <f>ROUND(G7+H7+I7+J7+K7,2)</f>
        <v>1854.85</v>
      </c>
      <c r="M7" s="8" t="n">
        <f>ROUND(ROUND(F7,2)*ROUND(L7,2),2)</f>
        <v>1854.85</v>
      </c>
    </row>
    <row r="8" customHeight="0" bestFit="1" ht="20">
      <c r="A8" s="5" t="inlineStr">
        <is>
          <r>
            <t xml:space="preserve">2.2</t>
          </r>
        </is>
      </c>
      <c r="B8" s="6" t="inlineStr">
        <is>
          <r>
            <t xml:space="preserve">00041209</t>
          </r>
        </is>
      </c>
      <c r="C8" s="5" t="inlineStr">
        <is>
          <r>
            <t xml:space="preserve">POSTE DE CONCRETO ARMADO DE SECAO DUPLO T, EXTENSAO DE 12,00 M, RESISTENCIA DE 600 DAN, TIPO B</t>
          </r>
        </is>
      </c>
      <c r="D8" s="6" t="inlineStr">
        <is>
          <r>
            <t xml:space="preserve">SINAPI</t>
          </r>
        </is>
      </c>
      <c r="E8" s="6" t="inlineStr">
        <is>
          <r>
            <t xml:space="preserve">UN</t>
          </r>
        </is>
      </c>
      <c r="F8" s="7" t="n">
        <v>1.0</v>
      </c>
      <c r="G8" s="8" t="n">
        <v>0.0</v>
      </c>
      <c r="H8" s="8" t="n">
        <v>3300.25</v>
      </c>
      <c r="I8" s="8" t="n">
        <v>0.0</v>
      </c>
      <c r="J8" s="8" t="n">
        <v>0.0</v>
      </c>
      <c r="K8" s="8" t="n">
        <v>898.66</v>
      </c>
      <c r="L8" s="8" t="n">
        <f>ROUND(G8+H8+I8+J8+K8,2)</f>
        <v>4198.91</v>
      </c>
      <c r="M8" s="8" t="n">
        <f>ROUND(ROUND(F8,2)*ROUND(L8,2),2)</f>
        <v>4198.91</v>
      </c>
    </row>
    <row r="9" customHeight="0" bestFit="1" ht="20">
      <c r="A9" s="5" t="inlineStr">
        <is>
          <r>
            <t xml:space="preserve">2.3</t>
          </r>
        </is>
      </c>
      <c r="B9" s="6" t="inlineStr">
        <is>
          <r>
            <t xml:space="preserve">00041210</t>
          </r>
        </is>
      </c>
      <c r="C9" s="5" t="inlineStr">
        <is>
          <r>
            <t xml:space="preserve">POSTE DE CONCRETO ARMADO DE SECAO DUPLO T, EXTENSAO DE 12,00 M, RESISTENCIA DE 1000 DAN, TIPO B-1,5</t>
          </r>
        </is>
      </c>
      <c r="D9" s="6" t="inlineStr">
        <is>
          <r>
            <t xml:space="preserve">SINAPI</t>
          </r>
        </is>
      </c>
      <c r="E9" s="6" t="inlineStr">
        <is>
          <r>
            <t xml:space="preserve">UN</t>
          </r>
        </is>
      </c>
      <c r="F9" s="7" t="n">
        <v>1.0</v>
      </c>
      <c r="G9" s="8" t="n">
        <v>0.0</v>
      </c>
      <c r="H9" s="8" t="n">
        <v>5056.04</v>
      </c>
      <c r="I9" s="8" t="n">
        <v>0.0</v>
      </c>
      <c r="J9" s="8" t="n">
        <v>0.0</v>
      </c>
      <c r="K9" s="8" t="n">
        <v>1376.76</v>
      </c>
      <c r="L9" s="8" t="n">
        <f>ROUND(G9+H9+I9+J9+K9,2)</f>
        <v>6432.8</v>
      </c>
      <c r="M9" s="8" t="n">
        <f>ROUND(ROUND(F9,2)*ROUND(L9,2),2)</f>
        <v>6432.8</v>
      </c>
    </row>
    <row r="10" customHeight="0" bestFit="1" ht="36">
      <c r="A10" s="5" t="inlineStr">
        <is>
          <r>
            <t xml:space="preserve">2.4</t>
          </r>
        </is>
      </c>
      <c r="B10" s="6" t="inlineStr">
        <is>
          <r>
            <t xml:space="preserve">100616</t>
          </r>
        </is>
      </c>
      <c r="C10" s="5" t="inlineStr">
        <is>
          <r>
            <t xml:space="preserve">ASSENTAMENTO DE POSTE DE CONCRETO COM COMPRIMENTO NOMINAL DE 12 M, CARGA NOMINAL DE 1000 DAN, ENGASTAMENTO BASE CONCRETADA COM 1 M DE CONCRETO E 0,8 M DE SOLO (NÃO INCLUI FORNECIMENTO). AF_04/2025</t>
          </r>
        </is>
      </c>
      <c r="D10" s="6" t="inlineStr">
        <is>
          <r>
            <t xml:space="preserve">SINAPI</t>
          </r>
        </is>
      </c>
      <c r="E10" s="6" t="inlineStr">
        <is>
          <r>
            <t xml:space="preserve">UN</t>
          </r>
        </is>
      </c>
      <c r="F10" s="7" t="n">
        <v>1.0</v>
      </c>
      <c r="G10" s="8" t="n">
        <v>603.08</v>
      </c>
      <c r="H10" s="8" t="n">
        <v>1347.7</v>
      </c>
      <c r="I10" s="8" t="n">
        <v>50.28</v>
      </c>
      <c r="J10" s="8" t="n">
        <v>192.59</v>
      </c>
      <c r="K10" s="8" t="n">
        <v>597.33</v>
      </c>
      <c r="L10" s="8" t="n">
        <f>ROUND(G10+H10+I10+J10+K10,2)</f>
        <v>2790.98</v>
      </c>
      <c r="M10" s="8" t="n">
        <f>ROUND(ROUND(F10,2)*ROUND(L10,2),2)</f>
        <v>2790.98</v>
      </c>
    </row>
    <row r="11" customHeight="1" ht="15">
      <c r="A11" s="3" t="inlineStr">
        <is>
          <r>
            <t xml:space="preserve">3</t>
          </r>
        </is>
      </c>
      <c r="B11" s="3" t="inlineStr">
        <is>
          <r>
            <t xml:space="preserve">INSTALAÇÕES ELÉTRICAS - INSTALAÇÃO MURETA DE MEDIÇÃO</t>
          </r>
        </is>
      </c>
      <c r="C11" s="3" t="inlineStr"/>
      <c r="D11" s="3" t="inlineStr"/>
      <c r="E11" s="3" t="inlineStr"/>
      <c r="F11" s="3" t="inlineStr"/>
      <c r="G11" s="3" t="inlineStr">
        <f>ROUND(SUMPRODUCT(F12:F12,G12:G12),2)</f>
      </c>
      <c r="H11" s="3" t="inlineStr">
        <f>ROUND(SUMPRODUCT(F12:F12,H12:H12),2)</f>
      </c>
      <c r="I11" s="3" t="inlineStr">
        <f>ROUND(SUMPRODUCT(F12:F12,I12:I12),2)</f>
      </c>
      <c r="J11" s="3" t="inlineStr">
        <f>ROUND(SUMPRODUCT(F12:F12,J12:J12),2)</f>
      </c>
      <c r="K11" s="3" t="inlineStr">
        <f>L11-(G11+H11+I11+J11)</f>
      </c>
      <c r="L11" s="3" t="inlineStr"/>
      <c r="M11" s="4" t="n">
        <f>ROUND(SUM(M12:M12),2)</f>
        <v>3165.81</v>
      </c>
    </row>
    <row r="12" customHeight="0" bestFit="1" ht="20">
      <c r="A12" s="5" t="inlineStr">
        <is>
          <r>
            <t xml:space="preserve">3.1</t>
          </r>
        </is>
      </c>
      <c r="B12" s="6" t="inlineStr">
        <is>
          <r>
            <t xml:space="preserve">COM-00833035</t>
          </r>
        </is>
      </c>
      <c r="C12" s="5" t="inlineStr">
        <is>
          <r>
            <t xml:space="preserve">MURETA PARA MEDIÇÃO - DIMENSÕES - 2,10x2,00x0,40M (REF ABR2024) (UN)</t>
          </r>
        </is>
      </c>
      <c r="D12" s="6" t="inlineStr">
        <is>
          <r>
            <t xml:space="preserve">Composições Próprias</t>
          </r>
        </is>
      </c>
      <c r="E12" s="6" t="inlineStr">
        <is>
          <r>
            <t xml:space="preserve">UN</t>
          </r>
        </is>
      </c>
      <c r="F12" s="7" t="n">
        <v>1.0</v>
      </c>
      <c r="G12" s="8" t="n">
        <v>1127.1</v>
      </c>
      <c r="H12" s="8" t="n">
        <v>968.27</v>
      </c>
      <c r="I12" s="8" t="n">
        <v>1.8</v>
      </c>
      <c r="J12" s="8" t="n">
        <v>391.09</v>
      </c>
      <c r="K12" s="8" t="n">
        <v>677.55</v>
      </c>
      <c r="L12" s="8" t="n">
        <f>ROUND(G12+H12+I12+J12+K12,2)</f>
        <v>3165.81</v>
      </c>
      <c r="M12" s="8" t="n">
        <f>ROUND(ROUND(F12,2)*ROUND(L12,2),2)</f>
        <v>3165.81</v>
      </c>
    </row>
    <row r="13" customHeight="1" ht="15">
      <c r="A13" s="3" t="inlineStr">
        <is>
          <r>
            <t xml:space="preserve">4</t>
          </r>
        </is>
      </c>
      <c r="B13" s="3" t="inlineStr">
        <is>
          <r>
            <t xml:space="preserve">INSTALAÇÕES ELÉTRICAS - MONTAGEM DE ESTRUTURAS DE DERIVAÇÃO E RECEBIMENTO</t>
          </r>
        </is>
      </c>
      <c r="C13" s="3" t="inlineStr"/>
      <c r="D13" s="3" t="inlineStr"/>
      <c r="E13" s="3" t="inlineStr"/>
      <c r="F13" s="3" t="inlineStr"/>
      <c r="G13" s="3" t="inlineStr">
        <f>ROUND(SUMPRODUCT(F14:F16,G14:G16),2)</f>
      </c>
      <c r="H13" s="3" t="inlineStr">
        <f>ROUND(SUMPRODUCT(F14:F16,H14:H16),2)</f>
      </c>
      <c r="I13" s="3" t="inlineStr">
        <f>ROUND(SUMPRODUCT(F14:F16,I14:I16),2)</f>
      </c>
      <c r="J13" s="3" t="inlineStr">
        <f>ROUND(SUMPRODUCT(F14:F16,J14:J16),2)</f>
      </c>
      <c r="K13" s="3" t="inlineStr">
        <f>L13-(G13+H13+I13+J13)</f>
      </c>
      <c r="L13" s="3" t="inlineStr"/>
      <c r="M13" s="4" t="n">
        <f>ROUND(SUM(M14:M16),2)</f>
        <v>88922.64</v>
      </c>
    </row>
    <row r="14" customHeight="0" bestFit="1" ht="16">
      <c r="A14" s="5" t="inlineStr">
        <is>
          <r>
            <t xml:space="preserve">4.1</t>
          </r>
        </is>
      </c>
      <c r="B14" s="6" t="inlineStr">
        <is>
          <r>
            <t xml:space="preserve">COMP-73202410</t>
          </r>
        </is>
      </c>
      <c r="C14" s="5" t="inlineStr">
        <is>
          <r>
            <t xml:space="preserve">Estrutura tipo N3 com transformador 150 kva 220-0,127kv</t>
          </r>
        </is>
      </c>
      <c r="D14" s="6" t="inlineStr">
        <is>
          <r>
            <t xml:space="preserve">Composições Próprias</t>
          </r>
        </is>
      </c>
      <c r="E14" s="6" t="inlineStr">
        <is>
          <r>
            <t xml:space="preserve">UN</t>
          </r>
        </is>
      </c>
      <c r="F14" s="7" t="n">
        <v>1.0</v>
      </c>
      <c r="G14" s="8" t="n">
        <v>1836.28</v>
      </c>
      <c r="H14" s="8" t="n">
        <v>59601.31</v>
      </c>
      <c r="I14" s="8" t="n">
        <v>964.44</v>
      </c>
      <c r="J14" s="8" t="n">
        <v>586.56</v>
      </c>
      <c r="K14" s="8" t="n">
        <v>17151.79</v>
      </c>
      <c r="L14" s="8" t="n">
        <f>ROUND(G14+H14+I14+J14+K14,2)</f>
        <v>80140.38</v>
      </c>
      <c r="M14" s="8" t="n">
        <f>ROUND(ROUND(F14,2)*ROUND(L14,2),2)</f>
        <v>80140.38</v>
      </c>
    </row>
    <row r="15" customHeight="0" bestFit="1" ht="16">
      <c r="A15" s="5" t="inlineStr">
        <is>
          <r>
            <t xml:space="preserve">4.2</t>
          </r>
        </is>
      </c>
      <c r="B15" s="6" t="inlineStr">
        <is>
          <r>
            <t xml:space="preserve">COM-12956880</t>
          </r>
        </is>
      </c>
      <c r="C15" s="5" t="inlineStr">
        <is>
          <r>
            <t xml:space="preserve">Estrutura tipo N3-N3 com chave fusivel (UN)</t>
          </r>
        </is>
      </c>
      <c r="D15" s="6" t="inlineStr">
        <is>
          <r>
            <t xml:space="preserve">Composições Próprias</t>
          </r>
        </is>
      </c>
      <c r="E15" s="6" t="inlineStr">
        <is>
          <r>
            <t xml:space="preserve">UN</t>
          </r>
        </is>
      </c>
      <c r="F15" s="7" t="n">
        <v>1.0</v>
      </c>
      <c r="G15" s="8" t="n">
        <v>549.5</v>
      </c>
      <c r="H15" s="8" t="n">
        <v>4388.07</v>
      </c>
      <c r="I15" s="8" t="n">
        <v>482.22</v>
      </c>
      <c r="J15" s="8" t="n">
        <v>891.31</v>
      </c>
      <c r="K15" s="8" t="n">
        <v>1718.51</v>
      </c>
      <c r="L15" s="8" t="n">
        <f>ROUND(G15+H15+I15+J15+K15,2)</f>
        <v>8029.61</v>
      </c>
      <c r="M15" s="8" t="n">
        <f>ROUND(ROUND(F15,2)*ROUND(L15,2),2)</f>
        <v>8029.61</v>
      </c>
    </row>
    <row r="16" customHeight="0" bestFit="1" ht="16">
      <c r="A16" s="5" t="inlineStr">
        <is>
          <r>
            <t xml:space="preserve">4.3</t>
          </r>
        </is>
      </c>
      <c r="B16" s="6" t="inlineStr">
        <is>
          <r>
            <t xml:space="preserve">COMP-88895730</t>
          </r>
        </is>
      </c>
      <c r="C16" s="5" t="inlineStr">
        <is>
          <r>
            <t xml:space="preserve">Derivação N3</t>
          </r>
        </is>
      </c>
      <c r="D16" s="6" t="inlineStr">
        <is>
          <r>
            <t xml:space="preserve">Composições Próprias</t>
          </r>
        </is>
      </c>
      <c r="E16" s="6" t="inlineStr">
        <is>
          <r>
            <t xml:space="preserve">UN</t>
          </r>
        </is>
      </c>
      <c r="F16" s="7" t="n">
        <v>1.0</v>
      </c>
      <c r="G16" s="8" t="n">
        <v>93.94</v>
      </c>
      <c r="H16" s="8" t="n">
        <v>466.95</v>
      </c>
      <c r="I16" s="8" t="n">
        <v>0.0</v>
      </c>
      <c r="J16" s="8" t="n">
        <v>30.68</v>
      </c>
      <c r="K16" s="8" t="n">
        <v>161.08</v>
      </c>
      <c r="L16" s="8" t="n">
        <f>ROUND(G16+H16+I16+J16+K16,2)</f>
        <v>752.65</v>
      </c>
      <c r="M16" s="8" t="n">
        <f>ROUND(ROUND(F16,2)*ROUND(L16,2),2)</f>
        <v>752.65</v>
      </c>
    </row>
    <row r="17" customHeight="1" ht="15">
      <c r="A17" s="3" t="inlineStr">
        <is>
          <r>
            <t xml:space="preserve">5</t>
          </r>
        </is>
      </c>
      <c r="B17" s="3" t="inlineStr">
        <is>
          <r>
            <t xml:space="preserve">INSTALAÇÕES ELÉTRICAS - CAIXAS DE ATERRAMENTOS</t>
          </r>
        </is>
      </c>
      <c r="C17" s="3" t="inlineStr"/>
      <c r="D17" s="3" t="inlineStr"/>
      <c r="E17" s="3" t="inlineStr"/>
      <c r="F17" s="3" t="inlineStr"/>
      <c r="G17" s="3" t="inlineStr">
        <f>ROUND(SUMPRODUCT(F18:F18,G18:G18),2)</f>
      </c>
      <c r="H17" s="3" t="inlineStr">
        <f>ROUND(SUMPRODUCT(F18:F18,H18:H18),2)</f>
      </c>
      <c r="I17" s="3" t="inlineStr">
        <f>ROUND(SUMPRODUCT(F18:F18,I18:I18),2)</f>
      </c>
      <c r="J17" s="3" t="inlineStr">
        <f>ROUND(SUMPRODUCT(F18:F18,J18:J18),2)</f>
      </c>
      <c r="K17" s="3" t="inlineStr">
        <f>L17-(G17+H17+I17+J17)</f>
      </c>
      <c r="L17" s="3" t="inlineStr"/>
      <c r="M17" s="4" t="n">
        <f>ROUND(SUM(M18:M18),2)</f>
        <v>1587.5</v>
      </c>
    </row>
    <row r="18" customHeight="0" bestFit="1" ht="28">
      <c r="A18" s="5" t="inlineStr">
        <is>
          <r>
            <t xml:space="preserve">5.1</t>
          </r>
        </is>
      </c>
      <c r="B18" s="6" t="inlineStr">
        <is>
          <r>
            <t xml:space="preserve">97888</t>
          </r>
        </is>
      </c>
      <c r="C18" s="5" t="inlineStr">
        <is>
          <r>
            <t xml:space="preserve">CAIXA ENTERRADA ELÉTRICA RETANGULAR, EM ALVENARIA COM TIJOLOS CERÂMICOS MACIÇOS, FUNDO COM BRITA, DIMENSÕES INTERNAS: 0,6X0,6X0,6 M. AF_12/2020</t>
          </r>
        </is>
      </c>
      <c r="D18" s="6" t="inlineStr">
        <is>
          <r>
            <t xml:space="preserve">SINAPI</t>
          </r>
        </is>
      </c>
      <c r="E18" s="6" t="inlineStr">
        <is>
          <r>
            <t xml:space="preserve">UN</t>
          </r>
        </is>
      </c>
      <c r="F18" s="7" t="n">
        <v>2.0</v>
      </c>
      <c r="G18" s="8" t="n">
        <v>257.06</v>
      </c>
      <c r="H18" s="8" t="n">
        <v>275.15</v>
      </c>
      <c r="I18" s="8" t="n">
        <v>2.09</v>
      </c>
      <c r="J18" s="8" t="n">
        <v>89.57</v>
      </c>
      <c r="K18" s="8" t="n">
        <v>169.88</v>
      </c>
      <c r="L18" s="8" t="n">
        <f>ROUND(G18+H18+I18+J18+K18,2)</f>
        <v>793.75</v>
      </c>
      <c r="M18" s="8" t="n">
        <f>ROUND(ROUND(F18,2)*ROUND(L18,2),2)</f>
        <v>1587.5</v>
      </c>
    </row>
    <row r="19" customHeight="1" ht="15">
      <c r="A19" s="9" t="inlineStr"/>
      <c r="B19" s="9" t="inlineStr"/>
      <c r="C19" s="9" t="inlineStr"/>
      <c r="D19" s="9" t="inlineStr"/>
      <c r="E19" s="9" t="inlineStr"/>
      <c r="F19" s="9" t="inlineStr"/>
      <c r="G19" s="9" t="inlineStr"/>
      <c r="H19" s="9" t="inlineStr"/>
      <c r="I19" s="9" t="inlineStr"/>
      <c r="J19" s="9" t="inlineStr"/>
      <c r="K19" s="10" t="inlineStr">
        <is>
          <r>
            <t xml:space="preserve">VALOR BDI TOTAL:</t>
          </r>
        </is>
      </c>
      <c r="L19" s="10" t="inlineStr"/>
      <c r="M19" s="14" t="n">
        <f>M21-M20</f>
        <v>38226.8</v>
      </c>
    </row>
    <row r="20" customHeight="1" ht="15">
      <c r="A20" s="9" t="inlineStr"/>
      <c r="B20" s="9" t="inlineStr"/>
      <c r="C20" s="9" t="inlineStr"/>
      <c r="D20" s="9" t="inlineStr"/>
      <c r="E20" s="9" t="inlineStr"/>
      <c r="F20" s="9" t="inlineStr"/>
      <c r="G20" s="9" t="inlineStr"/>
      <c r="H20" s="9" t="inlineStr"/>
      <c r="I20" s="9" t="inlineStr"/>
      <c r="J20" s="9" t="inlineStr"/>
      <c r="K20" s="10" t="inlineStr">
        <is>
          <r>
            <t xml:space="preserve">VALOR ORÇAMENTO:</t>
          </r>
        </is>
      </c>
      <c r="L20" s="10" t="inlineStr"/>
      <c r="M20" s="14" t="n">
        <v>140384.83</v>
      </c>
    </row>
    <row r="21" customHeight="1" ht="15">
      <c r="A21" s="9" t="inlineStr"/>
      <c r="B21" s="9" t="inlineStr"/>
      <c r="C21" s="9" t="inlineStr"/>
      <c r="D21" s="9" t="inlineStr"/>
      <c r="E21" s="9" t="inlineStr"/>
      <c r="F21" s="9" t="inlineStr"/>
      <c r="G21" s="9" t="inlineStr"/>
      <c r="H21" s="9" t="inlineStr"/>
      <c r="I21" s="9" t="inlineStr"/>
      <c r="J21" s="9" t="inlineStr"/>
      <c r="K21" s="10" t="inlineStr">
        <is>
          <r>
            <t xml:space="preserve">VALOR TOTAL:</t>
          </r>
        </is>
      </c>
      <c r="L21" s="10" t="inlineStr"/>
      <c r="M21" s="14" t="n">
        <f>M4+M6+M11+M13+M17</f>
        <v>178611.63</v>
      </c>
    </row>
  </sheetData>
  <mergeCells>
    <mergeCell ref="A1:M1"/>
    <mergeCell ref="A2:A3"/>
    <mergeCell ref="B2:B3"/>
    <mergeCell ref="C2:C3"/>
    <mergeCell ref="D2:D3"/>
    <mergeCell ref="E2:E3"/>
    <mergeCell ref="F2:F3"/>
    <mergeCell ref="G2:K2"/>
    <mergeCell ref="L2:L3"/>
    <mergeCell ref="M2:M3"/>
    <mergeCell ref="B4:L4"/>
    <mergeCell ref="B6:L6"/>
    <mergeCell ref="B11:L11"/>
    <mergeCell ref="B13:L13"/>
    <mergeCell ref="B17:L17"/>
    <mergeCell ref="K19:L19"/>
    <mergeCell ref="K20:L20"/>
    <mergeCell ref="K21:L21"/>
  </mergeCells>
  <pageMargins left="0.5" right="0.5" top="0.5" bottom="0.5" header="0.0" footer="0.0"/>
  <pageSetup orientation="landscape" scale="85" paperSize="77"/>
  <drawing r:id="rIdDr2"/>
</worksheet>
</file>

<file path=xl/worksheets/sheet3.xml><?xml version="1.0" encoding="utf-8"?>
<worksheet xmlns="http://schemas.openxmlformats.org/spreadsheetml/2006/main" xmlns:r="http://schemas.openxmlformats.org/officeDocument/2006/relationships">
  <sheetPr>
    <outlinePr summaryBelow="0"/>
  </sheetPr>
  <dimension ref="A1:E11"/>
  <sheetViews>
    <sheetView workbookViewId="0"/>
  </sheetViews>
  <sheetFormatPr defaultRowHeight="15"/>
  <cols>
    <col min="1" max="1" customWidth="true" width="9.333333"/>
    <col min="2" max="2" customWidth="true" width="62.5"/>
    <col min="3" max="3" customWidth="true" width="22.833334"/>
    <col min="4" max="4" customWidth="true" width="12.5"/>
    <col min="5" max="5" customWidth="true" width="8.333333"/>
  </cols>
  <sheetData>
    <row r="1" customHeight="1" ht="44">
      <c r="A1" s="11" t="inlineStr"/>
      <c r="B1" s="11" t="inlineStr"/>
      <c r="C1" s="11" t="inlineStr"/>
      <c r="D1" s="11" t="inlineStr"/>
      <c r="E1" s="11" t="inlineStr"/>
    </row>
    <row r="2" customHeight="1" ht="22">
      <c r="A2" s="11" t="inlineStr"/>
      <c r="B2" s="11" t="inlineStr"/>
      <c r="C2" s="11" t="inlineStr"/>
      <c r="D2" s="11" t="inlineStr"/>
      <c r="E2" s="11" t="inlineStr"/>
    </row>
    <row r="3" customHeight="1" ht="17">
      <c r="A3" s="11" t="inlineStr"/>
      <c r="B3" s="11" t="inlineStr"/>
      <c r="C3" s="11" t="inlineStr"/>
      <c r="D3" s="11" t="inlineStr"/>
      <c r="E3" s="11" t="inlineStr"/>
    </row>
    <row r="4" customHeight="1" ht="20">
      <c r="A4" s="15" t="inlineStr">
        <is>
          <r>
            <t xml:space="preserve">1</t>
          </r>
        </is>
      </c>
      <c r="B4" s="15" t="inlineStr">
        <is>
          <r>
            <t xml:space="preserve">ADMINISTRAÇÃO E CONTROLE</t>
          </r>
        </is>
      </c>
      <c r="C4" s="15" t="inlineStr"/>
      <c r="D4" s="16" t="n">
        <v>69658.14</v>
      </c>
      <c r="E4" s="17" t="n">
        <v>38.99977845787534</v>
      </c>
    </row>
    <row r="5" customHeight="1" ht="20">
      <c r="A5" s="15" t="inlineStr">
        <is>
          <r>
            <t xml:space="preserve">2</t>
          </r>
        </is>
      </c>
      <c r="B5" s="15" t="inlineStr">
        <is>
          <r>
            <t xml:space="preserve">INSTALAÇÕES ELÉTRICAS - ASSENTAMENTO DE POSTES (DERIVAÇÃO)</t>
          </r>
        </is>
      </c>
      <c r="C5" s="15" t="inlineStr"/>
      <c r="D5" s="16" t="n">
        <v>15277.54</v>
      </c>
      <c r="E5" s="17" t="n">
        <v>8.553496768379528</v>
      </c>
    </row>
    <row r="6" customHeight="1" ht="20">
      <c r="A6" s="15" t="inlineStr">
        <is>
          <r>
            <t xml:space="preserve">3</t>
          </r>
        </is>
      </c>
      <c r="B6" s="15" t="inlineStr">
        <is>
          <r>
            <t xml:space="preserve">INSTALAÇÕES ELÉTRICAS - INSTALAÇÃO MURETA DE MEDIÇÃO</t>
          </r>
        </is>
      </c>
      <c r="C6" s="15" t="inlineStr"/>
      <c r="D6" s="16" t="n">
        <v>3165.81</v>
      </c>
      <c r="E6" s="17" t="n">
        <v>1.7724545708473742</v>
      </c>
    </row>
    <row r="7" customHeight="1" ht="20">
      <c r="A7" s="15" t="inlineStr">
        <is>
          <r>
            <t xml:space="preserve">4</t>
          </r>
        </is>
      </c>
      <c r="B7" s="15" t="inlineStr">
        <is>
          <r>
            <t xml:space="preserve">INSTALAÇÕES ELÉTRICAS - MONTAGEM DE ESTRUTURAS DE DERIVAÇÃO E RECEBIMENTO</t>
          </r>
        </is>
      </c>
      <c r="C7" s="15" t="inlineStr"/>
      <c r="D7" s="16" t="n">
        <v>88922.64</v>
      </c>
      <c r="E7" s="17" t="n">
        <v>49.785470296643055</v>
      </c>
    </row>
    <row r="8" customHeight="1" ht="20">
      <c r="A8" s="15" t="inlineStr">
        <is>
          <r>
            <t xml:space="preserve">5</t>
          </r>
        </is>
      </c>
      <c r="B8" s="15" t="inlineStr">
        <is>
          <r>
            <t xml:space="preserve">INSTALAÇÕES ELÉTRICAS - CAIXAS DE ATERRAMENTOS</t>
          </r>
        </is>
      </c>
      <c r="C8" s="15" t="inlineStr"/>
      <c r="D8" s="16" t="n">
        <v>1587.5</v>
      </c>
      <c r="E8" s="17" t="n">
        <v>0.8887999062547046</v>
      </c>
    </row>
    <row r="9" customHeight="1" ht="15">
      <c r="A9" s="9" t="inlineStr"/>
      <c r="B9" s="9" t="inlineStr"/>
      <c r="C9" s="18" t="inlineStr">
        <is>
          <r>
            <t xml:space="preserve">VALOR BDI TOTAL:</t>
          </r>
        </is>
      </c>
      <c r="D9" s="16" t="n">
        <v>38226.8</v>
      </c>
      <c r="E9" s="17" t="n">
        <v>100.0</v>
      </c>
    </row>
    <row r="10" customHeight="1" ht="15">
      <c r="A10" s="9" t="inlineStr"/>
      <c r="B10" s="9" t="inlineStr"/>
      <c r="C10" s="18" t="inlineStr">
        <is>
          <r>
            <t xml:space="preserve">VALOR ORÇAMENTO:</t>
          </r>
        </is>
      </c>
      <c r="D10" s="16" t="n">
        <v>140384.83</v>
      </c>
      <c r="E10" s="9" t="inlineStr"/>
    </row>
    <row r="11" customHeight="1" ht="15">
      <c r="A11" s="9" t="inlineStr"/>
      <c r="B11" s="9" t="inlineStr"/>
      <c r="C11" s="18" t="inlineStr">
        <is>
          <r>
            <t xml:space="preserve">VALOR TOTAL:</t>
          </r>
        </is>
      </c>
      <c r="D11" s="16" t="n">
        <v>178611.63</v>
      </c>
      <c r="E11" s="9" t="inlineStr"/>
    </row>
  </sheetData>
  <mergeCells>
    <mergeCell ref="A1:E3"/>
    <mergeCell ref="B4:C4"/>
    <mergeCell ref="B5:C5"/>
    <mergeCell ref="B6:C6"/>
    <mergeCell ref="B7:C7"/>
    <mergeCell ref="B8:C8"/>
  </mergeCells>
  <pageMargins left="0.5" right="0.5" top="0.5" bottom="0.5" header="0.0" footer="0.0"/>
  <pageSetup orientation="landscape" scale="85" paperSize="77"/>
  <drawing r:id="rIdDr3"/>
</worksheet>
</file>

<file path=xl/worksheets/sheet4.xml><?xml version="1.0" encoding="utf-8"?>
<worksheet xmlns="http://schemas.openxmlformats.org/spreadsheetml/2006/main" xmlns:r="http://schemas.openxmlformats.org/officeDocument/2006/relationships">
  <sheetPr>
    <outlinePr summaryBelow="0"/>
  </sheetPr>
  <dimension ref="A1:E71"/>
  <sheetViews>
    <sheetView workbookViewId="0"/>
  </sheetViews>
  <sheetFormatPr defaultRowHeight="15"/>
  <cols>
    <col min="1" max="1" customWidth="true" width="22.166666"/>
    <col min="2" max="2" customWidth="true" width="16.0"/>
    <col min="3" max="3" customWidth="true" width="11.0"/>
    <col min="4" max="4" customWidth="true" width="11.0"/>
    <col min="5" max="5" customWidth="true" width="55.166668"/>
  </cols>
  <sheetData>
    <row r="1" customHeight="1" ht="83">
      <c r="A1" s="1" t="inlineStr"/>
      <c r="B1" s="1" t="inlineStr"/>
      <c r="C1" s="1" t="inlineStr"/>
      <c r="D1" s="1" t="inlineStr"/>
      <c r="E1" s="1" t="inlineStr"/>
    </row>
    <row r="2" customHeight="1" ht="20">
      <c r="A2" s="19" t="inlineStr">
        <is>
          <r>
            <t xml:space="preserve">1.1. COM-09929830 ADMINISTRAÇÃO E CONTROLE (ELETROTÉCNICO E ELETRICISTA) (MÊS)</t>
          </r>
        </is>
      </c>
      <c r="B2" s="19" t="inlineStr"/>
      <c r="C2" s="19" t="inlineStr"/>
      <c r="D2" s="19" t="inlineStr"/>
      <c r="E2" s="19" t="inlineStr"/>
    </row>
    <row r="3" customHeight="1" ht="15">
      <c r="A3" s="20" t="inlineStr"/>
      <c r="B3" s="20" t="inlineStr"/>
      <c r="C3" s="21" t="inlineStr">
        <is>
          <r>
            <t xml:space="preserve">MÊS</t>
          </r>
        </is>
      </c>
      <c r="D3" s="21" t="inlineStr">
        <is>
          <r>
            <t xml:space="preserve">QTD</t>
          </r>
        </is>
      </c>
      <c r="E3" s="9" t="inlineStr"/>
    </row>
    <row r="4" customHeight="1" ht="27">
      <c r="A4" s="22" t="inlineStr">
        <is>
          <r>
            <t xml:space="preserve">ACOMPANHAMENTO DE OBRA ENGENHEIRO ELETRICISTA E ELETRICISTA</t>
          </r>
        </is>
      </c>
      <c r="B4" s="23" t="inlineStr">
        <is>
          <r>
            <t xml:space="preserve">MÊS</t>
          </r>
        </is>
      </c>
      <c r="C4" s="24" t="n">
        <v>6.0</v>
      </c>
      <c r="D4" s="25" t="n">
        <f>ROUND(C4,2)</f>
        <v>6.0</v>
      </c>
      <c r="E4" s="9" t="inlineStr"/>
    </row>
    <row r="5" customHeight="1" ht="15">
      <c r="A5" s="26" t="inlineStr"/>
      <c r="B5" s="27" t="inlineStr"/>
      <c r="C5" s="28" t="inlineStr"/>
      <c r="D5" s="29" t="n">
        <f>ROUND(SUM(D4:D4),2)</f>
        <v>6.0</v>
      </c>
      <c r="E5" s="9" t="inlineStr"/>
    </row>
    <row r="6" customHeight="1" ht="10">
      <c r="A6" s="1" t="inlineStr"/>
      <c r="B6" s="1" t="inlineStr"/>
      <c r="C6" s="1" t="inlineStr"/>
      <c r="D6" s="9" t="inlineStr"/>
      <c r="E6" s="9" t="inlineStr"/>
    </row>
    <row r="7" customHeight="1" ht="12">
      <c r="A7" s="9" t="inlineStr"/>
      <c r="B7" s="9" t="inlineStr"/>
      <c r="C7" s="9" t="inlineStr"/>
      <c r="D7" s="30" t="inlineStr">
        <f>"TOTAL DA MEMÓRIA DE CÁLCULO: "&amp;TEXT(ROUND(SUM(D5),2),"0,00")</f>
        <is>
          <r>
            <t xml:space="preserve">TOTAL DA MEMÓRIA DE CÁLCULO: 6,00</t>
          </r>
        </is>
      </c>
      <c r="E7" s="30" t="inlineStr"/>
    </row>
    <row r="8" customHeight="1" ht="10">
      <c r="A8" s="1" t="inlineStr"/>
      <c r="B8" s="1" t="inlineStr"/>
      <c r="C8" s="1" t="inlineStr"/>
      <c r="D8" s="1" t="inlineStr"/>
      <c r="E8" s="9" t="inlineStr"/>
    </row>
    <row r="9" customHeight="1" ht="43">
      <c r="A9" s="19" t="inlineStr">
        <is>
          <r>
            <t xml:space="preserve">2.1. 100615 ASSENTAMENTO DE POSTE DE CONCRETO COM COMPRIMENTO NOMINAL DE 12 M, CARGA NOMINAL DE 600 DAN, ENGASTAMENTO BASE CONCRETADA COM 1 M DE CONCRETO E 0,8 M DE SOLO (NÃO INCLUI FORNECIMENTO). AF_04/2025 (UN)</t>
          </r>
        </is>
      </c>
      <c r="B9" s="19" t="inlineStr"/>
      <c r="C9" s="19" t="inlineStr"/>
      <c r="D9" s="19" t="inlineStr"/>
      <c r="E9" s="19" t="inlineStr"/>
    </row>
    <row r="10" customHeight="1" ht="15">
      <c r="A10" s="20" t="inlineStr"/>
      <c r="B10" s="20" t="inlineStr"/>
      <c r="C10" s="21" t="inlineStr">
        <is>
          <r>
            <t xml:space="preserve">UN</t>
          </r>
        </is>
      </c>
      <c r="D10" s="21" t="inlineStr">
        <is>
          <r>
            <t xml:space="preserve">QTD</t>
          </r>
        </is>
      </c>
      <c r="E10" s="9" t="inlineStr"/>
    </row>
    <row r="11" customHeight="1" ht="78">
      <c r="A11" s="22" t="inlineStr">
        <is>
          <r>
            <t xml:space="preserve">ASSENTAMENTO DE POSTE DE CONCRETO COM COMPRIMENTO NOMINAL DE 12 M, CARGA NOMINAL DE 600 DAN, ENGASTAMENTO BASE CONCRETADA COM 1 M DE CONCRETO E 0,8 M DE SOLO (NÃO INCLUI FORNECIMENTO)</t>
          </r>
        </is>
      </c>
      <c r="B11" s="23" t="inlineStr">
        <is>
          <r>
            <t xml:space="preserve">UN</t>
          </r>
        </is>
      </c>
      <c r="C11" s="24" t="n">
        <v>1.0</v>
      </c>
      <c r="D11" s="25" t="n">
        <f>ROUND(C11,2)</f>
        <v>1.0</v>
      </c>
      <c r="E11" s="9" t="inlineStr"/>
    </row>
    <row r="12" customHeight="1" ht="15">
      <c r="A12" s="26" t="inlineStr"/>
      <c r="B12" s="27" t="inlineStr"/>
      <c r="C12" s="28" t="inlineStr"/>
      <c r="D12" s="29" t="n">
        <f>ROUND(SUM(D11:D11),2)</f>
        <v>1.0</v>
      </c>
      <c r="E12" s="9" t="inlineStr"/>
    </row>
    <row r="13" customHeight="1" ht="10">
      <c r="A13" s="1" t="inlineStr"/>
      <c r="B13" s="1" t="inlineStr"/>
      <c r="C13" s="1" t="inlineStr"/>
      <c r="D13" s="9" t="inlineStr"/>
      <c r="E13" s="9" t="inlineStr"/>
    </row>
    <row r="14" customHeight="1" ht="12">
      <c r="A14" s="9" t="inlineStr"/>
      <c r="B14" s="9" t="inlineStr"/>
      <c r="C14" s="9" t="inlineStr"/>
      <c r="D14" s="30" t="inlineStr">
        <f>"TOTAL DA MEMÓRIA DE CÁLCULO: "&amp;TEXT(ROUND(SUM(D12),2),"0,00")</f>
        <is>
          <r>
            <t xml:space="preserve">TOTAL DA MEMÓRIA DE CÁLCULO: 1,00</t>
          </r>
        </is>
      </c>
      <c r="E14" s="30" t="inlineStr"/>
    </row>
    <row r="15" customHeight="1" ht="10">
      <c r="A15" s="1" t="inlineStr"/>
      <c r="B15" s="1" t="inlineStr"/>
      <c r="C15" s="1" t="inlineStr"/>
      <c r="D15" s="1" t="inlineStr"/>
      <c r="E15" s="9" t="inlineStr"/>
    </row>
    <row r="16" customHeight="1" ht="31">
      <c r="A16" s="19" t="inlineStr">
        <is>
          <r>
            <t xml:space="preserve">2.2. 00041209 POSTE DE CONCRETO ARMADO DE SECAO DUPLO T, EXTENSAO DE 12,00 M, RESISTENCIA DE 600 DAN, TIPO B (UN)</t>
          </r>
        </is>
      </c>
      <c r="B16" s="19" t="inlineStr"/>
      <c r="C16" s="19" t="inlineStr"/>
      <c r="D16" s="19" t="inlineStr"/>
      <c r="E16" s="19" t="inlineStr"/>
    </row>
    <row r="17" customHeight="1" ht="15">
      <c r="A17" s="20" t="inlineStr"/>
      <c r="B17" s="20" t="inlineStr"/>
      <c r="C17" s="21" t="inlineStr">
        <is>
          <r>
            <t xml:space="preserve">UN</t>
          </r>
        </is>
      </c>
      <c r="D17" s="21" t="inlineStr">
        <is>
          <r>
            <t xml:space="preserve">QTD</t>
          </r>
        </is>
      </c>
      <c r="E17" s="9" t="inlineStr"/>
    </row>
    <row r="18" customHeight="1" ht="44">
      <c r="A18" s="22" t="inlineStr">
        <is>
          <r>
            <t xml:space="preserve">POSTE DE CONCRETO ARMADO DE SECAO DUPLO T, EXTENSAO DE 12,00 M, RESISTENCIA DE 600 DAN, TIPO B</t>
          </r>
        </is>
      </c>
      <c r="B18" s="23" t="inlineStr">
        <is>
          <r>
            <t xml:space="preserve">UN</t>
          </r>
        </is>
      </c>
      <c r="C18" s="24" t="n">
        <v>1.0</v>
      </c>
      <c r="D18" s="25" t="n">
        <f>ROUND(C18,2)</f>
        <v>1.0</v>
      </c>
      <c r="E18" s="9" t="inlineStr"/>
    </row>
    <row r="19" customHeight="1" ht="15">
      <c r="A19" s="26" t="inlineStr"/>
      <c r="B19" s="27" t="inlineStr"/>
      <c r="C19" s="28" t="inlineStr"/>
      <c r="D19" s="29" t="n">
        <f>ROUND(SUM(D18:D18),2)</f>
        <v>1.0</v>
      </c>
      <c r="E19" s="9" t="inlineStr"/>
    </row>
    <row r="20" customHeight="1" ht="10">
      <c r="A20" s="1" t="inlineStr"/>
      <c r="B20" s="1" t="inlineStr"/>
      <c r="C20" s="1" t="inlineStr"/>
      <c r="D20" s="9" t="inlineStr"/>
      <c r="E20" s="9" t="inlineStr"/>
    </row>
    <row r="21" customHeight="1" ht="12">
      <c r="A21" s="9" t="inlineStr"/>
      <c r="B21" s="9" t="inlineStr"/>
      <c r="C21" s="9" t="inlineStr"/>
      <c r="D21" s="30" t="inlineStr">
        <f>"TOTAL DA MEMÓRIA DE CÁLCULO: "&amp;TEXT(ROUND(SUM(D19),2),"0,00")</f>
        <is>
          <r>
            <t xml:space="preserve">TOTAL DA MEMÓRIA DE CÁLCULO: 1,00</t>
          </r>
        </is>
      </c>
      <c r="E21" s="30" t="inlineStr"/>
    </row>
    <row r="22" customHeight="1" ht="10">
      <c r="A22" s="1" t="inlineStr"/>
      <c r="B22" s="1" t="inlineStr"/>
      <c r="C22" s="1" t="inlineStr"/>
      <c r="D22" s="1" t="inlineStr"/>
      <c r="E22" s="9" t="inlineStr"/>
    </row>
    <row r="23" customHeight="1" ht="31">
      <c r="A23" s="19" t="inlineStr">
        <is>
          <r>
            <t xml:space="preserve">2.3. 00041210 POSTE DE CONCRETO ARMADO DE SECAO DUPLO T, EXTENSAO DE 12,00 M, RESISTENCIA DE 1000 DAN, TIPO B-1,5 (UN)</t>
          </r>
        </is>
      </c>
      <c r="B23" s="19" t="inlineStr"/>
      <c r="C23" s="19" t="inlineStr"/>
      <c r="D23" s="19" t="inlineStr"/>
      <c r="E23" s="19" t="inlineStr"/>
    </row>
    <row r="24" customHeight="1" ht="15">
      <c r="A24" s="20" t="inlineStr"/>
      <c r="B24" s="20" t="inlineStr"/>
      <c r="C24" s="21" t="inlineStr">
        <is>
          <r>
            <t xml:space="preserve">UN</t>
          </r>
        </is>
      </c>
      <c r="D24" s="21" t="inlineStr">
        <is>
          <r>
            <t xml:space="preserve">QTD</t>
          </r>
        </is>
      </c>
      <c r="E24" s="9" t="inlineStr"/>
    </row>
    <row r="25" customHeight="1" ht="44">
      <c r="A25" s="22" t="inlineStr">
        <is>
          <r>
            <t xml:space="preserve">POSTE DE CONCRETO ARMADO DE SECAO DUPLO T, EXTENSAO DE 12,00 M, RESISTENCIA DE 1000 DAN, TIPO B-1,5</t>
          </r>
        </is>
      </c>
      <c r="B25" s="23" t="inlineStr">
        <is>
          <r>
            <t xml:space="preserve">UN</t>
          </r>
        </is>
      </c>
      <c r="C25" s="24" t="n">
        <v>1.0</v>
      </c>
      <c r="D25" s="25" t="n">
        <f>ROUND(C25,2)</f>
        <v>1.0</v>
      </c>
      <c r="E25" s="9" t="inlineStr"/>
    </row>
    <row r="26" customHeight="1" ht="15">
      <c r="A26" s="26" t="inlineStr"/>
      <c r="B26" s="27" t="inlineStr"/>
      <c r="C26" s="28" t="inlineStr"/>
      <c r="D26" s="29" t="n">
        <f>ROUND(SUM(D25:D25),2)</f>
        <v>1.0</v>
      </c>
      <c r="E26" s="9" t="inlineStr"/>
    </row>
    <row r="27" customHeight="1" ht="10">
      <c r="A27" s="1" t="inlineStr"/>
      <c r="B27" s="1" t="inlineStr"/>
      <c r="C27" s="1" t="inlineStr"/>
      <c r="D27" s="9" t="inlineStr"/>
      <c r="E27" s="9" t="inlineStr"/>
    </row>
    <row r="28" customHeight="1" ht="12">
      <c r="A28" s="9" t="inlineStr"/>
      <c r="B28" s="9" t="inlineStr"/>
      <c r="C28" s="9" t="inlineStr"/>
      <c r="D28" s="30" t="inlineStr">
        <f>"TOTAL DA MEMÓRIA DE CÁLCULO: "&amp;TEXT(ROUND(SUM(D26),2),"0,00")</f>
        <is>
          <r>
            <t xml:space="preserve">TOTAL DA MEMÓRIA DE CÁLCULO: 1,00</t>
          </r>
        </is>
      </c>
      <c r="E28" s="30" t="inlineStr"/>
    </row>
    <row r="29" customHeight="1" ht="10">
      <c r="A29" s="1" t="inlineStr"/>
      <c r="B29" s="1" t="inlineStr"/>
      <c r="C29" s="1" t="inlineStr"/>
      <c r="D29" s="1" t="inlineStr"/>
      <c r="E29" s="9" t="inlineStr"/>
    </row>
    <row r="30" customHeight="1" ht="43">
      <c r="A30" s="19" t="inlineStr">
        <is>
          <r>
            <t xml:space="preserve">2.4. 100616 ASSENTAMENTO DE POSTE DE CONCRETO COM COMPRIMENTO NOMINAL DE 12 M, CARGA NOMINAL DE 1000 DAN, ENGASTAMENTO BASE CONCRETADA COM 1 M DE CONCRETO E 0,8 M DE SOLO (NÃO INCLUI FORNECIMENTO). AF_04/2025 (UN)</t>
          </r>
        </is>
      </c>
      <c r="B30" s="19" t="inlineStr"/>
      <c r="C30" s="19" t="inlineStr"/>
      <c r="D30" s="19" t="inlineStr"/>
      <c r="E30" s="19" t="inlineStr"/>
    </row>
    <row r="31" customHeight="1" ht="15">
      <c r="A31" s="20" t="inlineStr"/>
      <c r="B31" s="20" t="inlineStr"/>
      <c r="C31" s="21" t="inlineStr">
        <is>
          <r>
            <t xml:space="preserve">UN</t>
          </r>
        </is>
      </c>
      <c r="D31" s="21" t="inlineStr">
        <is>
          <r>
            <t xml:space="preserve">QTD</t>
          </r>
        </is>
      </c>
      <c r="E31" s="9" t="inlineStr"/>
    </row>
    <row r="32" customHeight="1" ht="78">
      <c r="A32" s="22" t="inlineStr">
        <is>
          <r>
            <t xml:space="preserve">ASSENTAMENTO DE POSTE DE CONCRETO COM COMPRIMENTO NOMINAL DE 12 M, CARGA NOMINAL DE 1000 DAN, ENGASTAMENTO BASE CONCRETADA COM 1 M DE CONCRETO E 0,8 M DE SOLO (NÃO INCLUI FORNECIMENTO).</t>
          </r>
        </is>
      </c>
      <c r="B32" s="23" t="inlineStr">
        <is>
          <r>
            <t xml:space="preserve">UN</t>
          </r>
        </is>
      </c>
      <c r="C32" s="24" t="n">
        <v>1.0</v>
      </c>
      <c r="D32" s="25" t="n">
        <f>ROUND(C32,2)</f>
        <v>1.0</v>
      </c>
      <c r="E32" s="9" t="inlineStr"/>
    </row>
    <row r="33" customHeight="1" ht="15">
      <c r="A33" s="26" t="inlineStr"/>
      <c r="B33" s="27" t="inlineStr"/>
      <c r="C33" s="28" t="inlineStr"/>
      <c r="D33" s="29" t="n">
        <f>ROUND(SUM(D32:D32),2)</f>
        <v>1.0</v>
      </c>
      <c r="E33" s="9" t="inlineStr"/>
    </row>
    <row r="34" customHeight="1" ht="10">
      <c r="A34" s="1" t="inlineStr"/>
      <c r="B34" s="1" t="inlineStr"/>
      <c r="C34" s="1" t="inlineStr"/>
      <c r="D34" s="9" t="inlineStr"/>
      <c r="E34" s="9" t="inlineStr"/>
    </row>
    <row r="35" customHeight="1" ht="12">
      <c r="A35" s="9" t="inlineStr"/>
      <c r="B35" s="9" t="inlineStr"/>
      <c r="C35" s="9" t="inlineStr"/>
      <c r="D35" s="30" t="inlineStr">
        <f>"TOTAL DA MEMÓRIA DE CÁLCULO: "&amp;TEXT(ROUND(SUM(D33),2),"0,00")</f>
        <is>
          <r>
            <t xml:space="preserve">TOTAL DA MEMÓRIA DE CÁLCULO: 1,00</t>
          </r>
        </is>
      </c>
      <c r="E35" s="30" t="inlineStr"/>
    </row>
    <row r="36" customHeight="1" ht="10">
      <c r="A36" s="1" t="inlineStr"/>
      <c r="B36" s="1" t="inlineStr"/>
      <c r="C36" s="1" t="inlineStr"/>
      <c r="D36" s="1" t="inlineStr"/>
      <c r="E36" s="9" t="inlineStr"/>
    </row>
    <row r="37" customHeight="1" ht="31">
      <c r="A37" s="19" t="inlineStr">
        <is>
          <r>
            <t xml:space="preserve">3.1. COM-00833035 MURETA PARA MEDIÇÃO - DIMENSÕES - 2,10x2,00x0,40M (REF ABR2024) (UN) (UN)</t>
          </r>
        </is>
      </c>
      <c r="B37" s="19" t="inlineStr"/>
      <c r="C37" s="19" t="inlineStr"/>
      <c r="D37" s="19" t="inlineStr"/>
      <c r="E37" s="19" t="inlineStr"/>
    </row>
    <row r="38" customHeight="1" ht="15">
      <c r="A38" s="20" t="inlineStr"/>
      <c r="B38" s="20" t="inlineStr"/>
      <c r="C38" s="21" t="inlineStr">
        <is>
          <r>
            <t xml:space="preserve">UN</t>
          </r>
        </is>
      </c>
      <c r="D38" s="21" t="inlineStr">
        <is>
          <r>
            <t xml:space="preserve">QTD</t>
          </r>
        </is>
      </c>
      <c r="E38" s="9" t="inlineStr"/>
    </row>
    <row r="39" customHeight="1" ht="27">
      <c r="A39" s="22" t="inlineStr">
        <is>
          <r>
            <t xml:space="preserve">MURETA PARA MEDIÇÃO - DIMENSÕES - 2,10x2,00x0,40M</t>
          </r>
        </is>
      </c>
      <c r="B39" s="23" t="inlineStr">
        <is>
          <r>
            <t xml:space="preserve">UN</t>
          </r>
        </is>
      </c>
      <c r="C39" s="24" t="n">
        <v>1.0</v>
      </c>
      <c r="D39" s="25" t="n">
        <f>ROUND(C39,2)</f>
        <v>1.0</v>
      </c>
      <c r="E39" s="9" t="inlineStr"/>
    </row>
    <row r="40" customHeight="1" ht="15">
      <c r="A40" s="26" t="inlineStr"/>
      <c r="B40" s="27" t="inlineStr"/>
      <c r="C40" s="28" t="inlineStr"/>
      <c r="D40" s="29" t="n">
        <f>ROUND(SUM(D39:D39),2)</f>
        <v>1.0</v>
      </c>
      <c r="E40" s="9" t="inlineStr"/>
    </row>
    <row r="41" customHeight="1" ht="10">
      <c r="A41" s="1" t="inlineStr"/>
      <c r="B41" s="1" t="inlineStr"/>
      <c r="C41" s="1" t="inlineStr"/>
      <c r="D41" s="9" t="inlineStr"/>
      <c r="E41" s="9" t="inlineStr"/>
    </row>
    <row r="42" customHeight="1" ht="12">
      <c r="A42" s="9" t="inlineStr"/>
      <c r="B42" s="9" t="inlineStr"/>
      <c r="C42" s="9" t="inlineStr"/>
      <c r="D42" s="30" t="inlineStr">
        <f>"TOTAL DA MEMÓRIA DE CÁLCULO: "&amp;TEXT(ROUND(SUM(D40),2),"0,00")</f>
        <is>
          <r>
            <t xml:space="preserve">TOTAL DA MEMÓRIA DE CÁLCULO: 1,00</t>
          </r>
        </is>
      </c>
      <c r="E42" s="30" t="inlineStr"/>
    </row>
    <row r="43" customHeight="1" ht="10">
      <c r="A43" s="1" t="inlineStr"/>
      <c r="B43" s="1" t="inlineStr"/>
      <c r="C43" s="1" t="inlineStr"/>
      <c r="D43" s="1" t="inlineStr"/>
      <c r="E43" s="9" t="inlineStr"/>
    </row>
    <row r="44" customHeight="1" ht="20">
      <c r="A44" s="19" t="inlineStr">
        <is>
          <r>
            <t xml:space="preserve">4.1. COMP-73202410 Estrutura tipo N3 com transformador 150 kva 220-0,127kv (UN)</t>
          </r>
        </is>
      </c>
      <c r="B44" s="19" t="inlineStr"/>
      <c r="C44" s="19" t="inlineStr"/>
      <c r="D44" s="19" t="inlineStr"/>
      <c r="E44" s="19" t="inlineStr"/>
    </row>
    <row r="45" customHeight="1" ht="15">
      <c r="A45" s="20" t="inlineStr"/>
      <c r="B45" s="20" t="inlineStr"/>
      <c r="C45" s="21" t="inlineStr">
        <is>
          <r>
            <t xml:space="preserve">UN</t>
          </r>
        </is>
      </c>
      <c r="D45" s="21" t="inlineStr">
        <is>
          <r>
            <t xml:space="preserve">QTD</t>
          </r>
        </is>
      </c>
      <c r="E45" s="9" t="inlineStr"/>
    </row>
    <row r="46" customHeight="1" ht="27">
      <c r="A46" s="22" t="inlineStr">
        <is>
          <r>
            <t xml:space="preserve">Estrutura tipo N3 com transformador 150 kva 220-0,127kv</t>
          </r>
        </is>
      </c>
      <c r="B46" s="23" t="inlineStr">
        <is>
          <r>
            <t xml:space="preserve">UN</t>
          </r>
        </is>
      </c>
      <c r="C46" s="24" t="n">
        <v>1.0</v>
      </c>
      <c r="D46" s="25" t="n">
        <f>ROUND(C46,2)</f>
        <v>1.0</v>
      </c>
      <c r="E46" s="9" t="inlineStr"/>
    </row>
    <row r="47" customHeight="1" ht="15">
      <c r="A47" s="26" t="inlineStr"/>
      <c r="B47" s="27" t="inlineStr"/>
      <c r="C47" s="28" t="inlineStr"/>
      <c r="D47" s="29" t="n">
        <f>ROUND(SUM(D46:D46),2)</f>
        <v>1.0</v>
      </c>
      <c r="E47" s="9" t="inlineStr"/>
    </row>
    <row r="48" customHeight="1" ht="10">
      <c r="A48" s="1" t="inlineStr"/>
      <c r="B48" s="1" t="inlineStr"/>
      <c r="C48" s="1" t="inlineStr"/>
      <c r="D48" s="9" t="inlineStr"/>
      <c r="E48" s="9" t="inlineStr"/>
    </row>
    <row r="49" customHeight="1" ht="12">
      <c r="A49" s="9" t="inlineStr"/>
      <c r="B49" s="9" t="inlineStr"/>
      <c r="C49" s="9" t="inlineStr"/>
      <c r="D49" s="30" t="inlineStr">
        <f>"TOTAL DA MEMÓRIA DE CÁLCULO: "&amp;TEXT(ROUND(SUM(D47),2),"0,00")</f>
        <is>
          <r>
            <t xml:space="preserve">TOTAL DA MEMÓRIA DE CÁLCULO: 1,00</t>
          </r>
        </is>
      </c>
      <c r="E49" s="30" t="inlineStr"/>
    </row>
    <row r="50" customHeight="1" ht="10">
      <c r="A50" s="1" t="inlineStr"/>
      <c r="B50" s="1" t="inlineStr"/>
      <c r="C50" s="1" t="inlineStr"/>
      <c r="D50" s="1" t="inlineStr"/>
      <c r="E50" s="9" t="inlineStr"/>
    </row>
    <row r="51" customHeight="1" ht="20">
      <c r="A51" s="19" t="inlineStr">
        <is>
          <r>
            <t xml:space="preserve">4.2. COM-12956880 Estrutura tipo N3-N3 com chave fusivel (UN) (UN)</t>
          </r>
        </is>
      </c>
      <c r="B51" s="19" t="inlineStr"/>
      <c r="C51" s="19" t="inlineStr"/>
      <c r="D51" s="19" t="inlineStr"/>
      <c r="E51" s="19" t="inlineStr"/>
    </row>
    <row r="52" customHeight="1" ht="15">
      <c r="A52" s="20" t="inlineStr"/>
      <c r="B52" s="20" t="inlineStr"/>
      <c r="C52" s="21" t="inlineStr">
        <is>
          <r>
            <t xml:space="preserve">UN</t>
          </r>
        </is>
      </c>
      <c r="D52" s="21" t="inlineStr">
        <is>
          <r>
            <t xml:space="preserve">QTD</t>
          </r>
        </is>
      </c>
      <c r="E52" s="9" t="inlineStr"/>
    </row>
    <row r="53" customHeight="1" ht="19">
      <c r="A53" s="22" t="inlineStr">
        <is>
          <r>
            <t xml:space="preserve">Estrutura tipo N3-N3 com chave fusivel</t>
          </r>
        </is>
      </c>
      <c r="B53" s="23" t="inlineStr">
        <is>
          <r>
            <t xml:space="preserve">UN</t>
          </r>
        </is>
      </c>
      <c r="C53" s="24" t="n">
        <v>1.0</v>
      </c>
      <c r="D53" s="25" t="n">
        <f>ROUND(C53,2)</f>
        <v>1.0</v>
      </c>
      <c r="E53" s="9" t="inlineStr"/>
    </row>
    <row r="54" customHeight="1" ht="15">
      <c r="A54" s="26" t="inlineStr"/>
      <c r="B54" s="27" t="inlineStr"/>
      <c r="C54" s="28" t="inlineStr"/>
      <c r="D54" s="29" t="n">
        <f>ROUND(SUM(D53:D53),2)</f>
        <v>1.0</v>
      </c>
      <c r="E54" s="9" t="inlineStr"/>
    </row>
    <row r="55" customHeight="1" ht="10">
      <c r="A55" s="1" t="inlineStr"/>
      <c r="B55" s="1" t="inlineStr"/>
      <c r="C55" s="1" t="inlineStr"/>
      <c r="D55" s="9" t="inlineStr"/>
      <c r="E55" s="9" t="inlineStr"/>
    </row>
    <row r="56" customHeight="1" ht="12">
      <c r="A56" s="9" t="inlineStr"/>
      <c r="B56" s="9" t="inlineStr"/>
      <c r="C56" s="9" t="inlineStr"/>
      <c r="D56" s="30" t="inlineStr">
        <f>"TOTAL DA MEMÓRIA DE CÁLCULO: "&amp;TEXT(ROUND(SUM(D54),2),"0,00")</f>
        <is>
          <r>
            <t xml:space="preserve">TOTAL DA MEMÓRIA DE CÁLCULO: 1,00</t>
          </r>
        </is>
      </c>
      <c r="E56" s="30" t="inlineStr"/>
    </row>
    <row r="57" customHeight="1" ht="10">
      <c r="A57" s="1" t="inlineStr"/>
      <c r="B57" s="1" t="inlineStr"/>
      <c r="C57" s="1" t="inlineStr"/>
      <c r="D57" s="1" t="inlineStr"/>
      <c r="E57" s="9" t="inlineStr"/>
    </row>
    <row r="58" customHeight="1" ht="20">
      <c r="A58" s="19" t="inlineStr">
        <is>
          <r>
            <t xml:space="preserve">4.3. COMP-88895730 Derivação N3 (UN)</t>
          </r>
        </is>
      </c>
      <c r="B58" s="19" t="inlineStr"/>
      <c r="C58" s="19" t="inlineStr"/>
      <c r="D58" s="19" t="inlineStr"/>
      <c r="E58" s="19" t="inlineStr"/>
    </row>
    <row r="59" customHeight="1" ht="15">
      <c r="A59" s="20" t="inlineStr"/>
      <c r="B59" s="20" t="inlineStr"/>
      <c r="C59" s="21" t="inlineStr">
        <is>
          <r>
            <t xml:space="preserve">UN</t>
          </r>
        </is>
      </c>
      <c r="D59" s="21" t="inlineStr">
        <is>
          <r>
            <t xml:space="preserve">QTD</t>
          </r>
        </is>
      </c>
      <c r="E59" s="9" t="inlineStr"/>
    </row>
    <row r="60" customHeight="1" ht="13">
      <c r="A60" s="22" t="inlineStr">
        <is>
          <r>
            <t xml:space="preserve">Derivação N3</t>
          </r>
        </is>
      </c>
      <c r="B60" s="23" t="inlineStr">
        <is>
          <r>
            <t xml:space="preserve">UN</t>
          </r>
        </is>
      </c>
      <c r="C60" s="24" t="n">
        <v>1.0</v>
      </c>
      <c r="D60" s="25" t="n">
        <f>ROUND(C60,2)</f>
        <v>1.0</v>
      </c>
      <c r="E60" s="9" t="inlineStr"/>
    </row>
    <row r="61" customHeight="1" ht="15">
      <c r="A61" s="26" t="inlineStr"/>
      <c r="B61" s="27" t="inlineStr"/>
      <c r="C61" s="28" t="inlineStr"/>
      <c r="D61" s="29" t="n">
        <f>ROUND(SUM(D60:D60),2)</f>
        <v>1.0</v>
      </c>
      <c r="E61" s="9" t="inlineStr"/>
    </row>
    <row r="62" customHeight="1" ht="10">
      <c r="A62" s="1" t="inlineStr"/>
      <c r="B62" s="1" t="inlineStr"/>
      <c r="C62" s="1" t="inlineStr"/>
      <c r="D62" s="9" t="inlineStr"/>
      <c r="E62" s="9" t="inlineStr"/>
    </row>
    <row r="63" customHeight="1" ht="12">
      <c r="A63" s="9" t="inlineStr"/>
      <c r="B63" s="9" t="inlineStr"/>
      <c r="C63" s="9" t="inlineStr"/>
      <c r="D63" s="30" t="inlineStr">
        <f>"TOTAL DA MEMÓRIA DE CÁLCULO: "&amp;TEXT(ROUND(SUM(D61),2),"0,00")</f>
        <is>
          <r>
            <t xml:space="preserve">TOTAL DA MEMÓRIA DE CÁLCULO: 1,00</t>
          </r>
        </is>
      </c>
      <c r="E63" s="30" t="inlineStr"/>
    </row>
    <row r="64" customHeight="1" ht="10">
      <c r="A64" s="1" t="inlineStr"/>
      <c r="B64" s="1" t="inlineStr"/>
      <c r="C64" s="1" t="inlineStr"/>
      <c r="D64" s="1" t="inlineStr"/>
      <c r="E64" s="9" t="inlineStr"/>
    </row>
    <row r="65" customHeight="1" ht="31">
      <c r="A65" s="19" t="inlineStr">
        <is>
          <r>
            <t xml:space="preserve">5.1. 97888 CAIXA ENTERRADA ELÉTRICA RETANGULAR, EM ALVENARIA COM TIJOLOS CERÂMICOS MACIÇOS, FUNDO COM BRITA, DIMENSÕES INTERNAS: 0,6X0,6X0,6 M. AF_12/2020 (UN)</t>
          </r>
        </is>
      </c>
      <c r="B65" s="19" t="inlineStr"/>
      <c r="C65" s="19" t="inlineStr"/>
      <c r="D65" s="19" t="inlineStr"/>
      <c r="E65" s="19" t="inlineStr"/>
    </row>
    <row r="66" customHeight="1" ht="15">
      <c r="A66" s="20" t="inlineStr"/>
      <c r="B66" s="20" t="inlineStr"/>
      <c r="C66" s="21" t="inlineStr">
        <is>
          <r>
            <t xml:space="preserve">UN</t>
          </r>
        </is>
      </c>
      <c r="D66" s="21" t="inlineStr">
        <is>
          <r>
            <t xml:space="preserve">QTD</t>
          </r>
        </is>
      </c>
      <c r="E66" s="9" t="inlineStr"/>
    </row>
    <row r="67" customHeight="1" ht="61">
      <c r="A67" s="22" t="inlineStr">
        <is>
          <r>
            <t xml:space="preserve">CAIXA ENTERRADA ELÉTRICA RETANGULAR, EM ALVENARIA COM TIJOLOS CERÂMICOS MACIÇOS, FUNDO COM BRITA, DIMENSÕES INTERNAS: 0,6X0,6X0,6 M.</t>
          </r>
        </is>
      </c>
      <c r="B67" s="23" t="inlineStr">
        <is>
          <r>
            <t xml:space="preserve">UN</t>
          </r>
        </is>
      </c>
      <c r="C67" s="24" t="n">
        <v>2.0</v>
      </c>
      <c r="D67" s="25" t="n">
        <f>ROUND(C67,2)</f>
        <v>2.0</v>
      </c>
      <c r="E67" s="9" t="inlineStr"/>
    </row>
    <row r="68" customHeight="1" ht="15">
      <c r="A68" s="26" t="inlineStr"/>
      <c r="B68" s="27" t="inlineStr"/>
      <c r="C68" s="28" t="inlineStr"/>
      <c r="D68" s="29" t="n">
        <f>ROUND(SUM(D67:D67),2)</f>
        <v>2.0</v>
      </c>
      <c r="E68" s="9" t="inlineStr"/>
    </row>
    <row r="69" customHeight="1" ht="10">
      <c r="A69" s="1" t="inlineStr"/>
      <c r="B69" s="1" t="inlineStr"/>
      <c r="C69" s="1" t="inlineStr"/>
      <c r="D69" s="9" t="inlineStr"/>
      <c r="E69" s="9" t="inlineStr"/>
    </row>
    <row r="70" customHeight="1" ht="12">
      <c r="A70" s="9" t="inlineStr"/>
      <c r="B70" s="9" t="inlineStr"/>
      <c r="C70" s="9" t="inlineStr"/>
      <c r="D70" s="30" t="inlineStr">
        <f>"TOTAL DA MEMÓRIA DE CÁLCULO: "&amp;TEXT(ROUND(SUM(D68),2),"0,00")</f>
        <is>
          <r>
            <t xml:space="preserve">TOTAL DA MEMÓRIA DE CÁLCULO: 2,00</t>
          </r>
        </is>
      </c>
      <c r="E70" s="30" t="inlineStr"/>
    </row>
    <row r="71" customHeight="1" ht="10">
      <c r="A71" s="1" t="inlineStr"/>
      <c r="B71" s="1" t="inlineStr"/>
      <c r="C71" s="1" t="inlineStr"/>
      <c r="D71" s="1" t="inlineStr"/>
      <c r="E71" s="9" t="inlineStr"/>
    </row>
  </sheetData>
  <mergeCells>
    <mergeCell ref="A1:E1"/>
    <mergeCell ref="A2:E2"/>
    <mergeCell ref="A3:B3"/>
    <mergeCell ref="A6:C6"/>
    <mergeCell ref="D7:E7"/>
    <mergeCell ref="A8:D8"/>
    <mergeCell ref="A9:E9"/>
    <mergeCell ref="A10:B10"/>
    <mergeCell ref="A13:C13"/>
    <mergeCell ref="D14:E14"/>
    <mergeCell ref="A15:D15"/>
    <mergeCell ref="A16:E16"/>
    <mergeCell ref="A17:B17"/>
    <mergeCell ref="A20:C20"/>
    <mergeCell ref="D21:E21"/>
    <mergeCell ref="A22:D22"/>
    <mergeCell ref="A23:E23"/>
    <mergeCell ref="A24:B24"/>
    <mergeCell ref="A27:C27"/>
    <mergeCell ref="D28:E28"/>
    <mergeCell ref="A29:D29"/>
    <mergeCell ref="A30:E30"/>
    <mergeCell ref="A31:B31"/>
    <mergeCell ref="A34:C34"/>
    <mergeCell ref="D35:E35"/>
    <mergeCell ref="A36:D36"/>
    <mergeCell ref="A37:E37"/>
    <mergeCell ref="A38:B38"/>
    <mergeCell ref="A41:C41"/>
    <mergeCell ref="D42:E42"/>
    <mergeCell ref="A43:D43"/>
    <mergeCell ref="A44:E44"/>
    <mergeCell ref="A45:B45"/>
    <mergeCell ref="A48:C48"/>
    <mergeCell ref="D49:E49"/>
    <mergeCell ref="A50:D50"/>
    <mergeCell ref="A51:E51"/>
    <mergeCell ref="A52:B52"/>
    <mergeCell ref="A55:C55"/>
    <mergeCell ref="D56:E56"/>
    <mergeCell ref="A57:D57"/>
    <mergeCell ref="A58:E58"/>
    <mergeCell ref="A59:B59"/>
    <mergeCell ref="A62:C62"/>
    <mergeCell ref="D63:E63"/>
    <mergeCell ref="A64:D64"/>
    <mergeCell ref="A65:E65"/>
    <mergeCell ref="A66:B66"/>
    <mergeCell ref="A69:C69"/>
    <mergeCell ref="D70:E70"/>
    <mergeCell ref="A71:D71"/>
  </mergeCells>
  <pageMargins left="0.5" right="0.5" top="0.5" bottom="0.5" header="0.0" footer="0.0"/>
  <pageSetup orientation="portrait" scale="85" paperSize="9"/>
  <drawing r:id="rIdDr4"/>
</worksheet>
</file>

<file path=xl/worksheets/sheet5.xml><?xml version="1.0" encoding="utf-8"?>
<worksheet xmlns="http://schemas.openxmlformats.org/spreadsheetml/2006/main" xmlns:r="http://schemas.openxmlformats.org/officeDocument/2006/relationships">
  <sheetPr>
    <outlinePr summaryBelow="0"/>
  </sheetPr>
  <dimension ref="A1:G179"/>
  <sheetViews>
    <sheetView workbookViewId="0"/>
  </sheetViews>
  <sheetFormatPr defaultRowHeight="15"/>
  <cols>
    <col min="1" max="1" customWidth="true" width="10.333333"/>
    <col min="2" max="2" customWidth="true" width="45.833332"/>
    <col min="3" max="3" customWidth="true" width="15.5"/>
    <col min="4" max="4" customWidth="true" width="6.1666665"/>
    <col min="5" max="5" customWidth="true" width="12.5"/>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9" t="inlineStr"/>
      <c r="C2" s="9" t="inlineStr"/>
      <c r="D2" s="9" t="inlineStr"/>
      <c r="E2" s="31" t="inlineStr"/>
      <c r="F2" s="31" t="inlineStr"/>
      <c r="G2" s="31" t="inlineStr"/>
    </row>
    <row r="3" customHeight="1" ht="20">
      <c r="A3" s="32" t="inlineStr">
        <is>
          <r>
            <t xml:space="preserve">1.1. COM-09929830 ADMINISTRAÇÃO E CONTROLE (ELETROTÉCNICO E ELETRICISTA) (MÊS)</t>
          </r>
        </is>
      </c>
      <c r="B3" s="32" t="inlineStr"/>
      <c r="C3" s="32" t="inlineStr"/>
      <c r="D3" s="32" t="inlineStr"/>
      <c r="E3" s="32" t="inlineStr"/>
      <c r="F3" s="32" t="inlineStr"/>
      <c r="G3" s="32" t="inlineStr"/>
    </row>
    <row r="4" customHeight="1" ht="15">
      <c r="A4" s="33" t="inlineStr">
        <is>
          <r>
            <t xml:space="preserve">Mão de Obra</t>
          </r>
        </is>
      </c>
      <c r="B4" s="33" t="inlineStr"/>
      <c r="C4" s="12" t="inlineStr">
        <is>
          <r>
            <t xml:space="preserve">FONTE</t>
          </r>
        </is>
      </c>
      <c r="D4" s="12" t="inlineStr">
        <is>
          <r>
            <t xml:space="preserve">UNID</t>
          </r>
        </is>
      </c>
      <c r="E4" s="12" t="inlineStr">
        <is>
          <r>
            <t xml:space="preserve">COEFICIENTE</t>
          </r>
        </is>
      </c>
      <c r="F4" s="12" t="inlineStr">
        <is>
          <r>
            <t xml:space="preserve">PREÇO UNITÁRIO</t>
          </r>
        </is>
      </c>
      <c r="G4" s="12" t="inlineStr">
        <is>
          <r>
            <t xml:space="preserve">TOTAL</t>
          </r>
        </is>
      </c>
    </row>
    <row r="5" customHeight="1" ht="15">
      <c r="A5" s="34" t="inlineStr">
        <is>
          <r>
            <t xml:space="preserve">00040918</t>
          </r>
        </is>
      </c>
      <c r="B5" s="35" t="inlineStr">
        <is>
          <r>
            <t xml:space="preserve">ELETRICISTA (MENSALISTA)</t>
          </r>
        </is>
      </c>
      <c r="C5" s="34" t="inlineStr">
        <is>
          <r>
            <t xml:space="preserve">SINAPI</t>
          </r>
        </is>
      </c>
      <c r="D5" s="34" t="inlineStr">
        <is>
          <r>
            <t xml:space="preserve">MES</t>
          </r>
        </is>
      </c>
      <c r="E5" s="36" t="n">
        <v>1.0</v>
      </c>
      <c r="F5" s="37" t="n">
        <v>4246.11</v>
      </c>
      <c r="G5" s="37" t="n">
        <f>ROUND(ROUND(E5,8)*F5,2)</f>
        <v>4246.11</v>
      </c>
    </row>
    <row r="6" customHeight="1" ht="15">
      <c r="A6" s="34" t="inlineStr">
        <is>
          <r>
            <t xml:space="preserve">00040922</t>
          </r>
        </is>
      </c>
      <c r="B6" s="35" t="inlineStr">
        <is>
          <r>
            <t xml:space="preserve">ELETROTECNICO (MENSALISTA)</t>
          </r>
        </is>
      </c>
      <c r="C6" s="34" t="inlineStr">
        <is>
          <r>
            <t xml:space="preserve">SINAPI</t>
          </r>
        </is>
      </c>
      <c r="D6" s="34" t="inlineStr">
        <is>
          <r>
            <t xml:space="preserve">MES</t>
          </r>
        </is>
      </c>
      <c r="E6" s="36" t="n">
        <v>1.0</v>
      </c>
      <c r="F6" s="37" t="n">
        <v>4878.85</v>
      </c>
      <c r="G6" s="37" t="n">
        <f>ROUND(ROUND(E6,8)*F6,2)</f>
        <v>4878.85</v>
      </c>
    </row>
    <row r="7" customHeight="1" ht="15">
      <c r="A7" s="9" t="inlineStr"/>
      <c r="B7" s="9" t="inlineStr"/>
      <c r="C7" s="9" t="inlineStr"/>
      <c r="D7" s="9" t="inlineStr"/>
      <c r="E7" s="38" t="inlineStr">
        <is>
          <r>
            <t xml:space="preserve">TOTAL Mão de Obra:</t>
          </r>
        </is>
      </c>
      <c r="F7" s="38" t="inlineStr"/>
      <c r="G7" s="39" t="n">
        <f>SUM(G5:G6)</f>
        <v>9124.96</v>
      </c>
    </row>
    <row r="8" customHeight="1" ht="15">
      <c r="A8" s="9" t="inlineStr"/>
      <c r="B8" s="9" t="inlineStr"/>
      <c r="C8" s="9" t="inlineStr"/>
      <c r="D8" s="9" t="inlineStr"/>
      <c r="E8" s="40" t="inlineStr">
        <is>
          <r>
            <t xml:space="preserve">VALOR:</t>
          </r>
        </is>
      </c>
      <c r="F8" s="40" t="inlineStr"/>
      <c r="G8" s="41" t="n">
        <f>ROUND(SUM(G7),2)</f>
        <v>9124.96</v>
      </c>
    </row>
    <row r="9" customHeight="1" ht="10">
      <c r="A9" s="9" t="inlineStr"/>
      <c r="B9" s="9" t="inlineStr"/>
      <c r="C9" s="9" t="inlineStr"/>
      <c r="D9" s="9" t="inlineStr"/>
      <c r="E9" s="31" t="inlineStr"/>
      <c r="F9" s="31" t="inlineStr"/>
      <c r="G9" s="31" t="inlineStr"/>
    </row>
    <row r="10" customHeight="1" ht="20">
      <c r="A10" s="32" t="inlineStr">
        <is>
          <r>
            <t xml:space="preserve">2.1. 100615 ASSENTAMENTO DE POSTE DE CONCRETO COM COMPRIMENTO NOMINAL DE 12 M, CARGA NOMINAL DE 600 DAN, ENGASTAMENTO BASE CONCRETADA COM 1 M DE CONCRETO E 0,8 M DE SOLO (NÃO INCLUI FORNECIMENTO). AF_04/2025 (UN)</t>
          </r>
        </is>
      </c>
      <c r="B10" s="32" t="inlineStr"/>
      <c r="C10" s="32" t="inlineStr"/>
      <c r="D10" s="32" t="inlineStr"/>
      <c r="E10" s="32" t="inlineStr"/>
      <c r="F10" s="32" t="inlineStr"/>
      <c r="G10" s="32" t="inlineStr"/>
    </row>
    <row r="11" customHeight="1" ht="15">
      <c r="A11" s="33" t="inlineStr">
        <is>
          <r>
            <t xml:space="preserve">Equipamento Custo Horário</t>
          </r>
        </is>
      </c>
      <c r="B11" s="33" t="inlineStr"/>
      <c r="C11" s="12" t="inlineStr">
        <is>
          <r>
            <t xml:space="preserve">FONTE</t>
          </r>
        </is>
      </c>
      <c r="D11" s="12" t="inlineStr">
        <is>
          <r>
            <t xml:space="preserve">UNID</t>
          </r>
        </is>
      </c>
      <c r="E11" s="12" t="inlineStr">
        <is>
          <r>
            <t xml:space="preserve">COEFICIENTE</t>
          </r>
        </is>
      </c>
      <c r="F11" s="12" t="inlineStr">
        <is>
          <r>
            <t xml:space="preserve">PREÇO UNITÁRIO</t>
          </r>
        </is>
      </c>
      <c r="G11" s="12" t="inlineStr">
        <is>
          <r>
            <t xml:space="preserve">TOTAL</t>
          </r>
        </is>
      </c>
    </row>
    <row r="12" customHeight="1" ht="46">
      <c r="A12" s="34" t="inlineStr">
        <is>
          <r>
            <t xml:space="preserve">5930</t>
          </r>
        </is>
      </c>
      <c r="B12" s="35" t="inlineStr">
        <is>
          <r>
            <t xml:space="preserve">GUINDAUTO HIDRÁULICO, CAPACIDADE MÁXIMA DE CARGA 6200 KG, MOMENTO MÁXIMO DE CARGA 11,7 TM, ALCANCE MÁXIMO HORIZONTAL 9,70 M, INCLUSIVE CAMINHÃO TOCO PBT 16.000 KG, POTÊNCIA DE 189 CV - CHI DIURNO. AF_06/2014</t>
          </r>
        </is>
      </c>
      <c r="C12" s="34" t="inlineStr">
        <is>
          <r>
            <t xml:space="preserve">SINAPI</t>
          </r>
        </is>
      </c>
      <c r="D12" s="34" t="inlineStr">
        <is>
          <r>
            <t xml:space="preserve">CHI</t>
          </r>
        </is>
      </c>
      <c r="E12" s="36" t="n">
        <v>0.9865201</v>
      </c>
      <c r="F12" s="37" t="n">
        <v>77.95</v>
      </c>
      <c r="G12" s="37" t="n">
        <f>TRUNC(TRUNC(E12,8)*F12,2)</f>
        <v>76.89</v>
      </c>
    </row>
    <row r="13" customHeight="1" ht="46">
      <c r="A13" s="34" t="inlineStr">
        <is>
          <r>
            <t xml:space="preserve">5928</t>
          </r>
        </is>
      </c>
      <c r="B13" s="35" t="inlineStr">
        <is>
          <r>
            <t xml:space="preserve">GUINDAUTO HIDRÁULICO, CAPACIDADE MÁXIMA DE CARGA 6200 KG, MOMENTO MÁXIMO DE CARGA 11,7 TM, ALCANCE MÁXIMO HORIZONTAL 9,70 M, INCLUSIVE CAMINHÃO TOCO PBT 16.000 KG, POTÊNCIA DE 189 CV - CHP DIURNO. AF_06/2014</t>
          </r>
        </is>
      </c>
      <c r="C13" s="34" t="inlineStr">
        <is>
          <r>
            <t xml:space="preserve">SINAPI</t>
          </r>
        </is>
      </c>
      <c r="D13" s="34" t="inlineStr">
        <is>
          <r>
            <t xml:space="preserve">CHP</t>
          </r>
        </is>
      </c>
      <c r="E13" s="36" t="n">
        <v>0.08018</v>
      </c>
      <c r="F13" s="37" t="n">
        <v>293.73</v>
      </c>
      <c r="G13" s="37" t="n">
        <f>TRUNC(TRUNC(E13,8)*F13,2)</f>
        <v>23.55</v>
      </c>
    </row>
    <row r="14" customHeight="1" ht="18">
      <c r="A14" s="9" t="inlineStr"/>
      <c r="B14" s="9" t="inlineStr"/>
      <c r="C14" s="9" t="inlineStr"/>
      <c r="D14" s="9" t="inlineStr"/>
      <c r="E14" s="38" t="inlineStr">
        <is>
          <r>
            <t xml:space="preserve">TOTAL Equipamento Custo Horário:</t>
          </r>
        </is>
      </c>
      <c r="F14" s="38" t="inlineStr"/>
      <c r="G14" s="39" t="n">
        <f>SUM(G12:G13)</f>
        <v>100.44</v>
      </c>
    </row>
    <row r="15" customHeight="1" ht="15">
      <c r="A15" s="33" t="inlineStr">
        <is>
          <r>
            <t xml:space="preserve">Material</t>
          </r>
        </is>
      </c>
      <c r="B15" s="33" t="inlineStr"/>
      <c r="C15" s="12" t="inlineStr">
        <is>
          <r>
            <t xml:space="preserve">FONTE</t>
          </r>
        </is>
      </c>
      <c r="D15" s="12" t="inlineStr">
        <is>
          <r>
            <t xml:space="preserve">UNID</t>
          </r>
        </is>
      </c>
      <c r="E15" s="12" t="inlineStr">
        <is>
          <r>
            <t xml:space="preserve">COEFICIENTE</t>
          </r>
        </is>
      </c>
      <c r="F15" s="12" t="inlineStr">
        <is>
          <r>
            <t xml:space="preserve">PREÇO UNITÁRIO</t>
          </r>
        </is>
      </c>
      <c r="G15" s="12" t="inlineStr">
        <is>
          <r>
            <t xml:space="preserve">TOTAL</t>
          </r>
        </is>
      </c>
    </row>
    <row r="16" customHeight="1" ht="15">
      <c r="A16" s="34" t="inlineStr">
        <is>
          <r>
            <t xml:space="preserve">00000863</t>
          </r>
        </is>
      </c>
      <c r="B16" s="35" t="inlineStr">
        <is>
          <r>
            <t xml:space="preserve">CABO DE COBRE NU 35 MM2 MEIO-DURO</t>
          </r>
        </is>
      </c>
      <c r="C16" s="34" t="inlineStr">
        <is>
          <r>
            <t xml:space="preserve">SINAPI</t>
          </r>
        </is>
      </c>
      <c r="D16" s="34" t="inlineStr">
        <is>
          <r>
            <t xml:space="preserve">M</t>
          </r>
        </is>
      </c>
      <c r="E16" s="36" t="n">
        <v>12.0</v>
      </c>
      <c r="F16" s="37" t="n">
        <v>42.9</v>
      </c>
      <c r="G16" s="37" t="n">
        <f>TRUNC(TRUNC(E16,8)*F16,2)</f>
        <v>514.8</v>
      </c>
    </row>
    <row r="17" customHeight="1" ht="15">
      <c r="A17" s="9" t="inlineStr"/>
      <c r="B17" s="9" t="inlineStr"/>
      <c r="C17" s="9" t="inlineStr"/>
      <c r="D17" s="9" t="inlineStr"/>
      <c r="E17" s="38" t="inlineStr">
        <is>
          <r>
            <t xml:space="preserve">TOTAL Material:</t>
          </r>
        </is>
      </c>
      <c r="F17" s="38" t="inlineStr"/>
      <c r="G17" s="39" t="n">
        <f>SUM(G16:G16)</f>
        <v>514.8</v>
      </c>
    </row>
    <row r="18" customHeight="1" ht="15">
      <c r="A18" s="33" t="inlineStr">
        <is>
          <r>
            <t xml:space="preserve">Mão de Obra com Encargos Complementares</t>
          </r>
        </is>
      </c>
      <c r="B18" s="33" t="inlineStr"/>
      <c r="C18" s="12" t="inlineStr">
        <is>
          <r>
            <t xml:space="preserve">FONTE</t>
          </r>
        </is>
      </c>
      <c r="D18" s="12" t="inlineStr">
        <is>
          <r>
            <t xml:space="preserve">UNID</t>
          </r>
        </is>
      </c>
      <c r="E18" s="12" t="inlineStr">
        <is>
          <r>
            <t xml:space="preserve">COEFICIENTE</t>
          </r>
        </is>
      </c>
      <c r="F18" s="12" t="inlineStr">
        <is>
          <r>
            <t xml:space="preserve">PREÇO UNITÁRIO</t>
          </r>
        </is>
      </c>
      <c r="G18" s="12" t="inlineStr">
        <is>
          <r>
            <t xml:space="preserve">TOTAL</t>
          </r>
        </is>
      </c>
    </row>
    <row r="19" customHeight="1" ht="21">
      <c r="A19" s="34" t="inlineStr">
        <is>
          <r>
            <t xml:space="preserve">88247</t>
          </r>
        </is>
      </c>
      <c r="B19" s="35" t="inlineStr">
        <is>
          <r>
            <t xml:space="preserve">AUXILIAR DE ELETRICISTA COM ENCARGOS COMPLEMENTARES</t>
          </r>
        </is>
      </c>
      <c r="C19" s="34" t="inlineStr">
        <is>
          <r>
            <t xml:space="preserve">SINAPI</t>
          </r>
        </is>
      </c>
      <c r="D19" s="34" t="inlineStr">
        <is>
          <r>
            <t xml:space="preserve">H</t>
          </r>
        </is>
      </c>
      <c r="E19" s="36" t="n">
        <v>1.9809636</v>
      </c>
      <c r="F19" s="37" t="n">
        <v>29.26</v>
      </c>
      <c r="G19" s="37" t="n">
        <f>TRUNC(TRUNC(E19,8)*F19,2)</f>
        <v>57.96</v>
      </c>
    </row>
    <row r="20" customHeight="1" ht="15">
      <c r="A20" s="34" t="inlineStr">
        <is>
          <r>
            <t xml:space="preserve">88264</t>
          </r>
        </is>
      </c>
      <c r="B20" s="35" t="inlineStr">
        <is>
          <r>
            <t xml:space="preserve">ELETRICISTA COM ENCARGOS COMPLEMENTARES</t>
          </r>
        </is>
      </c>
      <c r="C20" s="34" t="inlineStr">
        <is>
          <r>
            <t xml:space="preserve">SINAPI</t>
          </r>
        </is>
      </c>
      <c r="D20" s="34" t="inlineStr">
        <is>
          <r>
            <t xml:space="preserve">H</t>
          </r>
        </is>
      </c>
      <c r="E20" s="36" t="n">
        <v>8.9143364</v>
      </c>
      <c r="F20" s="37" t="n">
        <v>33.05</v>
      </c>
      <c r="G20" s="37" t="n">
        <f>TRUNC(TRUNC(E20,8)*F20,2)</f>
        <v>294.61</v>
      </c>
    </row>
    <row r="21" customHeight="1" ht="18">
      <c r="A21" s="9" t="inlineStr"/>
      <c r="B21" s="9" t="inlineStr"/>
      <c r="C21" s="9" t="inlineStr"/>
      <c r="D21" s="9" t="inlineStr"/>
      <c r="E21" s="38" t="inlineStr">
        <is>
          <r>
            <t xml:space="preserve">TOTAL Mão de Obra com Encargos Complementares:</t>
          </r>
        </is>
      </c>
      <c r="F21" s="38" t="inlineStr"/>
      <c r="G21" s="39" t="n">
        <f>SUM(G19:G20)</f>
        <v>352.57</v>
      </c>
    </row>
    <row r="22" customHeight="1" ht="15">
      <c r="A22" s="33" t="inlineStr">
        <is>
          <r>
            <t xml:space="preserve">Serviço</t>
          </r>
        </is>
      </c>
      <c r="B22" s="33" t="inlineStr"/>
      <c r="C22" s="12" t="inlineStr">
        <is>
          <r>
            <t xml:space="preserve">FONTE</t>
          </r>
        </is>
      </c>
      <c r="D22" s="12" t="inlineStr">
        <is>
          <r>
            <t xml:space="preserve">UNID</t>
          </r>
        </is>
      </c>
      <c r="E22" s="12" t="inlineStr">
        <is>
          <r>
            <t xml:space="preserve">COEFICIENTE</t>
          </r>
        </is>
      </c>
      <c r="F22" s="12" t="inlineStr">
        <is>
          <r>
            <t xml:space="preserve">PREÇO UNITÁRIO</t>
          </r>
        </is>
      </c>
      <c r="G22" s="12" t="inlineStr">
        <is>
          <r>
            <t xml:space="preserve">TOTAL</t>
          </r>
        </is>
      </c>
    </row>
    <row r="23" customHeight="1" ht="29">
      <c r="A23" s="34" t="inlineStr">
        <is>
          <r>
            <t xml:space="preserve">94962</t>
          </r>
        </is>
      </c>
      <c r="B23" s="35" t="inlineStr">
        <is>
          <r>
            <t xml:space="preserve">CONCRETO MAGRO PARA LASTRO, TRAÇO 1:4,5:4,5 (EM MASSA SECA DE CIMENTO/ AREIA MÉDIA/ BRITA 1) - PREPARO MECÂNICO COM BETONEIRA 400 L. AF_05/2021</t>
          </r>
        </is>
      </c>
      <c r="C23" s="34" t="inlineStr">
        <is>
          <r>
            <t xml:space="preserve">SINAPI</t>
          </r>
        </is>
      </c>
      <c r="D23" s="34" t="inlineStr">
        <is>
          <r>
            <t xml:space="preserve">M3</t>
          </r>
        </is>
      </c>
      <c r="E23" s="36" t="n">
        <v>0.7837318</v>
      </c>
      <c r="F23" s="37" t="n">
        <v>625.3</v>
      </c>
      <c r="G23" s="37" t="n">
        <f>TRUNC(TRUNC(E23,8)*F23,2)</f>
        <v>490.06</v>
      </c>
    </row>
    <row r="24" customHeight="1" ht="15">
      <c r="A24" s="9" t="inlineStr"/>
      <c r="B24" s="9" t="inlineStr"/>
      <c r="C24" s="9" t="inlineStr"/>
      <c r="D24" s="9" t="inlineStr"/>
      <c r="E24" s="38" t="inlineStr">
        <is>
          <r>
            <t xml:space="preserve">TOTAL Serviço:</t>
          </r>
        </is>
      </c>
      <c r="F24" s="38" t="inlineStr"/>
      <c r="G24" s="39" t="n">
        <f>SUM(G23:G23)</f>
        <v>490.06</v>
      </c>
    </row>
    <row r="25" customHeight="1" ht="15">
      <c r="A25" s="9" t="inlineStr"/>
      <c r="B25" s="9" t="inlineStr"/>
      <c r="C25" s="9" t="inlineStr"/>
      <c r="D25" s="9" t="inlineStr"/>
      <c r="E25" s="40" t="inlineStr">
        <is>
          <r>
            <t xml:space="preserve">VALOR:</t>
          </r>
        </is>
      </c>
      <c r="F25" s="40" t="inlineStr"/>
      <c r="G25" s="41" t="n">
        <f>ROUND(SUM(G14,G17,G21,G24),2)</f>
        <v>1457.87</v>
      </c>
    </row>
    <row r="26" customHeight="1" ht="10">
      <c r="A26" s="9" t="inlineStr"/>
      <c r="B26" s="9" t="inlineStr"/>
      <c r="C26" s="9" t="inlineStr"/>
      <c r="D26" s="9" t="inlineStr"/>
      <c r="E26" s="31" t="inlineStr"/>
      <c r="F26" s="31" t="inlineStr"/>
      <c r="G26" s="31" t="inlineStr"/>
    </row>
    <row r="27" customHeight="1" ht="20">
      <c r="A27" s="32" t="inlineStr">
        <is>
          <r>
            <t xml:space="preserve">2.2. 00041209 POSTE DE CONCRETO ARMADO DE SECAO DUPLO T, EXTENSAO DE 12,00 M, RESISTENCIA DE 600 DAN, TIPO B (UN)</t>
          </r>
        </is>
      </c>
      <c r="B27" s="32" t="inlineStr"/>
      <c r="C27" s="32" t="inlineStr"/>
      <c r="D27" s="32" t="inlineStr"/>
      <c r="E27" s="32" t="inlineStr"/>
      <c r="F27" s="32" t="inlineStr"/>
      <c r="G27" s="32" t="inlineStr"/>
    </row>
    <row r="28" customHeight="1" ht="15">
      <c r="A28" s="33" t="inlineStr">
        <is>
          <r>
            <t xml:space="preserve">Material</t>
          </r>
        </is>
      </c>
      <c r="B28" s="33" t="inlineStr"/>
      <c r="C28" s="12" t="inlineStr">
        <is>
          <r>
            <t xml:space="preserve">FONTE</t>
          </r>
        </is>
      </c>
      <c r="D28" s="12" t="inlineStr">
        <is>
          <r>
            <t xml:space="preserve">UNID</t>
          </r>
        </is>
      </c>
      <c r="E28" s="12" t="inlineStr">
        <is>
          <r>
            <t xml:space="preserve">COEFICIENTE</t>
          </r>
        </is>
      </c>
      <c r="F28" s="12" t="inlineStr">
        <is>
          <r>
            <t xml:space="preserve">PREÇO UNITÁRIO</t>
          </r>
        </is>
      </c>
      <c r="G28" s="12" t="inlineStr">
        <is>
          <r>
            <t xml:space="preserve">TOTAL</t>
          </r>
        </is>
      </c>
    </row>
    <row r="29" customHeight="1" ht="21">
      <c r="A29" s="34" t="inlineStr">
        <is>
          <r>
            <t xml:space="preserve">00041209</t>
          </r>
        </is>
      </c>
      <c r="B29" s="35" t="inlineStr">
        <is>
          <r>
            <t xml:space="preserve">POSTE DE CONCRETO ARMADO DE SECAO DUPLO T, EXTENSAO DE 12,00 M, RESISTENCIA DE 600 DAN, TIPO B</t>
          </r>
        </is>
      </c>
      <c r="C29" s="34" t="inlineStr">
        <is>
          <r>
            <t xml:space="preserve">SINAPI</t>
          </r>
        </is>
      </c>
      <c r="D29" s="34" t="inlineStr">
        <is>
          <r>
            <t xml:space="preserve">UN</t>
          </r>
        </is>
      </c>
      <c r="E29" s="36" t="n">
        <v>1.0</v>
      </c>
      <c r="F29" s="37" t="n">
        <v>3300.25</v>
      </c>
      <c r="G29" s="37" t="n">
        <f>TRUNC(TRUNC(E29,8)*F29,2)</f>
        <v>3300.25</v>
      </c>
    </row>
    <row r="30" customHeight="1" ht="15">
      <c r="A30" s="9" t="inlineStr"/>
      <c r="B30" s="9" t="inlineStr"/>
      <c r="C30" s="9" t="inlineStr"/>
      <c r="D30" s="9" t="inlineStr"/>
      <c r="E30" s="38" t="inlineStr">
        <is>
          <r>
            <t xml:space="preserve">TOTAL Material:</t>
          </r>
        </is>
      </c>
      <c r="F30" s="38" t="inlineStr"/>
      <c r="G30" s="39" t="n">
        <f>SUM(G29:G29)</f>
        <v>3300.25</v>
      </c>
    </row>
    <row r="31" customHeight="1" ht="15">
      <c r="A31" s="9" t="inlineStr"/>
      <c r="B31" s="9" t="inlineStr"/>
      <c r="C31" s="9" t="inlineStr"/>
      <c r="D31" s="9" t="inlineStr"/>
      <c r="E31" s="40" t="inlineStr">
        <is>
          <r>
            <t xml:space="preserve">VALOR:</t>
          </r>
        </is>
      </c>
      <c r="F31" s="40" t="inlineStr"/>
      <c r="G31" s="41" t="n">
        <f>ROUND(SUM(G30),2)</f>
        <v>3300.25</v>
      </c>
    </row>
    <row r="32" customHeight="1" ht="10">
      <c r="A32" s="9" t="inlineStr"/>
      <c r="B32" s="9" t="inlineStr"/>
      <c r="C32" s="9" t="inlineStr"/>
      <c r="D32" s="9" t="inlineStr"/>
      <c r="E32" s="31" t="inlineStr"/>
      <c r="F32" s="31" t="inlineStr"/>
      <c r="G32" s="31" t="inlineStr"/>
    </row>
    <row r="33" customHeight="1" ht="20">
      <c r="A33" s="32" t="inlineStr">
        <is>
          <r>
            <t xml:space="preserve">2.3. 00041210 POSTE DE CONCRETO ARMADO DE SECAO DUPLO T, EXTENSAO DE 12,00 M, RESISTENCIA DE 1000 DAN, TIPO B-1,5 (UN)</t>
          </r>
        </is>
      </c>
      <c r="B33" s="32" t="inlineStr"/>
      <c r="C33" s="32" t="inlineStr"/>
      <c r="D33" s="32" t="inlineStr"/>
      <c r="E33" s="32" t="inlineStr"/>
      <c r="F33" s="32" t="inlineStr"/>
      <c r="G33" s="32" t="inlineStr"/>
    </row>
    <row r="34" customHeight="1" ht="15">
      <c r="A34" s="33" t="inlineStr">
        <is>
          <r>
            <t xml:space="preserve">Material</t>
          </r>
        </is>
      </c>
      <c r="B34" s="33" t="inlineStr"/>
      <c r="C34" s="12" t="inlineStr">
        <is>
          <r>
            <t xml:space="preserve">FONTE</t>
          </r>
        </is>
      </c>
      <c r="D34" s="12" t="inlineStr">
        <is>
          <r>
            <t xml:space="preserve">UNID</t>
          </r>
        </is>
      </c>
      <c r="E34" s="12" t="inlineStr">
        <is>
          <r>
            <t xml:space="preserve">COEFICIENTE</t>
          </r>
        </is>
      </c>
      <c r="F34" s="12" t="inlineStr">
        <is>
          <r>
            <t xml:space="preserve">PREÇO UNITÁRIO</t>
          </r>
        </is>
      </c>
      <c r="G34" s="12" t="inlineStr">
        <is>
          <r>
            <t xml:space="preserve">TOTAL</t>
          </r>
        </is>
      </c>
    </row>
    <row r="35" customHeight="1" ht="29">
      <c r="A35" s="34" t="inlineStr">
        <is>
          <r>
            <t xml:space="preserve">00041210</t>
          </r>
        </is>
      </c>
      <c r="B35" s="35" t="inlineStr">
        <is>
          <r>
            <t xml:space="preserve">POSTE DE CONCRETO ARMADO DE SECAO DUPLO T, EXTENSAO DE 12,00 M, RESISTENCIA DE 1000 DAN, TIPO B-1,5</t>
          </r>
        </is>
      </c>
      <c r="C35" s="34" t="inlineStr">
        <is>
          <r>
            <t xml:space="preserve">SINAPI</t>
          </r>
        </is>
      </c>
      <c r="D35" s="34" t="inlineStr">
        <is>
          <r>
            <t xml:space="preserve">UN</t>
          </r>
        </is>
      </c>
      <c r="E35" s="36" t="n">
        <v>1.0</v>
      </c>
      <c r="F35" s="37" t="n">
        <v>5056.04</v>
      </c>
      <c r="G35" s="37" t="n">
        <f>TRUNC(TRUNC(E35,8)*F35,2)</f>
        <v>5056.04</v>
      </c>
    </row>
    <row r="36" customHeight="1" ht="15">
      <c r="A36" s="9" t="inlineStr"/>
      <c r="B36" s="9" t="inlineStr"/>
      <c r="C36" s="9" t="inlineStr"/>
      <c r="D36" s="9" t="inlineStr"/>
      <c r="E36" s="38" t="inlineStr">
        <is>
          <r>
            <t xml:space="preserve">TOTAL Material:</t>
          </r>
        </is>
      </c>
      <c r="F36" s="38" t="inlineStr"/>
      <c r="G36" s="39" t="n">
        <f>SUM(G35:G35)</f>
        <v>5056.04</v>
      </c>
    </row>
    <row r="37" customHeight="1" ht="15">
      <c r="A37" s="9" t="inlineStr"/>
      <c r="B37" s="9" t="inlineStr"/>
      <c r="C37" s="9" t="inlineStr"/>
      <c r="D37" s="9" t="inlineStr"/>
      <c r="E37" s="40" t="inlineStr">
        <is>
          <r>
            <t xml:space="preserve">VALOR:</t>
          </r>
        </is>
      </c>
      <c r="F37" s="40" t="inlineStr"/>
      <c r="G37" s="41" t="n">
        <f>ROUND(SUM(G36),2)</f>
        <v>5056.04</v>
      </c>
    </row>
    <row r="38" customHeight="1" ht="10">
      <c r="A38" s="9" t="inlineStr"/>
      <c r="B38" s="9" t="inlineStr"/>
      <c r="C38" s="9" t="inlineStr"/>
      <c r="D38" s="9" t="inlineStr"/>
      <c r="E38" s="31" t="inlineStr"/>
      <c r="F38" s="31" t="inlineStr"/>
      <c r="G38" s="31" t="inlineStr"/>
    </row>
    <row r="39" customHeight="1" ht="20">
      <c r="A39" s="32" t="inlineStr">
        <is>
          <r>
            <t xml:space="preserve">2.4. 100616 ASSENTAMENTO DE POSTE DE CONCRETO COM COMPRIMENTO NOMINAL DE 12 M, CARGA NOMINAL DE 1000 DAN, ENGASTAMENTO BASE CONCRETADA COM 1 M DE CONCRETO E 0,8 M DE SOLO (NÃO INCLUI FORNECIMENTO). AF_04/2025 (UN)</t>
          </r>
        </is>
      </c>
      <c r="B39" s="32" t="inlineStr"/>
      <c r="C39" s="32" t="inlineStr"/>
      <c r="D39" s="32" t="inlineStr"/>
      <c r="E39" s="32" t="inlineStr"/>
      <c r="F39" s="32" t="inlineStr"/>
      <c r="G39" s="32" t="inlineStr"/>
    </row>
    <row r="40" customHeight="1" ht="15">
      <c r="A40" s="33" t="inlineStr">
        <is>
          <r>
            <t xml:space="preserve">Equipamento Custo Horário</t>
          </r>
        </is>
      </c>
      <c r="B40" s="33" t="inlineStr"/>
      <c r="C40" s="12" t="inlineStr">
        <is>
          <r>
            <t xml:space="preserve">FONTE</t>
          </r>
        </is>
      </c>
      <c r="D40" s="12" t="inlineStr">
        <is>
          <r>
            <t xml:space="preserve">UNID</t>
          </r>
        </is>
      </c>
      <c r="E40" s="12" t="inlineStr">
        <is>
          <r>
            <t xml:space="preserve">COEFICIENTE</t>
          </r>
        </is>
      </c>
      <c r="F40" s="12" t="inlineStr">
        <is>
          <r>
            <t xml:space="preserve">PREÇO UNITÁRIO</t>
          </r>
        </is>
      </c>
      <c r="G40" s="12" t="inlineStr">
        <is>
          <r>
            <t xml:space="preserve">TOTAL</t>
          </r>
        </is>
      </c>
    </row>
    <row r="41" customHeight="1" ht="46">
      <c r="A41" s="34" t="inlineStr">
        <is>
          <r>
            <t xml:space="preserve">5930</t>
          </r>
        </is>
      </c>
      <c r="B41" s="35" t="inlineStr">
        <is>
          <r>
            <t xml:space="preserve">GUINDAUTO HIDRÁULICO, CAPACIDADE MÁXIMA DE CARGA 6200 KG, MOMENTO MÁXIMO DE CARGA 11,7 TM, ALCANCE MÁXIMO HORIZONTAL 9,70 M, INCLUSIVE CAMINHÃO TOCO PBT 16.000 KG, POTÊNCIA DE 189 CV - CHI DIURNO. AF_06/2014</t>
          </r>
        </is>
      </c>
      <c r="C41" s="34" t="inlineStr">
        <is>
          <r>
            <t xml:space="preserve">SINAPI</t>
          </r>
        </is>
      </c>
      <c r="D41" s="34" t="inlineStr">
        <is>
          <r>
            <t xml:space="preserve">CHI</t>
          </r>
        </is>
      </c>
      <c r="E41" s="36" t="n">
        <v>0.9865201</v>
      </c>
      <c r="F41" s="37" t="n">
        <v>77.95</v>
      </c>
      <c r="G41" s="37" t="n">
        <f>TRUNC(TRUNC(E41,8)*F41,2)</f>
        <v>76.89</v>
      </c>
    </row>
    <row r="42" customHeight="1" ht="46">
      <c r="A42" s="34" t="inlineStr">
        <is>
          <r>
            <t xml:space="preserve">5928</t>
          </r>
        </is>
      </c>
      <c r="B42" s="35" t="inlineStr">
        <is>
          <r>
            <t xml:space="preserve">GUINDAUTO HIDRÁULICO, CAPACIDADE MÁXIMA DE CARGA 6200 KG, MOMENTO MÁXIMO DE CARGA 11,7 TM, ALCANCE MÁXIMO HORIZONTAL 9,70 M, INCLUSIVE CAMINHÃO TOCO PBT 16.000 KG, POTÊNCIA DE 189 CV - CHP DIURNO. AF_06/2014</t>
          </r>
        </is>
      </c>
      <c r="C42" s="34" t="inlineStr">
        <is>
          <r>
            <t xml:space="preserve">SINAPI</t>
          </r>
        </is>
      </c>
      <c r="D42" s="34" t="inlineStr">
        <is>
          <r>
            <t xml:space="preserve">CHP</t>
          </r>
        </is>
      </c>
      <c r="E42" s="36" t="n">
        <v>0.0926</v>
      </c>
      <c r="F42" s="37" t="n">
        <v>293.73</v>
      </c>
      <c r="G42" s="37" t="n">
        <f>TRUNC(TRUNC(E42,8)*F42,2)</f>
        <v>27.19</v>
      </c>
    </row>
    <row r="43" customHeight="1" ht="18">
      <c r="A43" s="9" t="inlineStr"/>
      <c r="B43" s="9" t="inlineStr"/>
      <c r="C43" s="9" t="inlineStr"/>
      <c r="D43" s="9" t="inlineStr"/>
      <c r="E43" s="38" t="inlineStr">
        <is>
          <r>
            <t xml:space="preserve">TOTAL Equipamento Custo Horário:</t>
          </r>
        </is>
      </c>
      <c r="F43" s="38" t="inlineStr"/>
      <c r="G43" s="39" t="n">
        <f>SUM(G41:G42)</f>
        <v>104.08</v>
      </c>
    </row>
    <row r="44" customHeight="1" ht="15">
      <c r="A44" s="33" t="inlineStr">
        <is>
          <r>
            <t xml:space="preserve">Material</t>
          </r>
        </is>
      </c>
      <c r="B44" s="33" t="inlineStr"/>
      <c r="C44" s="12" t="inlineStr">
        <is>
          <r>
            <t xml:space="preserve">FONTE</t>
          </r>
        </is>
      </c>
      <c r="D44" s="12" t="inlineStr">
        <is>
          <r>
            <t xml:space="preserve">UNID</t>
          </r>
        </is>
      </c>
      <c r="E44" s="12" t="inlineStr">
        <is>
          <r>
            <t xml:space="preserve">COEFICIENTE</t>
          </r>
        </is>
      </c>
      <c r="F44" s="12" t="inlineStr">
        <is>
          <r>
            <t xml:space="preserve">PREÇO UNITÁRIO</t>
          </r>
        </is>
      </c>
      <c r="G44" s="12" t="inlineStr">
        <is>
          <r>
            <t xml:space="preserve">TOTAL</t>
          </r>
        </is>
      </c>
    </row>
    <row r="45" customHeight="1" ht="15">
      <c r="A45" s="34" t="inlineStr">
        <is>
          <r>
            <t xml:space="preserve">00000863</t>
          </r>
        </is>
      </c>
      <c r="B45" s="35" t="inlineStr">
        <is>
          <r>
            <t xml:space="preserve">CABO DE COBRE NU 35 MM2 MEIO-DURO</t>
          </r>
        </is>
      </c>
      <c r="C45" s="34" t="inlineStr">
        <is>
          <r>
            <t xml:space="preserve">SINAPI</t>
          </r>
        </is>
      </c>
      <c r="D45" s="34" t="inlineStr">
        <is>
          <r>
            <t xml:space="preserve">M</t>
          </r>
        </is>
      </c>
      <c r="E45" s="36" t="n">
        <v>12.0</v>
      </c>
      <c r="F45" s="37" t="n">
        <v>42.9</v>
      </c>
      <c r="G45" s="37" t="n">
        <f>TRUNC(TRUNC(E45,8)*F45,2)</f>
        <v>514.8</v>
      </c>
    </row>
    <row r="46" customHeight="1" ht="15">
      <c r="A46" s="9" t="inlineStr"/>
      <c r="B46" s="9" t="inlineStr"/>
      <c r="C46" s="9" t="inlineStr"/>
      <c r="D46" s="9" t="inlineStr"/>
      <c r="E46" s="38" t="inlineStr">
        <is>
          <r>
            <t xml:space="preserve">TOTAL Material:</t>
          </r>
        </is>
      </c>
      <c r="F46" s="38" t="inlineStr"/>
      <c r="G46" s="39" t="n">
        <f>SUM(G45:G45)</f>
        <v>514.8</v>
      </c>
    </row>
    <row r="47" customHeight="1" ht="15">
      <c r="A47" s="33" t="inlineStr">
        <is>
          <r>
            <t xml:space="preserve">Mão de Obra com Encargos Complementares</t>
          </r>
        </is>
      </c>
      <c r="B47" s="33" t="inlineStr"/>
      <c r="C47" s="12" t="inlineStr">
        <is>
          <r>
            <t xml:space="preserve">FONTE</t>
          </r>
        </is>
      </c>
      <c r="D47" s="12" t="inlineStr">
        <is>
          <r>
            <t xml:space="preserve">UNID</t>
          </r>
        </is>
      </c>
      <c r="E47" s="12" t="inlineStr">
        <is>
          <r>
            <t xml:space="preserve">COEFICIENTE</t>
          </r>
        </is>
      </c>
      <c r="F47" s="12" t="inlineStr">
        <is>
          <r>
            <t xml:space="preserve">PREÇO UNITÁRIO</t>
          </r>
        </is>
      </c>
      <c r="G47" s="12" t="inlineStr">
        <is>
          <r>
            <t xml:space="preserve">TOTAL</t>
          </r>
        </is>
      </c>
    </row>
    <row r="48" customHeight="1" ht="21">
      <c r="A48" s="34" t="inlineStr">
        <is>
          <r>
            <t xml:space="preserve">88247</t>
          </r>
        </is>
      </c>
      <c r="B48" s="35" t="inlineStr">
        <is>
          <r>
            <t xml:space="preserve">AUXILIAR DE ELETRICISTA COM ENCARGOS COMPLEMENTARES</t>
          </r>
        </is>
      </c>
      <c r="C48" s="34" t="inlineStr">
        <is>
          <r>
            <t xml:space="preserve">SINAPI</t>
          </r>
        </is>
      </c>
      <c r="D48" s="34" t="inlineStr">
        <is>
          <r>
            <t xml:space="preserve">H</t>
          </r>
        </is>
      </c>
      <c r="E48" s="36" t="n">
        <v>3.3310182</v>
      </c>
      <c r="F48" s="37" t="n">
        <v>29.26</v>
      </c>
      <c r="G48" s="37" t="n">
        <f>TRUNC(TRUNC(E48,8)*F48,2)</f>
        <v>97.46</v>
      </c>
    </row>
    <row r="49" customHeight="1" ht="15">
      <c r="A49" s="34" t="inlineStr">
        <is>
          <r>
            <t xml:space="preserve">88264</t>
          </r>
        </is>
      </c>
      <c r="B49" s="35" t="inlineStr">
        <is>
          <r>
            <t xml:space="preserve">ELETRICISTA COM ENCARGOS COMPLEMENTARES</t>
          </r>
        </is>
      </c>
      <c r="C49" s="34" t="inlineStr">
        <is>
          <r>
            <t xml:space="preserve">SINAPI</t>
          </r>
        </is>
      </c>
      <c r="D49" s="34" t="inlineStr">
        <is>
          <r>
            <t xml:space="preserve">H</t>
          </r>
        </is>
      </c>
      <c r="E49" s="36" t="n">
        <v>14.9895818</v>
      </c>
      <c r="F49" s="37" t="n">
        <v>33.05</v>
      </c>
      <c r="G49" s="37" t="n">
        <f>TRUNC(TRUNC(E49,8)*F49,2)</f>
        <v>495.4</v>
      </c>
    </row>
    <row r="50" customHeight="1" ht="18">
      <c r="A50" s="9" t="inlineStr"/>
      <c r="B50" s="9" t="inlineStr"/>
      <c r="C50" s="9" t="inlineStr"/>
      <c r="D50" s="9" t="inlineStr"/>
      <c r="E50" s="38" t="inlineStr">
        <is>
          <r>
            <t xml:space="preserve">TOTAL Mão de Obra com Encargos Complementares:</t>
          </r>
        </is>
      </c>
      <c r="F50" s="38" t="inlineStr"/>
      <c r="G50" s="39" t="n">
        <f>SUM(G48:G49)</f>
        <v>592.86</v>
      </c>
    </row>
    <row r="51" customHeight="1" ht="15">
      <c r="A51" s="33" t="inlineStr">
        <is>
          <r>
            <t xml:space="preserve">Serviço</t>
          </r>
        </is>
      </c>
      <c r="B51" s="33" t="inlineStr"/>
      <c r="C51" s="12" t="inlineStr">
        <is>
          <r>
            <t xml:space="preserve">FONTE</t>
          </r>
        </is>
      </c>
      <c r="D51" s="12" t="inlineStr">
        <is>
          <r>
            <t xml:space="preserve">UNID</t>
          </r>
        </is>
      </c>
      <c r="E51" s="12" t="inlineStr">
        <is>
          <r>
            <t xml:space="preserve">COEFICIENTE</t>
          </r>
        </is>
      </c>
      <c r="F51" s="12" t="inlineStr">
        <is>
          <r>
            <t xml:space="preserve">PREÇO UNITÁRIO</t>
          </r>
        </is>
      </c>
      <c r="G51" s="12" t="inlineStr">
        <is>
          <r>
            <t xml:space="preserve">TOTAL</t>
          </r>
        </is>
      </c>
    </row>
    <row r="52" customHeight="1" ht="29">
      <c r="A52" s="34" t="inlineStr">
        <is>
          <r>
            <t xml:space="preserve">94962</t>
          </r>
        </is>
      </c>
      <c r="B52" s="35" t="inlineStr">
        <is>
          <r>
            <t xml:space="preserve">CONCRETO MAGRO PARA LASTRO, TRAÇO 1:4,5:4,5 (EM MASSA SECA DE CIMENTO/ AREIA MÉDIA/ BRITA 1) - PREPARO MECÂNICO COM BETONEIRA 400 L. AF_05/2021</t>
          </r>
        </is>
      </c>
      <c r="C52" s="34" t="inlineStr">
        <is>
          <r>
            <t xml:space="preserve">SINAPI</t>
          </r>
        </is>
      </c>
      <c r="D52" s="34" t="inlineStr">
        <is>
          <r>
            <t xml:space="preserve">M3</t>
          </r>
        </is>
      </c>
      <c r="E52" s="36" t="n">
        <v>1.5703059</v>
      </c>
      <c r="F52" s="37" t="n">
        <v>625.3</v>
      </c>
      <c r="G52" s="37" t="n">
        <f>TRUNC(TRUNC(E52,8)*F52,2)</f>
        <v>981.91</v>
      </c>
    </row>
    <row r="53" customHeight="1" ht="15">
      <c r="A53" s="9" t="inlineStr"/>
      <c r="B53" s="9" t="inlineStr"/>
      <c r="C53" s="9" t="inlineStr"/>
      <c r="D53" s="9" t="inlineStr"/>
      <c r="E53" s="38" t="inlineStr">
        <is>
          <r>
            <t xml:space="preserve">TOTAL Serviço:</t>
          </r>
        </is>
      </c>
      <c r="F53" s="38" t="inlineStr"/>
      <c r="G53" s="39" t="n">
        <f>SUM(G52:G52)</f>
        <v>981.91</v>
      </c>
    </row>
    <row r="54" customHeight="1" ht="15">
      <c r="A54" s="9" t="inlineStr"/>
      <c r="B54" s="9" t="inlineStr"/>
      <c r="C54" s="9" t="inlineStr"/>
      <c r="D54" s="9" t="inlineStr"/>
      <c r="E54" s="40" t="inlineStr">
        <is>
          <r>
            <t xml:space="preserve">VALOR:</t>
          </r>
        </is>
      </c>
      <c r="F54" s="40" t="inlineStr"/>
      <c r="G54" s="41" t="n">
        <f>ROUND(SUM(G43,G46,G50,G53),2)</f>
        <v>2193.65</v>
      </c>
    </row>
    <row r="55" customHeight="1" ht="10">
      <c r="A55" s="9" t="inlineStr"/>
      <c r="B55" s="9" t="inlineStr"/>
      <c r="C55" s="9" t="inlineStr"/>
      <c r="D55" s="9" t="inlineStr"/>
      <c r="E55" s="31" t="inlineStr"/>
      <c r="F55" s="31" t="inlineStr"/>
      <c r="G55" s="31" t="inlineStr"/>
    </row>
    <row r="56" customHeight="1" ht="20">
      <c r="A56" s="32" t="inlineStr">
        <is>
          <r>
            <t xml:space="preserve">3.1. COM-00833035 MURETA PARA MEDIÇÃO - DIMENSÕES - 2,10x2,00x0,40M (REF ABR2024) (UN) (UN)</t>
          </r>
        </is>
      </c>
      <c r="B56" s="32" t="inlineStr"/>
      <c r="C56" s="32" t="inlineStr"/>
      <c r="D56" s="32" t="inlineStr"/>
      <c r="E56" s="32" t="inlineStr"/>
      <c r="F56" s="32" t="inlineStr"/>
      <c r="G56" s="32" t="inlineStr"/>
    </row>
    <row r="57" customHeight="1" ht="15">
      <c r="A57" s="33" t="inlineStr">
        <is>
          <r>
            <t xml:space="preserve">Serviço</t>
          </r>
        </is>
      </c>
      <c r="B57" s="33" t="inlineStr"/>
      <c r="C57" s="12" t="inlineStr">
        <is>
          <r>
            <t xml:space="preserve">FONTE</t>
          </r>
        </is>
      </c>
      <c r="D57" s="12" t="inlineStr">
        <is>
          <r>
            <t xml:space="preserve">UNID</t>
          </r>
        </is>
      </c>
      <c r="E57" s="12" t="inlineStr">
        <is>
          <r>
            <t xml:space="preserve">COEFICIENTE</t>
          </r>
        </is>
      </c>
      <c r="F57" s="12" t="inlineStr">
        <is>
          <r>
            <t xml:space="preserve">PREÇO UNITÁRIO</t>
          </r>
        </is>
      </c>
      <c r="G57" s="12" t="inlineStr">
        <is>
          <r>
            <t xml:space="preserve">TOTAL</t>
          </r>
        </is>
      </c>
    </row>
    <row r="58" customHeight="1" ht="38">
      <c r="A58" s="34" t="inlineStr">
        <is>
          <r>
            <t xml:space="preserve">103328</t>
          </r>
        </is>
      </c>
      <c r="B58" s="35" t="inlineStr">
        <is>
          <r>
            <t xml:space="preserve">ALVENARIA DE VEDAÇÃO DE BLOCOS CERÂMICOS FURADOS NA HORIZONTAL DE 9X19X19 CM (ESPESSURA 9 CM) E ARGAMASSA DE ASSENTAMENTO COM PREPARO EM BETONEIRA. AF_12/2021</t>
          </r>
        </is>
      </c>
      <c r="C58" s="34" t="inlineStr">
        <is>
          <r>
            <t xml:space="preserve">SINAPI</t>
          </r>
        </is>
      </c>
      <c r="D58" s="34" t="inlineStr">
        <is>
          <r>
            <t xml:space="preserve">M2</t>
          </r>
        </is>
      </c>
      <c r="E58" s="36" t="n">
        <v>9.9</v>
      </c>
      <c r="F58" s="37" t="n">
        <v>107.81</v>
      </c>
      <c r="G58" s="37" t="n">
        <f>ROUND(ROUND(E58,8)*F58,2)</f>
        <v>1067.32</v>
      </c>
    </row>
    <row r="59" customHeight="1" ht="29">
      <c r="A59" s="34" t="inlineStr">
        <is>
          <r>
            <t xml:space="preserve">92760</t>
          </r>
        </is>
      </c>
      <c r="B59" s="35" t="inlineStr">
        <is>
          <r>
            <t xml:space="preserve">ARMAÇÃO DE PILAR OU VIGA DE ESTRUTURA CONVENCIONAL DE CONCRETO ARMADO UTILIZANDO AÇO CA-50 DE 6,3 MM - MONTAGEM. AF_06/2022</t>
          </r>
        </is>
      </c>
      <c r="C59" s="34" t="inlineStr">
        <is>
          <r>
            <t xml:space="preserve">SINAPI</t>
          </r>
        </is>
      </c>
      <c r="D59" s="34" t="inlineStr">
        <is>
          <r>
            <t xml:space="preserve">KG</t>
          </r>
        </is>
      </c>
      <c r="E59" s="36" t="n">
        <v>5.29</v>
      </c>
      <c r="F59" s="37" t="n">
        <v>15.89</v>
      </c>
      <c r="G59" s="37" t="n">
        <f>ROUND(ROUND(E59,8)*F59,2)</f>
        <v>84.06</v>
      </c>
    </row>
    <row r="60" customHeight="1" ht="38">
      <c r="A60" s="34" t="inlineStr">
        <is>
          <r>
            <t xml:space="preserve">87878</t>
          </r>
        </is>
      </c>
      <c r="B60" s="35" t="inlineStr">
        <is>
          <r>
            <t xml:space="preserve">CHAPISCO APLICADO EM ALVENARIAS E ESTRUTURAS DE CONCRETO INTERNAS, COM COLHER DE PEDREIRO. ARGAMASSA TRAÇO 1:3 COM PREPARO MANUAL. AF_10/2022</t>
          </r>
        </is>
      </c>
      <c r="C60" s="34" t="inlineStr">
        <is>
          <r>
            <t xml:space="preserve">SINAPI</t>
          </r>
        </is>
      </c>
      <c r="D60" s="34" t="inlineStr">
        <is>
          <r>
            <t xml:space="preserve">M2</t>
          </r>
        </is>
      </c>
      <c r="E60" s="36" t="n">
        <v>10.25</v>
      </c>
      <c r="F60" s="37" t="n">
        <v>6.32</v>
      </c>
      <c r="G60" s="37" t="n">
        <f>ROUND(ROUND(E60,8)*F60,2)</f>
        <v>64.78</v>
      </c>
    </row>
    <row r="61" customHeight="1" ht="29">
      <c r="A61" s="34" t="inlineStr">
        <is>
          <r>
            <t xml:space="preserve">94971</t>
          </r>
        </is>
      </c>
      <c r="B61" s="35" t="inlineStr">
        <is>
          <r>
            <t xml:space="preserve">CONCRETO FCK = 25MPA, TRAÇO 1:2,3:2,7 (EM MASSA SECA DE CIMENTO/ AREIA MÉDIA/ BRITA 1) - PREPARO MECÂNICO COM BETONEIRA 600 L. AF_05/2021</t>
          </r>
        </is>
      </c>
      <c r="C61" s="34" t="inlineStr">
        <is>
          <r>
            <t xml:space="preserve">SINAPI</t>
          </r>
        </is>
      </c>
      <c r="D61" s="34" t="inlineStr">
        <is>
          <r>
            <t xml:space="preserve">M3</t>
          </r>
        </is>
      </c>
      <c r="E61" s="36" t="n">
        <v>0.07</v>
      </c>
      <c r="F61" s="37" t="n">
        <v>786.01</v>
      </c>
      <c r="G61" s="37" t="n">
        <f>ROUND(ROUND(E61,8)*F61,2)</f>
        <v>55.02</v>
      </c>
    </row>
    <row r="62" customHeight="1" ht="46">
      <c r="A62" s="34" t="inlineStr">
        <is>
          <r>
            <t xml:space="preserve">104237</t>
          </r>
        </is>
      </c>
      <c r="B62" s="35" t="inlineStr">
        <is>
          <r>
            <t xml:space="preserve">EMBOÇO OU MASSA ÚNICA EM ARGAMASSA TRAÇO 1:2:8, PREPARO MECÂNICA COM BETONEIRA 400 L, APLICADA MANUALMENTE EM PANOS DE FACHADA SEM PRESENÇA DE VÃOS, ESPESSURA DE 35 MM, ACESSO POR ANDAIME. AF_08/2022</t>
          </r>
        </is>
      </c>
      <c r="C62" s="34" t="inlineStr">
        <is>
          <r>
            <t xml:space="preserve">SINAPI</t>
          </r>
        </is>
      </c>
      <c r="D62" s="34" t="inlineStr">
        <is>
          <r>
            <t xml:space="preserve">M2</t>
          </r>
        </is>
      </c>
      <c r="E62" s="36" t="n">
        <v>10.25</v>
      </c>
      <c r="F62" s="37" t="n">
        <v>65.57</v>
      </c>
      <c r="G62" s="37" t="n">
        <f>ROUND(ROUND(E62,8)*F62,2)</f>
        <v>672.09</v>
      </c>
    </row>
    <row r="63" customHeight="1" ht="15">
      <c r="A63" s="34" t="inlineStr">
        <is>
          <r>
            <t xml:space="preserve">93358</t>
          </r>
        </is>
      </c>
      <c r="B63" s="35" t="inlineStr">
        <is>
          <r>
            <t xml:space="preserve">ESCAVAÇÃO MANUAL DE VALA. AF_09/2024</t>
          </r>
        </is>
      </c>
      <c r="C63" s="34" t="inlineStr">
        <is>
          <r>
            <t xml:space="preserve">SINAPI</t>
          </r>
        </is>
      </c>
      <c r="D63" s="34" t="inlineStr">
        <is>
          <r>
            <t xml:space="preserve">M3</t>
          </r>
        </is>
      </c>
      <c r="E63" s="36" t="n">
        <v>0.32</v>
      </c>
      <c r="F63" s="37" t="n">
        <v>106.52</v>
      </c>
      <c r="G63" s="37" t="n">
        <f>ROUND(ROUND(E63,8)*F63,2)</f>
        <v>34.09</v>
      </c>
    </row>
    <row r="64" customHeight="1" ht="29">
      <c r="A64" s="34" t="inlineStr">
        <is>
          <r>
            <t xml:space="preserve">97086</t>
          </r>
        </is>
      </c>
      <c r="B64" s="35" t="inlineStr">
        <is>
          <r>
            <t xml:space="preserve">FABRICAÇÃO, MONTAGEM E DESMONTAGEM DE FORMA PARA RADIER, PISO DE CONCRETO OU LAJE SOBRE SOLO, EM MADEIRA SERRADA, 4 UTILIZAÇÕES. AF_09/2021</t>
          </r>
        </is>
      </c>
      <c r="C64" s="34" t="inlineStr">
        <is>
          <r>
            <t xml:space="preserve">SINAPI</t>
          </r>
        </is>
      </c>
      <c r="D64" s="34" t="inlineStr">
        <is>
          <r>
            <t xml:space="preserve">M2</t>
          </r>
        </is>
      </c>
      <c r="E64" s="36" t="n">
        <v>1.64</v>
      </c>
      <c r="F64" s="37" t="n">
        <v>143.22</v>
      </c>
      <c r="G64" s="37" t="n">
        <f>ROUND(ROUND(E64,8)*F64,2)</f>
        <v>234.88</v>
      </c>
    </row>
    <row r="65" customHeight="1" ht="21">
      <c r="A65" s="34" t="inlineStr">
        <is>
          <r>
            <t xml:space="preserve">103670</t>
          </r>
        </is>
      </c>
      <c r="B65" s="35" t="inlineStr">
        <is>
          <r>
            <t xml:space="preserve">LANÇAMENTO COM USO DE BALDES, ADENSAMENTO E ACABAMENTO DE CONCRETO EM ESTRUTURAS. AF_02/2022</t>
          </r>
        </is>
      </c>
      <c r="C65" s="34" t="inlineStr">
        <is>
          <r>
            <t xml:space="preserve">SINAPI</t>
          </r>
        </is>
      </c>
      <c r="D65" s="34" t="inlineStr">
        <is>
          <r>
            <t xml:space="preserve">M3</t>
          </r>
        </is>
      </c>
      <c r="E65" s="36" t="n">
        <v>0.07</v>
      </c>
      <c r="F65" s="37" t="n">
        <v>354.73</v>
      </c>
      <c r="G65" s="37" t="n">
        <f>ROUND(ROUND(E65,8)*F65,2)</f>
        <v>24.83</v>
      </c>
    </row>
    <row r="66" customHeight="1" ht="21">
      <c r="A66" s="34" t="inlineStr">
        <is>
          <r>
            <t xml:space="preserve">96620</t>
          </r>
        </is>
      </c>
      <c r="B66" s="35" t="inlineStr">
        <is>
          <r>
            <t xml:space="preserve">LASTRO DE CONCRETO MAGRO, APLICADO EM PISOS, LAJES SOBRE SOLO OU RADIERS. AF_01/2024</t>
          </r>
        </is>
      </c>
      <c r="C66" s="34" t="inlineStr">
        <is>
          <r>
            <t xml:space="preserve">SINAPI</t>
          </r>
        </is>
      </c>
      <c r="D66" s="34" t="inlineStr">
        <is>
          <r>
            <t xml:space="preserve">M3</t>
          </r>
        </is>
      </c>
      <c r="E66" s="36" t="n">
        <v>0.0525</v>
      </c>
      <c r="F66" s="37" t="n">
        <v>1067.95</v>
      </c>
      <c r="G66" s="37" t="n">
        <f>ROUND(ROUND(E66,8)*F66,2)</f>
        <v>56.07</v>
      </c>
    </row>
    <row r="67" customHeight="1" ht="21">
      <c r="A67" s="34" t="inlineStr">
        <is>
          <r>
            <t xml:space="preserve">88489</t>
          </r>
        </is>
      </c>
      <c r="B67" s="35" t="inlineStr">
        <is>
          <r>
            <t xml:space="preserve">PINTURA LÁTEX ACRÍLICA PREMIUM, APLICAÇÃO MANUAL EM PAREDES, DUAS DEMÃOS. AF_04/2023</t>
          </r>
        </is>
      </c>
      <c r="C67" s="34" t="inlineStr">
        <is>
          <r>
            <t xml:space="preserve">SINAPI</t>
          </r>
        </is>
      </c>
      <c r="D67" s="34" t="inlineStr">
        <is>
          <r>
            <t xml:space="preserve">M2</t>
          </r>
        </is>
      </c>
      <c r="E67" s="36" t="n">
        <v>13.26</v>
      </c>
      <c r="F67" s="37" t="n">
        <v>14.52</v>
      </c>
      <c r="G67" s="37" t="n">
        <f>ROUND(ROUND(E67,8)*F67,2)</f>
        <v>192.54</v>
      </c>
    </row>
    <row r="68" customHeight="1" ht="21">
      <c r="A68" s="34" t="inlineStr">
        <is>
          <r>
            <t xml:space="preserve">93382</t>
          </r>
        </is>
      </c>
      <c r="B68" s="35" t="inlineStr">
        <is>
          <r>
            <t xml:space="preserve">REATERRO MANUAL DE VALAS, COM COMPACTADOR DE SOLOS DE PERCUSSÃO. AF_08/2023</t>
          </r>
        </is>
      </c>
      <c r="C68" s="34" t="inlineStr">
        <is>
          <r>
            <t xml:space="preserve">SINAPI</t>
          </r>
        </is>
      </c>
      <c r="D68" s="34" t="inlineStr">
        <is>
          <r>
            <t xml:space="preserve">M3</t>
          </r>
        </is>
      </c>
      <c r="E68" s="36" t="n">
        <v>0.08</v>
      </c>
      <c r="F68" s="37" t="n">
        <v>32.24</v>
      </c>
      <c r="G68" s="37" t="n">
        <f>ROUND(ROUND(E68,8)*F68,2)</f>
        <v>2.58</v>
      </c>
    </row>
    <row r="69" customHeight="1" ht="15">
      <c r="A69" s="9" t="inlineStr"/>
      <c r="B69" s="9" t="inlineStr"/>
      <c r="C69" s="9" t="inlineStr"/>
      <c r="D69" s="9" t="inlineStr"/>
      <c r="E69" s="38" t="inlineStr">
        <is>
          <r>
            <t xml:space="preserve">TOTAL Serviço:</t>
          </r>
        </is>
      </c>
      <c r="F69" s="38" t="inlineStr"/>
      <c r="G69" s="39" t="n">
        <f>SUM(G58:G68)</f>
        <v>2488.26</v>
      </c>
    </row>
    <row r="70" customHeight="1" ht="15">
      <c r="A70" s="9" t="inlineStr"/>
      <c r="B70" s="9" t="inlineStr"/>
      <c r="C70" s="9" t="inlineStr"/>
      <c r="D70" s="9" t="inlineStr"/>
      <c r="E70" s="40" t="inlineStr">
        <is>
          <r>
            <t xml:space="preserve">VALOR:</t>
          </r>
        </is>
      </c>
      <c r="F70" s="40" t="inlineStr"/>
      <c r="G70" s="41" t="n">
        <f>ROUND(SUM(G69),2)</f>
        <v>2488.26</v>
      </c>
    </row>
    <row r="71" customHeight="1" ht="10">
      <c r="A71" s="9" t="inlineStr"/>
      <c r="B71" s="9" t="inlineStr"/>
      <c r="C71" s="9" t="inlineStr"/>
      <c r="D71" s="9" t="inlineStr"/>
      <c r="E71" s="31" t="inlineStr"/>
      <c r="F71" s="31" t="inlineStr"/>
      <c r="G71" s="31" t="inlineStr"/>
    </row>
    <row r="72" customHeight="1" ht="20">
      <c r="A72" s="32" t="inlineStr">
        <is>
          <r>
            <t xml:space="preserve">4.1. COMP-73202410 Estrutura tipo N3 com transformador 150 kva 220-0,127kv (UN)</t>
          </r>
        </is>
      </c>
      <c r="B72" s="32" t="inlineStr"/>
      <c r="C72" s="32" t="inlineStr"/>
      <c r="D72" s="32" t="inlineStr"/>
      <c r="E72" s="32" t="inlineStr"/>
      <c r="F72" s="32" t="inlineStr"/>
      <c r="G72" s="32" t="inlineStr"/>
    </row>
    <row r="73" customHeight="1" ht="15">
      <c r="A73" s="33" t="inlineStr">
        <is>
          <r>
            <t xml:space="preserve">Equipamento Custo Horário</t>
          </r>
        </is>
      </c>
      <c r="B73" s="33" t="inlineStr"/>
      <c r="C73" s="12" t="inlineStr">
        <is>
          <r>
            <t xml:space="preserve">FONTE</t>
          </r>
        </is>
      </c>
      <c r="D73" s="12" t="inlineStr">
        <is>
          <r>
            <t xml:space="preserve">UNID</t>
          </r>
        </is>
      </c>
      <c r="E73" s="12" t="inlineStr">
        <is>
          <r>
            <t xml:space="preserve">COEFICIENTE</t>
          </r>
        </is>
      </c>
      <c r="F73" s="12" t="inlineStr">
        <is>
          <r>
            <t xml:space="preserve">PREÇO UNITÁRIO</t>
          </r>
        </is>
      </c>
      <c r="G73" s="12" t="inlineStr">
        <is>
          <r>
            <t xml:space="preserve">TOTAL</t>
          </r>
        </is>
      </c>
    </row>
    <row r="74" customHeight="1" ht="38">
      <c r="A74" s="34" t="inlineStr">
        <is>
          <r>
            <t xml:space="preserve">89272</t>
          </r>
        </is>
      </c>
      <c r="B74" s="35" t="inlineStr">
        <is>
          <r>
            <t xml:space="preserve">GUINDASTE HIDRÁULICO AUTOPROPELIDO, COM LANÇA TELESCÓPICA 28,80 M, CAPACIDADE MÁXIMA 30 T, POTÊNCIA 97 KW, TRAÇÃO 4 X 4 - CHP DIURNO. AF_11/2014</t>
          </r>
        </is>
      </c>
      <c r="C74" s="34" t="inlineStr">
        <is>
          <r>
            <t xml:space="preserve">SINAPI</t>
          </r>
        </is>
      </c>
      <c r="D74" s="34" t="inlineStr">
        <is>
          <r>
            <t xml:space="preserve">CHP</t>
          </r>
        </is>
      </c>
      <c r="E74" s="36" t="n">
        <v>6.0</v>
      </c>
      <c r="F74" s="37" t="n">
        <v>224.92</v>
      </c>
      <c r="G74" s="37" t="n">
        <f>ROUND(ROUND(E74,8)*F74,2)</f>
        <v>1349.52</v>
      </c>
    </row>
    <row r="75" customHeight="1" ht="18">
      <c r="A75" s="9" t="inlineStr"/>
      <c r="B75" s="9" t="inlineStr"/>
      <c r="C75" s="9" t="inlineStr"/>
      <c r="D75" s="9" t="inlineStr"/>
      <c r="E75" s="38" t="inlineStr">
        <is>
          <r>
            <t xml:space="preserve">TOTAL Equipamento Custo Horário:</t>
          </r>
        </is>
      </c>
      <c r="F75" s="38" t="inlineStr"/>
      <c r="G75" s="39" t="n">
        <f>SUM(G74:G74)</f>
        <v>1349.52</v>
      </c>
    </row>
    <row r="76" customHeight="1" ht="15">
      <c r="A76" s="33" t="inlineStr">
        <is>
          <r>
            <t xml:space="preserve">Material</t>
          </r>
        </is>
      </c>
      <c r="B76" s="33" t="inlineStr"/>
      <c r="C76" s="12" t="inlineStr">
        <is>
          <r>
            <t xml:space="preserve">FONTE</t>
          </r>
        </is>
      </c>
      <c r="D76" s="12" t="inlineStr">
        <is>
          <r>
            <t xml:space="preserve">UNID</t>
          </r>
        </is>
      </c>
      <c r="E76" s="12" t="inlineStr">
        <is>
          <r>
            <t xml:space="preserve">COEFICIENTE</t>
          </r>
        </is>
      </c>
      <c r="F76" s="12" t="inlineStr">
        <is>
          <r>
            <t xml:space="preserve">PREÇO UNITÁRIO</t>
          </r>
        </is>
      </c>
      <c r="G76" s="12" t="inlineStr">
        <is>
          <r>
            <t xml:space="preserve">TOTAL</t>
          </r>
        </is>
      </c>
    </row>
    <row r="77" customHeight="1" ht="29">
      <c r="A77" s="34" t="inlineStr">
        <is>
          <r>
            <t xml:space="preserve">00011272</t>
          </r>
        </is>
      </c>
      <c r="B77" s="35" t="inlineStr">
        <is>
          <r>
            <t xml:space="preserve">ALCA PREFORMADA DE DISTRIBUICAO, EM ACO GALVANIZADO, PARA CONDUTORES DE ALUMINIO AWG 2 (CAA 6/1 OU CA 7 FIOS)</t>
          </r>
        </is>
      </c>
      <c r="C77" s="34" t="inlineStr">
        <is>
          <r>
            <t xml:space="preserve">SINAPI</t>
          </r>
        </is>
      </c>
      <c r="D77" s="34" t="inlineStr">
        <is>
          <r>
            <t xml:space="preserve">UN</t>
          </r>
        </is>
      </c>
      <c r="E77" s="36" t="n">
        <v>3.0</v>
      </c>
      <c r="F77" s="37" t="n">
        <v>5.01</v>
      </c>
      <c r="G77" s="37" t="n">
        <f>ROUND(ROUND(E77,8)*F77,2)</f>
        <v>15.03</v>
      </c>
    </row>
    <row r="78" customHeight="1" ht="21">
      <c r="A78" s="34" t="inlineStr">
        <is>
          <r>
            <t xml:space="preserve">00000367</t>
          </r>
        </is>
      </c>
      <c r="B78" s="35" t="inlineStr">
        <is>
          <r>
            <t xml:space="preserve">AREIA GROSSA - POSTO JAZIDA/FORNECEDOR (RETIRADO NA JAZIDA, SEM TRANSPORTE)</t>
          </r>
        </is>
      </c>
      <c r="C78" s="34" t="inlineStr">
        <is>
          <r>
            <t xml:space="preserve">SINAPI</t>
          </r>
        </is>
      </c>
      <c r="D78" s="34" t="inlineStr">
        <is>
          <r>
            <t xml:space="preserve">M3</t>
          </r>
        </is>
      </c>
      <c r="E78" s="36" t="n">
        <v>1.0</v>
      </c>
      <c r="F78" s="37" t="n">
        <v>151.96</v>
      </c>
      <c r="G78" s="37" t="n">
        <f>ROUND(ROUND(E78,8)*F78,2)</f>
        <v>151.96</v>
      </c>
    </row>
    <row r="79" customHeight="1" ht="21">
      <c r="A79" s="34" t="inlineStr">
        <is>
          <r>
            <t xml:space="preserve">00000379</t>
          </r>
        </is>
      </c>
      <c r="B79" s="35" t="inlineStr">
        <is>
          <r>
            <t xml:space="preserve">ARRUELA QUADRADA EM ACO GALVANIZADO, DIMENSAO = 38 MM, ESPESSURA = 3MM, DIAMETRO DO FURO= 18 MM</t>
          </r>
        </is>
      </c>
      <c r="C79" s="34" t="inlineStr">
        <is>
          <r>
            <t xml:space="preserve">SINAPI</t>
          </r>
        </is>
      </c>
      <c r="D79" s="34" t="inlineStr">
        <is>
          <r>
            <t xml:space="preserve">UN</t>
          </r>
        </is>
      </c>
      <c r="E79" s="36" t="n">
        <v>24.0</v>
      </c>
      <c r="F79" s="37" t="n">
        <v>1.43</v>
      </c>
      <c r="G79" s="37" t="n">
        <f>ROUND(ROUND(E79,8)*F79,2)</f>
        <v>34.32</v>
      </c>
    </row>
    <row r="80" customHeight="1" ht="38">
      <c r="A80" s="34" t="inlineStr">
        <is>
          <r>
            <t xml:space="preserve">00001051</t>
          </r>
        </is>
      </c>
      <c r="B80" s="35" t="inlineStr">
        <is>
          <r>
            <t xml:space="preserve">CABECOTE PARA ENTRADA DE LINHA DE ALIMENTACAO PARA ELETRODUTO, EM LIGA DE ALUMINIO COM ACABAMENTO ANTI CORROSIVO, COM FIXACAO POR ENCAIXE LISO DE 360 GRAUS, DE 4"</t>
          </r>
        </is>
      </c>
      <c r="C80" s="34" t="inlineStr">
        <is>
          <r>
            <t xml:space="preserve">SINAPI</t>
          </r>
        </is>
      </c>
      <c r="D80" s="34" t="inlineStr">
        <is>
          <r>
            <t xml:space="preserve">UN</t>
          </r>
        </is>
      </c>
      <c r="E80" s="36" t="n">
        <v>1.0</v>
      </c>
      <c r="F80" s="37" t="n">
        <v>67.34</v>
      </c>
      <c r="G80" s="37" t="n">
        <f>ROUND(ROUND(E80,8)*F80,2)</f>
        <v>67.34</v>
      </c>
    </row>
    <row r="81" customHeight="1" ht="15">
      <c r="A81" s="34" t="inlineStr">
        <is>
          <r>
            <t xml:space="preserve">00000868</t>
          </r>
        </is>
      </c>
      <c r="B81" s="35" t="inlineStr">
        <is>
          <r>
            <t xml:space="preserve">CABO DE COBRE NU 25 MM2 MEIO-DURO</t>
          </r>
        </is>
      </c>
      <c r="C81" s="34" t="inlineStr">
        <is>
          <r>
            <t xml:space="preserve">SINAPI</t>
          </r>
        </is>
      </c>
      <c r="D81" s="34" t="inlineStr">
        <is>
          <r>
            <t xml:space="preserve">M</t>
          </r>
        </is>
      </c>
      <c r="E81" s="36" t="n">
        <v>5.0</v>
      </c>
      <c r="F81" s="37" t="n">
        <v>29.13</v>
      </c>
      <c r="G81" s="37" t="n">
        <f>ROUND(ROUND(E81,8)*F81,2)</f>
        <v>145.65</v>
      </c>
    </row>
    <row r="82" customHeight="1" ht="15">
      <c r="A82" s="34" t="inlineStr">
        <is>
          <r>
            <t xml:space="preserve">00000867</t>
          </r>
        </is>
      </c>
      <c r="B82" s="35" t="inlineStr">
        <is>
          <r>
            <t xml:space="preserve">CABO DE COBRE NU 50 MM2 MEIO-DURO</t>
          </r>
        </is>
      </c>
      <c r="C82" s="34" t="inlineStr">
        <is>
          <r>
            <t xml:space="preserve">SINAPI</t>
          </r>
        </is>
      </c>
      <c r="D82" s="34" t="inlineStr">
        <is>
          <r>
            <t xml:space="preserve">M</t>
          </r>
        </is>
      </c>
      <c r="E82" s="36" t="n">
        <v>40.0</v>
      </c>
      <c r="F82" s="37" t="n">
        <v>61.11</v>
      </c>
      <c r="G82" s="37" t="n">
        <f>ROUND(ROUND(E82,8)*F82,2)</f>
        <v>2444.4</v>
      </c>
    </row>
    <row r="83" customHeight="1" ht="38">
      <c r="A83" s="34" t="inlineStr">
        <is>
          <r>
            <t xml:space="preserve">00001018</t>
          </r>
        </is>
      </c>
      <c r="B83" s="35" t="inlineStr">
        <is>
          <r>
            <t xml:space="preserve">CABO DE COBRE, FLEXIVEL, CLASSE 4 OU 5, ISOLACAO EM PVC/A, ANTICHAMA BWF-B, COBERTURA PVC-ST1, ANTICHAMA BWF-B, 1 CONDUTOR, 0,6/1 KV, SECAO NOMINAL 50 MM2</t>
          </r>
        </is>
      </c>
      <c r="C83" s="34" t="inlineStr">
        <is>
          <r>
            <t xml:space="preserve">SINAPI</t>
          </r>
        </is>
      </c>
      <c r="D83" s="34" t="inlineStr">
        <is>
          <r>
            <t xml:space="preserve">M</t>
          </r>
        </is>
      </c>
      <c r="E83" s="36" t="n">
        <v>58.0</v>
      </c>
      <c r="F83" s="37" t="n">
        <v>58.12</v>
      </c>
      <c r="G83" s="37" t="n">
        <f>ROUND(ROUND(E83,8)*F83,2)</f>
        <v>3370.96</v>
      </c>
    </row>
    <row r="84" customHeight="1" ht="38">
      <c r="A84" s="34" t="inlineStr">
        <is>
          <r>
            <t xml:space="preserve">00000998</t>
          </r>
        </is>
      </c>
      <c r="B84" s="35" t="inlineStr">
        <is>
          <r>
            <t xml:space="preserve">CABO DE COBRE, FLEXIVEL, CLASSE 4 OU 5, ISOLACAO EM PVC/A, ANTICHAMA BWF-B, COBERTURA PVC-ST1, ANTICHAMA BWF-B, 1 CONDUTOR, 0,6/1 KV, SECAO NOMINAL 95 MM2</t>
          </r>
        </is>
      </c>
      <c r="C84" s="34" t="inlineStr">
        <is>
          <r>
            <t xml:space="preserve">SINAPI</t>
          </r>
        </is>
      </c>
      <c r="D84" s="34" t="inlineStr">
        <is>
          <r>
            <t xml:space="preserve">M</t>
          </r>
        </is>
      </c>
      <c r="E84" s="36" t="n">
        <v>174.0</v>
      </c>
      <c r="F84" s="37" t="n">
        <v>105.56</v>
      </c>
      <c r="G84" s="37" t="n">
        <f>ROUND(ROUND(E84,8)*F84,2)</f>
        <v>18367.44</v>
      </c>
    </row>
    <row r="85" customHeight="1" ht="38">
      <c r="A85" s="34" t="inlineStr">
        <is>
          <r>
            <t xml:space="preserve">00043093</t>
          </r>
        </is>
      </c>
      <c r="B85" s="35" t="inlineStr">
        <is>
          <r>
            <t xml:space="preserve">CAIXA DE DERIVACAO PARA MEDIDOR DE ENERGIA, COM BARRAMENTO POLIFASICO, EM POLICARBONATO / TERMOPLASTICO - MODULO (PADRAO CONCESSIONARIA LOCAL)</t>
          </r>
        </is>
      </c>
      <c r="C85" s="34" t="inlineStr">
        <is>
          <r>
            <t xml:space="preserve">SINAPI</t>
          </r>
        </is>
      </c>
      <c r="D85" s="34" t="inlineStr">
        <is>
          <r>
            <t xml:space="preserve">UN</t>
          </r>
        </is>
      </c>
      <c r="E85" s="36" t="n">
        <v>1.0</v>
      </c>
      <c r="F85" s="37" t="n">
        <v>265.4</v>
      </c>
      <c r="G85" s="37" t="n">
        <f>ROUND(ROUND(E85,8)*F85,2)</f>
        <v>265.4</v>
      </c>
    </row>
    <row r="86" customHeight="1" ht="29">
      <c r="A86" s="34" t="inlineStr">
        <is>
          <r>
            <t xml:space="preserve">00034643</t>
          </r>
        </is>
      </c>
      <c r="B86" s="35" t="inlineStr">
        <is>
          <r>
            <t xml:space="preserve">CAIXA DE INSPECAO PARA ATERRAMENTO E PARA RAIOS, EM POLIPROPILENO, DIAMETRO = 300 MM X ALTURA = 400 MM (INCLUIDA TAMPA SEM ESCOTILHA)</t>
          </r>
        </is>
      </c>
      <c r="C86" s="34" t="inlineStr">
        <is>
          <r>
            <t xml:space="preserve">SINAPI</t>
          </r>
        </is>
      </c>
      <c r="D86" s="34" t="inlineStr">
        <is>
          <r>
            <t xml:space="preserve">UN</t>
          </r>
        </is>
      </c>
      <c r="E86" s="36" t="n">
        <v>1.0</v>
      </c>
      <c r="F86" s="37" t="n">
        <v>44.07</v>
      </c>
      <c r="G86" s="37" t="n">
        <f>ROUND(ROUND(E86,8)*F86,2)</f>
        <v>44.07</v>
      </c>
    </row>
    <row r="87" customHeight="1" ht="29">
      <c r="A87" s="34" t="inlineStr">
        <is>
          <r>
            <t xml:space="preserve">00039692</t>
          </r>
        </is>
      </c>
      <c r="B87" s="35" t="inlineStr">
        <is>
          <r>
            <t xml:space="preserve">CAIXA DE PROTECAO PARA TRANSFORMADOR CORRENTE, EM CHAPA DE ACO 18 USG (PADRAO DA CONCESSIONARIA LOCAL)</t>
          </r>
        </is>
      </c>
      <c r="C87" s="34" t="inlineStr">
        <is>
          <r>
            <t xml:space="preserve">SINAPI</t>
          </r>
        </is>
      </c>
      <c r="D87" s="34" t="inlineStr">
        <is>
          <r>
            <t xml:space="preserve">UN</t>
          </r>
        </is>
      </c>
      <c r="E87" s="36" t="n">
        <v>1.0</v>
      </c>
      <c r="F87" s="37" t="n">
        <v>1002.21</v>
      </c>
      <c r="G87" s="37" t="n">
        <f>ROUND(ROUND(E87,8)*F87,2)</f>
        <v>1002.21</v>
      </c>
    </row>
    <row r="88" customHeight="1" ht="21">
      <c r="A88" s="34" t="inlineStr">
        <is>
          <r>
            <t xml:space="preserve">00011862</t>
          </r>
        </is>
      </c>
      <c r="B88" s="35" t="inlineStr">
        <is>
          <r>
            <t xml:space="preserve">CONECTOR METALICO TIPO PARAFUSO FENDIDO (SPLIT BOLT), PARA CABOS ATE 50 MM2</t>
          </r>
        </is>
      </c>
      <c r="C88" s="34" t="inlineStr">
        <is>
          <r>
            <t xml:space="preserve">SINAPI</t>
          </r>
        </is>
      </c>
      <c r="D88" s="34" t="inlineStr">
        <is>
          <r>
            <t xml:space="preserve">UN</t>
          </r>
        </is>
      </c>
      <c r="E88" s="36" t="n">
        <v>3.0</v>
      </c>
      <c r="F88" s="37" t="n">
        <v>18.47</v>
      </c>
      <c r="G88" s="37" t="n">
        <f>ROUND(ROUND(E88,8)*F88,2)</f>
        <v>55.41</v>
      </c>
    </row>
    <row r="89" customHeight="1" ht="21">
      <c r="A89" s="34" t="inlineStr">
        <is>
          <r>
            <t xml:space="preserve">00034519</t>
          </r>
        </is>
      </c>
      <c r="B89" s="35" t="inlineStr">
        <is>
          <r>
            <t xml:space="preserve">CRUZETA DE CONCRETO LEVE, COMP. 2000 MM SECAO, 90 X 90 MM</t>
          </r>
        </is>
      </c>
      <c r="C89" s="34" t="inlineStr">
        <is>
          <r>
            <t xml:space="preserve">SINAPI</t>
          </r>
        </is>
      </c>
      <c r="D89" s="34" t="inlineStr">
        <is>
          <r>
            <t xml:space="preserve">UN</t>
          </r>
        </is>
      </c>
      <c r="E89" s="36" t="n">
        <v>2.0</v>
      </c>
      <c r="F89" s="37" t="n">
        <v>148.12</v>
      </c>
      <c r="G89" s="37" t="n">
        <f>ROUND(ROUND(E89,8)*F89,2)</f>
        <v>296.24</v>
      </c>
    </row>
    <row r="90" customHeight="1" ht="21">
      <c r="A90" s="34" t="inlineStr">
        <is>
          <r>
            <t xml:space="preserve">00001808</t>
          </r>
        </is>
      </c>
      <c r="B90" s="35" t="inlineStr">
        <is>
          <r>
            <t xml:space="preserve">CURVA 90 GRAUS DE FERRO GALVANIZADO, COM ROSCA BSP MACHO/FEMEA, DE 4"</t>
          </r>
        </is>
      </c>
      <c r="C90" s="34" t="inlineStr">
        <is>
          <r>
            <t xml:space="preserve">SINAPI</t>
          </r>
        </is>
      </c>
      <c r="D90" s="34" t="inlineStr">
        <is>
          <r>
            <t xml:space="preserve">UN</t>
          </r>
        </is>
      </c>
      <c r="E90" s="36" t="n">
        <v>1.0</v>
      </c>
      <c r="F90" s="37" t="n">
        <v>635.31</v>
      </c>
      <c r="G90" s="37" t="n">
        <f>ROUND(ROUND(E90,8)*F90,2)</f>
        <v>635.31</v>
      </c>
    </row>
    <row r="91" customHeight="1" ht="21">
      <c r="A91" s="34" t="inlineStr">
        <is>
          <r>
            <t xml:space="preserve">00000402</t>
          </r>
        </is>
      </c>
      <c r="B91" s="35" t="inlineStr">
        <is>
          <r>
            <t xml:space="preserve">GANCHO OLHAL EM ACO GALVANIZADO, ESPESSURA 16MM, ABERTURA 21MM</t>
          </r>
        </is>
      </c>
      <c r="C91" s="34" t="inlineStr">
        <is>
          <r>
            <t xml:space="preserve">SINAPI</t>
          </r>
        </is>
      </c>
      <c r="D91" s="34" t="inlineStr">
        <is>
          <r>
            <t xml:space="preserve">UN</t>
          </r>
        </is>
      </c>
      <c r="E91" s="36" t="n">
        <v>3.0</v>
      </c>
      <c r="F91" s="37" t="n">
        <v>10.5</v>
      </c>
      <c r="G91" s="37" t="n">
        <f>ROUND(ROUND(E91,8)*F91,2)</f>
        <v>31.5</v>
      </c>
    </row>
    <row r="92" customHeight="1" ht="21">
      <c r="A92" s="34" t="inlineStr">
        <is>
          <r>
            <t xml:space="preserve">00001564</t>
          </r>
        </is>
      </c>
      <c r="B92" s="35" t="inlineStr">
        <is>
          <r>
            <t xml:space="preserve">GRAMPO PARALELO METALICO PARA CABO DE 6 A 50 MM2, COM 2 PARAFUSOS</t>
          </r>
        </is>
      </c>
      <c r="C92" s="34" t="inlineStr">
        <is>
          <r>
            <t xml:space="preserve">SINAPI</t>
          </r>
        </is>
      </c>
      <c r="D92" s="34" t="inlineStr">
        <is>
          <r>
            <t xml:space="preserve">UN</t>
          </r>
        </is>
      </c>
      <c r="E92" s="36" t="n">
        <v>9.0</v>
      </c>
      <c r="F92" s="37" t="n">
        <v>10.83</v>
      </c>
      <c r="G92" s="37" t="n">
        <f>ROUND(ROUND(E92,8)*F92,2)</f>
        <v>97.47</v>
      </c>
    </row>
    <row r="93" customHeight="1" ht="21">
      <c r="A93" s="34" t="inlineStr">
        <is>
          <r>
            <t xml:space="preserve">00003405</t>
          </r>
        </is>
      </c>
      <c r="B93" s="35" t="inlineStr">
        <is>
          <r>
            <t xml:space="preserve">ISOLADOR DE PORCELANA SUSPENSO, DISCO TIPO GARFO OLHAL, DIAMETRO DE 152 MM, PARA TENSAO DE *15* KV</t>
          </r>
        </is>
      </c>
      <c r="C93" s="34" t="inlineStr">
        <is>
          <r>
            <t xml:space="preserve">SINAPI</t>
          </r>
        </is>
      </c>
      <c r="D93" s="34" t="inlineStr">
        <is>
          <r>
            <t xml:space="preserve">UN</t>
          </r>
        </is>
      </c>
      <c r="E93" s="36" t="n">
        <v>3.0</v>
      </c>
      <c r="F93" s="37" t="n">
        <v>116.04</v>
      </c>
      <c r="G93" s="37" t="n">
        <f>ROUND(ROUND(E93,8)*F93,2)</f>
        <v>348.12</v>
      </c>
    </row>
    <row r="94" customHeight="1" ht="21">
      <c r="A94" s="34" t="inlineStr">
        <is>
          <r>
            <t xml:space="preserve">00003406</t>
          </r>
        </is>
      </c>
      <c r="B94" s="35" t="inlineStr">
        <is>
          <r>
            <t xml:space="preserve">ISOLADOR DE PORCELANA, TIPO PINO MONOCORPO, PARA TENSAO DE *15* KV</t>
          </r>
        </is>
      </c>
      <c r="C94" s="34" t="inlineStr">
        <is>
          <r>
            <t xml:space="preserve">SINAPI</t>
          </r>
        </is>
      </c>
      <c r="D94" s="34" t="inlineStr">
        <is>
          <r>
            <t xml:space="preserve">UN</t>
          </r>
        </is>
      </c>
      <c r="E94" s="36" t="n">
        <v>3.0</v>
      </c>
      <c r="F94" s="37" t="n">
        <v>35.52</v>
      </c>
      <c r="G94" s="37" t="n">
        <f>ROUND(ROUND(E94,8)*F94,2)</f>
        <v>106.56</v>
      </c>
    </row>
    <row r="95" customHeight="1" ht="21">
      <c r="A95" s="34" t="inlineStr">
        <is>
          <r>
            <t xml:space="preserve">00002641</t>
          </r>
        </is>
      </c>
      <c r="B95" s="35" t="inlineStr">
        <is>
          <r>
            <t xml:space="preserve">LUVA PARA ELETRODUTO, EM ACO GALVANIZADO ELETROLITICO, COM ROSCA, DIAMETRO DE 100 MM (4")</t>
          </r>
        </is>
      </c>
      <c r="C95" s="34" t="inlineStr">
        <is>
          <r>
            <t xml:space="preserve">SINAPI</t>
          </r>
        </is>
      </c>
      <c r="D95" s="34" t="inlineStr">
        <is>
          <r>
            <t xml:space="preserve">UN</t>
          </r>
        </is>
      </c>
      <c r="E95" s="36" t="n">
        <v>4.0</v>
      </c>
      <c r="F95" s="37" t="n">
        <v>20.8</v>
      </c>
      <c r="G95" s="37" t="n">
        <f>ROUND(ROUND(E95,8)*F95,2)</f>
        <v>83.2</v>
      </c>
    </row>
    <row r="96" customHeight="1" ht="21">
      <c r="A96" s="34" t="inlineStr">
        <is>
          <r>
            <t xml:space="preserve">00004276</t>
          </r>
        </is>
      </c>
      <c r="B96" s="35" t="inlineStr">
        <is>
          <r>
            <t xml:space="preserve">PARA-RAIOS DE DISTRIBUICAO, TENSAO NOMINAL 15 KV, CORRENTE NOMINAL DE DESCARGA 5 KA</t>
          </r>
        </is>
      </c>
      <c r="C96" s="34" t="inlineStr">
        <is>
          <r>
            <t xml:space="preserve">SINAPI</t>
          </r>
        </is>
      </c>
      <c r="D96" s="34" t="inlineStr">
        <is>
          <r>
            <t xml:space="preserve">UN</t>
          </r>
        </is>
      </c>
      <c r="E96" s="36" t="n">
        <v>3.0</v>
      </c>
      <c r="F96" s="37" t="n">
        <v>233.06</v>
      </c>
      <c r="G96" s="37" t="n">
        <f>ROUND(ROUND(E96,8)*F96,2)</f>
        <v>699.18</v>
      </c>
    </row>
    <row r="97" customHeight="1" ht="29">
      <c r="A97" s="34" t="inlineStr">
        <is>
          <r>
            <t xml:space="preserve">00000436</t>
          </r>
        </is>
      </c>
      <c r="B97" s="35" t="inlineStr">
        <is>
          <r>
            <t xml:space="preserve">PARAFUSO FRANCES M16 EM ACO GALVANIZADO, COMPRIMENTO = 150 MM, DIAMETRO = 16 MM, CABECA ABAULADA</t>
          </r>
        </is>
      </c>
      <c r="C97" s="34" t="inlineStr">
        <is>
          <r>
            <t xml:space="preserve">SINAPI</t>
          </r>
        </is>
      </c>
      <c r="D97" s="34" t="inlineStr">
        <is>
          <r>
            <t xml:space="preserve">UN</t>
          </r>
        </is>
      </c>
      <c r="E97" s="36" t="n">
        <v>3.0</v>
      </c>
      <c r="F97" s="37" t="n">
        <v>12.13</v>
      </c>
      <c r="G97" s="37" t="n">
        <f>ROUND(ROUND(E97,8)*F97,2)</f>
        <v>36.39</v>
      </c>
    </row>
    <row r="98" customHeight="1" ht="29">
      <c r="A98" s="34" t="inlineStr">
        <is>
          <r>
            <t xml:space="preserve">00000428</t>
          </r>
        </is>
      </c>
      <c r="B98" s="35" t="inlineStr">
        <is>
          <r>
            <t xml:space="preserve">PARAFUSO M16 EM ACO GALVANIZADO, COMPRIMENTO = 500 MM, DIAMETRO = 16 MM, ROSCA MAQUINA, COM CABECA SEXTAVADA E PORCA</t>
          </r>
        </is>
      </c>
      <c r="C98" s="34" t="inlineStr">
        <is>
          <r>
            <t xml:space="preserve">SINAPI</t>
          </r>
        </is>
      </c>
      <c r="D98" s="34" t="inlineStr">
        <is>
          <r>
            <t xml:space="preserve">UN</t>
          </r>
        </is>
      </c>
      <c r="E98" s="36" t="n">
        <v>3.0</v>
      </c>
      <c r="F98" s="37" t="n">
        <v>34.97</v>
      </c>
      <c r="G98" s="37" t="n">
        <f>ROUND(ROUND(E98,8)*F98,2)</f>
        <v>104.91</v>
      </c>
    </row>
    <row r="99" customHeight="1" ht="29">
      <c r="A99" s="34" t="inlineStr">
        <is>
          <r>
            <t xml:space="preserve">00000444</t>
          </r>
        </is>
      </c>
      <c r="B99" s="35" t="inlineStr">
        <is>
          <r>
            <t xml:space="preserve">PINO ROSCA EXTERNA, EM ACO GALVANIZADO, PARA ISOLADOR DE 15KV, DIAMETRO 25 MM, COMPRIMENTO *290* MM</t>
          </r>
        </is>
      </c>
      <c r="C99" s="34" t="inlineStr">
        <is>
          <r>
            <t xml:space="preserve">SINAPI</t>
          </r>
        </is>
      </c>
      <c r="D99" s="34" t="inlineStr">
        <is>
          <r>
            <t xml:space="preserve">UN</t>
          </r>
        </is>
      </c>
      <c r="E99" s="36" t="n">
        <v>3.0</v>
      </c>
      <c r="F99" s="37" t="n">
        <v>20.8</v>
      </c>
      <c r="G99" s="37" t="n">
        <f>ROUND(ROUND(E99,8)*F99,2)</f>
        <v>62.4</v>
      </c>
    </row>
    <row r="100" customHeight="1" ht="21">
      <c r="A100" s="34" t="inlineStr">
        <is>
          <r>
            <t xml:space="preserve">00000421</t>
          </r>
        </is>
      </c>
      <c r="B100" s="35" t="inlineStr">
        <is>
          <r>
            <t xml:space="preserve">PORCA OLHAL M 16, EM ACO GALVANIZADO, DIAMETRO = 16 MM</t>
          </r>
        </is>
      </c>
      <c r="C100" s="34" t="inlineStr">
        <is>
          <r>
            <t xml:space="preserve">SINAPI</t>
          </r>
        </is>
      </c>
      <c r="D100" s="34" t="inlineStr">
        <is>
          <r>
            <t xml:space="preserve">UN</t>
          </r>
        </is>
      </c>
      <c r="E100" s="36" t="n">
        <v>4.0</v>
      </c>
      <c r="F100" s="37" t="n">
        <v>21.12</v>
      </c>
      <c r="G100" s="37" t="n">
        <f>ROUND(ROUND(E100,8)*F100,2)</f>
        <v>84.48</v>
      </c>
    </row>
    <row r="101" customHeight="1" ht="21">
      <c r="A101" s="34" t="inlineStr">
        <is>
          <r>
            <t xml:space="preserve">00007581</t>
          </r>
        </is>
      </c>
      <c r="B101" s="35" t="inlineStr">
        <is>
          <r>
            <t xml:space="preserve">SAPATILHA EM ACO GALVANIZADO PARA CABOS COM DIAMETRO NOMINAL ATE 5/8"</t>
          </r>
        </is>
      </c>
      <c r="C101" s="34" t="inlineStr">
        <is>
          <r>
            <t xml:space="preserve">SINAPI</t>
          </r>
        </is>
      </c>
      <c r="D101" s="34" t="inlineStr">
        <is>
          <r>
            <t xml:space="preserve">UN</t>
          </r>
        </is>
      </c>
      <c r="E101" s="36" t="n">
        <v>3.0</v>
      </c>
      <c r="F101" s="37" t="n">
        <v>2.98</v>
      </c>
      <c r="G101" s="37" t="n">
        <f>ROUND(ROUND(E101,8)*F101,2)</f>
        <v>8.94</v>
      </c>
    </row>
    <row r="102" customHeight="1" ht="21">
      <c r="A102" s="34" t="inlineStr">
        <is>
          <r>
            <t xml:space="preserve">00007576</t>
          </r>
        </is>
      </c>
      <c r="B102" s="35" t="inlineStr">
        <is>
          <r>
            <t xml:space="preserve">SUPORTE EM ACO GALVANIZADO PARA TRANSFORMADOR PARA POSTE DUPLO T 185 X 95 MM, CHAPA DE 5/16"</t>
          </r>
        </is>
      </c>
      <c r="C102" s="34" t="inlineStr">
        <is>
          <r>
            <t xml:space="preserve">SINAPI</t>
          </r>
        </is>
      </c>
      <c r="D102" s="34" t="inlineStr">
        <is>
          <r>
            <t xml:space="preserve">UN</t>
          </r>
        </is>
      </c>
      <c r="E102" s="36" t="n">
        <v>2.0</v>
      </c>
      <c r="F102" s="37" t="n">
        <v>122.46</v>
      </c>
      <c r="G102" s="37" t="n">
        <f>ROUND(ROUND(E102,8)*F102,2)</f>
        <v>244.92</v>
      </c>
    </row>
    <row r="103" customHeight="1" ht="38">
      <c r="A103" s="34" t="inlineStr">
        <is>
          <r>
            <t xml:space="preserve">00007614</t>
          </r>
        </is>
      </c>
      <c r="B103" s="35" t="inlineStr">
        <is>
          <r>
            <t xml:space="preserve">TRANSFORMADOR TRIFASICO DE DISTRIBUICAO, POTENCIA DE 150 KVA, TENSAO NOMINAL DE 15 KV, TENSAO SECUNDARIA DE 220/127V, EM OLEO ISOLANTE TIPO MINERAL</t>
          </r>
        </is>
      </c>
      <c r="C103" s="34" t="inlineStr">
        <is>
          <r>
            <t xml:space="preserve">SINAPI</t>
          </r>
        </is>
      </c>
      <c r="D103" s="34" t="inlineStr">
        <is>
          <r>
            <t xml:space="preserve">UN</t>
          </r>
        </is>
      </c>
      <c r="E103" s="36" t="n">
        <v>1.0</v>
      </c>
      <c r="F103" s="37" t="n">
        <v>24241.23</v>
      </c>
      <c r="G103" s="37" t="n">
        <f>ROUND(ROUND(E103,8)*F103,2)</f>
        <v>24241.23</v>
      </c>
    </row>
    <row r="104" customHeight="1" ht="21">
      <c r="A104" s="34" t="inlineStr">
        <is>
          <r>
            <t xml:space="preserve">00007693</t>
          </r>
        </is>
      </c>
      <c r="B104" s="35" t="inlineStr">
        <is>
          <r>
            <t xml:space="preserve">TUBO ACO GALVANIZADO COM COSTURA, CLASSE MEDIA, DN 4", E = 4,50* MM, PESO 12,10* KG/M (NBR 5580)</t>
          </r>
        </is>
      </c>
      <c r="C104" s="34" t="inlineStr">
        <is>
          <r>
            <t xml:space="preserve">SINAPI</t>
          </r>
        </is>
      </c>
      <c r="D104" s="34" t="inlineStr">
        <is>
          <r>
            <t xml:space="preserve">M</t>
          </r>
        </is>
      </c>
      <c r="E104" s="36" t="n">
        <v>6.0</v>
      </c>
      <c r="F104" s="37" t="n">
        <v>210.25</v>
      </c>
      <c r="G104" s="37" t="n">
        <f>ROUND(ROUND(E104,8)*F104,2)</f>
        <v>1261.5</v>
      </c>
    </row>
    <row r="105" customHeight="1" ht="15">
      <c r="A105" s="9" t="inlineStr"/>
      <c r="B105" s="9" t="inlineStr"/>
      <c r="C105" s="9" t="inlineStr"/>
      <c r="D105" s="9" t="inlineStr"/>
      <c r="E105" s="38" t="inlineStr">
        <is>
          <r>
            <t xml:space="preserve">TOTAL Material:</t>
          </r>
        </is>
      </c>
      <c r="F105" s="38" t="inlineStr"/>
      <c r="G105" s="39" t="n">
        <f>SUM(G77:G104)</f>
        <v>54306.54</v>
      </c>
    </row>
    <row r="106" customHeight="1" ht="15">
      <c r="A106" s="33" t="inlineStr">
        <is>
          <r>
            <t xml:space="preserve">Mão de Obra com Encargos Complementares</t>
          </r>
        </is>
      </c>
      <c r="B106" s="33" t="inlineStr"/>
      <c r="C106" s="12" t="inlineStr">
        <is>
          <r>
            <t xml:space="preserve">FONTE</t>
          </r>
        </is>
      </c>
      <c r="D106" s="12" t="inlineStr">
        <is>
          <r>
            <t xml:space="preserve">UNID</t>
          </r>
        </is>
      </c>
      <c r="E106" s="12" t="inlineStr">
        <is>
          <r>
            <t xml:space="preserve">COEFICIENTE</t>
          </r>
        </is>
      </c>
      <c r="F106" s="12" t="inlineStr">
        <is>
          <r>
            <t xml:space="preserve">PREÇO UNITÁRIO</t>
          </r>
        </is>
      </c>
      <c r="G106" s="12" t="inlineStr">
        <is>
          <r>
            <t xml:space="preserve">TOTAL</t>
          </r>
        </is>
      </c>
    </row>
    <row r="107" customHeight="1" ht="21">
      <c r="A107" s="34" t="inlineStr">
        <is>
          <r>
            <t xml:space="preserve">88247</t>
          </r>
        </is>
      </c>
      <c r="B107" s="35" t="inlineStr">
        <is>
          <r>
            <t xml:space="preserve">AUXILIAR DE ELETRICISTA COM ENCARGOS COMPLEMENTARES</t>
          </r>
        </is>
      </c>
      <c r="C107" s="34" t="inlineStr">
        <is>
          <r>
            <t xml:space="preserve">SINAPI</t>
          </r>
        </is>
      </c>
      <c r="D107" s="34" t="inlineStr">
        <is>
          <r>
            <t xml:space="preserve">H</t>
          </r>
        </is>
      </c>
      <c r="E107" s="36" t="n">
        <v>24.0</v>
      </c>
      <c r="F107" s="37" t="n">
        <v>29.26</v>
      </c>
      <c r="G107" s="37" t="n">
        <f>ROUND(ROUND(E107,8)*F107,2)</f>
        <v>702.24</v>
      </c>
    </row>
    <row r="108" customHeight="1" ht="15">
      <c r="A108" s="34" t="inlineStr">
        <is>
          <r>
            <t xml:space="preserve">88264</t>
          </r>
        </is>
      </c>
      <c r="B108" s="35" t="inlineStr">
        <is>
          <r>
            <t xml:space="preserve">ELETRICISTA COM ENCARGOS COMPLEMENTARES</t>
          </r>
        </is>
      </c>
      <c r="C108" s="34" t="inlineStr">
        <is>
          <r>
            <t xml:space="preserve">SINAPI</t>
          </r>
        </is>
      </c>
      <c r="D108" s="34" t="inlineStr">
        <is>
          <r>
            <t xml:space="preserve">H</t>
          </r>
        </is>
      </c>
      <c r="E108" s="36" t="n">
        <v>24.0</v>
      </c>
      <c r="F108" s="37" t="n">
        <v>33.05</v>
      </c>
      <c r="G108" s="37" t="n">
        <f>ROUND(ROUND(E108,8)*F108,2)</f>
        <v>793.2</v>
      </c>
    </row>
    <row r="109" customHeight="1" ht="18">
      <c r="A109" s="9" t="inlineStr"/>
      <c r="B109" s="9" t="inlineStr"/>
      <c r="C109" s="9" t="inlineStr"/>
      <c r="D109" s="9" t="inlineStr"/>
      <c r="E109" s="38" t="inlineStr">
        <is>
          <r>
            <t xml:space="preserve">TOTAL Mão de Obra com Encargos Complementares:</t>
          </r>
        </is>
      </c>
      <c r="F109" s="38" t="inlineStr"/>
      <c r="G109" s="39" t="n">
        <f>SUM(G107:G108)</f>
        <v>1495.44</v>
      </c>
    </row>
    <row r="110" customHeight="1" ht="15">
      <c r="A110" s="33" t="inlineStr">
        <is>
          <r>
            <t xml:space="preserve">Serviço</t>
          </r>
        </is>
      </c>
      <c r="B110" s="33" t="inlineStr"/>
      <c r="C110" s="12" t="inlineStr">
        <is>
          <r>
            <t xml:space="preserve">FONTE</t>
          </r>
        </is>
      </c>
      <c r="D110" s="12" t="inlineStr">
        <is>
          <r>
            <t xml:space="preserve">UNID</t>
          </r>
        </is>
      </c>
      <c r="E110" s="12" t="inlineStr">
        <is>
          <r>
            <t xml:space="preserve">COEFICIENTE</t>
          </r>
        </is>
      </c>
      <c r="F110" s="12" t="inlineStr">
        <is>
          <r>
            <t xml:space="preserve">PREÇO UNITÁRIO</t>
          </r>
        </is>
      </c>
      <c r="G110" s="12" t="inlineStr">
        <is>
          <r>
            <t xml:space="preserve">TOTAL</t>
          </r>
        </is>
      </c>
    </row>
    <row r="111" customHeight="1" ht="29">
      <c r="A111" s="34" t="inlineStr">
        <is>
          <r>
            <t xml:space="preserve">101898</t>
          </r>
        </is>
      </c>
      <c r="B111" s="35" t="inlineStr">
        <is>
          <r>
            <t xml:space="preserve">DISJUNTOR TERMOMAGNÉTICO TRIPOLAR, CORRENTE NOMINAL DE 400A - FORNECIMENTO E INSTALAÇÃO. AF_07/2025</t>
          </r>
        </is>
      </c>
      <c r="C111" s="34" t="inlineStr">
        <is>
          <r>
            <t xml:space="preserve">SINAPI</t>
          </r>
        </is>
      </c>
      <c r="D111" s="34" t="inlineStr">
        <is>
          <r>
            <t xml:space="preserve">UN</t>
          </r>
        </is>
      </c>
      <c r="E111" s="36" t="n">
        <v>2.0</v>
      </c>
      <c r="F111" s="37" t="n">
        <v>1336.71</v>
      </c>
      <c r="G111" s="37" t="n">
        <f>ROUND(ROUND(E111,8)*F111,2)</f>
        <v>2673.42</v>
      </c>
    </row>
    <row r="112" customHeight="1" ht="29">
      <c r="A112" s="34" t="inlineStr">
        <is>
          <r>
            <t xml:space="preserve">93012</t>
          </r>
        </is>
      </c>
      <c r="B112" s="35" t="inlineStr">
        <is>
          <r>
            <t xml:space="preserve">ELETRODUTO RÍGIDO ROSCÁVEL, PVC, DN 110 MM (4"), PARA REDE ENTERRADA DE DISTRIBUIÇÃO DE ENERGIA ELÉTRICA - FORNECIMENTO E INSTALAÇÃO. AF_12/2021</t>
          </r>
        </is>
      </c>
      <c r="C112" s="34" t="inlineStr">
        <is>
          <r>
            <t xml:space="preserve">SINAPI</t>
          </r>
        </is>
      </c>
      <c r="D112" s="34" t="inlineStr">
        <is>
          <r>
            <t xml:space="preserve">M</t>
          </r>
        </is>
      </c>
      <c r="E112" s="36" t="n">
        <v>40.0</v>
      </c>
      <c r="F112" s="37" t="n">
        <v>73.76</v>
      </c>
      <c r="G112" s="37" t="n">
        <f>ROUND(ROUND(E112,8)*F112,2)</f>
        <v>2950.4</v>
      </c>
    </row>
    <row r="113" customHeight="1" ht="21">
      <c r="A113" s="34" t="inlineStr">
        <is>
          <r>
            <t xml:space="preserve">96985</t>
          </r>
        </is>
      </c>
      <c r="B113" s="35" t="inlineStr">
        <is>
          <r>
            <t xml:space="preserve">HASTE DE ATERRAMENTO, DIÂMETRO 5/8", COM 3 METROS - FORNECIMENTO E INSTALAÇÃO. AF_08/2023</t>
          </r>
        </is>
      </c>
      <c r="C113" s="34" t="inlineStr">
        <is>
          <r>
            <t xml:space="preserve">SINAPI</t>
          </r>
        </is>
      </c>
      <c r="D113" s="34" t="inlineStr">
        <is>
          <r>
            <t xml:space="preserve">UN</t>
          </r>
        </is>
      </c>
      <c r="E113" s="36" t="n">
        <v>3.0</v>
      </c>
      <c r="F113" s="37" t="n">
        <v>71.09</v>
      </c>
      <c r="G113" s="37" t="n">
        <f>ROUND(ROUND(E113,8)*F113,2)</f>
        <v>213.27</v>
      </c>
    </row>
    <row r="114" customHeight="1" ht="15">
      <c r="A114" s="9" t="inlineStr"/>
      <c r="B114" s="9" t="inlineStr"/>
      <c r="C114" s="9" t="inlineStr"/>
      <c r="D114" s="9" t="inlineStr"/>
      <c r="E114" s="38" t="inlineStr">
        <is>
          <r>
            <t xml:space="preserve">TOTAL Serviço:</t>
          </r>
        </is>
      </c>
      <c r="F114" s="38" t="inlineStr"/>
      <c r="G114" s="39" t="n">
        <f>SUM(G111:G113)</f>
        <v>5837.09</v>
      </c>
    </row>
    <row r="115" customHeight="1" ht="15">
      <c r="A115" s="9" t="inlineStr"/>
      <c r="B115" s="9" t="inlineStr"/>
      <c r="C115" s="9" t="inlineStr"/>
      <c r="D115" s="9" t="inlineStr"/>
      <c r="E115" s="40" t="inlineStr">
        <is>
          <r>
            <t xml:space="preserve">VALOR:</t>
          </r>
        </is>
      </c>
      <c r="F115" s="40" t="inlineStr"/>
      <c r="G115" s="41" t="n">
        <f>ROUND(SUM(G75,G105,G109,G114),2)</f>
        <v>62988.59</v>
      </c>
    </row>
    <row r="116" customHeight="1" ht="10">
      <c r="A116" s="9" t="inlineStr"/>
      <c r="B116" s="9" t="inlineStr"/>
      <c r="C116" s="9" t="inlineStr"/>
      <c r="D116" s="9" t="inlineStr"/>
      <c r="E116" s="31" t="inlineStr"/>
      <c r="F116" s="31" t="inlineStr"/>
      <c r="G116" s="31" t="inlineStr"/>
    </row>
    <row r="117" customHeight="1" ht="20">
      <c r="A117" s="32" t="inlineStr">
        <is>
          <r>
            <t xml:space="preserve">4.2. COM-12956880 Estrutura tipo N3-N3 com chave fusivel (UN) (UN)</t>
          </r>
        </is>
      </c>
      <c r="B117" s="32" t="inlineStr"/>
      <c r="C117" s="32" t="inlineStr"/>
      <c r="D117" s="32" t="inlineStr"/>
      <c r="E117" s="32" t="inlineStr"/>
      <c r="F117" s="32" t="inlineStr"/>
      <c r="G117" s="32" t="inlineStr"/>
    </row>
    <row r="118" customHeight="1" ht="15">
      <c r="A118" s="33" t="inlineStr">
        <is>
          <r>
            <t xml:space="preserve">Cotação</t>
          </r>
        </is>
      </c>
      <c r="B118" s="33" t="inlineStr"/>
      <c r="C118" s="12" t="inlineStr">
        <is>
          <r>
            <t xml:space="preserve">FONTE</t>
          </r>
        </is>
      </c>
      <c r="D118" s="12" t="inlineStr">
        <is>
          <r>
            <t xml:space="preserve">UNID</t>
          </r>
        </is>
      </c>
      <c r="E118" s="12" t="inlineStr">
        <is>
          <r>
            <t xml:space="preserve">COEFICIENTE</t>
          </r>
        </is>
      </c>
      <c r="F118" s="12" t="inlineStr">
        <is>
          <r>
            <t xml:space="preserve">PREÇO UNITÁRIO</t>
          </r>
        </is>
      </c>
      <c r="G118" s="12" t="inlineStr">
        <is>
          <r>
            <t xml:space="preserve">TOTAL</t>
          </r>
        </is>
      </c>
    </row>
    <row r="119" customHeight="1" ht="29">
      <c r="A119" s="34" t="inlineStr">
        <is>
          <r>
            <t xml:space="preserve">COT.FUS</t>
          </r>
        </is>
      </c>
      <c r="B119" s="35" t="inlineStr">
        <is>
          <r>
            <t xml:space="preserve">FUSIVEL NH 200 A 250 AMPERES, TAMANHO 1, CAPACIDADE DE INTERRUPCAO DE 120 KA, TENSAO NOMINAL DE 500V</t>
          </r>
        </is>
      </c>
      <c r="C119" s="34" t="inlineStr">
        <is>
          <r>
            <t xml:space="preserve">Composições </t>
          </r>
        </is>
      </c>
      <c r="D119" s="34" t="inlineStr">
        <is>
          <r>
            <t xml:space="preserve">UN</t>
          </r>
        </is>
      </c>
      <c r="E119" s="36" t="n">
        <v>3.0</v>
      </c>
      <c r="F119" s="37" t="n">
        <v>239.52</v>
      </c>
      <c r="G119" s="37" t="n">
        <f>ROUND(ROUND(E119,8)*F119,2)</f>
        <v>718.56</v>
      </c>
    </row>
    <row r="120" customHeight="1" ht="15">
      <c r="A120" s="9" t="inlineStr"/>
      <c r="B120" s="9" t="inlineStr"/>
      <c r="C120" s="9" t="inlineStr"/>
      <c r="D120" s="9" t="inlineStr"/>
      <c r="E120" s="38" t="inlineStr">
        <is>
          <r>
            <t xml:space="preserve">TOTAL Cotação:</t>
          </r>
        </is>
      </c>
      <c r="F120" s="38" t="inlineStr"/>
      <c r="G120" s="39" t="n">
        <f>SUM(G119:G119)</f>
        <v>718.56</v>
      </c>
    </row>
    <row r="121" customHeight="1" ht="15">
      <c r="A121" s="33" t="inlineStr">
        <is>
          <r>
            <t xml:space="preserve">Equipamento Custo Horário</t>
          </r>
        </is>
      </c>
      <c r="B121" s="33" t="inlineStr"/>
      <c r="C121" s="12" t="inlineStr">
        <is>
          <r>
            <t xml:space="preserve">FONTE</t>
          </r>
        </is>
      </c>
      <c r="D121" s="12" t="inlineStr">
        <is>
          <r>
            <t xml:space="preserve">UNID</t>
          </r>
        </is>
      </c>
      <c r="E121" s="12" t="inlineStr">
        <is>
          <r>
            <t xml:space="preserve">COEFICIENTE</t>
          </r>
        </is>
      </c>
      <c r="F121" s="12" t="inlineStr">
        <is>
          <r>
            <t xml:space="preserve">PREÇO UNITÁRIO</t>
          </r>
        </is>
      </c>
      <c r="G121" s="12" t="inlineStr">
        <is>
          <r>
            <t xml:space="preserve">TOTAL</t>
          </r>
        </is>
      </c>
    </row>
    <row r="122" customHeight="1" ht="38">
      <c r="A122" s="34" t="inlineStr">
        <is>
          <r>
            <t xml:space="preserve">89272</t>
          </r>
        </is>
      </c>
      <c r="B122" s="35" t="inlineStr">
        <is>
          <r>
            <t xml:space="preserve">GUINDASTE HIDRÁULICO AUTOPROPELIDO, COM LANÇA TELESCÓPICA 28,80 M, CAPACIDADE MÁXIMA 30 T, POTÊNCIA 97 KW, TRAÇÃO 4 X 4 - CHP DIURNO. AF_11/2014</t>
          </r>
        </is>
      </c>
      <c r="C122" s="34" t="inlineStr">
        <is>
          <r>
            <t xml:space="preserve">SINAPI</t>
          </r>
        </is>
      </c>
      <c r="D122" s="34" t="inlineStr">
        <is>
          <r>
            <t xml:space="preserve">CHP</t>
          </r>
        </is>
      </c>
      <c r="E122" s="36" t="n">
        <v>3.0</v>
      </c>
      <c r="F122" s="37" t="n">
        <v>224.92</v>
      </c>
      <c r="G122" s="37" t="n">
        <f>ROUND(ROUND(E122,8)*F122,2)</f>
        <v>674.76</v>
      </c>
    </row>
    <row r="123" customHeight="1" ht="18">
      <c r="A123" s="9" t="inlineStr"/>
      <c r="B123" s="9" t="inlineStr"/>
      <c r="C123" s="9" t="inlineStr"/>
      <c r="D123" s="9" t="inlineStr"/>
      <c r="E123" s="38" t="inlineStr">
        <is>
          <r>
            <t xml:space="preserve">TOTAL Equipamento Custo Horário:</t>
          </r>
        </is>
      </c>
      <c r="F123" s="38" t="inlineStr"/>
      <c r="G123" s="39" t="n">
        <f>SUM(G122:G122)</f>
        <v>674.76</v>
      </c>
    </row>
    <row r="124" customHeight="1" ht="15">
      <c r="A124" s="33" t="inlineStr">
        <is>
          <r>
            <t xml:space="preserve">Material</t>
          </r>
        </is>
      </c>
      <c r="B124" s="33" t="inlineStr"/>
      <c r="C124" s="12" t="inlineStr">
        <is>
          <r>
            <t xml:space="preserve">FONTE</t>
          </r>
        </is>
      </c>
      <c r="D124" s="12" t="inlineStr">
        <is>
          <r>
            <t xml:space="preserve">UNID</t>
          </r>
        </is>
      </c>
      <c r="E124" s="12" t="inlineStr">
        <is>
          <r>
            <t xml:space="preserve">COEFICIENTE</t>
          </r>
        </is>
      </c>
      <c r="F124" s="12" t="inlineStr">
        <is>
          <r>
            <t xml:space="preserve">PREÇO UNITÁRIO</t>
          </r>
        </is>
      </c>
      <c r="G124" s="12" t="inlineStr">
        <is>
          <r>
            <t xml:space="preserve">TOTAL</t>
          </r>
        </is>
      </c>
    </row>
    <row r="125" customHeight="1" ht="29">
      <c r="A125" s="34" t="inlineStr">
        <is>
          <r>
            <t xml:space="preserve">00011272</t>
          </r>
        </is>
      </c>
      <c r="B125" s="35" t="inlineStr">
        <is>
          <r>
            <t xml:space="preserve">ALCA PREFORMADA DE DISTRIBUICAO, EM ACO GALVANIZADO, PARA CONDUTORES DE ALUMINIO AWG 2 (CAA 6/1 OU CA 7 FIOS)</t>
          </r>
        </is>
      </c>
      <c r="C125" s="34" t="inlineStr">
        <is>
          <r>
            <t xml:space="preserve">SINAPI</t>
          </r>
        </is>
      </c>
      <c r="D125" s="34" t="inlineStr">
        <is>
          <r>
            <t xml:space="preserve">UN</t>
          </r>
        </is>
      </c>
      <c r="E125" s="36" t="n">
        <v>6.0</v>
      </c>
      <c r="F125" s="37" t="n">
        <v>5.01</v>
      </c>
      <c r="G125" s="37" t="n">
        <f>ROUND(ROUND(E125,8)*F125,2)</f>
        <v>30.06</v>
      </c>
    </row>
    <row r="126" customHeight="1" ht="21">
      <c r="A126" s="34" t="inlineStr">
        <is>
          <r>
            <t xml:space="preserve">00000367</t>
          </r>
        </is>
      </c>
      <c r="B126" s="35" t="inlineStr">
        <is>
          <r>
            <t xml:space="preserve">AREIA GROSSA - POSTO JAZIDA/FORNECEDOR (RETIRADO NA JAZIDA, SEM TRANSPORTE)</t>
          </r>
        </is>
      </c>
      <c r="C126" s="34" t="inlineStr">
        <is>
          <r>
            <t xml:space="preserve">SINAPI</t>
          </r>
        </is>
      </c>
      <c r="D126" s="34" t="inlineStr">
        <is>
          <r>
            <t xml:space="preserve">M3</t>
          </r>
        </is>
      </c>
      <c r="E126" s="36" t="n">
        <v>1.0</v>
      </c>
      <c r="F126" s="37" t="n">
        <v>151.96</v>
      </c>
      <c r="G126" s="37" t="n">
        <f>ROUND(ROUND(E126,8)*F126,2)</f>
        <v>151.96</v>
      </c>
    </row>
    <row r="127" customHeight="1" ht="21">
      <c r="A127" s="34" t="inlineStr">
        <is>
          <r>
            <t xml:space="preserve">00000379</t>
          </r>
        </is>
      </c>
      <c r="B127" s="35" t="inlineStr">
        <is>
          <r>
            <t xml:space="preserve">ARRUELA QUADRADA EM ACO GALVANIZADO, DIMENSAO = 38 MM, ESPESSURA = 3MM, DIAMETRO DO FURO= 18 MM</t>
          </r>
        </is>
      </c>
      <c r="C127" s="34" t="inlineStr">
        <is>
          <r>
            <t xml:space="preserve">SINAPI</t>
          </r>
        </is>
      </c>
      <c r="D127" s="34" t="inlineStr">
        <is>
          <r>
            <t xml:space="preserve">UN</t>
          </r>
        </is>
      </c>
      <c r="E127" s="36" t="n">
        <v>22.0</v>
      </c>
      <c r="F127" s="37" t="n">
        <v>1.43</v>
      </c>
      <c r="G127" s="37" t="n">
        <f>ROUND(ROUND(E127,8)*F127,2)</f>
        <v>31.46</v>
      </c>
    </row>
    <row r="128" customHeight="1" ht="15">
      <c r="A128" s="34" t="inlineStr">
        <is>
          <r>
            <t xml:space="preserve">00000857</t>
          </r>
        </is>
      </c>
      <c r="B128" s="35" t="inlineStr">
        <is>
          <r>
            <t xml:space="preserve">CABO DE COBRE NU 16 MM2 MEIO-DURO</t>
          </r>
        </is>
      </c>
      <c r="C128" s="34" t="inlineStr">
        <is>
          <r>
            <t xml:space="preserve">SINAPI</t>
          </r>
        </is>
      </c>
      <c r="D128" s="34" t="inlineStr">
        <is>
          <r>
            <t xml:space="preserve">M</t>
          </r>
        </is>
      </c>
      <c r="E128" s="36" t="n">
        <v>12.0</v>
      </c>
      <c r="F128" s="37" t="n">
        <v>20.43</v>
      </c>
      <c r="G128" s="37" t="n">
        <f>ROUND(ROUND(E128,8)*F128,2)</f>
        <v>245.16</v>
      </c>
    </row>
    <row r="129" customHeight="1" ht="21">
      <c r="A129" s="34" t="inlineStr">
        <is>
          <r>
            <t xml:space="preserve">00034519</t>
          </r>
        </is>
      </c>
      <c r="B129" s="35" t="inlineStr">
        <is>
          <r>
            <t xml:space="preserve">CRUZETA DE CONCRETO LEVE, COMP. 2000 MM SECAO, 90 X 90 MM</t>
          </r>
        </is>
      </c>
      <c r="C129" s="34" t="inlineStr">
        <is>
          <r>
            <t xml:space="preserve">SINAPI</t>
          </r>
        </is>
      </c>
      <c r="D129" s="34" t="inlineStr">
        <is>
          <r>
            <t xml:space="preserve">UN</t>
          </r>
        </is>
      </c>
      <c r="E129" s="36" t="n">
        <v>4.0</v>
      </c>
      <c r="F129" s="37" t="n">
        <v>148.12</v>
      </c>
      <c r="G129" s="37" t="n">
        <f>ROUND(ROUND(E129,8)*F129,2)</f>
        <v>592.48</v>
      </c>
    </row>
    <row r="130" customHeight="1" ht="21">
      <c r="A130" s="34" t="inlineStr">
        <is>
          <r>
            <t xml:space="preserve">00000402</t>
          </r>
        </is>
      </c>
      <c r="B130" s="35" t="inlineStr">
        <is>
          <r>
            <t xml:space="preserve">GANCHO OLHAL EM ACO GALVANIZADO, ESPESSURA 16MM, ABERTURA 21MM</t>
          </r>
        </is>
      </c>
      <c r="C130" s="34" t="inlineStr">
        <is>
          <r>
            <t xml:space="preserve">SINAPI</t>
          </r>
        </is>
      </c>
      <c r="D130" s="34" t="inlineStr">
        <is>
          <r>
            <t xml:space="preserve">UN</t>
          </r>
        </is>
      </c>
      <c r="E130" s="36" t="n">
        <v>6.0</v>
      </c>
      <c r="F130" s="37" t="n">
        <v>10.5</v>
      </c>
      <c r="G130" s="37" t="n">
        <f>ROUND(ROUND(E130,8)*F130,2)</f>
        <v>63.0</v>
      </c>
    </row>
    <row r="131" customHeight="1" ht="29">
      <c r="A131" s="34" t="inlineStr">
        <is>
          <r>
            <t xml:space="preserve">00011837</t>
          </r>
        </is>
      </c>
      <c r="B131" s="35" t="inlineStr">
        <is>
          <r>
            <t xml:space="preserve">GRAMPO LINHA VIVA DE LATAO ESTANHADO, DIAMETRO DO CONDUTOR PRINCIPAL DE 10 A 120 MM2, DIAMETRO DA DERIVACAO DE 10 A 70 MM2</t>
          </r>
        </is>
      </c>
      <c r="C131" s="34" t="inlineStr">
        <is>
          <r>
            <t xml:space="preserve">SINAPI</t>
          </r>
        </is>
      </c>
      <c r="D131" s="34" t="inlineStr">
        <is>
          <r>
            <t xml:space="preserve">UN</t>
          </r>
        </is>
      </c>
      <c r="E131" s="36" t="n">
        <v>3.0</v>
      </c>
      <c r="F131" s="37" t="n">
        <v>56.71</v>
      </c>
      <c r="G131" s="37" t="n">
        <f>ROUND(ROUND(E131,8)*F131,2)</f>
        <v>170.13</v>
      </c>
    </row>
    <row r="132" customHeight="1" ht="21">
      <c r="A132" s="34" t="inlineStr">
        <is>
          <r>
            <t xml:space="preserve">00001564</t>
          </r>
        </is>
      </c>
      <c r="B132" s="35" t="inlineStr">
        <is>
          <r>
            <t xml:space="preserve">GRAMPO PARALELO METALICO PARA CABO DE 6 A 50 MM2, COM 2 PARAFUSOS</t>
          </r>
        </is>
      </c>
      <c r="C132" s="34" t="inlineStr">
        <is>
          <r>
            <t xml:space="preserve">SINAPI</t>
          </r>
        </is>
      </c>
      <c r="D132" s="34" t="inlineStr">
        <is>
          <r>
            <t xml:space="preserve">UN</t>
          </r>
        </is>
      </c>
      <c r="E132" s="36" t="n">
        <v>6.0</v>
      </c>
      <c r="F132" s="37" t="n">
        <v>10.83</v>
      </c>
      <c r="G132" s="37" t="n">
        <f>ROUND(ROUND(E132,8)*F132,2)</f>
        <v>64.98</v>
      </c>
    </row>
    <row r="133" customHeight="1" ht="21">
      <c r="A133" s="34" t="inlineStr">
        <is>
          <r>
            <t xml:space="preserve">00003405</t>
          </r>
        </is>
      </c>
      <c r="B133" s="35" t="inlineStr">
        <is>
          <r>
            <t xml:space="preserve">ISOLADOR DE PORCELANA SUSPENSO, DISCO TIPO GARFO OLHAL, DIAMETRO DE 152 MM, PARA TENSAO DE *15* KV</t>
          </r>
        </is>
      </c>
      <c r="C133" s="34" t="inlineStr">
        <is>
          <r>
            <t xml:space="preserve">SINAPI</t>
          </r>
        </is>
      </c>
      <c r="D133" s="34" t="inlineStr">
        <is>
          <r>
            <t xml:space="preserve">UN</t>
          </r>
        </is>
      </c>
      <c r="E133" s="36" t="n">
        <v>6.0</v>
      </c>
      <c r="F133" s="37" t="n">
        <v>116.04</v>
      </c>
      <c r="G133" s="37" t="n">
        <f>ROUND(ROUND(E133,8)*F133,2)</f>
        <v>696.24</v>
      </c>
    </row>
    <row r="134" customHeight="1" ht="21">
      <c r="A134" s="34" t="inlineStr">
        <is>
          <r>
            <t xml:space="preserve">00003406</t>
          </r>
        </is>
      </c>
      <c r="B134" s="35" t="inlineStr">
        <is>
          <r>
            <t xml:space="preserve">ISOLADOR DE PORCELANA, TIPO PINO MONOCORPO, PARA TENSAO DE *15* KV</t>
          </r>
        </is>
      </c>
      <c r="C134" s="34" t="inlineStr">
        <is>
          <r>
            <t xml:space="preserve">SINAPI</t>
          </r>
        </is>
      </c>
      <c r="D134" s="34" t="inlineStr">
        <is>
          <r>
            <t xml:space="preserve">UN</t>
          </r>
        </is>
      </c>
      <c r="E134" s="36" t="n">
        <v>3.0</v>
      </c>
      <c r="F134" s="37" t="n">
        <v>35.52</v>
      </c>
      <c r="G134" s="37" t="n">
        <f>ROUND(ROUND(E134,8)*F134,2)</f>
        <v>106.56</v>
      </c>
    </row>
    <row r="135" customHeight="1" ht="29">
      <c r="A135" s="34" t="inlineStr">
        <is>
          <r>
            <t xml:space="preserve">00000428</t>
          </r>
        </is>
      </c>
      <c r="B135" s="35" t="inlineStr">
        <is>
          <r>
            <t xml:space="preserve">PARAFUSO M16 EM ACO GALVANIZADO, COMPRIMENTO = 500 MM, DIAMETRO = 16 MM, ROSCA MAQUINA, COM CABECA SEXTAVADA E PORCA</t>
          </r>
        </is>
      </c>
      <c r="C135" s="34" t="inlineStr">
        <is>
          <r>
            <t xml:space="preserve">SINAPI</t>
          </r>
        </is>
      </c>
      <c r="D135" s="34" t="inlineStr">
        <is>
          <r>
            <t xml:space="preserve">UN</t>
          </r>
        </is>
      </c>
      <c r="E135" s="36" t="n">
        <v>8.0</v>
      </c>
      <c r="F135" s="37" t="n">
        <v>34.97</v>
      </c>
      <c r="G135" s="37" t="n">
        <f>ROUND(ROUND(E135,8)*F135,2)</f>
        <v>279.76</v>
      </c>
    </row>
    <row r="136" customHeight="1" ht="29">
      <c r="A136" s="34" t="inlineStr">
        <is>
          <r>
            <t xml:space="preserve">00000444</t>
          </r>
        </is>
      </c>
      <c r="B136" s="35" t="inlineStr">
        <is>
          <r>
            <t xml:space="preserve">PINO ROSCA EXTERNA, EM ACO GALVANIZADO, PARA ISOLADOR DE 15KV, DIAMETRO 25 MM, COMPRIMENTO *290* MM</t>
          </r>
        </is>
      </c>
      <c r="C136" s="34" t="inlineStr">
        <is>
          <r>
            <t xml:space="preserve">SINAPI</t>
          </r>
        </is>
      </c>
      <c r="D136" s="34" t="inlineStr">
        <is>
          <r>
            <t xml:space="preserve">UN</t>
          </r>
        </is>
      </c>
      <c r="E136" s="36" t="n">
        <v>3.0</v>
      </c>
      <c r="F136" s="37" t="n">
        <v>20.8</v>
      </c>
      <c r="G136" s="37" t="n">
        <f>ROUND(ROUND(E136,8)*F136,2)</f>
        <v>62.4</v>
      </c>
    </row>
    <row r="137" customHeight="1" ht="21">
      <c r="A137" s="34" t="inlineStr">
        <is>
          <r>
            <t xml:space="preserve">00000421</t>
          </r>
        </is>
      </c>
      <c r="B137" s="35" t="inlineStr">
        <is>
          <r>
            <t xml:space="preserve">PORCA OLHAL M 16, EM ACO GALVANIZADO, DIAMETRO = 16 MM</t>
          </r>
        </is>
      </c>
      <c r="C137" s="34" t="inlineStr">
        <is>
          <r>
            <t xml:space="preserve">SINAPI</t>
          </r>
        </is>
      </c>
      <c r="D137" s="34" t="inlineStr">
        <is>
          <r>
            <t xml:space="preserve">UN</t>
          </r>
        </is>
      </c>
      <c r="E137" s="36" t="n">
        <v>3.0</v>
      </c>
      <c r="F137" s="37" t="n">
        <v>21.12</v>
      </c>
      <c r="G137" s="37" t="n">
        <f>ROUND(ROUND(E137,8)*F137,2)</f>
        <v>63.36</v>
      </c>
    </row>
    <row r="138" customHeight="1" ht="29">
      <c r="A138" s="34" t="inlineStr">
        <is>
          <r>
            <t xml:space="preserve">00005057</t>
          </r>
        </is>
      </c>
      <c r="B138" s="35" t="inlineStr">
        <is>
          <r>
            <t xml:space="preserve">POSTE DE CONCRETO ARMADO DE SECAO DUPLO T, EXTENSAO DE 10,00 M, RESISTENCIA DE 300 A 400 DAN, TIPO B OU D</t>
          </r>
        </is>
      </c>
      <c r="C138" s="34" t="inlineStr">
        <is>
          <r>
            <t xml:space="preserve">SINAPI</t>
          </r>
        </is>
      </c>
      <c r="D138" s="34" t="inlineStr">
        <is>
          <r>
            <t xml:space="preserve">UN</t>
          </r>
        </is>
      </c>
      <c r="E138" s="36" t="n">
        <v>1.0</v>
      </c>
      <c r="F138" s="37" t="n">
        <v>1719.25</v>
      </c>
      <c r="G138" s="37" t="n">
        <f>ROUND(ROUND(E138,8)*F138,2)</f>
        <v>1719.25</v>
      </c>
    </row>
    <row r="139" customHeight="1" ht="21">
      <c r="A139" s="34" t="inlineStr">
        <is>
          <r>
            <t xml:space="preserve">00007581</t>
          </r>
        </is>
      </c>
      <c r="B139" s="35" t="inlineStr">
        <is>
          <r>
            <t xml:space="preserve">SAPATILHA EM ACO GALVANIZADO PARA CABOS COM DIAMETRO NOMINAL ATE 5/8"</t>
          </r>
        </is>
      </c>
      <c r="C139" s="34" t="inlineStr">
        <is>
          <r>
            <t xml:space="preserve">SINAPI</t>
          </r>
        </is>
      </c>
      <c r="D139" s="34" t="inlineStr">
        <is>
          <r>
            <t xml:space="preserve">UN</t>
          </r>
        </is>
      </c>
      <c r="E139" s="36" t="n">
        <v>6.0</v>
      </c>
      <c r="F139" s="37" t="n">
        <v>2.98</v>
      </c>
      <c r="G139" s="37" t="n">
        <f>ROUND(ROUND(E139,8)*F139,2)</f>
        <v>17.88</v>
      </c>
    </row>
    <row r="140" customHeight="1" ht="15">
      <c r="A140" s="9" t="inlineStr"/>
      <c r="B140" s="9" t="inlineStr"/>
      <c r="C140" s="9" t="inlineStr"/>
      <c r="D140" s="9" t="inlineStr"/>
      <c r="E140" s="38" t="inlineStr">
        <is>
          <r>
            <t xml:space="preserve">TOTAL Material:</t>
          </r>
        </is>
      </c>
      <c r="F140" s="38" t="inlineStr"/>
      <c r="G140" s="39" t="n">
        <f>SUM(G125:G139)</f>
        <v>4294.68</v>
      </c>
    </row>
    <row r="141" customHeight="1" ht="15">
      <c r="A141" s="33" t="inlineStr">
        <is>
          <r>
            <t xml:space="preserve">Mão de Obra com Encargos Complementares</t>
          </r>
        </is>
      </c>
      <c r="B141" s="33" t="inlineStr"/>
      <c r="C141" s="12" t="inlineStr">
        <is>
          <r>
            <t xml:space="preserve">FONTE</t>
          </r>
        </is>
      </c>
      <c r="D141" s="12" t="inlineStr">
        <is>
          <r>
            <t xml:space="preserve">UNID</t>
          </r>
        </is>
      </c>
      <c r="E141" s="12" t="inlineStr">
        <is>
          <r>
            <t xml:space="preserve">COEFICIENTE</t>
          </r>
        </is>
      </c>
      <c r="F141" s="12" t="inlineStr">
        <is>
          <r>
            <t xml:space="preserve">PREÇO UNITÁRIO</t>
          </r>
        </is>
      </c>
      <c r="G141" s="12" t="inlineStr">
        <is>
          <r>
            <t xml:space="preserve">TOTAL</t>
          </r>
        </is>
      </c>
    </row>
    <row r="142" customHeight="1" ht="21">
      <c r="A142" s="34" t="inlineStr">
        <is>
          <r>
            <t xml:space="preserve">88247</t>
          </r>
        </is>
      </c>
      <c r="B142" s="35" t="inlineStr">
        <is>
          <r>
            <t xml:space="preserve">AUXILIAR DE ELETRICISTA COM ENCARGOS COMPLEMENTARES</t>
          </r>
        </is>
      </c>
      <c r="C142" s="34" t="inlineStr">
        <is>
          <r>
            <t xml:space="preserve">SINAPI</t>
          </r>
        </is>
      </c>
      <c r="D142" s="34" t="inlineStr">
        <is>
          <r>
            <t xml:space="preserve">H</t>
          </r>
        </is>
      </c>
      <c r="E142" s="36" t="n">
        <v>10.0</v>
      </c>
      <c r="F142" s="37" t="n">
        <v>29.26</v>
      </c>
      <c r="G142" s="37" t="n">
        <f>ROUND(ROUND(E142,8)*F142,2)</f>
        <v>292.6</v>
      </c>
    </row>
    <row r="143" customHeight="1" ht="15">
      <c r="A143" s="34" t="inlineStr">
        <is>
          <r>
            <t xml:space="preserve">88264</t>
          </r>
        </is>
      </c>
      <c r="B143" s="35" t="inlineStr">
        <is>
          <r>
            <t xml:space="preserve">ELETRICISTA COM ENCARGOS COMPLEMENTARES</t>
          </r>
        </is>
      </c>
      <c r="C143" s="34" t="inlineStr">
        <is>
          <r>
            <t xml:space="preserve">SINAPI</t>
          </r>
        </is>
      </c>
      <c r="D143" s="34" t="inlineStr">
        <is>
          <r>
            <t xml:space="preserve">H</t>
          </r>
        </is>
      </c>
      <c r="E143" s="36" t="n">
        <v>10.0</v>
      </c>
      <c r="F143" s="37" t="n">
        <v>33.05</v>
      </c>
      <c r="G143" s="37" t="n">
        <f>ROUND(ROUND(E143,8)*F143,2)</f>
        <v>330.5</v>
      </c>
    </row>
    <row r="144" customHeight="1" ht="18">
      <c r="A144" s="9" t="inlineStr"/>
      <c r="B144" s="9" t="inlineStr"/>
      <c r="C144" s="9" t="inlineStr"/>
      <c r="D144" s="9" t="inlineStr"/>
      <c r="E144" s="38" t="inlineStr">
        <is>
          <r>
            <t xml:space="preserve">TOTAL Mão de Obra com Encargos Complementares:</t>
          </r>
        </is>
      </c>
      <c r="F144" s="38" t="inlineStr"/>
      <c r="G144" s="39" t="n">
        <f>SUM(G142:G143)</f>
        <v>623.1</v>
      </c>
    </row>
    <row r="145" customHeight="1" ht="15">
      <c r="A145" s="9" t="inlineStr"/>
      <c r="B145" s="9" t="inlineStr"/>
      <c r="C145" s="9" t="inlineStr"/>
      <c r="D145" s="9" t="inlineStr"/>
      <c r="E145" s="40" t="inlineStr">
        <is>
          <r>
            <t xml:space="preserve">VALOR:</t>
          </r>
        </is>
      </c>
      <c r="F145" s="40" t="inlineStr"/>
      <c r="G145" s="41" t="n">
        <f>ROUND(SUM(G120,G123,G140,G144),2)</f>
        <v>6311.1</v>
      </c>
    </row>
    <row r="146" customHeight="1" ht="10">
      <c r="A146" s="9" t="inlineStr"/>
      <c r="B146" s="9" t="inlineStr"/>
      <c r="C146" s="9" t="inlineStr"/>
      <c r="D146" s="9" t="inlineStr"/>
      <c r="E146" s="31" t="inlineStr"/>
      <c r="F146" s="31" t="inlineStr"/>
      <c r="G146" s="31" t="inlineStr"/>
    </row>
    <row r="147" customHeight="1" ht="20">
      <c r="A147" s="32" t="inlineStr">
        <is>
          <r>
            <t xml:space="preserve">4.3. COMP-88895730 Derivação N3 (UN)</t>
          </r>
        </is>
      </c>
      <c r="B147" s="32" t="inlineStr"/>
      <c r="C147" s="32" t="inlineStr"/>
      <c r="D147" s="32" t="inlineStr"/>
      <c r="E147" s="32" t="inlineStr"/>
      <c r="F147" s="32" t="inlineStr"/>
      <c r="G147" s="32" t="inlineStr"/>
    </row>
    <row r="148" customHeight="1" ht="15">
      <c r="A148" s="33" t="inlineStr">
        <is>
          <r>
            <t xml:space="preserve">Material</t>
          </r>
        </is>
      </c>
      <c r="B148" s="33" t="inlineStr"/>
      <c r="C148" s="12" t="inlineStr">
        <is>
          <r>
            <t xml:space="preserve">FONTE</t>
          </r>
        </is>
      </c>
      <c r="D148" s="12" t="inlineStr">
        <is>
          <r>
            <t xml:space="preserve">UNID</t>
          </r>
        </is>
      </c>
      <c r="E148" s="12" t="inlineStr">
        <is>
          <r>
            <t xml:space="preserve">COEFICIENTE</t>
          </r>
        </is>
      </c>
      <c r="F148" s="12" t="inlineStr">
        <is>
          <r>
            <t xml:space="preserve">PREÇO UNITÁRIO</t>
          </r>
        </is>
      </c>
      <c r="G148" s="12" t="inlineStr">
        <is>
          <r>
            <t xml:space="preserve">TOTAL</t>
          </r>
        </is>
      </c>
    </row>
    <row r="149" customHeight="1" ht="29">
      <c r="A149" s="34" t="inlineStr">
        <is>
          <r>
            <t xml:space="preserve">00011272</t>
          </r>
        </is>
      </c>
      <c r="B149" s="35" t="inlineStr">
        <is>
          <r>
            <t xml:space="preserve">ALCA PREFORMADA DE DISTRIBUICAO, EM ACO GALVANIZADO, PARA CONDUTORES DE ALUMINIO AWG 2 (CAA 6/1 OU CA 7 FIOS)</t>
          </r>
        </is>
      </c>
      <c r="C149" s="34" t="inlineStr">
        <is>
          <r>
            <t xml:space="preserve">SINAPI</t>
          </r>
        </is>
      </c>
      <c r="D149" s="34" t="inlineStr">
        <is>
          <r>
            <t xml:space="preserve">UN</t>
          </r>
        </is>
      </c>
      <c r="E149" s="36" t="n">
        <v>3.0</v>
      </c>
      <c r="F149" s="37" t="n">
        <v>5.01</v>
      </c>
      <c r="G149" s="37" t="n">
        <f>ROUND(ROUND(E149,8)*F149,2)</f>
        <v>15.03</v>
      </c>
    </row>
    <row r="150" customHeight="1" ht="21">
      <c r="A150" s="34" t="inlineStr">
        <is>
          <r>
            <t xml:space="preserve">00000402</t>
          </r>
        </is>
      </c>
      <c r="B150" s="35" t="inlineStr">
        <is>
          <r>
            <t xml:space="preserve">GANCHO OLHAL EM ACO GALVANIZADO, ESPESSURA 16MM, ABERTURA 21MM</t>
          </r>
        </is>
      </c>
      <c r="C150" s="34" t="inlineStr">
        <is>
          <r>
            <t xml:space="preserve">SINAPI</t>
          </r>
        </is>
      </c>
      <c r="D150" s="34" t="inlineStr">
        <is>
          <r>
            <t xml:space="preserve">UN</t>
          </r>
        </is>
      </c>
      <c r="E150" s="36" t="n">
        <v>3.0</v>
      </c>
      <c r="F150" s="37" t="n">
        <v>10.5</v>
      </c>
      <c r="G150" s="37" t="n">
        <f>ROUND(ROUND(E150,8)*F150,2)</f>
        <v>31.5</v>
      </c>
    </row>
    <row r="151" customHeight="1" ht="21">
      <c r="A151" s="34" t="inlineStr">
        <is>
          <r>
            <t xml:space="preserve">00003405</t>
          </r>
        </is>
      </c>
      <c r="B151" s="35" t="inlineStr">
        <is>
          <r>
            <t xml:space="preserve">ISOLADOR DE PORCELANA SUSPENSO, DISCO TIPO GARFO OLHAL, DIAMETRO DE 152 MM, PARA TENSAO DE *15* KV</t>
          </r>
        </is>
      </c>
      <c r="C151" s="34" t="inlineStr">
        <is>
          <r>
            <t xml:space="preserve">SINAPI</t>
          </r>
        </is>
      </c>
      <c r="D151" s="34" t="inlineStr">
        <is>
          <r>
            <t xml:space="preserve">UN</t>
          </r>
        </is>
      </c>
      <c r="E151" s="36" t="n">
        <v>3.0</v>
      </c>
      <c r="F151" s="37" t="n">
        <v>116.04</v>
      </c>
      <c r="G151" s="37" t="n">
        <f>ROUND(ROUND(E151,8)*F151,2)</f>
        <v>348.12</v>
      </c>
    </row>
    <row r="152" customHeight="1" ht="21">
      <c r="A152" s="34" t="inlineStr">
        <is>
          <r>
            <t xml:space="preserve">00000421</t>
          </r>
        </is>
      </c>
      <c r="B152" s="35" t="inlineStr">
        <is>
          <r>
            <t xml:space="preserve">PORCA OLHAL M 16, EM ACO GALVANIZADO, DIAMETRO = 16 MM</t>
          </r>
        </is>
      </c>
      <c r="C152" s="34" t="inlineStr">
        <is>
          <r>
            <t xml:space="preserve">SINAPI</t>
          </r>
        </is>
      </c>
      <c r="D152" s="34" t="inlineStr">
        <is>
          <r>
            <t xml:space="preserve">UN</t>
          </r>
        </is>
      </c>
      <c r="E152" s="36" t="n">
        <v>3.0</v>
      </c>
      <c r="F152" s="37" t="n">
        <v>21.12</v>
      </c>
      <c r="G152" s="37" t="n">
        <f>ROUND(ROUND(E152,8)*F152,2)</f>
        <v>63.36</v>
      </c>
    </row>
    <row r="153" customHeight="1" ht="21">
      <c r="A153" s="34" t="inlineStr">
        <is>
          <r>
            <t xml:space="preserve">00007581</t>
          </r>
        </is>
      </c>
      <c r="B153" s="35" t="inlineStr">
        <is>
          <r>
            <t xml:space="preserve">SAPATILHA EM ACO GALVANIZADO PARA CABOS COM DIAMETRO NOMINAL ATE 5/8"</t>
          </r>
        </is>
      </c>
      <c r="C153" s="34" t="inlineStr">
        <is>
          <r>
            <t xml:space="preserve">SINAPI</t>
          </r>
        </is>
      </c>
      <c r="D153" s="34" t="inlineStr">
        <is>
          <r>
            <t xml:space="preserve">UN</t>
          </r>
        </is>
      </c>
      <c r="E153" s="36" t="n">
        <v>3.0</v>
      </c>
      <c r="F153" s="37" t="n">
        <v>2.98</v>
      </c>
      <c r="G153" s="37" t="n">
        <f>ROUND(ROUND(E153,8)*F153,2)</f>
        <v>8.94</v>
      </c>
    </row>
    <row r="154" customHeight="1" ht="15">
      <c r="A154" s="9" t="inlineStr"/>
      <c r="B154" s="9" t="inlineStr"/>
      <c r="C154" s="9" t="inlineStr"/>
      <c r="D154" s="9" t="inlineStr"/>
      <c r="E154" s="38" t="inlineStr">
        <is>
          <r>
            <t xml:space="preserve">TOTAL Material:</t>
          </r>
        </is>
      </c>
      <c r="F154" s="38" t="inlineStr"/>
      <c r="G154" s="39" t="n">
        <f>SUM(G149:G153)</f>
        <v>466.95</v>
      </c>
    </row>
    <row r="155" customHeight="1" ht="15">
      <c r="A155" s="33" t="inlineStr">
        <is>
          <r>
            <t xml:space="preserve">Mão de Obra com Encargos Complementares</t>
          </r>
        </is>
      </c>
      <c r="B155" s="33" t="inlineStr"/>
      <c r="C155" s="12" t="inlineStr">
        <is>
          <r>
            <t xml:space="preserve">FONTE</t>
          </r>
        </is>
      </c>
      <c r="D155" s="12" t="inlineStr">
        <is>
          <r>
            <t xml:space="preserve">UNID</t>
          </r>
        </is>
      </c>
      <c r="E155" s="12" t="inlineStr">
        <is>
          <r>
            <t xml:space="preserve">COEFICIENTE</t>
          </r>
        </is>
      </c>
      <c r="F155" s="12" t="inlineStr">
        <is>
          <r>
            <t xml:space="preserve">PREÇO UNITÁRIO</t>
          </r>
        </is>
      </c>
      <c r="G155" s="12" t="inlineStr">
        <is>
          <r>
            <t xml:space="preserve">TOTAL</t>
          </r>
        </is>
      </c>
    </row>
    <row r="156" customHeight="1" ht="21">
      <c r="A156" s="34" t="inlineStr">
        <is>
          <r>
            <t xml:space="preserve">88247</t>
          </r>
        </is>
      </c>
      <c r="B156" s="35" t="inlineStr">
        <is>
          <r>
            <t xml:space="preserve">AUXILIAR DE ELETRICISTA COM ENCARGOS COMPLEMENTARES</t>
          </r>
        </is>
      </c>
      <c r="C156" s="34" t="inlineStr">
        <is>
          <r>
            <t xml:space="preserve">SINAPI</t>
          </r>
        </is>
      </c>
      <c r="D156" s="34" t="inlineStr">
        <is>
          <r>
            <t xml:space="preserve">H</t>
          </r>
        </is>
      </c>
      <c r="E156" s="36" t="n">
        <v>2.0</v>
      </c>
      <c r="F156" s="37" t="n">
        <v>29.26</v>
      </c>
      <c r="G156" s="37" t="n">
        <f>ROUND(ROUND(E156,8)*F156,2)</f>
        <v>58.52</v>
      </c>
    </row>
    <row r="157" customHeight="1" ht="15">
      <c r="A157" s="34" t="inlineStr">
        <is>
          <r>
            <t xml:space="preserve">88264</t>
          </r>
        </is>
      </c>
      <c r="B157" s="35" t="inlineStr">
        <is>
          <r>
            <t xml:space="preserve">ELETRICISTA COM ENCARGOS COMPLEMENTARES</t>
          </r>
        </is>
      </c>
      <c r="C157" s="34" t="inlineStr">
        <is>
          <r>
            <t xml:space="preserve">SINAPI</t>
          </r>
        </is>
      </c>
      <c r="D157" s="34" t="inlineStr">
        <is>
          <r>
            <t xml:space="preserve">H</t>
          </r>
        </is>
      </c>
      <c r="E157" s="36" t="n">
        <v>2.0</v>
      </c>
      <c r="F157" s="37" t="n">
        <v>33.05</v>
      </c>
      <c r="G157" s="37" t="n">
        <f>ROUND(ROUND(E157,8)*F157,2)</f>
        <v>66.1</v>
      </c>
    </row>
    <row r="158" customHeight="1" ht="18">
      <c r="A158" s="9" t="inlineStr"/>
      <c r="B158" s="9" t="inlineStr"/>
      <c r="C158" s="9" t="inlineStr"/>
      <c r="D158" s="9" t="inlineStr"/>
      <c r="E158" s="38" t="inlineStr">
        <is>
          <r>
            <t xml:space="preserve">TOTAL Mão de Obra com Encargos Complementares:</t>
          </r>
        </is>
      </c>
      <c r="F158" s="38" t="inlineStr"/>
      <c r="G158" s="39" t="n">
        <f>SUM(G156:G157)</f>
        <v>124.62</v>
      </c>
    </row>
    <row r="159" customHeight="1" ht="15">
      <c r="A159" s="9" t="inlineStr"/>
      <c r="B159" s="9" t="inlineStr"/>
      <c r="C159" s="9" t="inlineStr"/>
      <c r="D159" s="9" t="inlineStr"/>
      <c r="E159" s="40" t="inlineStr">
        <is>
          <r>
            <t xml:space="preserve">VALOR:</t>
          </r>
        </is>
      </c>
      <c r="F159" s="40" t="inlineStr"/>
      <c r="G159" s="41" t="n">
        <f>ROUND(SUM(G154,G158),2)</f>
        <v>591.57</v>
      </c>
    </row>
    <row r="160" customHeight="1" ht="10">
      <c r="A160" s="9" t="inlineStr"/>
      <c r="B160" s="9" t="inlineStr"/>
      <c r="C160" s="9" t="inlineStr"/>
      <c r="D160" s="9" t="inlineStr"/>
      <c r="E160" s="31" t="inlineStr"/>
      <c r="F160" s="31" t="inlineStr"/>
      <c r="G160" s="31" t="inlineStr"/>
    </row>
    <row r="161" customHeight="1" ht="20">
      <c r="A161" s="32" t="inlineStr">
        <is>
          <r>
            <t xml:space="preserve">5.1. 97888 CAIXA ENTERRADA ELÉTRICA RETANGULAR, EM ALVENARIA COM TIJOLOS CERÂMICOS MACIÇOS, FUNDO COM BRITA, DIMENSÕES INTERNAS: 0,6X0,6X0,6 M. AF_12/2020 (UN)</t>
          </r>
        </is>
      </c>
      <c r="B161" s="32" t="inlineStr"/>
      <c r="C161" s="32" t="inlineStr"/>
      <c r="D161" s="32" t="inlineStr"/>
      <c r="E161" s="32" t="inlineStr"/>
      <c r="F161" s="32" t="inlineStr"/>
      <c r="G161" s="32" t="inlineStr"/>
    </row>
    <row r="162" customHeight="1" ht="15">
      <c r="A162" s="33" t="inlineStr">
        <is>
          <r>
            <t xml:space="preserve">Equipamento Custo Horário</t>
          </r>
        </is>
      </c>
      <c r="B162" s="33" t="inlineStr"/>
      <c r="C162" s="12" t="inlineStr">
        <is>
          <r>
            <t xml:space="preserve">FONTE</t>
          </r>
        </is>
      </c>
      <c r="D162" s="12" t="inlineStr">
        <is>
          <r>
            <t xml:space="preserve">UNID</t>
          </r>
        </is>
      </c>
      <c r="E162" s="12" t="inlineStr">
        <is>
          <r>
            <t xml:space="preserve">COEFICIENTE</t>
          </r>
        </is>
      </c>
      <c r="F162" s="12" t="inlineStr">
        <is>
          <r>
            <t xml:space="preserve">PREÇO UNITÁRIO</t>
          </r>
        </is>
      </c>
      <c r="G162" s="12" t="inlineStr">
        <is>
          <r>
            <t xml:space="preserve">TOTAL</t>
          </r>
        </is>
      </c>
    </row>
    <row r="163" customHeight="1" ht="46">
      <c r="A163" s="34" t="inlineStr">
        <is>
          <r>
            <t xml:space="preserve">5679</t>
          </r>
        </is>
      </c>
      <c r="B163" s="35" t="inlineStr">
        <is>
          <r>
            <t xml:space="preserve">RETROESCAVADEIRA SOBRE RODAS COM CARREGADEIRA, TRAÇÃO 4X4, POTÊNCIA LÍQ. 88 HP, CAÇAMBA CARREG. CAP. MÍN. 1 M3, CAÇAMBA RETRO CAP. 0,26 M3, PESO OPERACIONAL MÍN. 6.674 KG, PROFUNDIDADE ESCAVAÇÃO MÁX. 4,37 M - CHI DIURNO. AF_06/2014</t>
          </r>
        </is>
      </c>
      <c r="C163" s="34" t="inlineStr">
        <is>
          <r>
            <t xml:space="preserve">SINAPI</t>
          </r>
        </is>
      </c>
      <c r="D163" s="34" t="inlineStr">
        <is>
          <r>
            <t xml:space="preserve">CHI</t>
          </r>
        </is>
      </c>
      <c r="E163" s="36" t="n">
        <v>0.0178</v>
      </c>
      <c r="F163" s="37" t="n">
        <v>66.32</v>
      </c>
      <c r="G163" s="37" t="n">
        <f>TRUNC(TRUNC(E163,8)*F163,2)</f>
        <v>1.18</v>
      </c>
    </row>
    <row r="164" customHeight="1" ht="46">
      <c r="A164" s="34" t="inlineStr">
        <is>
          <r>
            <t xml:space="preserve">5678</t>
          </r>
        </is>
      </c>
      <c r="B164" s="35" t="inlineStr">
        <is>
          <r>
            <t xml:space="preserve">RETROESCAVADEIRA SOBRE RODAS COM CARREGADEIRA, TRAÇÃO 4X4, POTÊNCIA LÍQ. 88 HP, CAÇAMBA CARREG. CAP. MÍN. 1 M3, CAÇAMBA RETRO CAP. 0,26 M3, PESO OPERACIONAL MÍN. 6.674 KG, PROFUNDIDADE ESCAVAÇÃO MÁX. 4,37 M - CHP DIURNO. AF_06/2014</t>
          </r>
        </is>
      </c>
      <c r="C164" s="34" t="inlineStr">
        <is>
          <r>
            <t xml:space="preserve">SINAPI</t>
          </r>
        </is>
      </c>
      <c r="D164" s="34" t="inlineStr">
        <is>
          <r>
            <t xml:space="preserve">CHP</t>
          </r>
        </is>
      </c>
      <c r="E164" s="36" t="n">
        <v>0.0087</v>
      </c>
      <c r="F164" s="37" t="n">
        <v>153.73</v>
      </c>
      <c r="G164" s="37" t="n">
        <f>TRUNC(TRUNC(E164,8)*F164,2)</f>
        <v>1.33</v>
      </c>
    </row>
    <row r="165" customHeight="1" ht="18">
      <c r="A165" s="9" t="inlineStr"/>
      <c r="B165" s="9" t="inlineStr"/>
      <c r="C165" s="9" t="inlineStr"/>
      <c r="D165" s="9" t="inlineStr"/>
      <c r="E165" s="38" t="inlineStr">
        <is>
          <r>
            <t xml:space="preserve">TOTAL Equipamento Custo Horário:</t>
          </r>
        </is>
      </c>
      <c r="F165" s="38" t="inlineStr"/>
      <c r="G165" s="39" t="n">
        <f>SUM(G163:G164)</f>
        <v>2.51</v>
      </c>
    </row>
    <row r="166" customHeight="1" ht="15">
      <c r="A166" s="33" t="inlineStr">
        <is>
          <r>
            <t xml:space="preserve">Material</t>
          </r>
        </is>
      </c>
      <c r="B166" s="33" t="inlineStr"/>
      <c r="C166" s="12" t="inlineStr">
        <is>
          <r>
            <t xml:space="preserve">FONTE</t>
          </r>
        </is>
      </c>
      <c r="D166" s="12" t="inlineStr">
        <is>
          <r>
            <t xml:space="preserve">UNID</t>
          </r>
        </is>
      </c>
      <c r="E166" s="12" t="inlineStr">
        <is>
          <r>
            <t xml:space="preserve">COEFICIENTE</t>
          </r>
        </is>
      </c>
      <c r="F166" s="12" t="inlineStr">
        <is>
          <r>
            <t xml:space="preserve">PREÇO UNITÁRIO</t>
          </r>
        </is>
      </c>
      <c r="G166" s="12" t="inlineStr">
        <is>
          <r>
            <t xml:space="preserve">TOTAL</t>
          </r>
        </is>
      </c>
    </row>
    <row r="167" customHeight="1" ht="21">
      <c r="A167" s="34" t="inlineStr">
        <is>
          <r>
            <t xml:space="preserve">00007258</t>
          </r>
        </is>
      </c>
      <c r="B167" s="35" t="inlineStr">
        <is>
          <r>
            <t xml:space="preserve">TIJOLO CERAMICO MACICO COMUM DE *5 X 10 X 20* CM (L X A X C)</t>
          </r>
        </is>
      </c>
      <c r="C167" s="34" t="inlineStr">
        <is>
          <r>
            <t xml:space="preserve">SINAPI</t>
          </r>
        </is>
      </c>
      <c r="D167" s="34" t="inlineStr">
        <is>
          <r>
            <t xml:space="preserve">UN</t>
          </r>
        </is>
      </c>
      <c r="E167" s="36" t="n">
        <v>134.764</v>
      </c>
      <c r="F167" s="37" t="n">
        <v>0.65</v>
      </c>
      <c r="G167" s="37" t="n">
        <f>TRUNC(TRUNC(E167,8)*F167,2)</f>
        <v>87.59</v>
      </c>
    </row>
    <row r="168" customHeight="1" ht="15">
      <c r="A168" s="9" t="inlineStr"/>
      <c r="B168" s="9" t="inlineStr"/>
      <c r="C168" s="9" t="inlineStr"/>
      <c r="D168" s="9" t="inlineStr"/>
      <c r="E168" s="38" t="inlineStr">
        <is>
          <r>
            <t xml:space="preserve">TOTAL Material:</t>
          </r>
        </is>
      </c>
      <c r="F168" s="38" t="inlineStr"/>
      <c r="G168" s="39" t="n">
        <f>SUM(G167:G167)</f>
        <v>87.59</v>
      </c>
    </row>
    <row r="169" customHeight="1" ht="15">
      <c r="A169" s="33" t="inlineStr">
        <is>
          <r>
            <t xml:space="preserve">Mão de Obra com Encargos Complementares</t>
          </r>
        </is>
      </c>
      <c r="B169" s="33" t="inlineStr"/>
      <c r="C169" s="12" t="inlineStr">
        <is>
          <r>
            <t xml:space="preserve">FONTE</t>
          </r>
        </is>
      </c>
      <c r="D169" s="12" t="inlineStr">
        <is>
          <r>
            <t xml:space="preserve">UNID</t>
          </r>
        </is>
      </c>
      <c r="E169" s="12" t="inlineStr">
        <is>
          <r>
            <t xml:space="preserve">COEFICIENTE</t>
          </r>
        </is>
      </c>
      <c r="F169" s="12" t="inlineStr">
        <is>
          <r>
            <t xml:space="preserve">PREÇO UNITÁRIO</t>
          </r>
        </is>
      </c>
      <c r="G169" s="12" t="inlineStr">
        <is>
          <r>
            <t xml:space="preserve">TOTAL</t>
          </r>
        </is>
      </c>
    </row>
    <row r="170" customHeight="1" ht="15">
      <c r="A170" s="34" t="inlineStr">
        <is>
          <r>
            <t xml:space="preserve">88309</t>
          </r>
        </is>
      </c>
      <c r="B170" s="35" t="inlineStr">
        <is>
          <r>
            <t xml:space="preserve">PEDREIRO COM ENCARGOS COMPLEMENTARES</t>
          </r>
        </is>
      </c>
      <c r="C170" s="34" t="inlineStr">
        <is>
          <r>
            <t xml:space="preserve">SINAPI</t>
          </r>
        </is>
      </c>
      <c r="D170" s="34" t="inlineStr">
        <is>
          <r>
            <t xml:space="preserve">H</t>
          </r>
        </is>
      </c>
      <c r="E170" s="36" t="n">
        <v>4.5403</v>
      </c>
      <c r="F170" s="37" t="n">
        <v>31.44</v>
      </c>
      <c r="G170" s="37" t="n">
        <f>TRUNC(TRUNC(E170,8)*F170,2)</f>
        <v>142.74</v>
      </c>
    </row>
    <row r="171" customHeight="1" ht="15">
      <c r="A171" s="34" t="inlineStr">
        <is>
          <r>
            <t xml:space="preserve">88316</t>
          </r>
        </is>
      </c>
      <c r="B171" s="35" t="inlineStr">
        <is>
          <r>
            <t xml:space="preserve">SERVENTE COM ENCARGOS COMPLEMENTARES</t>
          </r>
        </is>
      </c>
      <c r="C171" s="34" t="inlineStr">
        <is>
          <r>
            <t xml:space="preserve">SINAPI</t>
          </r>
        </is>
      </c>
      <c r="D171" s="34" t="inlineStr">
        <is>
          <r>
            <t xml:space="preserve">H</t>
          </r>
        </is>
      </c>
      <c r="E171" s="36" t="n">
        <v>3.5674</v>
      </c>
      <c r="F171" s="37" t="n">
        <v>26.93</v>
      </c>
      <c r="G171" s="37" t="n">
        <f>TRUNC(TRUNC(E171,8)*F171,2)</f>
        <v>96.07</v>
      </c>
    </row>
    <row r="172" customHeight="1" ht="18">
      <c r="A172" s="9" t="inlineStr"/>
      <c r="B172" s="9" t="inlineStr"/>
      <c r="C172" s="9" t="inlineStr"/>
      <c r="D172" s="9" t="inlineStr"/>
      <c r="E172" s="38" t="inlineStr">
        <is>
          <r>
            <t xml:space="preserve">TOTAL Mão de Obra com Encargos Complementares:</t>
          </r>
        </is>
      </c>
      <c r="F172" s="38" t="inlineStr"/>
      <c r="G172" s="39" t="n">
        <f>SUM(G170:G171)</f>
        <v>238.81</v>
      </c>
    </row>
    <row r="173" customHeight="1" ht="15">
      <c r="A173" s="33" t="inlineStr">
        <is>
          <r>
            <t xml:space="preserve">Serviço</t>
          </r>
        </is>
      </c>
      <c r="B173" s="33" t="inlineStr"/>
      <c r="C173" s="12" t="inlineStr">
        <is>
          <r>
            <t xml:space="preserve">FONTE</t>
          </r>
        </is>
      </c>
      <c r="D173" s="12" t="inlineStr">
        <is>
          <r>
            <t xml:space="preserve">UNID</t>
          </r>
        </is>
      </c>
      <c r="E173" s="12" t="inlineStr">
        <is>
          <r>
            <t xml:space="preserve">COEFICIENTE</t>
          </r>
        </is>
      </c>
      <c r="F173" s="12" t="inlineStr">
        <is>
          <r>
            <t xml:space="preserve">PREÇO UNITÁRIO</t>
          </r>
        </is>
      </c>
      <c r="G173" s="12" t="inlineStr">
        <is>
          <r>
            <t xml:space="preserve">TOTAL</t>
          </r>
        </is>
      </c>
    </row>
    <row r="174" customHeight="1" ht="29">
      <c r="A174" s="34" t="inlineStr">
        <is>
          <r>
            <t xml:space="preserve">100475</t>
          </r>
        </is>
      </c>
      <c r="B174" s="35" t="inlineStr">
        <is>
          <r>
            <t xml:space="preserve">ARGAMASSA TRAÇO 1:3 (EM VOLUME DE CIMENTO E AREIA MÉDIA ÚMIDA) COM ADIÇÃO DE IMPERMEABILIZANTE, PREPARO MECÂNICO COM BETONEIRA 400 L. AF_08/2019</t>
          </r>
        </is>
      </c>
      <c r="C174" s="34" t="inlineStr">
        <is>
          <r>
            <t xml:space="preserve">SINAPI</t>
          </r>
        </is>
      </c>
      <c r="D174" s="34" t="inlineStr">
        <is>
          <r>
            <t xml:space="preserve">M3</t>
          </r>
        </is>
      </c>
      <c r="E174" s="36" t="n">
        <v>0.1012</v>
      </c>
      <c r="F174" s="37" t="n">
        <v>1030.29</v>
      </c>
      <c r="G174" s="37" t="n">
        <f>TRUNC(TRUNC(E174,8)*F174,2)</f>
        <v>104.26</v>
      </c>
    </row>
    <row r="175" customHeight="1" ht="29">
      <c r="A175" s="34" t="inlineStr">
        <is>
          <r>
            <t xml:space="preserve">87316</t>
          </r>
        </is>
      </c>
      <c r="B175" s="35" t="inlineStr">
        <is>
          <r>
            <t xml:space="preserve">ARGAMASSA TRAÇO 1:4 (EM VOLUME DE CIMENTO E AREIA GROSSA ÚMIDA) PARA CHAPISCO CONVENCIONAL, PREPARO MECÂNICO COM BETONEIRA 400 L. AF_08/2019</t>
          </r>
        </is>
      </c>
      <c r="C175" s="34" t="inlineStr">
        <is>
          <r>
            <t xml:space="preserve">SINAPI</t>
          </r>
        </is>
      </c>
      <c r="D175" s="34" t="inlineStr">
        <is>
          <r>
            <t xml:space="preserve">M3</t>
          </r>
        </is>
      </c>
      <c r="E175" s="36" t="n">
        <v>0.0136</v>
      </c>
      <c r="F175" s="37" t="n">
        <v>695.08</v>
      </c>
      <c r="G175" s="37" t="n">
        <f>TRUNC(TRUNC(E175,8)*F175,2)</f>
        <v>9.45</v>
      </c>
    </row>
    <row r="176" customHeight="1" ht="29">
      <c r="A176" s="34" t="inlineStr">
        <is>
          <r>
            <t xml:space="preserve">97735</t>
          </r>
        </is>
      </c>
      <c r="B176" s="35" t="inlineStr">
        <is>
          <r>
            <t xml:space="preserve">PEÇA RETANGULAR PRÉ-MOLDADA, VOLUME DE CONCRETO DE 30 A 100 LITROS, TAXA DE AÇO APROXIMADA DE 30KG/M³. AF_03/2024</t>
          </r>
        </is>
      </c>
      <c r="C176" s="34" t="inlineStr">
        <is>
          <r>
            <t xml:space="preserve">SINAPI</t>
          </r>
        </is>
      </c>
      <c r="D176" s="34" t="inlineStr">
        <is>
          <r>
            <t xml:space="preserve">M3</t>
          </r>
        </is>
      </c>
      <c r="E176" s="36" t="n">
        <v>0.0448</v>
      </c>
      <c r="F176" s="37" t="n">
        <v>3147.62</v>
      </c>
      <c r="G176" s="37" t="n">
        <f>TRUNC(TRUNC(E176,8)*F176,2)</f>
        <v>141.01</v>
      </c>
    </row>
    <row r="177" customHeight="1" ht="29">
      <c r="A177" s="34" t="inlineStr">
        <is>
          <r>
            <t xml:space="preserve">101619</t>
          </r>
        </is>
      </c>
      <c r="B177" s="35" t="inlineStr">
        <is>
          <r>
            <t xml:space="preserve">PREPARO DE FUNDO DE VALA COM LARGURA MENOR QUE 1,5 M, COM CAMADA DE BRITA, LANÇAMENTO MANUAL. AF_08/2020</t>
          </r>
        </is>
      </c>
      <c r="C177" s="34" t="inlineStr">
        <is>
          <r>
            <t xml:space="preserve">SINAPI</t>
          </r>
        </is>
      </c>
      <c r="D177" s="34" t="inlineStr">
        <is>
          <r>
            <t xml:space="preserve">M3</t>
          </r>
        </is>
      </c>
      <c r="E177" s="36" t="n">
        <v>0.081</v>
      </c>
      <c r="F177" s="37" t="n">
        <v>496.85</v>
      </c>
      <c r="G177" s="37" t="n">
        <f>TRUNC(TRUNC(E177,8)*F177,2)</f>
        <v>40.24</v>
      </c>
    </row>
    <row r="178" customHeight="1" ht="15">
      <c r="A178" s="9" t="inlineStr"/>
      <c r="B178" s="9" t="inlineStr"/>
      <c r="C178" s="9" t="inlineStr"/>
      <c r="D178" s="9" t="inlineStr"/>
      <c r="E178" s="38" t="inlineStr">
        <is>
          <r>
            <t xml:space="preserve">TOTAL Serviço:</t>
          </r>
        </is>
      </c>
      <c r="F178" s="38" t="inlineStr"/>
      <c r="G178" s="39" t="n">
        <f>SUM(G174:G177)</f>
        <v>294.96</v>
      </c>
    </row>
    <row r="179" customHeight="1" ht="15">
      <c r="A179" s="9" t="inlineStr"/>
      <c r="B179" s="9" t="inlineStr"/>
      <c r="C179" s="9" t="inlineStr"/>
      <c r="D179" s="9" t="inlineStr"/>
      <c r="E179" s="40" t="inlineStr">
        <is>
          <r>
            <t xml:space="preserve">VALOR:</t>
          </r>
        </is>
      </c>
      <c r="F179" s="40" t="inlineStr"/>
      <c r="G179" s="41" t="n">
        <f>ROUND(SUM(G165,G168,G172,G178),2)</f>
        <v>623.87</v>
      </c>
    </row>
  </sheetData>
  <mergeCells>
    <mergeCell ref="A1:G1"/>
    <mergeCell ref="E2:G2"/>
    <mergeCell ref="A3:G3"/>
    <mergeCell ref="A4:B4"/>
    <mergeCell ref="E7:F7"/>
    <mergeCell ref="E8:F8"/>
    <mergeCell ref="E9:G9"/>
    <mergeCell ref="A10:G10"/>
    <mergeCell ref="A11:B11"/>
    <mergeCell ref="E14:F14"/>
    <mergeCell ref="A15:B15"/>
    <mergeCell ref="E17:F17"/>
    <mergeCell ref="A18:B18"/>
    <mergeCell ref="E21:F21"/>
    <mergeCell ref="A22:B22"/>
    <mergeCell ref="E24:F24"/>
    <mergeCell ref="E25:F25"/>
    <mergeCell ref="E26:G26"/>
    <mergeCell ref="A27:G27"/>
    <mergeCell ref="A28:B28"/>
    <mergeCell ref="E30:F30"/>
    <mergeCell ref="E31:F31"/>
    <mergeCell ref="E32:G32"/>
    <mergeCell ref="A33:G33"/>
    <mergeCell ref="A34:B34"/>
    <mergeCell ref="E36:F36"/>
    <mergeCell ref="E37:F37"/>
    <mergeCell ref="E38:G38"/>
    <mergeCell ref="A39:G39"/>
    <mergeCell ref="A40:B40"/>
    <mergeCell ref="E43:F43"/>
    <mergeCell ref="A44:B44"/>
    <mergeCell ref="E46:F46"/>
    <mergeCell ref="A47:B47"/>
    <mergeCell ref="E50:F50"/>
    <mergeCell ref="A51:B51"/>
    <mergeCell ref="E53:F53"/>
    <mergeCell ref="E54:F54"/>
    <mergeCell ref="E55:G55"/>
    <mergeCell ref="A56:G56"/>
    <mergeCell ref="A57:B57"/>
    <mergeCell ref="E69:F69"/>
    <mergeCell ref="E70:F70"/>
    <mergeCell ref="E71:G71"/>
    <mergeCell ref="A72:G72"/>
    <mergeCell ref="A73:B73"/>
    <mergeCell ref="E75:F75"/>
    <mergeCell ref="A76:B76"/>
    <mergeCell ref="E105:F105"/>
    <mergeCell ref="A106:B106"/>
    <mergeCell ref="E109:F109"/>
    <mergeCell ref="A110:B110"/>
    <mergeCell ref="E114:F114"/>
    <mergeCell ref="E115:F115"/>
    <mergeCell ref="E116:G116"/>
    <mergeCell ref="A117:G117"/>
    <mergeCell ref="A118:B118"/>
    <mergeCell ref="E120:F120"/>
    <mergeCell ref="A121:B121"/>
    <mergeCell ref="E123:F123"/>
    <mergeCell ref="A124:B124"/>
    <mergeCell ref="E140:F140"/>
    <mergeCell ref="A141:B141"/>
    <mergeCell ref="E144:F144"/>
    <mergeCell ref="E145:F145"/>
    <mergeCell ref="E146:G146"/>
    <mergeCell ref="A147:G147"/>
    <mergeCell ref="A148:B148"/>
    <mergeCell ref="E154:F154"/>
    <mergeCell ref="A155:B155"/>
    <mergeCell ref="E158:F158"/>
    <mergeCell ref="E159:F159"/>
    <mergeCell ref="E160:G160"/>
    <mergeCell ref="A161:G161"/>
    <mergeCell ref="A162:B162"/>
    <mergeCell ref="E165:F165"/>
    <mergeCell ref="A166:B166"/>
    <mergeCell ref="E168:F168"/>
    <mergeCell ref="A169:B169"/>
    <mergeCell ref="E172:F172"/>
    <mergeCell ref="A173:B173"/>
    <mergeCell ref="E178:F178"/>
    <mergeCell ref="E179:F179"/>
  </mergeCells>
  <pageMargins left="0.5" right="0.5" top="0.5" bottom="0.5" header="0.0" footer="0.0"/>
  <pageSetup orientation="portrait" scale="85" paperSize="9"/>
  <drawing r:id="rIdDr5"/>
</worksheet>
</file>

<file path=xl/worksheets/sheet6.xml><?xml version="1.0" encoding="utf-8"?>
<worksheet xmlns="http://schemas.openxmlformats.org/spreadsheetml/2006/main" xmlns:r="http://schemas.openxmlformats.org/officeDocument/2006/relationships">
  <sheetPr>
    <outlinePr summaryBelow="0"/>
  </sheetPr>
  <dimension ref="A1:G113"/>
  <sheetViews>
    <sheetView workbookViewId="0"/>
  </sheetViews>
  <sheetFormatPr defaultRowHeight="15"/>
  <cols>
    <col min="1" max="1" customWidth="true" width="10.333333"/>
    <col min="2" max="2" customWidth="true" width="45.833332"/>
    <col min="3" max="3" customWidth="true" width="15.5"/>
    <col min="4" max="4" customWidth="true" width="6.1666665"/>
    <col min="5" max="5" customWidth="true" width="12.5"/>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9" t="inlineStr"/>
      <c r="C2" s="9" t="inlineStr"/>
      <c r="D2" s="9" t="inlineStr"/>
      <c r="E2" s="31" t="inlineStr"/>
      <c r="F2" s="31" t="inlineStr"/>
      <c r="G2" s="31" t="inlineStr"/>
    </row>
    <row r="3" customHeight="1" ht="20">
      <c r="A3" s="32" t="inlineStr">
        <is>
          <r>
            <t xml:space="preserve">COM-09929830 ADMINISTRAÇÃO E CONTROLE (ELETROTÉCNICO E ELETRICISTA) (MÊS)</t>
          </r>
        </is>
      </c>
      <c r="B3" s="32" t="inlineStr"/>
      <c r="C3" s="32" t="inlineStr"/>
      <c r="D3" s="32" t="inlineStr"/>
      <c r="E3" s="32" t="inlineStr"/>
      <c r="F3" s="32" t="inlineStr"/>
      <c r="G3" s="32" t="inlineStr"/>
    </row>
    <row r="4" customHeight="1" ht="15">
      <c r="A4" s="33" t="inlineStr">
        <is>
          <r>
            <t xml:space="preserve">Mão de Obra</t>
          </r>
        </is>
      </c>
      <c r="B4" s="33" t="inlineStr"/>
      <c r="C4" s="12" t="inlineStr">
        <is>
          <r>
            <t xml:space="preserve">FONTE</t>
          </r>
        </is>
      </c>
      <c r="D4" s="12" t="inlineStr">
        <is>
          <r>
            <t xml:space="preserve">UNID</t>
          </r>
        </is>
      </c>
      <c r="E4" s="12" t="inlineStr">
        <is>
          <r>
            <t xml:space="preserve">COEFICIENTE</t>
          </r>
        </is>
      </c>
      <c r="F4" s="12" t="inlineStr">
        <is>
          <r>
            <t xml:space="preserve">PREÇO UNITÁRIO</t>
          </r>
        </is>
      </c>
      <c r="G4" s="12" t="inlineStr">
        <is>
          <r>
            <t xml:space="preserve">TOTAL</t>
          </r>
        </is>
      </c>
    </row>
    <row r="5" customHeight="1" ht="15">
      <c r="A5" s="34" t="inlineStr">
        <is>
          <r>
            <t xml:space="preserve">00040918</t>
          </r>
        </is>
      </c>
      <c r="B5" s="35" t="inlineStr">
        <is>
          <r>
            <t xml:space="preserve">ELETRICISTA (MENSALISTA)</t>
          </r>
        </is>
      </c>
      <c r="C5" s="34" t="inlineStr">
        <is>
          <r>
            <t xml:space="preserve">SINAPI</t>
          </r>
        </is>
      </c>
      <c r="D5" s="34" t="inlineStr">
        <is>
          <r>
            <t xml:space="preserve">MES</t>
          </r>
        </is>
      </c>
      <c r="E5" s="36" t="n">
        <v>1.0</v>
      </c>
      <c r="F5" s="37" t="n">
        <v>4246.11</v>
      </c>
      <c r="G5" s="37" t="n">
        <f>ROUND(ROUND(E5,8)*F5,2)</f>
        <v>4246.11</v>
      </c>
    </row>
    <row r="6" customHeight="1" ht="15">
      <c r="A6" s="34" t="inlineStr">
        <is>
          <r>
            <t xml:space="preserve">00040922</t>
          </r>
        </is>
      </c>
      <c r="B6" s="35" t="inlineStr">
        <is>
          <r>
            <t xml:space="preserve">ELETROTECNICO (MENSALISTA)</t>
          </r>
        </is>
      </c>
      <c r="C6" s="34" t="inlineStr">
        <is>
          <r>
            <t xml:space="preserve">SINAPI</t>
          </r>
        </is>
      </c>
      <c r="D6" s="34" t="inlineStr">
        <is>
          <r>
            <t xml:space="preserve">MES</t>
          </r>
        </is>
      </c>
      <c r="E6" s="36" t="n">
        <v>1.0</v>
      </c>
      <c r="F6" s="37" t="n">
        <v>4878.85</v>
      </c>
      <c r="G6" s="37" t="n">
        <f>ROUND(ROUND(E6,8)*F6,2)</f>
        <v>4878.85</v>
      </c>
    </row>
    <row r="7" customHeight="1" ht="15">
      <c r="A7" s="9" t="inlineStr"/>
      <c r="B7" s="9" t="inlineStr"/>
      <c r="C7" s="9" t="inlineStr"/>
      <c r="D7" s="9" t="inlineStr"/>
      <c r="E7" s="38" t="inlineStr">
        <is>
          <r>
            <t xml:space="preserve">TOTAL Mão de Obra:</t>
          </r>
        </is>
      </c>
      <c r="F7" s="38" t="inlineStr"/>
      <c r="G7" s="39" t="n">
        <f>SUM(G5:G6)</f>
        <v>9124.96</v>
      </c>
    </row>
    <row r="8" customHeight="1" ht="15">
      <c r="A8" s="9" t="inlineStr"/>
      <c r="B8" s="9" t="inlineStr"/>
      <c r="C8" s="9" t="inlineStr"/>
      <c r="D8" s="9" t="inlineStr"/>
      <c r="E8" s="40" t="inlineStr">
        <is>
          <r>
            <t xml:space="preserve">VALOR:</t>
          </r>
        </is>
      </c>
      <c r="F8" s="40" t="inlineStr"/>
      <c r="G8" s="41" t="n">
        <f>ROUND(SUM(G7),2)</f>
        <v>9124.96</v>
      </c>
    </row>
    <row r="9" customHeight="1" ht="10">
      <c r="A9" s="9" t="inlineStr"/>
      <c r="B9" s="9" t="inlineStr"/>
      <c r="C9" s="9" t="inlineStr"/>
      <c r="D9" s="9" t="inlineStr"/>
      <c r="E9" s="31" t="inlineStr"/>
      <c r="F9" s="31" t="inlineStr"/>
      <c r="G9" s="31" t="inlineStr"/>
    </row>
    <row r="10" customHeight="1" ht="20">
      <c r="A10" s="32" t="inlineStr">
        <is>
          <r>
            <t xml:space="preserve">COM-00833035 MURETA PARA MEDIÇÃO - DIMENSÕES - 2,10x2,00x0,40M (REF ABR2024) (UN) (UN)</t>
          </r>
        </is>
      </c>
      <c r="B10" s="32" t="inlineStr"/>
      <c r="C10" s="32" t="inlineStr"/>
      <c r="D10" s="32" t="inlineStr"/>
      <c r="E10" s="32" t="inlineStr"/>
      <c r="F10" s="32" t="inlineStr"/>
      <c r="G10" s="32" t="inlineStr"/>
    </row>
    <row r="11" customHeight="1" ht="15">
      <c r="A11" s="33" t="inlineStr">
        <is>
          <r>
            <t xml:space="preserve">Serviço</t>
          </r>
        </is>
      </c>
      <c r="B11" s="33" t="inlineStr"/>
      <c r="C11" s="12" t="inlineStr">
        <is>
          <r>
            <t xml:space="preserve">FONTE</t>
          </r>
        </is>
      </c>
      <c r="D11" s="12" t="inlineStr">
        <is>
          <r>
            <t xml:space="preserve">UNID</t>
          </r>
        </is>
      </c>
      <c r="E11" s="12" t="inlineStr">
        <is>
          <r>
            <t xml:space="preserve">COEFICIENTE</t>
          </r>
        </is>
      </c>
      <c r="F11" s="12" t="inlineStr">
        <is>
          <r>
            <t xml:space="preserve">PREÇO UNITÁRIO</t>
          </r>
        </is>
      </c>
      <c r="G11" s="12" t="inlineStr">
        <is>
          <r>
            <t xml:space="preserve">TOTAL</t>
          </r>
        </is>
      </c>
    </row>
    <row r="12" customHeight="1" ht="38">
      <c r="A12" s="34" t="inlineStr">
        <is>
          <r>
            <t xml:space="preserve">103328</t>
          </r>
        </is>
      </c>
      <c r="B12" s="35" t="inlineStr">
        <is>
          <r>
            <t xml:space="preserve">ALVENARIA DE VEDAÇÃO DE BLOCOS CERÂMICOS FURADOS NA HORIZONTAL DE 9X19X19 CM (ESPESSURA 9 CM) E ARGAMASSA DE ASSENTAMENTO COM PREPARO EM BETONEIRA. AF_12/2021</t>
          </r>
        </is>
      </c>
      <c r="C12" s="34" t="inlineStr">
        <is>
          <r>
            <t xml:space="preserve">SINAPI</t>
          </r>
        </is>
      </c>
      <c r="D12" s="34" t="inlineStr">
        <is>
          <r>
            <t xml:space="preserve">M2</t>
          </r>
        </is>
      </c>
      <c r="E12" s="36" t="n">
        <v>9.9</v>
      </c>
      <c r="F12" s="37" t="n">
        <v>107.81</v>
      </c>
      <c r="G12" s="37" t="n">
        <f>ROUND(ROUND(E12,8)*F12,2)</f>
        <v>1067.32</v>
      </c>
    </row>
    <row r="13" customHeight="1" ht="29">
      <c r="A13" s="34" t="inlineStr">
        <is>
          <r>
            <t xml:space="preserve">92760</t>
          </r>
        </is>
      </c>
      <c r="B13" s="35" t="inlineStr">
        <is>
          <r>
            <t xml:space="preserve">ARMAÇÃO DE PILAR OU VIGA DE ESTRUTURA CONVENCIONAL DE CONCRETO ARMADO UTILIZANDO AÇO CA-50 DE 6,3 MM - MONTAGEM. AF_06/2022</t>
          </r>
        </is>
      </c>
      <c r="C13" s="34" t="inlineStr">
        <is>
          <r>
            <t xml:space="preserve">SINAPI</t>
          </r>
        </is>
      </c>
      <c r="D13" s="34" t="inlineStr">
        <is>
          <r>
            <t xml:space="preserve">KG</t>
          </r>
        </is>
      </c>
      <c r="E13" s="36" t="n">
        <v>5.29</v>
      </c>
      <c r="F13" s="37" t="n">
        <v>15.89</v>
      </c>
      <c r="G13" s="37" t="n">
        <f>ROUND(ROUND(E13,8)*F13,2)</f>
        <v>84.06</v>
      </c>
    </row>
    <row r="14" customHeight="1" ht="38">
      <c r="A14" s="34" t="inlineStr">
        <is>
          <r>
            <t xml:space="preserve">87878</t>
          </r>
        </is>
      </c>
      <c r="B14" s="35" t="inlineStr">
        <is>
          <r>
            <t xml:space="preserve">CHAPISCO APLICADO EM ALVENARIAS E ESTRUTURAS DE CONCRETO INTERNAS, COM COLHER DE PEDREIRO. ARGAMASSA TRAÇO 1:3 COM PREPARO MANUAL. AF_10/2022</t>
          </r>
        </is>
      </c>
      <c r="C14" s="34" t="inlineStr">
        <is>
          <r>
            <t xml:space="preserve">SINAPI</t>
          </r>
        </is>
      </c>
      <c r="D14" s="34" t="inlineStr">
        <is>
          <r>
            <t xml:space="preserve">M2</t>
          </r>
        </is>
      </c>
      <c r="E14" s="36" t="n">
        <v>10.25</v>
      </c>
      <c r="F14" s="37" t="n">
        <v>6.32</v>
      </c>
      <c r="G14" s="37" t="n">
        <f>ROUND(ROUND(E14,8)*F14,2)</f>
        <v>64.78</v>
      </c>
    </row>
    <row r="15" customHeight="1" ht="29">
      <c r="A15" s="34" t="inlineStr">
        <is>
          <r>
            <t xml:space="preserve">94971</t>
          </r>
        </is>
      </c>
      <c r="B15" s="35" t="inlineStr">
        <is>
          <r>
            <t xml:space="preserve">CONCRETO FCK = 25MPA, TRAÇO 1:2,3:2,7 (EM MASSA SECA DE CIMENTO/ AREIA MÉDIA/ BRITA 1) - PREPARO MECÂNICO COM BETONEIRA 600 L. AF_05/2021</t>
          </r>
        </is>
      </c>
      <c r="C15" s="34" t="inlineStr">
        <is>
          <r>
            <t xml:space="preserve">SINAPI</t>
          </r>
        </is>
      </c>
      <c r="D15" s="34" t="inlineStr">
        <is>
          <r>
            <t xml:space="preserve">M3</t>
          </r>
        </is>
      </c>
      <c r="E15" s="36" t="n">
        <v>0.07</v>
      </c>
      <c r="F15" s="37" t="n">
        <v>786.01</v>
      </c>
      <c r="G15" s="37" t="n">
        <f>ROUND(ROUND(E15,8)*F15,2)</f>
        <v>55.02</v>
      </c>
    </row>
    <row r="16" customHeight="1" ht="46">
      <c r="A16" s="34" t="inlineStr">
        <is>
          <r>
            <t xml:space="preserve">104237</t>
          </r>
        </is>
      </c>
      <c r="B16" s="35" t="inlineStr">
        <is>
          <r>
            <t xml:space="preserve">EMBOÇO OU MASSA ÚNICA EM ARGAMASSA TRAÇO 1:2:8, PREPARO MECÂNICA COM BETONEIRA 400 L, APLICADA MANUALMENTE EM PANOS DE FACHADA SEM PRESENÇA DE VÃOS, ESPESSURA DE 35 MM, ACESSO POR ANDAIME. AF_08/2022</t>
          </r>
        </is>
      </c>
      <c r="C16" s="34" t="inlineStr">
        <is>
          <r>
            <t xml:space="preserve">SINAPI</t>
          </r>
        </is>
      </c>
      <c r="D16" s="34" t="inlineStr">
        <is>
          <r>
            <t xml:space="preserve">M2</t>
          </r>
        </is>
      </c>
      <c r="E16" s="36" t="n">
        <v>10.25</v>
      </c>
      <c r="F16" s="37" t="n">
        <v>65.57</v>
      </c>
      <c r="G16" s="37" t="n">
        <f>ROUND(ROUND(E16,8)*F16,2)</f>
        <v>672.09</v>
      </c>
    </row>
    <row r="17" customHeight="1" ht="15">
      <c r="A17" s="34" t="inlineStr">
        <is>
          <r>
            <t xml:space="preserve">93358</t>
          </r>
        </is>
      </c>
      <c r="B17" s="35" t="inlineStr">
        <is>
          <r>
            <t xml:space="preserve">ESCAVAÇÃO MANUAL DE VALA. AF_09/2024</t>
          </r>
        </is>
      </c>
      <c r="C17" s="34" t="inlineStr">
        <is>
          <r>
            <t xml:space="preserve">SINAPI</t>
          </r>
        </is>
      </c>
      <c r="D17" s="34" t="inlineStr">
        <is>
          <r>
            <t xml:space="preserve">M3</t>
          </r>
        </is>
      </c>
      <c r="E17" s="36" t="n">
        <v>0.32</v>
      </c>
      <c r="F17" s="37" t="n">
        <v>106.52</v>
      </c>
      <c r="G17" s="37" t="n">
        <f>ROUND(ROUND(E17,8)*F17,2)</f>
        <v>34.09</v>
      </c>
    </row>
    <row r="18" customHeight="1" ht="29">
      <c r="A18" s="34" t="inlineStr">
        <is>
          <r>
            <t xml:space="preserve">97086</t>
          </r>
        </is>
      </c>
      <c r="B18" s="35" t="inlineStr">
        <is>
          <r>
            <t xml:space="preserve">FABRICAÇÃO, MONTAGEM E DESMONTAGEM DE FORMA PARA RADIER, PISO DE CONCRETO OU LAJE SOBRE SOLO, EM MADEIRA SERRADA, 4 UTILIZAÇÕES. AF_09/2021</t>
          </r>
        </is>
      </c>
      <c r="C18" s="34" t="inlineStr">
        <is>
          <r>
            <t xml:space="preserve">SINAPI</t>
          </r>
        </is>
      </c>
      <c r="D18" s="34" t="inlineStr">
        <is>
          <r>
            <t xml:space="preserve">M2</t>
          </r>
        </is>
      </c>
      <c r="E18" s="36" t="n">
        <v>1.64</v>
      </c>
      <c r="F18" s="37" t="n">
        <v>143.22</v>
      </c>
      <c r="G18" s="37" t="n">
        <f>ROUND(ROUND(E18,8)*F18,2)</f>
        <v>234.88</v>
      </c>
    </row>
    <row r="19" customHeight="1" ht="21">
      <c r="A19" s="34" t="inlineStr">
        <is>
          <r>
            <t xml:space="preserve">103670</t>
          </r>
        </is>
      </c>
      <c r="B19" s="35" t="inlineStr">
        <is>
          <r>
            <t xml:space="preserve">LANÇAMENTO COM USO DE BALDES, ADENSAMENTO E ACABAMENTO DE CONCRETO EM ESTRUTURAS. AF_02/2022</t>
          </r>
        </is>
      </c>
      <c r="C19" s="34" t="inlineStr">
        <is>
          <r>
            <t xml:space="preserve">SINAPI</t>
          </r>
        </is>
      </c>
      <c r="D19" s="34" t="inlineStr">
        <is>
          <r>
            <t xml:space="preserve">M3</t>
          </r>
        </is>
      </c>
      <c r="E19" s="36" t="n">
        <v>0.07</v>
      </c>
      <c r="F19" s="37" t="n">
        <v>354.73</v>
      </c>
      <c r="G19" s="37" t="n">
        <f>ROUND(ROUND(E19,8)*F19,2)</f>
        <v>24.83</v>
      </c>
    </row>
    <row r="20" customHeight="1" ht="21">
      <c r="A20" s="34" t="inlineStr">
        <is>
          <r>
            <t xml:space="preserve">96620</t>
          </r>
        </is>
      </c>
      <c r="B20" s="35" t="inlineStr">
        <is>
          <r>
            <t xml:space="preserve">LASTRO DE CONCRETO MAGRO, APLICADO EM PISOS, LAJES SOBRE SOLO OU RADIERS. AF_01/2024</t>
          </r>
        </is>
      </c>
      <c r="C20" s="34" t="inlineStr">
        <is>
          <r>
            <t xml:space="preserve">SINAPI</t>
          </r>
        </is>
      </c>
      <c r="D20" s="34" t="inlineStr">
        <is>
          <r>
            <t xml:space="preserve">M3</t>
          </r>
        </is>
      </c>
      <c r="E20" s="36" t="n">
        <v>0.0525</v>
      </c>
      <c r="F20" s="37" t="n">
        <v>1067.95</v>
      </c>
      <c r="G20" s="37" t="n">
        <f>ROUND(ROUND(E20,8)*F20,2)</f>
        <v>56.07</v>
      </c>
    </row>
    <row r="21" customHeight="1" ht="21">
      <c r="A21" s="34" t="inlineStr">
        <is>
          <r>
            <t xml:space="preserve">88489</t>
          </r>
        </is>
      </c>
      <c r="B21" s="35" t="inlineStr">
        <is>
          <r>
            <t xml:space="preserve">PINTURA LÁTEX ACRÍLICA PREMIUM, APLICAÇÃO MANUAL EM PAREDES, DUAS DEMÃOS. AF_04/2023</t>
          </r>
        </is>
      </c>
      <c r="C21" s="34" t="inlineStr">
        <is>
          <r>
            <t xml:space="preserve">SINAPI</t>
          </r>
        </is>
      </c>
      <c r="D21" s="34" t="inlineStr">
        <is>
          <r>
            <t xml:space="preserve">M2</t>
          </r>
        </is>
      </c>
      <c r="E21" s="36" t="n">
        <v>13.26</v>
      </c>
      <c r="F21" s="37" t="n">
        <v>14.52</v>
      </c>
      <c r="G21" s="37" t="n">
        <f>ROUND(ROUND(E21,8)*F21,2)</f>
        <v>192.54</v>
      </c>
    </row>
    <row r="22" customHeight="1" ht="21">
      <c r="A22" s="34" t="inlineStr">
        <is>
          <r>
            <t xml:space="preserve">93382</t>
          </r>
        </is>
      </c>
      <c r="B22" s="35" t="inlineStr">
        <is>
          <r>
            <t xml:space="preserve">REATERRO MANUAL DE VALAS, COM COMPACTADOR DE SOLOS DE PERCUSSÃO. AF_08/2023</t>
          </r>
        </is>
      </c>
      <c r="C22" s="34" t="inlineStr">
        <is>
          <r>
            <t xml:space="preserve">SINAPI</t>
          </r>
        </is>
      </c>
      <c r="D22" s="34" t="inlineStr">
        <is>
          <r>
            <t xml:space="preserve">M3</t>
          </r>
        </is>
      </c>
      <c r="E22" s="36" t="n">
        <v>0.08</v>
      </c>
      <c r="F22" s="37" t="n">
        <v>32.24</v>
      </c>
      <c r="G22" s="37" t="n">
        <f>ROUND(ROUND(E22,8)*F22,2)</f>
        <v>2.58</v>
      </c>
    </row>
    <row r="23" customHeight="1" ht="15">
      <c r="A23" s="9" t="inlineStr"/>
      <c r="B23" s="9" t="inlineStr"/>
      <c r="C23" s="9" t="inlineStr"/>
      <c r="D23" s="9" t="inlineStr"/>
      <c r="E23" s="38" t="inlineStr">
        <is>
          <r>
            <t xml:space="preserve">TOTAL Serviço:</t>
          </r>
        </is>
      </c>
      <c r="F23" s="38" t="inlineStr"/>
      <c r="G23" s="39" t="n">
        <f>SUM(G12:G22)</f>
        <v>2488.26</v>
      </c>
    </row>
    <row r="24" customHeight="1" ht="15">
      <c r="A24" s="9" t="inlineStr"/>
      <c r="B24" s="9" t="inlineStr"/>
      <c r="C24" s="9" t="inlineStr"/>
      <c r="D24" s="9" t="inlineStr"/>
      <c r="E24" s="40" t="inlineStr">
        <is>
          <r>
            <t xml:space="preserve">VALOR:</t>
          </r>
        </is>
      </c>
      <c r="F24" s="40" t="inlineStr"/>
      <c r="G24" s="41" t="n">
        <f>ROUND(SUM(G23),2)</f>
        <v>2488.26</v>
      </c>
    </row>
    <row r="25" customHeight="1" ht="10">
      <c r="A25" s="9" t="inlineStr"/>
      <c r="B25" s="9" t="inlineStr"/>
      <c r="C25" s="9" t="inlineStr"/>
      <c r="D25" s="9" t="inlineStr"/>
      <c r="E25" s="31" t="inlineStr"/>
      <c r="F25" s="31" t="inlineStr"/>
      <c r="G25" s="31" t="inlineStr"/>
    </row>
    <row r="26" customHeight="1" ht="20">
      <c r="A26" s="32" t="inlineStr">
        <is>
          <r>
            <t xml:space="preserve">COMP-73202410 Estrutura tipo N3 com transformador 150 kva 220-0,127kv (UN)</t>
          </r>
        </is>
      </c>
      <c r="B26" s="32" t="inlineStr"/>
      <c r="C26" s="32" t="inlineStr"/>
      <c r="D26" s="32" t="inlineStr"/>
      <c r="E26" s="32" t="inlineStr"/>
      <c r="F26" s="32" t="inlineStr"/>
      <c r="G26" s="32" t="inlineStr"/>
    </row>
    <row r="27" customHeight="1" ht="15">
      <c r="A27" s="33" t="inlineStr">
        <is>
          <r>
            <t xml:space="preserve">Equipamento Custo Horário</t>
          </r>
        </is>
      </c>
      <c r="B27" s="33" t="inlineStr"/>
      <c r="C27" s="12" t="inlineStr">
        <is>
          <r>
            <t xml:space="preserve">FONTE</t>
          </r>
        </is>
      </c>
      <c r="D27" s="12" t="inlineStr">
        <is>
          <r>
            <t xml:space="preserve">UNID</t>
          </r>
        </is>
      </c>
      <c r="E27" s="12" t="inlineStr">
        <is>
          <r>
            <t xml:space="preserve">COEFICIENTE</t>
          </r>
        </is>
      </c>
      <c r="F27" s="12" t="inlineStr">
        <is>
          <r>
            <t xml:space="preserve">PREÇO UNITÁRIO</t>
          </r>
        </is>
      </c>
      <c r="G27" s="12" t="inlineStr">
        <is>
          <r>
            <t xml:space="preserve">TOTAL</t>
          </r>
        </is>
      </c>
    </row>
    <row r="28" customHeight="1" ht="38">
      <c r="A28" s="34" t="inlineStr">
        <is>
          <r>
            <t xml:space="preserve">89272</t>
          </r>
        </is>
      </c>
      <c r="B28" s="35" t="inlineStr">
        <is>
          <r>
            <t xml:space="preserve">GUINDASTE HIDRÁULICO AUTOPROPELIDO, COM LANÇA TELESCÓPICA 28,80 M, CAPACIDADE MÁXIMA 30 T, POTÊNCIA 97 KW, TRAÇÃO 4 X 4 - CHP DIURNO. AF_11/2014</t>
          </r>
        </is>
      </c>
      <c r="C28" s="34" t="inlineStr">
        <is>
          <r>
            <t xml:space="preserve">SINAPI</t>
          </r>
        </is>
      </c>
      <c r="D28" s="34" t="inlineStr">
        <is>
          <r>
            <t xml:space="preserve">CHP</t>
          </r>
        </is>
      </c>
      <c r="E28" s="36" t="n">
        <v>6.0</v>
      </c>
      <c r="F28" s="37" t="n">
        <v>224.92</v>
      </c>
      <c r="G28" s="37" t="n">
        <f>ROUND(ROUND(E28,8)*F28,2)</f>
        <v>1349.52</v>
      </c>
    </row>
    <row r="29" customHeight="1" ht="18">
      <c r="A29" s="9" t="inlineStr"/>
      <c r="B29" s="9" t="inlineStr"/>
      <c r="C29" s="9" t="inlineStr"/>
      <c r="D29" s="9" t="inlineStr"/>
      <c r="E29" s="38" t="inlineStr">
        <is>
          <r>
            <t xml:space="preserve">TOTAL Equipamento Custo Horário:</t>
          </r>
        </is>
      </c>
      <c r="F29" s="38" t="inlineStr"/>
      <c r="G29" s="39" t="n">
        <f>SUM(G28:G28)</f>
        <v>1349.52</v>
      </c>
    </row>
    <row r="30" customHeight="1" ht="15">
      <c r="A30" s="33" t="inlineStr">
        <is>
          <r>
            <t xml:space="preserve">Material</t>
          </r>
        </is>
      </c>
      <c r="B30" s="33" t="inlineStr"/>
      <c r="C30" s="12" t="inlineStr">
        <is>
          <r>
            <t xml:space="preserve">FONTE</t>
          </r>
        </is>
      </c>
      <c r="D30" s="12" t="inlineStr">
        <is>
          <r>
            <t xml:space="preserve">UNID</t>
          </r>
        </is>
      </c>
      <c r="E30" s="12" t="inlineStr">
        <is>
          <r>
            <t xml:space="preserve">COEFICIENTE</t>
          </r>
        </is>
      </c>
      <c r="F30" s="12" t="inlineStr">
        <is>
          <r>
            <t xml:space="preserve">PREÇO UNITÁRIO</t>
          </r>
        </is>
      </c>
      <c r="G30" s="12" t="inlineStr">
        <is>
          <r>
            <t xml:space="preserve">TOTAL</t>
          </r>
        </is>
      </c>
    </row>
    <row r="31" customHeight="1" ht="29">
      <c r="A31" s="34" t="inlineStr">
        <is>
          <r>
            <t xml:space="preserve">00011272</t>
          </r>
        </is>
      </c>
      <c r="B31" s="35" t="inlineStr">
        <is>
          <r>
            <t xml:space="preserve">ALCA PREFORMADA DE DISTRIBUICAO, EM ACO GALVANIZADO, PARA CONDUTORES DE ALUMINIO AWG 2 (CAA 6/1 OU CA 7 FIOS)</t>
          </r>
        </is>
      </c>
      <c r="C31" s="34" t="inlineStr">
        <is>
          <r>
            <t xml:space="preserve">SINAPI</t>
          </r>
        </is>
      </c>
      <c r="D31" s="34" t="inlineStr">
        <is>
          <r>
            <t xml:space="preserve">UN</t>
          </r>
        </is>
      </c>
      <c r="E31" s="36" t="n">
        <v>3.0</v>
      </c>
      <c r="F31" s="37" t="n">
        <v>5.01</v>
      </c>
      <c r="G31" s="37" t="n">
        <f>ROUND(ROUND(E31,8)*F31,2)</f>
        <v>15.03</v>
      </c>
    </row>
    <row r="32" customHeight="1" ht="21">
      <c r="A32" s="34" t="inlineStr">
        <is>
          <r>
            <t xml:space="preserve">00000367</t>
          </r>
        </is>
      </c>
      <c r="B32" s="35" t="inlineStr">
        <is>
          <r>
            <t xml:space="preserve">AREIA GROSSA - POSTO JAZIDA/FORNECEDOR (RETIRADO NA JAZIDA, SEM TRANSPORTE)</t>
          </r>
        </is>
      </c>
      <c r="C32" s="34" t="inlineStr">
        <is>
          <r>
            <t xml:space="preserve">SINAPI</t>
          </r>
        </is>
      </c>
      <c r="D32" s="34" t="inlineStr">
        <is>
          <r>
            <t xml:space="preserve">M3</t>
          </r>
        </is>
      </c>
      <c r="E32" s="36" t="n">
        <v>1.0</v>
      </c>
      <c r="F32" s="37" t="n">
        <v>151.96</v>
      </c>
      <c r="G32" s="37" t="n">
        <f>ROUND(ROUND(E32,8)*F32,2)</f>
        <v>151.96</v>
      </c>
    </row>
    <row r="33" customHeight="1" ht="21">
      <c r="A33" s="34" t="inlineStr">
        <is>
          <r>
            <t xml:space="preserve">00000379</t>
          </r>
        </is>
      </c>
      <c r="B33" s="35" t="inlineStr">
        <is>
          <r>
            <t xml:space="preserve">ARRUELA QUADRADA EM ACO GALVANIZADO, DIMENSAO = 38 MM, ESPESSURA = 3MM, DIAMETRO DO FURO= 18 MM</t>
          </r>
        </is>
      </c>
      <c r="C33" s="34" t="inlineStr">
        <is>
          <r>
            <t xml:space="preserve">SINAPI</t>
          </r>
        </is>
      </c>
      <c r="D33" s="34" t="inlineStr">
        <is>
          <r>
            <t xml:space="preserve">UN</t>
          </r>
        </is>
      </c>
      <c r="E33" s="36" t="n">
        <v>24.0</v>
      </c>
      <c r="F33" s="37" t="n">
        <v>1.43</v>
      </c>
      <c r="G33" s="37" t="n">
        <f>ROUND(ROUND(E33,8)*F33,2)</f>
        <v>34.32</v>
      </c>
    </row>
    <row r="34" customHeight="1" ht="38">
      <c r="A34" s="34" t="inlineStr">
        <is>
          <r>
            <t xml:space="preserve">00001051</t>
          </r>
        </is>
      </c>
      <c r="B34" s="35" t="inlineStr">
        <is>
          <r>
            <t xml:space="preserve">CABECOTE PARA ENTRADA DE LINHA DE ALIMENTACAO PARA ELETRODUTO, EM LIGA DE ALUMINIO COM ACABAMENTO ANTI CORROSIVO, COM FIXACAO POR ENCAIXE LISO DE 360 GRAUS, DE 4"</t>
          </r>
        </is>
      </c>
      <c r="C34" s="34" t="inlineStr">
        <is>
          <r>
            <t xml:space="preserve">SINAPI</t>
          </r>
        </is>
      </c>
      <c r="D34" s="34" t="inlineStr">
        <is>
          <r>
            <t xml:space="preserve">UN</t>
          </r>
        </is>
      </c>
      <c r="E34" s="36" t="n">
        <v>1.0</v>
      </c>
      <c r="F34" s="37" t="n">
        <v>67.34</v>
      </c>
      <c r="G34" s="37" t="n">
        <f>ROUND(ROUND(E34,8)*F34,2)</f>
        <v>67.34</v>
      </c>
    </row>
    <row r="35" customHeight="1" ht="15">
      <c r="A35" s="34" t="inlineStr">
        <is>
          <r>
            <t xml:space="preserve">00000868</t>
          </r>
        </is>
      </c>
      <c r="B35" s="35" t="inlineStr">
        <is>
          <r>
            <t xml:space="preserve">CABO DE COBRE NU 25 MM2 MEIO-DURO</t>
          </r>
        </is>
      </c>
      <c r="C35" s="34" t="inlineStr">
        <is>
          <r>
            <t xml:space="preserve">SINAPI</t>
          </r>
        </is>
      </c>
      <c r="D35" s="34" t="inlineStr">
        <is>
          <r>
            <t xml:space="preserve">M</t>
          </r>
        </is>
      </c>
      <c r="E35" s="36" t="n">
        <v>5.0</v>
      </c>
      <c r="F35" s="37" t="n">
        <v>29.13</v>
      </c>
      <c r="G35" s="37" t="n">
        <f>ROUND(ROUND(E35,8)*F35,2)</f>
        <v>145.65</v>
      </c>
    </row>
    <row r="36" customHeight="1" ht="15">
      <c r="A36" s="34" t="inlineStr">
        <is>
          <r>
            <t xml:space="preserve">00000867</t>
          </r>
        </is>
      </c>
      <c r="B36" s="35" t="inlineStr">
        <is>
          <r>
            <t xml:space="preserve">CABO DE COBRE NU 50 MM2 MEIO-DURO</t>
          </r>
        </is>
      </c>
      <c r="C36" s="34" t="inlineStr">
        <is>
          <r>
            <t xml:space="preserve">SINAPI</t>
          </r>
        </is>
      </c>
      <c r="D36" s="34" t="inlineStr">
        <is>
          <r>
            <t xml:space="preserve">M</t>
          </r>
        </is>
      </c>
      <c r="E36" s="36" t="n">
        <v>40.0</v>
      </c>
      <c r="F36" s="37" t="n">
        <v>61.11</v>
      </c>
      <c r="G36" s="37" t="n">
        <f>ROUND(ROUND(E36,8)*F36,2)</f>
        <v>2444.4</v>
      </c>
    </row>
    <row r="37" customHeight="1" ht="38">
      <c r="A37" s="34" t="inlineStr">
        <is>
          <r>
            <t xml:space="preserve">00001018</t>
          </r>
        </is>
      </c>
      <c r="B37" s="35" t="inlineStr">
        <is>
          <r>
            <t xml:space="preserve">CABO DE COBRE, FLEXIVEL, CLASSE 4 OU 5, ISOLACAO EM PVC/A, ANTICHAMA BWF-B, COBERTURA PVC-ST1, ANTICHAMA BWF-B, 1 CONDUTOR, 0,6/1 KV, SECAO NOMINAL 50 MM2</t>
          </r>
        </is>
      </c>
      <c r="C37" s="34" t="inlineStr">
        <is>
          <r>
            <t xml:space="preserve">SINAPI</t>
          </r>
        </is>
      </c>
      <c r="D37" s="34" t="inlineStr">
        <is>
          <r>
            <t xml:space="preserve">M</t>
          </r>
        </is>
      </c>
      <c r="E37" s="36" t="n">
        <v>58.0</v>
      </c>
      <c r="F37" s="37" t="n">
        <v>58.12</v>
      </c>
      <c r="G37" s="37" t="n">
        <f>ROUND(ROUND(E37,8)*F37,2)</f>
        <v>3370.96</v>
      </c>
    </row>
    <row r="38" customHeight="1" ht="38">
      <c r="A38" s="34" t="inlineStr">
        <is>
          <r>
            <t xml:space="preserve">00000998</t>
          </r>
        </is>
      </c>
      <c r="B38" s="35" t="inlineStr">
        <is>
          <r>
            <t xml:space="preserve">CABO DE COBRE, FLEXIVEL, CLASSE 4 OU 5, ISOLACAO EM PVC/A, ANTICHAMA BWF-B, COBERTURA PVC-ST1, ANTICHAMA BWF-B, 1 CONDUTOR, 0,6/1 KV, SECAO NOMINAL 95 MM2</t>
          </r>
        </is>
      </c>
      <c r="C38" s="34" t="inlineStr">
        <is>
          <r>
            <t xml:space="preserve">SINAPI</t>
          </r>
        </is>
      </c>
      <c r="D38" s="34" t="inlineStr">
        <is>
          <r>
            <t xml:space="preserve">M</t>
          </r>
        </is>
      </c>
      <c r="E38" s="36" t="n">
        <v>174.0</v>
      </c>
      <c r="F38" s="37" t="n">
        <v>105.56</v>
      </c>
      <c r="G38" s="37" t="n">
        <f>ROUND(ROUND(E38,8)*F38,2)</f>
        <v>18367.44</v>
      </c>
    </row>
    <row r="39" customHeight="1" ht="38">
      <c r="A39" s="34" t="inlineStr">
        <is>
          <r>
            <t xml:space="preserve">00043093</t>
          </r>
        </is>
      </c>
      <c r="B39" s="35" t="inlineStr">
        <is>
          <r>
            <t xml:space="preserve">CAIXA DE DERIVACAO PARA MEDIDOR DE ENERGIA, COM BARRAMENTO POLIFASICO, EM POLICARBONATO / TERMOPLASTICO - MODULO (PADRAO CONCESSIONARIA LOCAL)</t>
          </r>
        </is>
      </c>
      <c r="C39" s="34" t="inlineStr">
        <is>
          <r>
            <t xml:space="preserve">SINAPI</t>
          </r>
        </is>
      </c>
      <c r="D39" s="34" t="inlineStr">
        <is>
          <r>
            <t xml:space="preserve">UN</t>
          </r>
        </is>
      </c>
      <c r="E39" s="36" t="n">
        <v>1.0</v>
      </c>
      <c r="F39" s="37" t="n">
        <v>265.4</v>
      </c>
      <c r="G39" s="37" t="n">
        <f>ROUND(ROUND(E39,8)*F39,2)</f>
        <v>265.4</v>
      </c>
    </row>
    <row r="40" customHeight="1" ht="29">
      <c r="A40" s="34" t="inlineStr">
        <is>
          <r>
            <t xml:space="preserve">00034643</t>
          </r>
        </is>
      </c>
      <c r="B40" s="35" t="inlineStr">
        <is>
          <r>
            <t xml:space="preserve">CAIXA DE INSPECAO PARA ATERRAMENTO E PARA RAIOS, EM POLIPROPILENO, DIAMETRO = 300 MM X ALTURA = 400 MM (INCLUIDA TAMPA SEM ESCOTILHA)</t>
          </r>
        </is>
      </c>
      <c r="C40" s="34" t="inlineStr">
        <is>
          <r>
            <t xml:space="preserve">SINAPI</t>
          </r>
        </is>
      </c>
      <c r="D40" s="34" t="inlineStr">
        <is>
          <r>
            <t xml:space="preserve">UN</t>
          </r>
        </is>
      </c>
      <c r="E40" s="36" t="n">
        <v>1.0</v>
      </c>
      <c r="F40" s="37" t="n">
        <v>44.07</v>
      </c>
      <c r="G40" s="37" t="n">
        <f>ROUND(ROUND(E40,8)*F40,2)</f>
        <v>44.07</v>
      </c>
    </row>
    <row r="41" customHeight="1" ht="29">
      <c r="A41" s="34" t="inlineStr">
        <is>
          <r>
            <t xml:space="preserve">00039692</t>
          </r>
        </is>
      </c>
      <c r="B41" s="35" t="inlineStr">
        <is>
          <r>
            <t xml:space="preserve">CAIXA DE PROTECAO PARA TRANSFORMADOR CORRENTE, EM CHAPA DE ACO 18 USG (PADRAO DA CONCESSIONARIA LOCAL)</t>
          </r>
        </is>
      </c>
      <c r="C41" s="34" t="inlineStr">
        <is>
          <r>
            <t xml:space="preserve">SINAPI</t>
          </r>
        </is>
      </c>
      <c r="D41" s="34" t="inlineStr">
        <is>
          <r>
            <t xml:space="preserve">UN</t>
          </r>
        </is>
      </c>
      <c r="E41" s="36" t="n">
        <v>1.0</v>
      </c>
      <c r="F41" s="37" t="n">
        <v>1002.21</v>
      </c>
      <c r="G41" s="37" t="n">
        <f>ROUND(ROUND(E41,8)*F41,2)</f>
        <v>1002.21</v>
      </c>
    </row>
    <row r="42" customHeight="1" ht="21">
      <c r="A42" s="34" t="inlineStr">
        <is>
          <r>
            <t xml:space="preserve">00011862</t>
          </r>
        </is>
      </c>
      <c r="B42" s="35" t="inlineStr">
        <is>
          <r>
            <t xml:space="preserve">CONECTOR METALICO TIPO PARAFUSO FENDIDO (SPLIT BOLT), PARA CABOS ATE 50 MM2</t>
          </r>
        </is>
      </c>
      <c r="C42" s="34" t="inlineStr">
        <is>
          <r>
            <t xml:space="preserve">SINAPI</t>
          </r>
        </is>
      </c>
      <c r="D42" s="34" t="inlineStr">
        <is>
          <r>
            <t xml:space="preserve">UN</t>
          </r>
        </is>
      </c>
      <c r="E42" s="36" t="n">
        <v>3.0</v>
      </c>
      <c r="F42" s="37" t="n">
        <v>18.47</v>
      </c>
      <c r="G42" s="37" t="n">
        <f>ROUND(ROUND(E42,8)*F42,2)</f>
        <v>55.41</v>
      </c>
    </row>
    <row r="43" customHeight="1" ht="21">
      <c r="A43" s="34" t="inlineStr">
        <is>
          <r>
            <t xml:space="preserve">00034519</t>
          </r>
        </is>
      </c>
      <c r="B43" s="35" t="inlineStr">
        <is>
          <r>
            <t xml:space="preserve">CRUZETA DE CONCRETO LEVE, COMP. 2000 MM SECAO, 90 X 90 MM</t>
          </r>
        </is>
      </c>
      <c r="C43" s="34" t="inlineStr">
        <is>
          <r>
            <t xml:space="preserve">SINAPI</t>
          </r>
        </is>
      </c>
      <c r="D43" s="34" t="inlineStr">
        <is>
          <r>
            <t xml:space="preserve">UN</t>
          </r>
        </is>
      </c>
      <c r="E43" s="36" t="n">
        <v>2.0</v>
      </c>
      <c r="F43" s="37" t="n">
        <v>148.12</v>
      </c>
      <c r="G43" s="37" t="n">
        <f>ROUND(ROUND(E43,8)*F43,2)</f>
        <v>296.24</v>
      </c>
    </row>
    <row r="44" customHeight="1" ht="21">
      <c r="A44" s="34" t="inlineStr">
        <is>
          <r>
            <t xml:space="preserve">00001808</t>
          </r>
        </is>
      </c>
      <c r="B44" s="35" t="inlineStr">
        <is>
          <r>
            <t xml:space="preserve">CURVA 90 GRAUS DE FERRO GALVANIZADO, COM ROSCA BSP MACHO/FEMEA, DE 4"</t>
          </r>
        </is>
      </c>
      <c r="C44" s="34" t="inlineStr">
        <is>
          <r>
            <t xml:space="preserve">SINAPI</t>
          </r>
        </is>
      </c>
      <c r="D44" s="34" t="inlineStr">
        <is>
          <r>
            <t xml:space="preserve">UN</t>
          </r>
        </is>
      </c>
      <c r="E44" s="36" t="n">
        <v>1.0</v>
      </c>
      <c r="F44" s="37" t="n">
        <v>635.31</v>
      </c>
      <c r="G44" s="37" t="n">
        <f>ROUND(ROUND(E44,8)*F44,2)</f>
        <v>635.31</v>
      </c>
    </row>
    <row r="45" customHeight="1" ht="21">
      <c r="A45" s="34" t="inlineStr">
        <is>
          <r>
            <t xml:space="preserve">00000402</t>
          </r>
        </is>
      </c>
      <c r="B45" s="35" t="inlineStr">
        <is>
          <r>
            <t xml:space="preserve">GANCHO OLHAL EM ACO GALVANIZADO, ESPESSURA 16MM, ABERTURA 21MM</t>
          </r>
        </is>
      </c>
      <c r="C45" s="34" t="inlineStr">
        <is>
          <r>
            <t xml:space="preserve">SINAPI</t>
          </r>
        </is>
      </c>
      <c r="D45" s="34" t="inlineStr">
        <is>
          <r>
            <t xml:space="preserve">UN</t>
          </r>
        </is>
      </c>
      <c r="E45" s="36" t="n">
        <v>3.0</v>
      </c>
      <c r="F45" s="37" t="n">
        <v>10.5</v>
      </c>
      <c r="G45" s="37" t="n">
        <f>ROUND(ROUND(E45,8)*F45,2)</f>
        <v>31.5</v>
      </c>
    </row>
    <row r="46" customHeight="1" ht="21">
      <c r="A46" s="34" t="inlineStr">
        <is>
          <r>
            <t xml:space="preserve">00001564</t>
          </r>
        </is>
      </c>
      <c r="B46" s="35" t="inlineStr">
        <is>
          <r>
            <t xml:space="preserve">GRAMPO PARALELO METALICO PARA CABO DE 6 A 50 MM2, COM 2 PARAFUSOS</t>
          </r>
        </is>
      </c>
      <c r="C46" s="34" t="inlineStr">
        <is>
          <r>
            <t xml:space="preserve">SINAPI</t>
          </r>
        </is>
      </c>
      <c r="D46" s="34" t="inlineStr">
        <is>
          <r>
            <t xml:space="preserve">UN</t>
          </r>
        </is>
      </c>
      <c r="E46" s="36" t="n">
        <v>9.0</v>
      </c>
      <c r="F46" s="37" t="n">
        <v>10.83</v>
      </c>
      <c r="G46" s="37" t="n">
        <f>ROUND(ROUND(E46,8)*F46,2)</f>
        <v>97.47</v>
      </c>
    </row>
    <row r="47" customHeight="1" ht="21">
      <c r="A47" s="34" t="inlineStr">
        <is>
          <r>
            <t xml:space="preserve">00003405</t>
          </r>
        </is>
      </c>
      <c r="B47" s="35" t="inlineStr">
        <is>
          <r>
            <t xml:space="preserve">ISOLADOR DE PORCELANA SUSPENSO, DISCO TIPO GARFO OLHAL, DIAMETRO DE 152 MM, PARA TENSAO DE *15* KV</t>
          </r>
        </is>
      </c>
      <c r="C47" s="34" t="inlineStr">
        <is>
          <r>
            <t xml:space="preserve">SINAPI</t>
          </r>
        </is>
      </c>
      <c r="D47" s="34" t="inlineStr">
        <is>
          <r>
            <t xml:space="preserve">UN</t>
          </r>
        </is>
      </c>
      <c r="E47" s="36" t="n">
        <v>3.0</v>
      </c>
      <c r="F47" s="37" t="n">
        <v>116.04</v>
      </c>
      <c r="G47" s="37" t="n">
        <f>ROUND(ROUND(E47,8)*F47,2)</f>
        <v>348.12</v>
      </c>
    </row>
    <row r="48" customHeight="1" ht="21">
      <c r="A48" s="34" t="inlineStr">
        <is>
          <r>
            <t xml:space="preserve">00003406</t>
          </r>
        </is>
      </c>
      <c r="B48" s="35" t="inlineStr">
        <is>
          <r>
            <t xml:space="preserve">ISOLADOR DE PORCELANA, TIPO PINO MONOCORPO, PARA TENSAO DE *15* KV</t>
          </r>
        </is>
      </c>
      <c r="C48" s="34" t="inlineStr">
        <is>
          <r>
            <t xml:space="preserve">SINAPI</t>
          </r>
        </is>
      </c>
      <c r="D48" s="34" t="inlineStr">
        <is>
          <r>
            <t xml:space="preserve">UN</t>
          </r>
        </is>
      </c>
      <c r="E48" s="36" t="n">
        <v>3.0</v>
      </c>
      <c r="F48" s="37" t="n">
        <v>35.52</v>
      </c>
      <c r="G48" s="37" t="n">
        <f>ROUND(ROUND(E48,8)*F48,2)</f>
        <v>106.56</v>
      </c>
    </row>
    <row r="49" customHeight="1" ht="21">
      <c r="A49" s="34" t="inlineStr">
        <is>
          <r>
            <t xml:space="preserve">00002641</t>
          </r>
        </is>
      </c>
      <c r="B49" s="35" t="inlineStr">
        <is>
          <r>
            <t xml:space="preserve">LUVA PARA ELETRODUTO, EM ACO GALVANIZADO ELETROLITICO, COM ROSCA, DIAMETRO DE 100 MM (4")</t>
          </r>
        </is>
      </c>
      <c r="C49" s="34" t="inlineStr">
        <is>
          <r>
            <t xml:space="preserve">SINAPI</t>
          </r>
        </is>
      </c>
      <c r="D49" s="34" t="inlineStr">
        <is>
          <r>
            <t xml:space="preserve">UN</t>
          </r>
        </is>
      </c>
      <c r="E49" s="36" t="n">
        <v>4.0</v>
      </c>
      <c r="F49" s="37" t="n">
        <v>20.8</v>
      </c>
      <c r="G49" s="37" t="n">
        <f>ROUND(ROUND(E49,8)*F49,2)</f>
        <v>83.2</v>
      </c>
    </row>
    <row r="50" customHeight="1" ht="21">
      <c r="A50" s="34" t="inlineStr">
        <is>
          <r>
            <t xml:space="preserve">00004276</t>
          </r>
        </is>
      </c>
      <c r="B50" s="35" t="inlineStr">
        <is>
          <r>
            <t xml:space="preserve">PARA-RAIOS DE DISTRIBUICAO, TENSAO NOMINAL 15 KV, CORRENTE NOMINAL DE DESCARGA 5 KA</t>
          </r>
        </is>
      </c>
      <c r="C50" s="34" t="inlineStr">
        <is>
          <r>
            <t xml:space="preserve">SINAPI</t>
          </r>
        </is>
      </c>
      <c r="D50" s="34" t="inlineStr">
        <is>
          <r>
            <t xml:space="preserve">UN</t>
          </r>
        </is>
      </c>
      <c r="E50" s="36" t="n">
        <v>3.0</v>
      </c>
      <c r="F50" s="37" t="n">
        <v>233.06</v>
      </c>
      <c r="G50" s="37" t="n">
        <f>ROUND(ROUND(E50,8)*F50,2)</f>
        <v>699.18</v>
      </c>
    </row>
    <row r="51" customHeight="1" ht="29">
      <c r="A51" s="34" t="inlineStr">
        <is>
          <r>
            <t xml:space="preserve">00000436</t>
          </r>
        </is>
      </c>
      <c r="B51" s="35" t="inlineStr">
        <is>
          <r>
            <t xml:space="preserve">PARAFUSO FRANCES M16 EM ACO GALVANIZADO, COMPRIMENTO = 150 MM, DIAMETRO = 16 MM, CABECA ABAULADA</t>
          </r>
        </is>
      </c>
      <c r="C51" s="34" t="inlineStr">
        <is>
          <r>
            <t xml:space="preserve">SINAPI</t>
          </r>
        </is>
      </c>
      <c r="D51" s="34" t="inlineStr">
        <is>
          <r>
            <t xml:space="preserve">UN</t>
          </r>
        </is>
      </c>
      <c r="E51" s="36" t="n">
        <v>3.0</v>
      </c>
      <c r="F51" s="37" t="n">
        <v>12.13</v>
      </c>
      <c r="G51" s="37" t="n">
        <f>ROUND(ROUND(E51,8)*F51,2)</f>
        <v>36.39</v>
      </c>
    </row>
    <row r="52" customHeight="1" ht="29">
      <c r="A52" s="34" t="inlineStr">
        <is>
          <r>
            <t xml:space="preserve">00000428</t>
          </r>
        </is>
      </c>
      <c r="B52" s="35" t="inlineStr">
        <is>
          <r>
            <t xml:space="preserve">PARAFUSO M16 EM ACO GALVANIZADO, COMPRIMENTO = 500 MM, DIAMETRO = 16 MM, ROSCA MAQUINA, COM CABECA SEXTAVADA E PORCA</t>
          </r>
        </is>
      </c>
      <c r="C52" s="34" t="inlineStr">
        <is>
          <r>
            <t xml:space="preserve">SINAPI</t>
          </r>
        </is>
      </c>
      <c r="D52" s="34" t="inlineStr">
        <is>
          <r>
            <t xml:space="preserve">UN</t>
          </r>
        </is>
      </c>
      <c r="E52" s="36" t="n">
        <v>3.0</v>
      </c>
      <c r="F52" s="37" t="n">
        <v>34.97</v>
      </c>
      <c r="G52" s="37" t="n">
        <f>ROUND(ROUND(E52,8)*F52,2)</f>
        <v>104.91</v>
      </c>
    </row>
    <row r="53" customHeight="1" ht="29">
      <c r="A53" s="34" t="inlineStr">
        <is>
          <r>
            <t xml:space="preserve">00000444</t>
          </r>
        </is>
      </c>
      <c r="B53" s="35" t="inlineStr">
        <is>
          <r>
            <t xml:space="preserve">PINO ROSCA EXTERNA, EM ACO GALVANIZADO, PARA ISOLADOR DE 15KV, DIAMETRO 25 MM, COMPRIMENTO *290* MM</t>
          </r>
        </is>
      </c>
      <c r="C53" s="34" t="inlineStr">
        <is>
          <r>
            <t xml:space="preserve">SINAPI</t>
          </r>
        </is>
      </c>
      <c r="D53" s="34" t="inlineStr">
        <is>
          <r>
            <t xml:space="preserve">UN</t>
          </r>
        </is>
      </c>
      <c r="E53" s="36" t="n">
        <v>3.0</v>
      </c>
      <c r="F53" s="37" t="n">
        <v>20.8</v>
      </c>
      <c r="G53" s="37" t="n">
        <f>ROUND(ROUND(E53,8)*F53,2)</f>
        <v>62.4</v>
      </c>
    </row>
    <row r="54" customHeight="1" ht="21">
      <c r="A54" s="34" t="inlineStr">
        <is>
          <r>
            <t xml:space="preserve">00000421</t>
          </r>
        </is>
      </c>
      <c r="B54" s="35" t="inlineStr">
        <is>
          <r>
            <t xml:space="preserve">PORCA OLHAL M 16, EM ACO GALVANIZADO, DIAMETRO = 16 MM</t>
          </r>
        </is>
      </c>
      <c r="C54" s="34" t="inlineStr">
        <is>
          <r>
            <t xml:space="preserve">SINAPI</t>
          </r>
        </is>
      </c>
      <c r="D54" s="34" t="inlineStr">
        <is>
          <r>
            <t xml:space="preserve">UN</t>
          </r>
        </is>
      </c>
      <c r="E54" s="36" t="n">
        <v>4.0</v>
      </c>
      <c r="F54" s="37" t="n">
        <v>21.12</v>
      </c>
      <c r="G54" s="37" t="n">
        <f>ROUND(ROUND(E54,8)*F54,2)</f>
        <v>84.48</v>
      </c>
    </row>
    <row r="55" customHeight="1" ht="21">
      <c r="A55" s="34" t="inlineStr">
        <is>
          <r>
            <t xml:space="preserve">00007581</t>
          </r>
        </is>
      </c>
      <c r="B55" s="35" t="inlineStr">
        <is>
          <r>
            <t xml:space="preserve">SAPATILHA EM ACO GALVANIZADO PARA CABOS COM DIAMETRO NOMINAL ATE 5/8"</t>
          </r>
        </is>
      </c>
      <c r="C55" s="34" t="inlineStr">
        <is>
          <r>
            <t xml:space="preserve">SINAPI</t>
          </r>
        </is>
      </c>
      <c r="D55" s="34" t="inlineStr">
        <is>
          <r>
            <t xml:space="preserve">UN</t>
          </r>
        </is>
      </c>
      <c r="E55" s="36" t="n">
        <v>3.0</v>
      </c>
      <c r="F55" s="37" t="n">
        <v>2.98</v>
      </c>
      <c r="G55" s="37" t="n">
        <f>ROUND(ROUND(E55,8)*F55,2)</f>
        <v>8.94</v>
      </c>
    </row>
    <row r="56" customHeight="1" ht="21">
      <c r="A56" s="34" t="inlineStr">
        <is>
          <r>
            <t xml:space="preserve">00007576</t>
          </r>
        </is>
      </c>
      <c r="B56" s="35" t="inlineStr">
        <is>
          <r>
            <t xml:space="preserve">SUPORTE EM ACO GALVANIZADO PARA TRANSFORMADOR PARA POSTE DUPLO T 185 X 95 MM, CHAPA DE 5/16"</t>
          </r>
        </is>
      </c>
      <c r="C56" s="34" t="inlineStr">
        <is>
          <r>
            <t xml:space="preserve">SINAPI</t>
          </r>
        </is>
      </c>
      <c r="D56" s="34" t="inlineStr">
        <is>
          <r>
            <t xml:space="preserve">UN</t>
          </r>
        </is>
      </c>
      <c r="E56" s="36" t="n">
        <v>2.0</v>
      </c>
      <c r="F56" s="37" t="n">
        <v>122.46</v>
      </c>
      <c r="G56" s="37" t="n">
        <f>ROUND(ROUND(E56,8)*F56,2)</f>
        <v>244.92</v>
      </c>
    </row>
    <row r="57" customHeight="1" ht="38">
      <c r="A57" s="34" t="inlineStr">
        <is>
          <r>
            <t xml:space="preserve">00007614</t>
          </r>
        </is>
      </c>
      <c r="B57" s="35" t="inlineStr">
        <is>
          <r>
            <t xml:space="preserve">TRANSFORMADOR TRIFASICO DE DISTRIBUICAO, POTENCIA DE 150 KVA, TENSAO NOMINAL DE 15 KV, TENSAO SECUNDARIA DE 220/127V, EM OLEO ISOLANTE TIPO MINERAL</t>
          </r>
        </is>
      </c>
      <c r="C57" s="34" t="inlineStr">
        <is>
          <r>
            <t xml:space="preserve">SINAPI</t>
          </r>
        </is>
      </c>
      <c r="D57" s="34" t="inlineStr">
        <is>
          <r>
            <t xml:space="preserve">UN</t>
          </r>
        </is>
      </c>
      <c r="E57" s="36" t="n">
        <v>1.0</v>
      </c>
      <c r="F57" s="37" t="n">
        <v>24241.23</v>
      </c>
      <c r="G57" s="37" t="n">
        <f>ROUND(ROUND(E57,8)*F57,2)</f>
        <v>24241.23</v>
      </c>
    </row>
    <row r="58" customHeight="1" ht="21">
      <c r="A58" s="34" t="inlineStr">
        <is>
          <r>
            <t xml:space="preserve">00007693</t>
          </r>
        </is>
      </c>
      <c r="B58" s="35" t="inlineStr">
        <is>
          <r>
            <t xml:space="preserve">TUBO ACO GALVANIZADO COM COSTURA, CLASSE MEDIA, DN 4", E = 4,50* MM, PESO 12,10* KG/M (NBR 5580)</t>
          </r>
        </is>
      </c>
      <c r="C58" s="34" t="inlineStr">
        <is>
          <r>
            <t xml:space="preserve">SINAPI</t>
          </r>
        </is>
      </c>
      <c r="D58" s="34" t="inlineStr">
        <is>
          <r>
            <t xml:space="preserve">M</t>
          </r>
        </is>
      </c>
      <c r="E58" s="36" t="n">
        <v>6.0</v>
      </c>
      <c r="F58" s="37" t="n">
        <v>210.25</v>
      </c>
      <c r="G58" s="37" t="n">
        <f>ROUND(ROUND(E58,8)*F58,2)</f>
        <v>1261.5</v>
      </c>
    </row>
    <row r="59" customHeight="1" ht="15">
      <c r="A59" s="9" t="inlineStr"/>
      <c r="B59" s="9" t="inlineStr"/>
      <c r="C59" s="9" t="inlineStr"/>
      <c r="D59" s="9" t="inlineStr"/>
      <c r="E59" s="38" t="inlineStr">
        <is>
          <r>
            <t xml:space="preserve">TOTAL Material:</t>
          </r>
        </is>
      </c>
      <c r="F59" s="38" t="inlineStr"/>
      <c r="G59" s="39" t="n">
        <f>SUM(G31:G58)</f>
        <v>54306.54</v>
      </c>
    </row>
    <row r="60" customHeight="1" ht="15">
      <c r="A60" s="33" t="inlineStr">
        <is>
          <r>
            <t xml:space="preserve">Mão de Obra com Encargos Complementares</t>
          </r>
        </is>
      </c>
      <c r="B60" s="33" t="inlineStr"/>
      <c r="C60" s="12" t="inlineStr">
        <is>
          <r>
            <t xml:space="preserve">FONTE</t>
          </r>
        </is>
      </c>
      <c r="D60" s="12" t="inlineStr">
        <is>
          <r>
            <t xml:space="preserve">UNID</t>
          </r>
        </is>
      </c>
      <c r="E60" s="12" t="inlineStr">
        <is>
          <r>
            <t xml:space="preserve">COEFICIENTE</t>
          </r>
        </is>
      </c>
      <c r="F60" s="12" t="inlineStr">
        <is>
          <r>
            <t xml:space="preserve">PREÇO UNITÁRIO</t>
          </r>
        </is>
      </c>
      <c r="G60" s="12" t="inlineStr">
        <is>
          <r>
            <t xml:space="preserve">TOTAL</t>
          </r>
        </is>
      </c>
    </row>
    <row r="61" customHeight="1" ht="21">
      <c r="A61" s="34" t="inlineStr">
        <is>
          <r>
            <t xml:space="preserve">88247</t>
          </r>
        </is>
      </c>
      <c r="B61" s="35" t="inlineStr">
        <is>
          <r>
            <t xml:space="preserve">AUXILIAR DE ELETRICISTA COM ENCARGOS COMPLEMENTARES</t>
          </r>
        </is>
      </c>
      <c r="C61" s="34" t="inlineStr">
        <is>
          <r>
            <t xml:space="preserve">SINAPI</t>
          </r>
        </is>
      </c>
      <c r="D61" s="34" t="inlineStr">
        <is>
          <r>
            <t xml:space="preserve">H</t>
          </r>
        </is>
      </c>
      <c r="E61" s="36" t="n">
        <v>24.0</v>
      </c>
      <c r="F61" s="37" t="n">
        <v>29.26</v>
      </c>
      <c r="G61" s="37" t="n">
        <f>ROUND(ROUND(E61,8)*F61,2)</f>
        <v>702.24</v>
      </c>
    </row>
    <row r="62" customHeight="1" ht="15">
      <c r="A62" s="34" t="inlineStr">
        <is>
          <r>
            <t xml:space="preserve">88264</t>
          </r>
        </is>
      </c>
      <c r="B62" s="35" t="inlineStr">
        <is>
          <r>
            <t xml:space="preserve">ELETRICISTA COM ENCARGOS COMPLEMENTARES</t>
          </r>
        </is>
      </c>
      <c r="C62" s="34" t="inlineStr">
        <is>
          <r>
            <t xml:space="preserve">SINAPI</t>
          </r>
        </is>
      </c>
      <c r="D62" s="34" t="inlineStr">
        <is>
          <r>
            <t xml:space="preserve">H</t>
          </r>
        </is>
      </c>
      <c r="E62" s="36" t="n">
        <v>24.0</v>
      </c>
      <c r="F62" s="37" t="n">
        <v>33.05</v>
      </c>
      <c r="G62" s="37" t="n">
        <f>ROUND(ROUND(E62,8)*F62,2)</f>
        <v>793.2</v>
      </c>
    </row>
    <row r="63" customHeight="1" ht="18">
      <c r="A63" s="9" t="inlineStr"/>
      <c r="B63" s="9" t="inlineStr"/>
      <c r="C63" s="9" t="inlineStr"/>
      <c r="D63" s="9" t="inlineStr"/>
      <c r="E63" s="38" t="inlineStr">
        <is>
          <r>
            <t xml:space="preserve">TOTAL Mão de Obra com Encargos Complementares:</t>
          </r>
        </is>
      </c>
      <c r="F63" s="38" t="inlineStr"/>
      <c r="G63" s="39" t="n">
        <f>SUM(G61:G62)</f>
        <v>1495.44</v>
      </c>
    </row>
    <row r="64" customHeight="1" ht="15">
      <c r="A64" s="33" t="inlineStr">
        <is>
          <r>
            <t xml:space="preserve">Serviço</t>
          </r>
        </is>
      </c>
      <c r="B64" s="33" t="inlineStr"/>
      <c r="C64" s="12" t="inlineStr">
        <is>
          <r>
            <t xml:space="preserve">FONTE</t>
          </r>
        </is>
      </c>
      <c r="D64" s="12" t="inlineStr">
        <is>
          <r>
            <t xml:space="preserve">UNID</t>
          </r>
        </is>
      </c>
      <c r="E64" s="12" t="inlineStr">
        <is>
          <r>
            <t xml:space="preserve">COEFICIENTE</t>
          </r>
        </is>
      </c>
      <c r="F64" s="12" t="inlineStr">
        <is>
          <r>
            <t xml:space="preserve">PREÇO UNITÁRIO</t>
          </r>
        </is>
      </c>
      <c r="G64" s="12" t="inlineStr">
        <is>
          <r>
            <t xml:space="preserve">TOTAL</t>
          </r>
        </is>
      </c>
    </row>
    <row r="65" customHeight="1" ht="29">
      <c r="A65" s="34" t="inlineStr">
        <is>
          <r>
            <t xml:space="preserve">101898</t>
          </r>
        </is>
      </c>
      <c r="B65" s="35" t="inlineStr">
        <is>
          <r>
            <t xml:space="preserve">DISJUNTOR TERMOMAGNÉTICO TRIPOLAR, CORRENTE NOMINAL DE 400A - FORNECIMENTO E INSTALAÇÃO. AF_07/2025</t>
          </r>
        </is>
      </c>
      <c r="C65" s="34" t="inlineStr">
        <is>
          <r>
            <t xml:space="preserve">SINAPI</t>
          </r>
        </is>
      </c>
      <c r="D65" s="34" t="inlineStr">
        <is>
          <r>
            <t xml:space="preserve">UN</t>
          </r>
        </is>
      </c>
      <c r="E65" s="36" t="n">
        <v>2.0</v>
      </c>
      <c r="F65" s="37" t="n">
        <v>1336.71</v>
      </c>
      <c r="G65" s="37" t="n">
        <f>ROUND(ROUND(E65,8)*F65,2)</f>
        <v>2673.42</v>
      </c>
    </row>
    <row r="66" customHeight="1" ht="29">
      <c r="A66" s="34" t="inlineStr">
        <is>
          <r>
            <t xml:space="preserve">93012</t>
          </r>
        </is>
      </c>
      <c r="B66" s="35" t="inlineStr">
        <is>
          <r>
            <t xml:space="preserve">ELETRODUTO RÍGIDO ROSCÁVEL, PVC, DN 110 MM (4"), PARA REDE ENTERRADA DE DISTRIBUIÇÃO DE ENERGIA ELÉTRICA - FORNECIMENTO E INSTALAÇÃO. AF_12/2021</t>
          </r>
        </is>
      </c>
      <c r="C66" s="34" t="inlineStr">
        <is>
          <r>
            <t xml:space="preserve">SINAPI</t>
          </r>
        </is>
      </c>
      <c r="D66" s="34" t="inlineStr">
        <is>
          <r>
            <t xml:space="preserve">M</t>
          </r>
        </is>
      </c>
      <c r="E66" s="36" t="n">
        <v>40.0</v>
      </c>
      <c r="F66" s="37" t="n">
        <v>73.76</v>
      </c>
      <c r="G66" s="37" t="n">
        <f>ROUND(ROUND(E66,8)*F66,2)</f>
        <v>2950.4</v>
      </c>
    </row>
    <row r="67" customHeight="1" ht="21">
      <c r="A67" s="34" t="inlineStr">
        <is>
          <r>
            <t xml:space="preserve">96985</t>
          </r>
        </is>
      </c>
      <c r="B67" s="35" t="inlineStr">
        <is>
          <r>
            <t xml:space="preserve">HASTE DE ATERRAMENTO, DIÂMETRO 5/8", COM 3 METROS - FORNECIMENTO E INSTALAÇÃO. AF_08/2023</t>
          </r>
        </is>
      </c>
      <c r="C67" s="34" t="inlineStr">
        <is>
          <r>
            <t xml:space="preserve">SINAPI</t>
          </r>
        </is>
      </c>
      <c r="D67" s="34" t="inlineStr">
        <is>
          <r>
            <t xml:space="preserve">UN</t>
          </r>
        </is>
      </c>
      <c r="E67" s="36" t="n">
        <v>3.0</v>
      </c>
      <c r="F67" s="37" t="n">
        <v>71.09</v>
      </c>
      <c r="G67" s="37" t="n">
        <f>ROUND(ROUND(E67,8)*F67,2)</f>
        <v>213.27</v>
      </c>
    </row>
    <row r="68" customHeight="1" ht="15">
      <c r="A68" s="9" t="inlineStr"/>
      <c r="B68" s="9" t="inlineStr"/>
      <c r="C68" s="9" t="inlineStr"/>
      <c r="D68" s="9" t="inlineStr"/>
      <c r="E68" s="38" t="inlineStr">
        <is>
          <r>
            <t xml:space="preserve">TOTAL Serviço:</t>
          </r>
        </is>
      </c>
      <c r="F68" s="38" t="inlineStr"/>
      <c r="G68" s="39" t="n">
        <f>SUM(G65:G67)</f>
        <v>5837.09</v>
      </c>
    </row>
    <row r="69" customHeight="1" ht="15">
      <c r="A69" s="9" t="inlineStr"/>
      <c r="B69" s="9" t="inlineStr"/>
      <c r="C69" s="9" t="inlineStr"/>
      <c r="D69" s="9" t="inlineStr"/>
      <c r="E69" s="40" t="inlineStr">
        <is>
          <r>
            <t xml:space="preserve">VALOR:</t>
          </r>
        </is>
      </c>
      <c r="F69" s="40" t="inlineStr"/>
      <c r="G69" s="41" t="n">
        <f>ROUND(SUM(G29,G59,G63,G68),2)</f>
        <v>62988.59</v>
      </c>
    </row>
    <row r="70" customHeight="1" ht="10">
      <c r="A70" s="9" t="inlineStr"/>
      <c r="B70" s="9" t="inlineStr"/>
      <c r="C70" s="9" t="inlineStr"/>
      <c r="D70" s="9" t="inlineStr"/>
      <c r="E70" s="31" t="inlineStr"/>
      <c r="F70" s="31" t="inlineStr"/>
      <c r="G70" s="31" t="inlineStr"/>
    </row>
    <row r="71" customHeight="1" ht="20">
      <c r="A71" s="32" t="inlineStr">
        <is>
          <r>
            <t xml:space="preserve">COM-12956880 Estrutura tipo N3-N3 com chave fusivel (UN) (UN)</t>
          </r>
        </is>
      </c>
      <c r="B71" s="32" t="inlineStr"/>
      <c r="C71" s="32" t="inlineStr"/>
      <c r="D71" s="32" t="inlineStr"/>
      <c r="E71" s="32" t="inlineStr"/>
      <c r="F71" s="32" t="inlineStr"/>
      <c r="G71" s="32" t="inlineStr"/>
    </row>
    <row r="72" customHeight="1" ht="15">
      <c r="A72" s="33" t="inlineStr">
        <is>
          <r>
            <t xml:space="preserve">Cotação</t>
          </r>
        </is>
      </c>
      <c r="B72" s="33" t="inlineStr"/>
      <c r="C72" s="12" t="inlineStr">
        <is>
          <r>
            <t xml:space="preserve">FONTE</t>
          </r>
        </is>
      </c>
      <c r="D72" s="12" t="inlineStr">
        <is>
          <r>
            <t xml:space="preserve">UNID</t>
          </r>
        </is>
      </c>
      <c r="E72" s="12" t="inlineStr">
        <is>
          <r>
            <t xml:space="preserve">COEFICIENTE</t>
          </r>
        </is>
      </c>
      <c r="F72" s="12" t="inlineStr">
        <is>
          <r>
            <t xml:space="preserve">PREÇO UNITÁRIO</t>
          </r>
        </is>
      </c>
      <c r="G72" s="12" t="inlineStr">
        <is>
          <r>
            <t xml:space="preserve">TOTAL</t>
          </r>
        </is>
      </c>
    </row>
    <row r="73" customHeight="1" ht="29">
      <c r="A73" s="34" t="inlineStr">
        <is>
          <r>
            <t xml:space="preserve">COT.FUS</t>
          </r>
        </is>
      </c>
      <c r="B73" s="35" t="inlineStr">
        <is>
          <r>
            <t xml:space="preserve">FUSIVEL NH 200 A 250 AMPERES, TAMANHO 1, CAPACIDADE DE INTERRUPCAO DE 120 KA, TENSAO NOMINAL DE 500V</t>
          </r>
        </is>
      </c>
      <c r="C73" s="34" t="inlineStr">
        <is>
          <r>
            <t xml:space="preserve">Composições </t>
          </r>
        </is>
      </c>
      <c r="D73" s="34" t="inlineStr">
        <is>
          <r>
            <t xml:space="preserve">UN</t>
          </r>
        </is>
      </c>
      <c r="E73" s="36" t="n">
        <v>3.0</v>
      </c>
      <c r="F73" s="37" t="n">
        <v>239.52</v>
      </c>
      <c r="G73" s="37" t="n">
        <f>ROUND(ROUND(E73,8)*F73,2)</f>
        <v>718.56</v>
      </c>
    </row>
    <row r="74" customHeight="1" ht="15">
      <c r="A74" s="9" t="inlineStr"/>
      <c r="B74" s="9" t="inlineStr"/>
      <c r="C74" s="9" t="inlineStr"/>
      <c r="D74" s="9" t="inlineStr"/>
      <c r="E74" s="38" t="inlineStr">
        <is>
          <r>
            <t xml:space="preserve">TOTAL Cotação:</t>
          </r>
        </is>
      </c>
      <c r="F74" s="38" t="inlineStr"/>
      <c r="G74" s="39" t="n">
        <f>SUM(G73:G73)</f>
        <v>718.56</v>
      </c>
    </row>
    <row r="75" customHeight="1" ht="15">
      <c r="A75" s="33" t="inlineStr">
        <is>
          <r>
            <t xml:space="preserve">Equipamento Custo Horário</t>
          </r>
        </is>
      </c>
      <c r="B75" s="33" t="inlineStr"/>
      <c r="C75" s="12" t="inlineStr">
        <is>
          <r>
            <t xml:space="preserve">FONTE</t>
          </r>
        </is>
      </c>
      <c r="D75" s="12" t="inlineStr">
        <is>
          <r>
            <t xml:space="preserve">UNID</t>
          </r>
        </is>
      </c>
      <c r="E75" s="12" t="inlineStr">
        <is>
          <r>
            <t xml:space="preserve">COEFICIENTE</t>
          </r>
        </is>
      </c>
      <c r="F75" s="12" t="inlineStr">
        <is>
          <r>
            <t xml:space="preserve">PREÇO UNITÁRIO</t>
          </r>
        </is>
      </c>
      <c r="G75" s="12" t="inlineStr">
        <is>
          <r>
            <t xml:space="preserve">TOTAL</t>
          </r>
        </is>
      </c>
    </row>
    <row r="76" customHeight="1" ht="38">
      <c r="A76" s="34" t="inlineStr">
        <is>
          <r>
            <t xml:space="preserve">89272</t>
          </r>
        </is>
      </c>
      <c r="B76" s="35" t="inlineStr">
        <is>
          <r>
            <t xml:space="preserve">GUINDASTE HIDRÁULICO AUTOPROPELIDO, COM LANÇA TELESCÓPICA 28,80 M, CAPACIDADE MÁXIMA 30 T, POTÊNCIA 97 KW, TRAÇÃO 4 X 4 - CHP DIURNO. AF_11/2014</t>
          </r>
        </is>
      </c>
      <c r="C76" s="34" t="inlineStr">
        <is>
          <r>
            <t xml:space="preserve">SINAPI</t>
          </r>
        </is>
      </c>
      <c r="D76" s="34" t="inlineStr">
        <is>
          <r>
            <t xml:space="preserve">CHP</t>
          </r>
        </is>
      </c>
      <c r="E76" s="36" t="n">
        <v>3.0</v>
      </c>
      <c r="F76" s="37" t="n">
        <v>224.92</v>
      </c>
      <c r="G76" s="37" t="n">
        <f>ROUND(ROUND(E76,8)*F76,2)</f>
        <v>674.76</v>
      </c>
    </row>
    <row r="77" customHeight="1" ht="18">
      <c r="A77" s="9" t="inlineStr"/>
      <c r="B77" s="9" t="inlineStr"/>
      <c r="C77" s="9" t="inlineStr"/>
      <c r="D77" s="9" t="inlineStr"/>
      <c r="E77" s="38" t="inlineStr">
        <is>
          <r>
            <t xml:space="preserve">TOTAL Equipamento Custo Horário:</t>
          </r>
        </is>
      </c>
      <c r="F77" s="38" t="inlineStr"/>
      <c r="G77" s="39" t="n">
        <f>SUM(G76:G76)</f>
        <v>674.76</v>
      </c>
    </row>
    <row r="78" customHeight="1" ht="15">
      <c r="A78" s="33" t="inlineStr">
        <is>
          <r>
            <t xml:space="preserve">Material</t>
          </r>
        </is>
      </c>
      <c r="B78" s="33" t="inlineStr"/>
      <c r="C78" s="12" t="inlineStr">
        <is>
          <r>
            <t xml:space="preserve">FONTE</t>
          </r>
        </is>
      </c>
      <c r="D78" s="12" t="inlineStr">
        <is>
          <r>
            <t xml:space="preserve">UNID</t>
          </r>
        </is>
      </c>
      <c r="E78" s="12" t="inlineStr">
        <is>
          <r>
            <t xml:space="preserve">COEFICIENTE</t>
          </r>
        </is>
      </c>
      <c r="F78" s="12" t="inlineStr">
        <is>
          <r>
            <t xml:space="preserve">PREÇO UNITÁRIO</t>
          </r>
        </is>
      </c>
      <c r="G78" s="12" t="inlineStr">
        <is>
          <r>
            <t xml:space="preserve">TOTAL</t>
          </r>
        </is>
      </c>
    </row>
    <row r="79" customHeight="1" ht="29">
      <c r="A79" s="34" t="inlineStr">
        <is>
          <r>
            <t xml:space="preserve">00011272</t>
          </r>
        </is>
      </c>
      <c r="B79" s="35" t="inlineStr">
        <is>
          <r>
            <t xml:space="preserve">ALCA PREFORMADA DE DISTRIBUICAO, EM ACO GALVANIZADO, PARA CONDUTORES DE ALUMINIO AWG 2 (CAA 6/1 OU CA 7 FIOS)</t>
          </r>
        </is>
      </c>
      <c r="C79" s="34" t="inlineStr">
        <is>
          <r>
            <t xml:space="preserve">SINAPI</t>
          </r>
        </is>
      </c>
      <c r="D79" s="34" t="inlineStr">
        <is>
          <r>
            <t xml:space="preserve">UN</t>
          </r>
        </is>
      </c>
      <c r="E79" s="36" t="n">
        <v>6.0</v>
      </c>
      <c r="F79" s="37" t="n">
        <v>5.01</v>
      </c>
      <c r="G79" s="37" t="n">
        <f>ROUND(ROUND(E79,8)*F79,2)</f>
        <v>30.06</v>
      </c>
    </row>
    <row r="80" customHeight="1" ht="21">
      <c r="A80" s="34" t="inlineStr">
        <is>
          <r>
            <t xml:space="preserve">00000367</t>
          </r>
        </is>
      </c>
      <c r="B80" s="35" t="inlineStr">
        <is>
          <r>
            <t xml:space="preserve">AREIA GROSSA - POSTO JAZIDA/FORNECEDOR (RETIRADO NA JAZIDA, SEM TRANSPORTE)</t>
          </r>
        </is>
      </c>
      <c r="C80" s="34" t="inlineStr">
        <is>
          <r>
            <t xml:space="preserve">SINAPI</t>
          </r>
        </is>
      </c>
      <c r="D80" s="34" t="inlineStr">
        <is>
          <r>
            <t xml:space="preserve">M3</t>
          </r>
        </is>
      </c>
      <c r="E80" s="36" t="n">
        <v>1.0</v>
      </c>
      <c r="F80" s="37" t="n">
        <v>151.96</v>
      </c>
      <c r="G80" s="37" t="n">
        <f>ROUND(ROUND(E80,8)*F80,2)</f>
        <v>151.96</v>
      </c>
    </row>
    <row r="81" customHeight="1" ht="21">
      <c r="A81" s="34" t="inlineStr">
        <is>
          <r>
            <t xml:space="preserve">00000379</t>
          </r>
        </is>
      </c>
      <c r="B81" s="35" t="inlineStr">
        <is>
          <r>
            <t xml:space="preserve">ARRUELA QUADRADA EM ACO GALVANIZADO, DIMENSAO = 38 MM, ESPESSURA = 3MM, DIAMETRO DO FURO= 18 MM</t>
          </r>
        </is>
      </c>
      <c r="C81" s="34" t="inlineStr">
        <is>
          <r>
            <t xml:space="preserve">SINAPI</t>
          </r>
        </is>
      </c>
      <c r="D81" s="34" t="inlineStr">
        <is>
          <r>
            <t xml:space="preserve">UN</t>
          </r>
        </is>
      </c>
      <c r="E81" s="36" t="n">
        <v>22.0</v>
      </c>
      <c r="F81" s="37" t="n">
        <v>1.43</v>
      </c>
      <c r="G81" s="37" t="n">
        <f>ROUND(ROUND(E81,8)*F81,2)</f>
        <v>31.46</v>
      </c>
    </row>
    <row r="82" customHeight="1" ht="15">
      <c r="A82" s="34" t="inlineStr">
        <is>
          <r>
            <t xml:space="preserve">00000857</t>
          </r>
        </is>
      </c>
      <c r="B82" s="35" t="inlineStr">
        <is>
          <r>
            <t xml:space="preserve">CABO DE COBRE NU 16 MM2 MEIO-DURO</t>
          </r>
        </is>
      </c>
      <c r="C82" s="34" t="inlineStr">
        <is>
          <r>
            <t xml:space="preserve">SINAPI</t>
          </r>
        </is>
      </c>
      <c r="D82" s="34" t="inlineStr">
        <is>
          <r>
            <t xml:space="preserve">M</t>
          </r>
        </is>
      </c>
      <c r="E82" s="36" t="n">
        <v>12.0</v>
      </c>
      <c r="F82" s="37" t="n">
        <v>20.43</v>
      </c>
      <c r="G82" s="37" t="n">
        <f>ROUND(ROUND(E82,8)*F82,2)</f>
        <v>245.16</v>
      </c>
    </row>
    <row r="83" customHeight="1" ht="21">
      <c r="A83" s="34" t="inlineStr">
        <is>
          <r>
            <t xml:space="preserve">00034519</t>
          </r>
        </is>
      </c>
      <c r="B83" s="35" t="inlineStr">
        <is>
          <r>
            <t xml:space="preserve">CRUZETA DE CONCRETO LEVE, COMP. 2000 MM SECAO, 90 X 90 MM</t>
          </r>
        </is>
      </c>
      <c r="C83" s="34" t="inlineStr">
        <is>
          <r>
            <t xml:space="preserve">SINAPI</t>
          </r>
        </is>
      </c>
      <c r="D83" s="34" t="inlineStr">
        <is>
          <r>
            <t xml:space="preserve">UN</t>
          </r>
        </is>
      </c>
      <c r="E83" s="36" t="n">
        <v>4.0</v>
      </c>
      <c r="F83" s="37" t="n">
        <v>148.12</v>
      </c>
      <c r="G83" s="37" t="n">
        <f>ROUND(ROUND(E83,8)*F83,2)</f>
        <v>592.48</v>
      </c>
    </row>
    <row r="84" customHeight="1" ht="21">
      <c r="A84" s="34" t="inlineStr">
        <is>
          <r>
            <t xml:space="preserve">00000402</t>
          </r>
        </is>
      </c>
      <c r="B84" s="35" t="inlineStr">
        <is>
          <r>
            <t xml:space="preserve">GANCHO OLHAL EM ACO GALVANIZADO, ESPESSURA 16MM, ABERTURA 21MM</t>
          </r>
        </is>
      </c>
      <c r="C84" s="34" t="inlineStr">
        <is>
          <r>
            <t xml:space="preserve">SINAPI</t>
          </r>
        </is>
      </c>
      <c r="D84" s="34" t="inlineStr">
        <is>
          <r>
            <t xml:space="preserve">UN</t>
          </r>
        </is>
      </c>
      <c r="E84" s="36" t="n">
        <v>6.0</v>
      </c>
      <c r="F84" s="37" t="n">
        <v>10.5</v>
      </c>
      <c r="G84" s="37" t="n">
        <f>ROUND(ROUND(E84,8)*F84,2)</f>
        <v>63.0</v>
      </c>
    </row>
    <row r="85" customHeight="1" ht="29">
      <c r="A85" s="34" t="inlineStr">
        <is>
          <r>
            <t xml:space="preserve">00011837</t>
          </r>
        </is>
      </c>
      <c r="B85" s="35" t="inlineStr">
        <is>
          <r>
            <t xml:space="preserve">GRAMPO LINHA VIVA DE LATAO ESTANHADO, DIAMETRO DO CONDUTOR PRINCIPAL DE 10 A 120 MM2, DIAMETRO DA DERIVACAO DE 10 A 70 MM2</t>
          </r>
        </is>
      </c>
      <c r="C85" s="34" t="inlineStr">
        <is>
          <r>
            <t xml:space="preserve">SINAPI</t>
          </r>
        </is>
      </c>
      <c r="D85" s="34" t="inlineStr">
        <is>
          <r>
            <t xml:space="preserve">UN</t>
          </r>
        </is>
      </c>
      <c r="E85" s="36" t="n">
        <v>3.0</v>
      </c>
      <c r="F85" s="37" t="n">
        <v>56.71</v>
      </c>
      <c r="G85" s="37" t="n">
        <f>ROUND(ROUND(E85,8)*F85,2)</f>
        <v>170.13</v>
      </c>
    </row>
    <row r="86" customHeight="1" ht="21">
      <c r="A86" s="34" t="inlineStr">
        <is>
          <r>
            <t xml:space="preserve">00001564</t>
          </r>
        </is>
      </c>
      <c r="B86" s="35" t="inlineStr">
        <is>
          <r>
            <t xml:space="preserve">GRAMPO PARALELO METALICO PARA CABO DE 6 A 50 MM2, COM 2 PARAFUSOS</t>
          </r>
        </is>
      </c>
      <c r="C86" s="34" t="inlineStr">
        <is>
          <r>
            <t xml:space="preserve">SINAPI</t>
          </r>
        </is>
      </c>
      <c r="D86" s="34" t="inlineStr">
        <is>
          <r>
            <t xml:space="preserve">UN</t>
          </r>
        </is>
      </c>
      <c r="E86" s="36" t="n">
        <v>6.0</v>
      </c>
      <c r="F86" s="37" t="n">
        <v>10.83</v>
      </c>
      <c r="G86" s="37" t="n">
        <f>ROUND(ROUND(E86,8)*F86,2)</f>
        <v>64.98</v>
      </c>
    </row>
    <row r="87" customHeight="1" ht="21">
      <c r="A87" s="34" t="inlineStr">
        <is>
          <r>
            <t xml:space="preserve">00003405</t>
          </r>
        </is>
      </c>
      <c r="B87" s="35" t="inlineStr">
        <is>
          <r>
            <t xml:space="preserve">ISOLADOR DE PORCELANA SUSPENSO, DISCO TIPO GARFO OLHAL, DIAMETRO DE 152 MM, PARA TENSAO DE *15* KV</t>
          </r>
        </is>
      </c>
      <c r="C87" s="34" t="inlineStr">
        <is>
          <r>
            <t xml:space="preserve">SINAPI</t>
          </r>
        </is>
      </c>
      <c r="D87" s="34" t="inlineStr">
        <is>
          <r>
            <t xml:space="preserve">UN</t>
          </r>
        </is>
      </c>
      <c r="E87" s="36" t="n">
        <v>6.0</v>
      </c>
      <c r="F87" s="37" t="n">
        <v>116.04</v>
      </c>
      <c r="G87" s="37" t="n">
        <f>ROUND(ROUND(E87,8)*F87,2)</f>
        <v>696.24</v>
      </c>
    </row>
    <row r="88" customHeight="1" ht="21">
      <c r="A88" s="34" t="inlineStr">
        <is>
          <r>
            <t xml:space="preserve">00003406</t>
          </r>
        </is>
      </c>
      <c r="B88" s="35" t="inlineStr">
        <is>
          <r>
            <t xml:space="preserve">ISOLADOR DE PORCELANA, TIPO PINO MONOCORPO, PARA TENSAO DE *15* KV</t>
          </r>
        </is>
      </c>
      <c r="C88" s="34" t="inlineStr">
        <is>
          <r>
            <t xml:space="preserve">SINAPI</t>
          </r>
        </is>
      </c>
      <c r="D88" s="34" t="inlineStr">
        <is>
          <r>
            <t xml:space="preserve">UN</t>
          </r>
        </is>
      </c>
      <c r="E88" s="36" t="n">
        <v>3.0</v>
      </c>
      <c r="F88" s="37" t="n">
        <v>35.52</v>
      </c>
      <c r="G88" s="37" t="n">
        <f>ROUND(ROUND(E88,8)*F88,2)</f>
        <v>106.56</v>
      </c>
    </row>
    <row r="89" customHeight="1" ht="29">
      <c r="A89" s="34" t="inlineStr">
        <is>
          <r>
            <t xml:space="preserve">00000428</t>
          </r>
        </is>
      </c>
      <c r="B89" s="35" t="inlineStr">
        <is>
          <r>
            <t xml:space="preserve">PARAFUSO M16 EM ACO GALVANIZADO, COMPRIMENTO = 500 MM, DIAMETRO = 16 MM, ROSCA MAQUINA, COM CABECA SEXTAVADA E PORCA</t>
          </r>
        </is>
      </c>
      <c r="C89" s="34" t="inlineStr">
        <is>
          <r>
            <t xml:space="preserve">SINAPI</t>
          </r>
        </is>
      </c>
      <c r="D89" s="34" t="inlineStr">
        <is>
          <r>
            <t xml:space="preserve">UN</t>
          </r>
        </is>
      </c>
      <c r="E89" s="36" t="n">
        <v>8.0</v>
      </c>
      <c r="F89" s="37" t="n">
        <v>34.97</v>
      </c>
      <c r="G89" s="37" t="n">
        <f>ROUND(ROUND(E89,8)*F89,2)</f>
        <v>279.76</v>
      </c>
    </row>
    <row r="90" customHeight="1" ht="29">
      <c r="A90" s="34" t="inlineStr">
        <is>
          <r>
            <t xml:space="preserve">00000444</t>
          </r>
        </is>
      </c>
      <c r="B90" s="35" t="inlineStr">
        <is>
          <r>
            <t xml:space="preserve">PINO ROSCA EXTERNA, EM ACO GALVANIZADO, PARA ISOLADOR DE 15KV, DIAMETRO 25 MM, COMPRIMENTO *290* MM</t>
          </r>
        </is>
      </c>
      <c r="C90" s="34" t="inlineStr">
        <is>
          <r>
            <t xml:space="preserve">SINAPI</t>
          </r>
        </is>
      </c>
      <c r="D90" s="34" t="inlineStr">
        <is>
          <r>
            <t xml:space="preserve">UN</t>
          </r>
        </is>
      </c>
      <c r="E90" s="36" t="n">
        <v>3.0</v>
      </c>
      <c r="F90" s="37" t="n">
        <v>20.8</v>
      </c>
      <c r="G90" s="37" t="n">
        <f>ROUND(ROUND(E90,8)*F90,2)</f>
        <v>62.4</v>
      </c>
    </row>
    <row r="91" customHeight="1" ht="21">
      <c r="A91" s="34" t="inlineStr">
        <is>
          <r>
            <t xml:space="preserve">00000421</t>
          </r>
        </is>
      </c>
      <c r="B91" s="35" t="inlineStr">
        <is>
          <r>
            <t xml:space="preserve">PORCA OLHAL M 16, EM ACO GALVANIZADO, DIAMETRO = 16 MM</t>
          </r>
        </is>
      </c>
      <c r="C91" s="34" t="inlineStr">
        <is>
          <r>
            <t xml:space="preserve">SINAPI</t>
          </r>
        </is>
      </c>
      <c r="D91" s="34" t="inlineStr">
        <is>
          <r>
            <t xml:space="preserve">UN</t>
          </r>
        </is>
      </c>
      <c r="E91" s="36" t="n">
        <v>3.0</v>
      </c>
      <c r="F91" s="37" t="n">
        <v>21.12</v>
      </c>
      <c r="G91" s="37" t="n">
        <f>ROUND(ROUND(E91,8)*F91,2)</f>
        <v>63.36</v>
      </c>
    </row>
    <row r="92" customHeight="1" ht="29">
      <c r="A92" s="34" t="inlineStr">
        <is>
          <r>
            <t xml:space="preserve">00005057</t>
          </r>
        </is>
      </c>
      <c r="B92" s="35" t="inlineStr">
        <is>
          <r>
            <t xml:space="preserve">POSTE DE CONCRETO ARMADO DE SECAO DUPLO T, EXTENSAO DE 10,00 M, RESISTENCIA DE 300 A 400 DAN, TIPO B OU D</t>
          </r>
        </is>
      </c>
      <c r="C92" s="34" t="inlineStr">
        <is>
          <r>
            <t xml:space="preserve">SINAPI</t>
          </r>
        </is>
      </c>
      <c r="D92" s="34" t="inlineStr">
        <is>
          <r>
            <t xml:space="preserve">UN</t>
          </r>
        </is>
      </c>
      <c r="E92" s="36" t="n">
        <v>1.0</v>
      </c>
      <c r="F92" s="37" t="n">
        <v>1719.25</v>
      </c>
      <c r="G92" s="37" t="n">
        <f>ROUND(ROUND(E92,8)*F92,2)</f>
        <v>1719.25</v>
      </c>
    </row>
    <row r="93" customHeight="1" ht="21">
      <c r="A93" s="34" t="inlineStr">
        <is>
          <r>
            <t xml:space="preserve">00007581</t>
          </r>
        </is>
      </c>
      <c r="B93" s="35" t="inlineStr">
        <is>
          <r>
            <t xml:space="preserve">SAPATILHA EM ACO GALVANIZADO PARA CABOS COM DIAMETRO NOMINAL ATE 5/8"</t>
          </r>
        </is>
      </c>
      <c r="C93" s="34" t="inlineStr">
        <is>
          <r>
            <t xml:space="preserve">SINAPI</t>
          </r>
        </is>
      </c>
      <c r="D93" s="34" t="inlineStr">
        <is>
          <r>
            <t xml:space="preserve">UN</t>
          </r>
        </is>
      </c>
      <c r="E93" s="36" t="n">
        <v>6.0</v>
      </c>
      <c r="F93" s="37" t="n">
        <v>2.98</v>
      </c>
      <c r="G93" s="37" t="n">
        <f>ROUND(ROUND(E93,8)*F93,2)</f>
        <v>17.88</v>
      </c>
    </row>
    <row r="94" customHeight="1" ht="15">
      <c r="A94" s="9" t="inlineStr"/>
      <c r="B94" s="9" t="inlineStr"/>
      <c r="C94" s="9" t="inlineStr"/>
      <c r="D94" s="9" t="inlineStr"/>
      <c r="E94" s="38" t="inlineStr">
        <is>
          <r>
            <t xml:space="preserve">TOTAL Material:</t>
          </r>
        </is>
      </c>
      <c r="F94" s="38" t="inlineStr"/>
      <c r="G94" s="39" t="n">
        <f>SUM(G79:G93)</f>
        <v>4294.68</v>
      </c>
    </row>
    <row r="95" customHeight="1" ht="15">
      <c r="A95" s="33" t="inlineStr">
        <is>
          <r>
            <t xml:space="preserve">Mão de Obra com Encargos Complementares</t>
          </r>
        </is>
      </c>
      <c r="B95" s="33" t="inlineStr"/>
      <c r="C95" s="12" t="inlineStr">
        <is>
          <r>
            <t xml:space="preserve">FONTE</t>
          </r>
        </is>
      </c>
      <c r="D95" s="12" t="inlineStr">
        <is>
          <r>
            <t xml:space="preserve">UNID</t>
          </r>
        </is>
      </c>
      <c r="E95" s="12" t="inlineStr">
        <is>
          <r>
            <t xml:space="preserve">COEFICIENTE</t>
          </r>
        </is>
      </c>
      <c r="F95" s="12" t="inlineStr">
        <is>
          <r>
            <t xml:space="preserve">PREÇO UNITÁRIO</t>
          </r>
        </is>
      </c>
      <c r="G95" s="12" t="inlineStr">
        <is>
          <r>
            <t xml:space="preserve">TOTAL</t>
          </r>
        </is>
      </c>
    </row>
    <row r="96" customHeight="1" ht="21">
      <c r="A96" s="34" t="inlineStr">
        <is>
          <r>
            <t xml:space="preserve">88247</t>
          </r>
        </is>
      </c>
      <c r="B96" s="35" t="inlineStr">
        <is>
          <r>
            <t xml:space="preserve">AUXILIAR DE ELETRICISTA COM ENCARGOS COMPLEMENTARES</t>
          </r>
        </is>
      </c>
      <c r="C96" s="34" t="inlineStr">
        <is>
          <r>
            <t xml:space="preserve">SINAPI</t>
          </r>
        </is>
      </c>
      <c r="D96" s="34" t="inlineStr">
        <is>
          <r>
            <t xml:space="preserve">H</t>
          </r>
        </is>
      </c>
      <c r="E96" s="36" t="n">
        <v>10.0</v>
      </c>
      <c r="F96" s="37" t="n">
        <v>29.26</v>
      </c>
      <c r="G96" s="37" t="n">
        <f>ROUND(ROUND(E96,8)*F96,2)</f>
        <v>292.6</v>
      </c>
    </row>
    <row r="97" customHeight="1" ht="15">
      <c r="A97" s="34" t="inlineStr">
        <is>
          <r>
            <t xml:space="preserve">88264</t>
          </r>
        </is>
      </c>
      <c r="B97" s="35" t="inlineStr">
        <is>
          <r>
            <t xml:space="preserve">ELETRICISTA COM ENCARGOS COMPLEMENTARES</t>
          </r>
        </is>
      </c>
      <c r="C97" s="34" t="inlineStr">
        <is>
          <r>
            <t xml:space="preserve">SINAPI</t>
          </r>
        </is>
      </c>
      <c r="D97" s="34" t="inlineStr">
        <is>
          <r>
            <t xml:space="preserve">H</t>
          </r>
        </is>
      </c>
      <c r="E97" s="36" t="n">
        <v>10.0</v>
      </c>
      <c r="F97" s="37" t="n">
        <v>33.05</v>
      </c>
      <c r="G97" s="37" t="n">
        <f>ROUND(ROUND(E97,8)*F97,2)</f>
        <v>330.5</v>
      </c>
    </row>
    <row r="98" customHeight="1" ht="18">
      <c r="A98" s="9" t="inlineStr"/>
      <c r="B98" s="9" t="inlineStr"/>
      <c r="C98" s="9" t="inlineStr"/>
      <c r="D98" s="9" t="inlineStr"/>
      <c r="E98" s="38" t="inlineStr">
        <is>
          <r>
            <t xml:space="preserve">TOTAL Mão de Obra com Encargos Complementares:</t>
          </r>
        </is>
      </c>
      <c r="F98" s="38" t="inlineStr"/>
      <c r="G98" s="39" t="n">
        <f>SUM(G96:G97)</f>
        <v>623.1</v>
      </c>
    </row>
    <row r="99" customHeight="1" ht="15">
      <c r="A99" s="9" t="inlineStr"/>
      <c r="B99" s="9" t="inlineStr"/>
      <c r="C99" s="9" t="inlineStr"/>
      <c r="D99" s="9" t="inlineStr"/>
      <c r="E99" s="40" t="inlineStr">
        <is>
          <r>
            <t xml:space="preserve">VALOR:</t>
          </r>
        </is>
      </c>
      <c r="F99" s="40" t="inlineStr"/>
      <c r="G99" s="41" t="n">
        <f>ROUND(SUM(G74,G77,G94,G98),2)</f>
        <v>6311.1</v>
      </c>
    </row>
    <row r="100" customHeight="1" ht="10">
      <c r="A100" s="9" t="inlineStr"/>
      <c r="B100" s="9" t="inlineStr"/>
      <c r="C100" s="9" t="inlineStr"/>
      <c r="D100" s="9" t="inlineStr"/>
      <c r="E100" s="31" t="inlineStr"/>
      <c r="F100" s="31" t="inlineStr"/>
      <c r="G100" s="31" t="inlineStr"/>
    </row>
    <row r="101" customHeight="1" ht="20">
      <c r="A101" s="32" t="inlineStr">
        <is>
          <r>
            <t xml:space="preserve">COMP-88895730 Derivação N3 (UN)</t>
          </r>
        </is>
      </c>
      <c r="B101" s="32" t="inlineStr"/>
      <c r="C101" s="32" t="inlineStr"/>
      <c r="D101" s="32" t="inlineStr"/>
      <c r="E101" s="32" t="inlineStr"/>
      <c r="F101" s="32" t="inlineStr"/>
      <c r="G101" s="32" t="inlineStr"/>
    </row>
    <row r="102" customHeight="1" ht="15">
      <c r="A102" s="33" t="inlineStr">
        <is>
          <r>
            <t xml:space="preserve">Material</t>
          </r>
        </is>
      </c>
      <c r="B102" s="33" t="inlineStr"/>
      <c r="C102" s="12" t="inlineStr">
        <is>
          <r>
            <t xml:space="preserve">FONTE</t>
          </r>
        </is>
      </c>
      <c r="D102" s="12" t="inlineStr">
        <is>
          <r>
            <t xml:space="preserve">UNID</t>
          </r>
        </is>
      </c>
      <c r="E102" s="12" t="inlineStr">
        <is>
          <r>
            <t xml:space="preserve">COEFICIENTE</t>
          </r>
        </is>
      </c>
      <c r="F102" s="12" t="inlineStr">
        <is>
          <r>
            <t xml:space="preserve">PREÇO UNITÁRIO</t>
          </r>
        </is>
      </c>
      <c r="G102" s="12" t="inlineStr">
        <is>
          <r>
            <t xml:space="preserve">TOTAL</t>
          </r>
        </is>
      </c>
    </row>
    <row r="103" customHeight="1" ht="29">
      <c r="A103" s="34" t="inlineStr">
        <is>
          <r>
            <t xml:space="preserve">00011272</t>
          </r>
        </is>
      </c>
      <c r="B103" s="35" t="inlineStr">
        <is>
          <r>
            <t xml:space="preserve">ALCA PREFORMADA DE DISTRIBUICAO, EM ACO GALVANIZADO, PARA CONDUTORES DE ALUMINIO AWG 2 (CAA 6/1 OU CA 7 FIOS)</t>
          </r>
        </is>
      </c>
      <c r="C103" s="34" t="inlineStr">
        <is>
          <r>
            <t xml:space="preserve">SINAPI</t>
          </r>
        </is>
      </c>
      <c r="D103" s="34" t="inlineStr">
        <is>
          <r>
            <t xml:space="preserve">UN</t>
          </r>
        </is>
      </c>
      <c r="E103" s="36" t="n">
        <v>3.0</v>
      </c>
      <c r="F103" s="37" t="n">
        <v>5.01</v>
      </c>
      <c r="G103" s="37" t="n">
        <f>ROUND(ROUND(E103,8)*F103,2)</f>
        <v>15.03</v>
      </c>
    </row>
    <row r="104" customHeight="1" ht="21">
      <c r="A104" s="34" t="inlineStr">
        <is>
          <r>
            <t xml:space="preserve">00000402</t>
          </r>
        </is>
      </c>
      <c r="B104" s="35" t="inlineStr">
        <is>
          <r>
            <t xml:space="preserve">GANCHO OLHAL EM ACO GALVANIZADO, ESPESSURA 16MM, ABERTURA 21MM</t>
          </r>
        </is>
      </c>
      <c r="C104" s="34" t="inlineStr">
        <is>
          <r>
            <t xml:space="preserve">SINAPI</t>
          </r>
        </is>
      </c>
      <c r="D104" s="34" t="inlineStr">
        <is>
          <r>
            <t xml:space="preserve">UN</t>
          </r>
        </is>
      </c>
      <c r="E104" s="36" t="n">
        <v>3.0</v>
      </c>
      <c r="F104" s="37" t="n">
        <v>10.5</v>
      </c>
      <c r="G104" s="37" t="n">
        <f>ROUND(ROUND(E104,8)*F104,2)</f>
        <v>31.5</v>
      </c>
    </row>
    <row r="105" customHeight="1" ht="21">
      <c r="A105" s="34" t="inlineStr">
        <is>
          <r>
            <t xml:space="preserve">00003405</t>
          </r>
        </is>
      </c>
      <c r="B105" s="35" t="inlineStr">
        <is>
          <r>
            <t xml:space="preserve">ISOLADOR DE PORCELANA SUSPENSO, DISCO TIPO GARFO OLHAL, DIAMETRO DE 152 MM, PARA TENSAO DE *15* KV</t>
          </r>
        </is>
      </c>
      <c r="C105" s="34" t="inlineStr">
        <is>
          <r>
            <t xml:space="preserve">SINAPI</t>
          </r>
        </is>
      </c>
      <c r="D105" s="34" t="inlineStr">
        <is>
          <r>
            <t xml:space="preserve">UN</t>
          </r>
        </is>
      </c>
      <c r="E105" s="36" t="n">
        <v>3.0</v>
      </c>
      <c r="F105" s="37" t="n">
        <v>116.04</v>
      </c>
      <c r="G105" s="37" t="n">
        <f>ROUND(ROUND(E105,8)*F105,2)</f>
        <v>348.12</v>
      </c>
    </row>
    <row r="106" customHeight="1" ht="21">
      <c r="A106" s="34" t="inlineStr">
        <is>
          <r>
            <t xml:space="preserve">00000421</t>
          </r>
        </is>
      </c>
      <c r="B106" s="35" t="inlineStr">
        <is>
          <r>
            <t xml:space="preserve">PORCA OLHAL M 16, EM ACO GALVANIZADO, DIAMETRO = 16 MM</t>
          </r>
        </is>
      </c>
      <c r="C106" s="34" t="inlineStr">
        <is>
          <r>
            <t xml:space="preserve">SINAPI</t>
          </r>
        </is>
      </c>
      <c r="D106" s="34" t="inlineStr">
        <is>
          <r>
            <t xml:space="preserve">UN</t>
          </r>
        </is>
      </c>
      <c r="E106" s="36" t="n">
        <v>3.0</v>
      </c>
      <c r="F106" s="37" t="n">
        <v>21.12</v>
      </c>
      <c r="G106" s="37" t="n">
        <f>ROUND(ROUND(E106,8)*F106,2)</f>
        <v>63.36</v>
      </c>
    </row>
    <row r="107" customHeight="1" ht="21">
      <c r="A107" s="34" t="inlineStr">
        <is>
          <r>
            <t xml:space="preserve">00007581</t>
          </r>
        </is>
      </c>
      <c r="B107" s="35" t="inlineStr">
        <is>
          <r>
            <t xml:space="preserve">SAPATILHA EM ACO GALVANIZADO PARA CABOS COM DIAMETRO NOMINAL ATE 5/8"</t>
          </r>
        </is>
      </c>
      <c r="C107" s="34" t="inlineStr">
        <is>
          <r>
            <t xml:space="preserve">SINAPI</t>
          </r>
        </is>
      </c>
      <c r="D107" s="34" t="inlineStr">
        <is>
          <r>
            <t xml:space="preserve">UN</t>
          </r>
        </is>
      </c>
      <c r="E107" s="36" t="n">
        <v>3.0</v>
      </c>
      <c r="F107" s="37" t="n">
        <v>2.98</v>
      </c>
      <c r="G107" s="37" t="n">
        <f>ROUND(ROUND(E107,8)*F107,2)</f>
        <v>8.94</v>
      </c>
    </row>
    <row r="108" customHeight="1" ht="15">
      <c r="A108" s="9" t="inlineStr"/>
      <c r="B108" s="9" t="inlineStr"/>
      <c r="C108" s="9" t="inlineStr"/>
      <c r="D108" s="9" t="inlineStr"/>
      <c r="E108" s="38" t="inlineStr">
        <is>
          <r>
            <t xml:space="preserve">TOTAL Material:</t>
          </r>
        </is>
      </c>
      <c r="F108" s="38" t="inlineStr"/>
      <c r="G108" s="39" t="n">
        <f>SUM(G103:G107)</f>
        <v>466.95</v>
      </c>
    </row>
    <row r="109" customHeight="1" ht="15">
      <c r="A109" s="33" t="inlineStr">
        <is>
          <r>
            <t xml:space="preserve">Mão de Obra com Encargos Complementares</t>
          </r>
        </is>
      </c>
      <c r="B109" s="33" t="inlineStr"/>
      <c r="C109" s="12" t="inlineStr">
        <is>
          <r>
            <t xml:space="preserve">FONTE</t>
          </r>
        </is>
      </c>
      <c r="D109" s="12" t="inlineStr">
        <is>
          <r>
            <t xml:space="preserve">UNID</t>
          </r>
        </is>
      </c>
      <c r="E109" s="12" t="inlineStr">
        <is>
          <r>
            <t xml:space="preserve">COEFICIENTE</t>
          </r>
        </is>
      </c>
      <c r="F109" s="12" t="inlineStr">
        <is>
          <r>
            <t xml:space="preserve">PREÇO UNITÁRIO</t>
          </r>
        </is>
      </c>
      <c r="G109" s="12" t="inlineStr">
        <is>
          <r>
            <t xml:space="preserve">TOTAL</t>
          </r>
        </is>
      </c>
    </row>
    <row r="110" customHeight="1" ht="21">
      <c r="A110" s="34" t="inlineStr">
        <is>
          <r>
            <t xml:space="preserve">88247</t>
          </r>
        </is>
      </c>
      <c r="B110" s="35" t="inlineStr">
        <is>
          <r>
            <t xml:space="preserve">AUXILIAR DE ELETRICISTA COM ENCARGOS COMPLEMENTARES</t>
          </r>
        </is>
      </c>
      <c r="C110" s="34" t="inlineStr">
        <is>
          <r>
            <t xml:space="preserve">SINAPI</t>
          </r>
        </is>
      </c>
      <c r="D110" s="34" t="inlineStr">
        <is>
          <r>
            <t xml:space="preserve">H</t>
          </r>
        </is>
      </c>
      <c r="E110" s="36" t="n">
        <v>2.0</v>
      </c>
      <c r="F110" s="37" t="n">
        <v>29.26</v>
      </c>
      <c r="G110" s="37" t="n">
        <f>ROUND(ROUND(E110,8)*F110,2)</f>
        <v>58.52</v>
      </c>
    </row>
    <row r="111" customHeight="1" ht="15">
      <c r="A111" s="34" t="inlineStr">
        <is>
          <r>
            <t xml:space="preserve">88264</t>
          </r>
        </is>
      </c>
      <c r="B111" s="35" t="inlineStr">
        <is>
          <r>
            <t xml:space="preserve">ELETRICISTA COM ENCARGOS COMPLEMENTARES</t>
          </r>
        </is>
      </c>
      <c r="C111" s="34" t="inlineStr">
        <is>
          <r>
            <t xml:space="preserve">SINAPI</t>
          </r>
        </is>
      </c>
      <c r="D111" s="34" t="inlineStr">
        <is>
          <r>
            <t xml:space="preserve">H</t>
          </r>
        </is>
      </c>
      <c r="E111" s="36" t="n">
        <v>2.0</v>
      </c>
      <c r="F111" s="37" t="n">
        <v>33.05</v>
      </c>
      <c r="G111" s="37" t="n">
        <f>ROUND(ROUND(E111,8)*F111,2)</f>
        <v>66.1</v>
      </c>
    </row>
    <row r="112" customHeight="1" ht="18">
      <c r="A112" s="9" t="inlineStr"/>
      <c r="B112" s="9" t="inlineStr"/>
      <c r="C112" s="9" t="inlineStr"/>
      <c r="D112" s="9" t="inlineStr"/>
      <c r="E112" s="38" t="inlineStr">
        <is>
          <r>
            <t xml:space="preserve">TOTAL Mão de Obra com Encargos Complementares:</t>
          </r>
        </is>
      </c>
      <c r="F112" s="38" t="inlineStr"/>
      <c r="G112" s="39" t="n">
        <f>SUM(G110:G111)</f>
        <v>124.62</v>
      </c>
    </row>
    <row r="113" customHeight="1" ht="15">
      <c r="A113" s="9" t="inlineStr"/>
      <c r="B113" s="9" t="inlineStr"/>
      <c r="C113" s="9" t="inlineStr"/>
      <c r="D113" s="9" t="inlineStr"/>
      <c r="E113" s="40" t="inlineStr">
        <is>
          <r>
            <t xml:space="preserve">VALOR:</t>
          </r>
        </is>
      </c>
      <c r="F113" s="40" t="inlineStr"/>
      <c r="G113" s="41" t="n">
        <f>ROUND(SUM(G108,G112),2)</f>
        <v>591.57</v>
      </c>
    </row>
  </sheetData>
  <mergeCells>
    <mergeCell ref="A1:G1"/>
    <mergeCell ref="E2:G2"/>
    <mergeCell ref="A3:G3"/>
    <mergeCell ref="A4:B4"/>
    <mergeCell ref="E7:F7"/>
    <mergeCell ref="E8:F8"/>
    <mergeCell ref="E9:G9"/>
    <mergeCell ref="A10:G10"/>
    <mergeCell ref="A11:B11"/>
    <mergeCell ref="E23:F23"/>
    <mergeCell ref="E24:F24"/>
    <mergeCell ref="E25:G25"/>
    <mergeCell ref="A26:G26"/>
    <mergeCell ref="A27:B27"/>
    <mergeCell ref="E29:F29"/>
    <mergeCell ref="A30:B30"/>
    <mergeCell ref="E59:F59"/>
    <mergeCell ref="A60:B60"/>
    <mergeCell ref="E63:F63"/>
    <mergeCell ref="A64:B64"/>
    <mergeCell ref="E68:F68"/>
    <mergeCell ref="E69:F69"/>
    <mergeCell ref="E70:G70"/>
    <mergeCell ref="A71:G71"/>
    <mergeCell ref="A72:B72"/>
    <mergeCell ref="E74:F74"/>
    <mergeCell ref="A75:B75"/>
    <mergeCell ref="E77:F77"/>
    <mergeCell ref="A78:B78"/>
    <mergeCell ref="E94:F94"/>
    <mergeCell ref="A95:B95"/>
    <mergeCell ref="E98:F98"/>
    <mergeCell ref="E99:F99"/>
    <mergeCell ref="E100:G100"/>
    <mergeCell ref="A101:G101"/>
    <mergeCell ref="A102:B102"/>
    <mergeCell ref="E108:F108"/>
    <mergeCell ref="A109:B109"/>
    <mergeCell ref="E112:F112"/>
    <mergeCell ref="E113:F113"/>
  </mergeCells>
  <pageMargins left="0.5" right="0.5" top="0.5" bottom="0.5" header="0.0" footer="0.0"/>
  <pageSetup orientation="portrait" scale="85" paperSize="9"/>
  <drawing r:id="rIdDr6"/>
</worksheet>
</file>

<file path=xl/worksheets/sheet7.xml><?xml version="1.0" encoding="utf-8"?>
<worksheet xmlns="http://schemas.openxmlformats.org/spreadsheetml/2006/main" xmlns:r="http://schemas.openxmlformats.org/officeDocument/2006/relationships">
  <sheetPr>
    <outlinePr summaryBelow="0"/>
  </sheetPr>
  <dimension ref="A1:G1123"/>
  <sheetViews>
    <sheetView workbookViewId="0"/>
  </sheetViews>
  <sheetFormatPr defaultRowHeight="15"/>
  <cols>
    <col min="1" max="1" customWidth="true" width="10.333333"/>
    <col min="2" max="2" customWidth="true" width="45.833332"/>
    <col min="3" max="3" customWidth="true" width="15.5"/>
    <col min="4" max="4" customWidth="true" width="6.1666665"/>
    <col min="5" max="5" customWidth="true" width="12.5"/>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9" t="inlineStr"/>
      <c r="C2" s="9" t="inlineStr"/>
      <c r="D2" s="9" t="inlineStr"/>
      <c r="E2" s="31" t="inlineStr"/>
      <c r="F2" s="31" t="inlineStr"/>
      <c r="G2" s="31" t="inlineStr"/>
    </row>
    <row r="3" customHeight="1" ht="20">
      <c r="A3" s="32" t="inlineStr">
        <is>
          <r>
            <t xml:space="preserve">88238 AJUDANTE DE ARMADOR COM ENCARGOS COMPLEMENTARES (H)</t>
          </r>
        </is>
      </c>
      <c r="B3" s="32" t="inlineStr"/>
      <c r="C3" s="32" t="inlineStr"/>
      <c r="D3" s="32" t="inlineStr"/>
      <c r="E3" s="32" t="inlineStr"/>
      <c r="F3" s="32" t="inlineStr"/>
      <c r="G3" s="32" t="inlineStr"/>
    </row>
    <row r="4" customHeight="1" ht="15">
      <c r="A4" s="33" t="inlineStr">
        <is>
          <r>
            <t xml:space="preserve">Encargos Complementares</t>
          </r>
        </is>
      </c>
      <c r="B4" s="33" t="inlineStr"/>
      <c r="C4" s="12" t="inlineStr">
        <is>
          <r>
            <t xml:space="preserve">FONTE</t>
          </r>
        </is>
      </c>
      <c r="D4" s="12" t="inlineStr">
        <is>
          <r>
            <t xml:space="preserve">UNID</t>
          </r>
        </is>
      </c>
      <c r="E4" s="12" t="inlineStr">
        <is>
          <r>
            <t xml:space="preserve">COEFICIENTE</t>
          </r>
        </is>
      </c>
      <c r="F4" s="12" t="inlineStr">
        <is>
          <r>
            <t xml:space="preserve">PREÇO UNITÁRIO</t>
          </r>
        </is>
      </c>
      <c r="G4" s="12" t="inlineStr">
        <is>
          <r>
            <t xml:space="preserve">TOTAL</t>
          </r>
        </is>
      </c>
    </row>
    <row r="5" customHeight="1" ht="21">
      <c r="A5" s="34" t="inlineStr">
        <is>
          <r>
            <t xml:space="preserve">00037370</t>
          </r>
        </is>
      </c>
      <c r="B5" s="35" t="inlineStr">
        <is>
          <r>
            <t xml:space="preserve">ALIMENTACAO - HORISTA (COLETADO CAIXA - ENCARGOS COMPLEMENTARES)</t>
          </r>
        </is>
      </c>
      <c r="C5" s="34" t="inlineStr">
        <is>
          <r>
            <t xml:space="preserve">SINAPI</t>
          </r>
        </is>
      </c>
      <c r="D5" s="34" t="inlineStr">
        <is>
          <r>
            <t xml:space="preserve">H</t>
          </r>
        </is>
      </c>
      <c r="E5" s="36" t="n">
        <v>1.0</v>
      </c>
      <c r="F5" s="37" t="n">
        <v>3.44</v>
      </c>
      <c r="G5" s="37" t="n">
        <f>TRUNC(TRUNC(E5,8)*F5,2)</f>
        <v>3.44</v>
      </c>
    </row>
    <row r="6" customHeight="1" ht="21">
      <c r="A6" s="34" t="inlineStr">
        <is>
          <r>
            <t xml:space="preserve">00043489</t>
          </r>
        </is>
      </c>
      <c r="B6" s="35" t="inlineStr">
        <is>
          <r>
            <t xml:space="preserve">EPI - FAMILIA PEDREIRO - HORISTA (ENCARGOS COMPLEMENTARES - COLETADO CAIXA)</t>
          </r>
        </is>
      </c>
      <c r="C6" s="34" t="inlineStr">
        <is>
          <r>
            <t xml:space="preserve">SINAPI</t>
          </r>
        </is>
      </c>
      <c r="D6" s="34" t="inlineStr">
        <is>
          <r>
            <t xml:space="preserve">H</t>
          </r>
        </is>
      </c>
      <c r="E6" s="36" t="n">
        <v>1.0</v>
      </c>
      <c r="F6" s="37" t="n">
        <v>1.31</v>
      </c>
      <c r="G6" s="37" t="n">
        <f>TRUNC(TRUNC(E6,8)*F6,2)</f>
        <v>1.31</v>
      </c>
    </row>
    <row r="7" customHeight="1" ht="21">
      <c r="A7" s="34" t="inlineStr">
        <is>
          <r>
            <t xml:space="preserve">00037372</t>
          </r>
        </is>
      </c>
      <c r="B7" s="35" t="inlineStr">
        <is>
          <r>
            <t xml:space="preserve">EXAMES - HORISTA (COLETADO CAIXA - ENCARGOS COMPLEMENTARES)</t>
          </r>
        </is>
      </c>
      <c r="C7" s="34" t="inlineStr">
        <is>
          <r>
            <t xml:space="preserve">SINAPI</t>
          </r>
        </is>
      </c>
      <c r="D7" s="34" t="inlineStr">
        <is>
          <r>
            <t xml:space="preserve">H</t>
          </r>
        </is>
      </c>
      <c r="E7" s="36" t="n">
        <v>1.0</v>
      </c>
      <c r="F7" s="37" t="n">
        <v>1.43</v>
      </c>
      <c r="G7" s="37" t="n">
        <f>TRUNC(TRUNC(E7,8)*F7,2)</f>
        <v>1.43</v>
      </c>
    </row>
    <row r="8" customHeight="1" ht="21">
      <c r="A8" s="34" t="inlineStr">
        <is>
          <r>
            <t xml:space="preserve">00043465</t>
          </r>
        </is>
      </c>
      <c r="B8" s="35" t="inlineStr">
        <is>
          <r>
            <t xml:space="preserve">FERRAMENTAS - FAMILIA PEDREIRO - HORISTA (ENCARGOS COMPLEMENTARES - COLETADO CAIXA)</t>
          </r>
        </is>
      </c>
      <c r="C8" s="34" t="inlineStr">
        <is>
          <r>
            <t xml:space="preserve">SINAPI</t>
          </r>
        </is>
      </c>
      <c r="D8" s="34" t="inlineStr">
        <is>
          <r>
            <t xml:space="preserve">H</t>
          </r>
        </is>
      </c>
      <c r="E8" s="36" t="n">
        <v>1.0</v>
      </c>
      <c r="F8" s="37" t="n">
        <v>0.78</v>
      </c>
      <c r="G8" s="37" t="n">
        <f>TRUNC(TRUNC(E8,8)*F8,2)</f>
        <v>0.78</v>
      </c>
    </row>
    <row r="9" customHeight="1" ht="21">
      <c r="A9" s="34" t="inlineStr">
        <is>
          <r>
            <t xml:space="preserve">00037373</t>
          </r>
        </is>
      </c>
      <c r="B9" s="35" t="inlineStr">
        <is>
          <r>
            <t xml:space="preserve">SEGURO - HORISTA (COLETADO CAIXA - ENCARGOS COMPLEMENTARES)</t>
          </r>
        </is>
      </c>
      <c r="C9" s="34" t="inlineStr">
        <is>
          <r>
            <t xml:space="preserve">SINAPI</t>
          </r>
        </is>
      </c>
      <c r="D9" s="34" t="inlineStr">
        <is>
          <r>
            <t xml:space="preserve">H</t>
          </r>
        </is>
      </c>
      <c r="E9" s="36" t="n">
        <v>1.0</v>
      </c>
      <c r="F9" s="37" t="n">
        <v>0.08</v>
      </c>
      <c r="G9" s="37" t="n">
        <f>TRUNC(TRUNC(E9,8)*F9,2)</f>
        <v>0.08</v>
      </c>
    </row>
    <row r="10" customHeight="1" ht="21">
      <c r="A10" s="34" t="inlineStr">
        <is>
          <r>
            <t xml:space="preserve">00037371</t>
          </r>
        </is>
      </c>
      <c r="B10" s="35" t="inlineStr">
        <is>
          <r>
            <t xml:space="preserve">TRANSPORTE - HORISTA (COLETADO CAIXA - ENCARGOS COMPLEMENTARES)</t>
          </r>
        </is>
      </c>
      <c r="C10" s="34" t="inlineStr">
        <is>
          <r>
            <t xml:space="preserve">SINAPI</t>
          </r>
        </is>
      </c>
      <c r="D10" s="34" t="inlineStr">
        <is>
          <r>
            <t xml:space="preserve">H</t>
          </r>
        </is>
      </c>
      <c r="E10" s="36" t="n">
        <v>1.0</v>
      </c>
      <c r="F10" s="37" t="n">
        <v>0.6</v>
      </c>
      <c r="G10" s="37" t="n">
        <f>TRUNC(TRUNC(E10,8)*F10,2)</f>
        <v>0.6</v>
      </c>
    </row>
    <row r="11" customHeight="1" ht="15">
      <c r="A11" s="9" t="inlineStr"/>
      <c r="B11" s="9" t="inlineStr"/>
      <c r="C11" s="9" t="inlineStr"/>
      <c r="D11" s="9" t="inlineStr"/>
      <c r="E11" s="38" t="inlineStr">
        <is>
          <r>
            <t xml:space="preserve">TOTAL Encargos Complementares:</t>
          </r>
        </is>
      </c>
      <c r="F11" s="38" t="inlineStr"/>
      <c r="G11" s="39" t="n">
        <f>SUM(G5:G10)</f>
        <v>7.64</v>
      </c>
    </row>
    <row r="12" customHeight="1" ht="15">
      <c r="A12" s="33" t="inlineStr">
        <is>
          <r>
            <t xml:space="preserve">Mão de Obra</t>
          </r>
        </is>
      </c>
      <c r="B12" s="33" t="inlineStr"/>
      <c r="C12" s="12" t="inlineStr">
        <is>
          <r>
            <t xml:space="preserve">FONTE</t>
          </r>
        </is>
      </c>
      <c r="D12" s="12" t="inlineStr">
        <is>
          <r>
            <t xml:space="preserve">UNID</t>
          </r>
        </is>
      </c>
      <c r="E12" s="12" t="inlineStr">
        <is>
          <r>
            <t xml:space="preserve">COEFICIENTE</t>
          </r>
        </is>
      </c>
      <c r="F12" s="12" t="inlineStr">
        <is>
          <r>
            <t xml:space="preserve">PREÇO UNITÁRIO</t>
          </r>
        </is>
      </c>
      <c r="G12" s="12" t="inlineStr">
        <is>
          <r>
            <t xml:space="preserve">TOTAL</t>
          </r>
        </is>
      </c>
    </row>
    <row r="13" customHeight="1" ht="15">
      <c r="A13" s="34" t="inlineStr">
        <is>
          <r>
            <t xml:space="preserve">00006114</t>
          </r>
        </is>
      </c>
      <c r="B13" s="35" t="inlineStr">
        <is>
          <r>
            <t xml:space="preserve">AJUDANTE DE ARMADOR (HORISTA)</t>
          </r>
        </is>
      </c>
      <c r="C13" s="34" t="inlineStr">
        <is>
          <r>
            <t xml:space="preserve">SINAPI</t>
          </r>
        </is>
      </c>
      <c r="D13" s="34" t="inlineStr">
        <is>
          <r>
            <t xml:space="preserve">H</t>
          </r>
        </is>
      </c>
      <c r="E13" s="36" t="n">
        <v>1.0</v>
      </c>
      <c r="F13" s="37" t="n">
        <v>20.82</v>
      </c>
      <c r="G13" s="37" t="n">
        <f>TRUNC(TRUNC(E13,8)*F13,2)</f>
        <v>20.82</v>
      </c>
    </row>
    <row r="14" customHeight="1" ht="15">
      <c r="A14" s="9" t="inlineStr"/>
      <c r="B14" s="9" t="inlineStr"/>
      <c r="C14" s="9" t="inlineStr"/>
      <c r="D14" s="9" t="inlineStr"/>
      <c r="E14" s="38" t="inlineStr">
        <is>
          <r>
            <t xml:space="preserve">TOTAL Mão de Obra:</t>
          </r>
        </is>
      </c>
      <c r="F14" s="38" t="inlineStr"/>
      <c r="G14" s="39" t="n">
        <f>SUM(G13:G13)</f>
        <v>20.82</v>
      </c>
    </row>
    <row r="15" customHeight="1" ht="15">
      <c r="A15" s="33" t="inlineStr">
        <is>
          <r>
            <t xml:space="preserve">Serviço</t>
          </r>
        </is>
      </c>
      <c r="B15" s="33" t="inlineStr"/>
      <c r="C15" s="12" t="inlineStr">
        <is>
          <r>
            <t xml:space="preserve">FONTE</t>
          </r>
        </is>
      </c>
      <c r="D15" s="12" t="inlineStr">
        <is>
          <r>
            <t xml:space="preserve">UNID</t>
          </r>
        </is>
      </c>
      <c r="E15" s="12" t="inlineStr">
        <is>
          <r>
            <t xml:space="preserve">COEFICIENTE</t>
          </r>
        </is>
      </c>
      <c r="F15" s="12" t="inlineStr">
        <is>
          <r>
            <t xml:space="preserve">PREÇO UNITÁRIO</t>
          </r>
        </is>
      </c>
      <c r="G15" s="12" t="inlineStr">
        <is>
          <r>
            <t xml:space="preserve">TOTAL</t>
          </r>
        </is>
      </c>
    </row>
    <row r="16" customHeight="1" ht="21">
      <c r="A16" s="34" t="inlineStr">
        <is>
          <r>
            <t xml:space="preserve">95308</t>
          </r>
        </is>
      </c>
      <c r="B16" s="35" t="inlineStr">
        <is>
          <r>
            <t xml:space="preserve">CURSO DE CAPACITAÇÃO PARA AJUDANTE DE ARMADOR (ENCARGOS COMPLEMENTARES) - HORISTA</t>
          </r>
        </is>
      </c>
      <c r="C16" s="34" t="inlineStr">
        <is>
          <r>
            <t xml:space="preserve">SINAPI</t>
          </r>
        </is>
      </c>
      <c r="D16" s="34" t="inlineStr">
        <is>
          <r>
            <t xml:space="preserve">H</t>
          </r>
        </is>
      </c>
      <c r="E16" s="36" t="n">
        <v>1.0</v>
      </c>
      <c r="F16" s="37" t="n">
        <v>0.24</v>
      </c>
      <c r="G16" s="37" t="n">
        <f>TRUNC(TRUNC(E16,8)*F16,2)</f>
        <v>0.24</v>
      </c>
    </row>
    <row r="17" customHeight="1" ht="15">
      <c r="A17" s="9" t="inlineStr"/>
      <c r="B17" s="9" t="inlineStr"/>
      <c r="C17" s="9" t="inlineStr"/>
      <c r="D17" s="9" t="inlineStr"/>
      <c r="E17" s="38" t="inlineStr">
        <is>
          <r>
            <t xml:space="preserve">TOTAL Serviço:</t>
          </r>
        </is>
      </c>
      <c r="F17" s="38" t="inlineStr"/>
      <c r="G17" s="39" t="n">
        <f>SUM(G16:G16)</f>
        <v>0.24</v>
      </c>
    </row>
    <row r="18" customHeight="1" ht="15">
      <c r="A18" s="9" t="inlineStr"/>
      <c r="B18" s="9" t="inlineStr"/>
      <c r="C18" s="9" t="inlineStr"/>
      <c r="D18" s="9" t="inlineStr"/>
      <c r="E18" s="40" t="inlineStr">
        <is>
          <r>
            <t xml:space="preserve">VALOR:</t>
          </r>
        </is>
      </c>
      <c r="F18" s="40" t="inlineStr"/>
      <c r="G18" s="41" t="n">
        <f>ROUND(SUM(G11,G14,G17),2)</f>
        <v>28.7</v>
      </c>
    </row>
    <row r="19" customHeight="1" ht="10">
      <c r="A19" s="9" t="inlineStr"/>
      <c r="B19" s="9" t="inlineStr"/>
      <c r="C19" s="9" t="inlineStr"/>
      <c r="D19" s="9" t="inlineStr"/>
      <c r="E19" s="31" t="inlineStr"/>
      <c r="F19" s="31" t="inlineStr"/>
      <c r="G19" s="31" t="inlineStr"/>
    </row>
    <row r="20" customHeight="1" ht="20">
      <c r="A20" s="32" t="inlineStr">
        <is>
          <r>
            <t xml:space="preserve">88239 AJUDANTE DE CARPINTEIRO COM ENCARGOS COMPLEMENTARES (H)</t>
          </r>
        </is>
      </c>
      <c r="B20" s="32" t="inlineStr"/>
      <c r="C20" s="32" t="inlineStr"/>
      <c r="D20" s="32" t="inlineStr"/>
      <c r="E20" s="32" t="inlineStr"/>
      <c r="F20" s="32" t="inlineStr"/>
      <c r="G20" s="32" t="inlineStr"/>
    </row>
    <row r="21" customHeight="1" ht="15">
      <c r="A21" s="33" t="inlineStr">
        <is>
          <r>
            <t xml:space="preserve">Encargos Complementares</t>
          </r>
        </is>
      </c>
      <c r="B21" s="33" t="inlineStr"/>
      <c r="C21" s="12" t="inlineStr">
        <is>
          <r>
            <t xml:space="preserve">FONTE</t>
          </r>
        </is>
      </c>
      <c r="D21" s="12" t="inlineStr">
        <is>
          <r>
            <t xml:space="preserve">UNID</t>
          </r>
        </is>
      </c>
      <c r="E21" s="12" t="inlineStr">
        <is>
          <r>
            <t xml:space="preserve">COEFICIENTE</t>
          </r>
        </is>
      </c>
      <c r="F21" s="12" t="inlineStr">
        <is>
          <r>
            <t xml:space="preserve">PREÇO UNITÁRIO</t>
          </r>
        </is>
      </c>
      <c r="G21" s="12" t="inlineStr">
        <is>
          <r>
            <t xml:space="preserve">TOTAL</t>
          </r>
        </is>
      </c>
    </row>
    <row r="22" customHeight="1" ht="21">
      <c r="A22" s="34" t="inlineStr">
        <is>
          <r>
            <t xml:space="preserve">00037370</t>
          </r>
        </is>
      </c>
      <c r="B22" s="35" t="inlineStr">
        <is>
          <r>
            <t xml:space="preserve">ALIMENTACAO - HORISTA (COLETADO CAIXA - ENCARGOS COMPLEMENTARES)</t>
          </r>
        </is>
      </c>
      <c r="C22" s="34" t="inlineStr">
        <is>
          <r>
            <t xml:space="preserve">SINAPI</t>
          </r>
        </is>
      </c>
      <c r="D22" s="34" t="inlineStr">
        <is>
          <r>
            <t xml:space="preserve">H</t>
          </r>
        </is>
      </c>
      <c r="E22" s="36" t="n">
        <v>1.0</v>
      </c>
      <c r="F22" s="37" t="n">
        <v>3.44</v>
      </c>
      <c r="G22" s="37" t="n">
        <f>TRUNC(TRUNC(E22,8)*F22,2)</f>
        <v>3.44</v>
      </c>
    </row>
    <row r="23" customHeight="1" ht="21">
      <c r="A23" s="34" t="inlineStr">
        <is>
          <r>
            <t xml:space="preserve">00043483</t>
          </r>
        </is>
      </c>
      <c r="B23" s="35" t="inlineStr">
        <is>
          <r>
            <t xml:space="preserve">EPI - FAMILIA CARPINTEIRO DE FORMAS - HORISTA (ENCARGOS COMPLEMENTARES - COLETADO CAIXA)</t>
          </r>
        </is>
      </c>
      <c r="C23" s="34" t="inlineStr">
        <is>
          <r>
            <t xml:space="preserve">SINAPI</t>
          </r>
        </is>
      </c>
      <c r="D23" s="34" t="inlineStr">
        <is>
          <r>
            <t xml:space="preserve">H</t>
          </r>
        </is>
      </c>
      <c r="E23" s="36" t="n">
        <v>1.0</v>
      </c>
      <c r="F23" s="37" t="n">
        <v>1.43</v>
      </c>
      <c r="G23" s="37" t="n">
        <f>TRUNC(TRUNC(E23,8)*F23,2)</f>
        <v>1.43</v>
      </c>
    </row>
    <row r="24" customHeight="1" ht="21">
      <c r="A24" s="34" t="inlineStr">
        <is>
          <r>
            <t xml:space="preserve">00037372</t>
          </r>
        </is>
      </c>
      <c r="B24" s="35" t="inlineStr">
        <is>
          <r>
            <t xml:space="preserve">EXAMES - HORISTA (COLETADO CAIXA - ENCARGOS COMPLEMENTARES)</t>
          </r>
        </is>
      </c>
      <c r="C24" s="34" t="inlineStr">
        <is>
          <r>
            <t xml:space="preserve">SINAPI</t>
          </r>
        </is>
      </c>
      <c r="D24" s="34" t="inlineStr">
        <is>
          <r>
            <t xml:space="preserve">H</t>
          </r>
        </is>
      </c>
      <c r="E24" s="36" t="n">
        <v>1.0</v>
      </c>
      <c r="F24" s="37" t="n">
        <v>1.43</v>
      </c>
      <c r="G24" s="37" t="n">
        <f>TRUNC(TRUNC(E24,8)*F24,2)</f>
        <v>1.43</v>
      </c>
    </row>
    <row r="25" customHeight="1" ht="29">
      <c r="A25" s="34" t="inlineStr">
        <is>
          <r>
            <t xml:space="preserve">00043459</t>
          </r>
        </is>
      </c>
      <c r="B25" s="35" t="inlineStr">
        <is>
          <r>
            <t xml:space="preserve">FERRAMENTAS - FAMILIA CARPINTEIRO DE FORMAS - HORISTA (ENCARGOS COMPLEMENTARES - COLETADO CAIXA)</t>
          </r>
        </is>
      </c>
      <c r="C25" s="34" t="inlineStr">
        <is>
          <r>
            <t xml:space="preserve">SINAPI</t>
          </r>
        </is>
      </c>
      <c r="D25" s="34" t="inlineStr">
        <is>
          <r>
            <t xml:space="preserve">H</t>
          </r>
        </is>
      </c>
      <c r="E25" s="36" t="n">
        <v>1.0</v>
      </c>
      <c r="F25" s="37" t="n">
        <v>0.44</v>
      </c>
      <c r="G25" s="37" t="n">
        <f>TRUNC(TRUNC(E25,8)*F25,2)</f>
        <v>0.44</v>
      </c>
    </row>
    <row r="26" customHeight="1" ht="21">
      <c r="A26" s="34" t="inlineStr">
        <is>
          <r>
            <t xml:space="preserve">00037373</t>
          </r>
        </is>
      </c>
      <c r="B26" s="35" t="inlineStr">
        <is>
          <r>
            <t xml:space="preserve">SEGURO - HORISTA (COLETADO CAIXA - ENCARGOS COMPLEMENTARES)</t>
          </r>
        </is>
      </c>
      <c r="C26" s="34" t="inlineStr">
        <is>
          <r>
            <t xml:space="preserve">SINAPI</t>
          </r>
        </is>
      </c>
      <c r="D26" s="34" t="inlineStr">
        <is>
          <r>
            <t xml:space="preserve">H</t>
          </r>
        </is>
      </c>
      <c r="E26" s="36" t="n">
        <v>1.0</v>
      </c>
      <c r="F26" s="37" t="n">
        <v>0.08</v>
      </c>
      <c r="G26" s="37" t="n">
        <f>TRUNC(TRUNC(E26,8)*F26,2)</f>
        <v>0.08</v>
      </c>
    </row>
    <row r="27" customHeight="1" ht="21">
      <c r="A27" s="34" t="inlineStr">
        <is>
          <r>
            <t xml:space="preserve">00037371</t>
          </r>
        </is>
      </c>
      <c r="B27" s="35" t="inlineStr">
        <is>
          <r>
            <t xml:space="preserve">TRANSPORTE - HORISTA (COLETADO CAIXA - ENCARGOS COMPLEMENTARES)</t>
          </r>
        </is>
      </c>
      <c r="C27" s="34" t="inlineStr">
        <is>
          <r>
            <t xml:space="preserve">SINAPI</t>
          </r>
        </is>
      </c>
      <c r="D27" s="34" t="inlineStr">
        <is>
          <r>
            <t xml:space="preserve">H</t>
          </r>
        </is>
      </c>
      <c r="E27" s="36" t="n">
        <v>1.0</v>
      </c>
      <c r="F27" s="37" t="n">
        <v>0.6</v>
      </c>
      <c r="G27" s="37" t="n">
        <f>TRUNC(TRUNC(E27,8)*F27,2)</f>
        <v>0.6</v>
      </c>
    </row>
    <row r="28" customHeight="1" ht="15">
      <c r="A28" s="9" t="inlineStr"/>
      <c r="B28" s="9" t="inlineStr"/>
      <c r="C28" s="9" t="inlineStr"/>
      <c r="D28" s="9" t="inlineStr"/>
      <c r="E28" s="38" t="inlineStr">
        <is>
          <r>
            <t xml:space="preserve">TOTAL Encargos Complementares:</t>
          </r>
        </is>
      </c>
      <c r="F28" s="38" t="inlineStr"/>
      <c r="G28" s="39" t="n">
        <f>SUM(G22:G27)</f>
        <v>7.42</v>
      </c>
    </row>
    <row r="29" customHeight="1" ht="15">
      <c r="A29" s="33" t="inlineStr">
        <is>
          <r>
            <t xml:space="preserve">Mão de Obra</t>
          </r>
        </is>
      </c>
      <c r="B29" s="33" t="inlineStr"/>
      <c r="C29" s="12" t="inlineStr">
        <is>
          <r>
            <t xml:space="preserve">FONTE</t>
          </r>
        </is>
      </c>
      <c r="D29" s="12" t="inlineStr">
        <is>
          <r>
            <t xml:space="preserve">UNID</t>
          </r>
        </is>
      </c>
      <c r="E29" s="12" t="inlineStr">
        <is>
          <r>
            <t xml:space="preserve">COEFICIENTE</t>
          </r>
        </is>
      </c>
      <c r="F29" s="12" t="inlineStr">
        <is>
          <r>
            <t xml:space="preserve">PREÇO UNITÁRIO</t>
          </r>
        </is>
      </c>
      <c r="G29" s="12" t="inlineStr">
        <is>
          <r>
            <t xml:space="preserve">TOTAL</t>
          </r>
        </is>
      </c>
    </row>
    <row r="30" customHeight="1" ht="15">
      <c r="A30" s="34" t="inlineStr">
        <is>
          <r>
            <t xml:space="preserve">00006117</t>
          </r>
        </is>
      </c>
      <c r="B30" s="35" t="inlineStr">
        <is>
          <r>
            <t xml:space="preserve">CARPINTEIRO AUXILIAR (HORISTA)</t>
          </r>
        </is>
      </c>
      <c r="C30" s="34" t="inlineStr">
        <is>
          <r>
            <t xml:space="preserve">SINAPI</t>
          </r>
        </is>
      </c>
      <c r="D30" s="34" t="inlineStr">
        <is>
          <r>
            <t xml:space="preserve">H</t>
          </r>
        </is>
      </c>
      <c r="E30" s="36" t="n">
        <v>1.0</v>
      </c>
      <c r="F30" s="37" t="n">
        <v>20.82</v>
      </c>
      <c r="G30" s="37" t="n">
        <f>TRUNC(TRUNC(E30,8)*F30,2)</f>
        <v>20.82</v>
      </c>
    </row>
    <row r="31" customHeight="1" ht="15">
      <c r="A31" s="9" t="inlineStr"/>
      <c r="B31" s="9" t="inlineStr"/>
      <c r="C31" s="9" t="inlineStr"/>
      <c r="D31" s="9" t="inlineStr"/>
      <c r="E31" s="38" t="inlineStr">
        <is>
          <r>
            <t xml:space="preserve">TOTAL Mão de Obra:</t>
          </r>
        </is>
      </c>
      <c r="F31" s="38" t="inlineStr"/>
      <c r="G31" s="39" t="n">
        <f>SUM(G30:G30)</f>
        <v>20.82</v>
      </c>
    </row>
    <row r="32" customHeight="1" ht="15">
      <c r="A32" s="33" t="inlineStr">
        <is>
          <r>
            <t xml:space="preserve">Serviço</t>
          </r>
        </is>
      </c>
      <c r="B32" s="33" t="inlineStr"/>
      <c r="C32" s="12" t="inlineStr">
        <is>
          <r>
            <t xml:space="preserve">FONTE</t>
          </r>
        </is>
      </c>
      <c r="D32" s="12" t="inlineStr">
        <is>
          <r>
            <t xml:space="preserve">UNID</t>
          </r>
        </is>
      </c>
      <c r="E32" s="12" t="inlineStr">
        <is>
          <r>
            <t xml:space="preserve">COEFICIENTE</t>
          </r>
        </is>
      </c>
      <c r="F32" s="12" t="inlineStr">
        <is>
          <r>
            <t xml:space="preserve">PREÇO UNITÁRIO</t>
          </r>
        </is>
      </c>
      <c r="G32" s="12" t="inlineStr">
        <is>
          <r>
            <t xml:space="preserve">TOTAL</t>
          </r>
        </is>
      </c>
    </row>
    <row r="33" customHeight="1" ht="21">
      <c r="A33" s="34" t="inlineStr">
        <is>
          <r>
            <t xml:space="preserve">95309</t>
          </r>
        </is>
      </c>
      <c r="B33" s="35" t="inlineStr">
        <is>
          <r>
            <t xml:space="preserve">CURSO DE CAPACITAÇÃO PARA AJUDANTE DE CARPINTEIRO (ENCARGOS COMPLEMENTARES) - HORISTA</t>
          </r>
        </is>
      </c>
      <c r="C33" s="34" t="inlineStr">
        <is>
          <r>
            <t xml:space="preserve">SINAPI</t>
          </r>
        </is>
      </c>
      <c r="D33" s="34" t="inlineStr">
        <is>
          <r>
            <t xml:space="preserve">H</t>
          </r>
        </is>
      </c>
      <c r="E33" s="36" t="n">
        <v>1.0</v>
      </c>
      <c r="F33" s="37" t="n">
        <v>0.3</v>
      </c>
      <c r="G33" s="37" t="n">
        <f>TRUNC(TRUNC(E33,8)*F33,2)</f>
        <v>0.3</v>
      </c>
    </row>
    <row r="34" customHeight="1" ht="15">
      <c r="A34" s="9" t="inlineStr"/>
      <c r="B34" s="9" t="inlineStr"/>
      <c r="C34" s="9" t="inlineStr"/>
      <c r="D34" s="9" t="inlineStr"/>
      <c r="E34" s="38" t="inlineStr">
        <is>
          <r>
            <t xml:space="preserve">TOTAL Serviço:</t>
          </r>
        </is>
      </c>
      <c r="F34" s="38" t="inlineStr"/>
      <c r="G34" s="39" t="n">
        <f>SUM(G33:G33)</f>
        <v>0.3</v>
      </c>
    </row>
    <row r="35" customHeight="1" ht="15">
      <c r="A35" s="9" t="inlineStr"/>
      <c r="B35" s="9" t="inlineStr"/>
      <c r="C35" s="9" t="inlineStr"/>
      <c r="D35" s="9" t="inlineStr"/>
      <c r="E35" s="40" t="inlineStr">
        <is>
          <r>
            <t xml:space="preserve">VALOR:</t>
          </r>
        </is>
      </c>
      <c r="F35" s="40" t="inlineStr"/>
      <c r="G35" s="41" t="n">
        <f>ROUND(SUM(G28,G31,G34),2)</f>
        <v>28.54</v>
      </c>
    </row>
    <row r="36" customHeight="1" ht="10">
      <c r="A36" s="9" t="inlineStr"/>
      <c r="B36" s="9" t="inlineStr"/>
      <c r="C36" s="9" t="inlineStr"/>
      <c r="D36" s="9" t="inlineStr"/>
      <c r="E36" s="31" t="inlineStr"/>
      <c r="F36" s="31" t="inlineStr"/>
      <c r="G36" s="31" t="inlineStr"/>
    </row>
    <row r="37" customHeight="1" ht="20">
      <c r="A37" s="32" t="inlineStr">
        <is>
          <r>
            <t xml:space="preserve">103328 ALVENARIA DE VEDAÇÃO DE BLOCOS CERÂMICOS FURADOS NA HORIZONTAL DE 9X19X19 CM (ESPESSURA 9 CM) E ARGAMASSA DE ASSENTAMENTO COM PREPARO EM BETONEIRA. AF_12/2021 (M2)</t>
          </r>
        </is>
      </c>
      <c r="B37" s="32" t="inlineStr"/>
      <c r="C37" s="32" t="inlineStr"/>
      <c r="D37" s="32" t="inlineStr"/>
      <c r="E37" s="32" t="inlineStr"/>
      <c r="F37" s="32" t="inlineStr"/>
      <c r="G37" s="32" t="inlineStr"/>
    </row>
    <row r="38" customHeight="1" ht="15">
      <c r="A38" s="33" t="inlineStr">
        <is>
          <r>
            <t xml:space="preserve">Material</t>
          </r>
        </is>
      </c>
      <c r="B38" s="33" t="inlineStr"/>
      <c r="C38" s="12" t="inlineStr">
        <is>
          <r>
            <t xml:space="preserve">FONTE</t>
          </r>
        </is>
      </c>
      <c r="D38" s="12" t="inlineStr">
        <is>
          <r>
            <t xml:space="preserve">UNID</t>
          </r>
        </is>
      </c>
      <c r="E38" s="12" t="inlineStr">
        <is>
          <r>
            <t xml:space="preserve">COEFICIENTE</t>
          </r>
        </is>
      </c>
      <c r="F38" s="12" t="inlineStr">
        <is>
          <r>
            <t xml:space="preserve">PREÇO UNITÁRIO</t>
          </r>
        </is>
      </c>
      <c r="G38" s="12" t="inlineStr">
        <is>
          <r>
            <t xml:space="preserve">TOTAL</t>
          </r>
        </is>
      </c>
    </row>
    <row r="39" customHeight="1" ht="29">
      <c r="A39" s="34" t="inlineStr">
        <is>
          <r>
            <t xml:space="preserve">00007271</t>
          </r>
        </is>
      </c>
      <c r="B39" s="35" t="inlineStr">
        <is>
          <r>
            <t xml:space="preserve">BLOCO CERAMICO / TIJOLO VAZADO PARA ALVENARIA DE VEDACAO, 8 FUROS NA HORIZONTAL DE 9 X 19 X 19 CM (L X A X C)</t>
          </r>
        </is>
      </c>
      <c r="C39" s="34" t="inlineStr">
        <is>
          <r>
            <t xml:space="preserve">SINAPI</t>
          </r>
        </is>
      </c>
      <c r="D39" s="34" t="inlineStr">
        <is>
          <r>
            <t xml:space="preserve">UN</t>
          </r>
        </is>
      </c>
      <c r="E39" s="36" t="n">
        <v>28.31</v>
      </c>
      <c r="F39" s="37" t="n">
        <v>0.95</v>
      </c>
      <c r="G39" s="37" t="n">
        <f>TRUNC(TRUNC(E39,8)*F39,2)</f>
        <v>26.89</v>
      </c>
    </row>
    <row r="40" customHeight="1" ht="15">
      <c r="A40" s="34" t="inlineStr">
        <is>
          <r>
            <t xml:space="preserve">00037395</t>
          </r>
        </is>
      </c>
      <c r="B40" s="35" t="inlineStr">
        <is>
          <r>
            <t xml:space="preserve">PINO DE ACO COM FURO, HASTE = 27 MM (ACAO DIRETA)</t>
          </r>
        </is>
      </c>
      <c r="C40" s="34" t="inlineStr">
        <is>
          <r>
            <t xml:space="preserve">SINAPI</t>
          </r>
        </is>
      </c>
      <c r="D40" s="34" t="inlineStr">
        <is>
          <r>
            <t xml:space="preserve">CENTO</t>
          </r>
        </is>
      </c>
      <c r="E40" s="36" t="n">
        <v>0.005</v>
      </c>
      <c r="F40" s="37" t="n">
        <v>45.17</v>
      </c>
      <c r="G40" s="37" t="n">
        <f>TRUNC(TRUNC(E40,8)*F40,2)</f>
        <v>0.22</v>
      </c>
    </row>
    <row r="41" customHeight="1" ht="29">
      <c r="A41" s="34" t="inlineStr">
        <is>
          <r>
            <t xml:space="preserve">00034557</t>
          </r>
        </is>
      </c>
      <c r="B41" s="35" t="inlineStr">
        <is>
          <r>
            <t xml:space="preserve">TELA DE ACO SOLDADA GALVANIZADA/ZINCADA PARA ALVENARIA, FIO D = *1,20 A 1,70* MM, MALHA 15 X 15 MM, (C X L) *50 X 7,5* CM</t>
          </r>
        </is>
      </c>
      <c r="C41" s="34" t="inlineStr">
        <is>
          <r>
            <t xml:space="preserve">SINAPI</t>
          </r>
        </is>
      </c>
      <c r="D41" s="34" t="inlineStr">
        <is>
          <r>
            <t xml:space="preserve">M</t>
          </r>
        </is>
      </c>
      <c r="E41" s="36" t="n">
        <v>0.42</v>
      </c>
      <c r="F41" s="37" t="n">
        <v>2.87</v>
      </c>
      <c r="G41" s="37" t="n">
        <f>TRUNC(TRUNC(E41,8)*F41,2)</f>
        <v>1.2</v>
      </c>
    </row>
    <row r="42" customHeight="1" ht="15">
      <c r="A42" s="9" t="inlineStr"/>
      <c r="B42" s="9" t="inlineStr"/>
      <c r="C42" s="9" t="inlineStr"/>
      <c r="D42" s="9" t="inlineStr"/>
      <c r="E42" s="38" t="inlineStr">
        <is>
          <r>
            <t xml:space="preserve">TOTAL Material:</t>
          </r>
        </is>
      </c>
      <c r="F42" s="38" t="inlineStr"/>
      <c r="G42" s="39" t="n">
        <f>SUM(G39:G41)</f>
        <v>28.31</v>
      </c>
    </row>
    <row r="43" customHeight="1" ht="15">
      <c r="A43" s="33" t="inlineStr">
        <is>
          <r>
            <t xml:space="preserve">Mão de Obra com Encargos Complementares</t>
          </r>
        </is>
      </c>
      <c r="B43" s="33" t="inlineStr"/>
      <c r="C43" s="12" t="inlineStr">
        <is>
          <r>
            <t xml:space="preserve">FONTE</t>
          </r>
        </is>
      </c>
      <c r="D43" s="12" t="inlineStr">
        <is>
          <r>
            <t xml:space="preserve">UNID</t>
          </r>
        </is>
      </c>
      <c r="E43" s="12" t="inlineStr">
        <is>
          <r>
            <t xml:space="preserve">COEFICIENTE</t>
          </r>
        </is>
      </c>
      <c r="F43" s="12" t="inlineStr">
        <is>
          <r>
            <t xml:space="preserve">PREÇO UNITÁRIO</t>
          </r>
        </is>
      </c>
      <c r="G43" s="12" t="inlineStr">
        <is>
          <r>
            <t xml:space="preserve">TOTAL</t>
          </r>
        </is>
      </c>
    </row>
    <row r="44" customHeight="1" ht="15">
      <c r="A44" s="34" t="inlineStr">
        <is>
          <r>
            <t xml:space="preserve">88309</t>
          </r>
        </is>
      </c>
      <c r="B44" s="35" t="inlineStr">
        <is>
          <r>
            <t xml:space="preserve">PEDREIRO COM ENCARGOS COMPLEMENTARES</t>
          </r>
        </is>
      </c>
      <c r="C44" s="34" t="inlineStr">
        <is>
          <r>
            <t xml:space="preserve">SINAPI</t>
          </r>
        </is>
      </c>
      <c r="D44" s="34" t="inlineStr">
        <is>
          <r>
            <t xml:space="preserve">H</t>
          </r>
        </is>
      </c>
      <c r="E44" s="36" t="n">
        <v>1.61</v>
      </c>
      <c r="F44" s="37" t="n">
        <v>31.44</v>
      </c>
      <c r="G44" s="37" t="n">
        <f>TRUNC(TRUNC(E44,8)*F44,2)</f>
        <v>50.61</v>
      </c>
    </row>
    <row r="45" customHeight="1" ht="15">
      <c r="A45" s="34" t="inlineStr">
        <is>
          <r>
            <t xml:space="preserve">88316</t>
          </r>
        </is>
      </c>
      <c r="B45" s="35" t="inlineStr">
        <is>
          <r>
            <t xml:space="preserve">SERVENTE COM ENCARGOS COMPLEMENTARES</t>
          </r>
        </is>
      </c>
      <c r="C45" s="34" t="inlineStr">
        <is>
          <r>
            <t xml:space="preserve">SINAPI</t>
          </r>
        </is>
      </c>
      <c r="D45" s="34" t="inlineStr">
        <is>
          <r>
            <t xml:space="preserve">H</t>
          </r>
        </is>
      </c>
      <c r="E45" s="36" t="n">
        <v>0.805</v>
      </c>
      <c r="F45" s="37" t="n">
        <v>26.93</v>
      </c>
      <c r="G45" s="37" t="n">
        <f>TRUNC(TRUNC(E45,8)*F45,2)</f>
        <v>21.67</v>
      </c>
    </row>
    <row r="46" customHeight="1" ht="18">
      <c r="A46" s="9" t="inlineStr"/>
      <c r="B46" s="9" t="inlineStr"/>
      <c r="C46" s="9" t="inlineStr"/>
      <c r="D46" s="9" t="inlineStr"/>
      <c r="E46" s="38" t="inlineStr">
        <is>
          <r>
            <t xml:space="preserve">TOTAL Mão de Obra com Encargos Complementares:</t>
          </r>
        </is>
      </c>
      <c r="F46" s="38" t="inlineStr"/>
      <c r="G46" s="39" t="n">
        <f>SUM(G44:G45)</f>
        <v>72.28</v>
      </c>
    </row>
    <row r="47" customHeight="1" ht="15">
      <c r="A47" s="33" t="inlineStr">
        <is>
          <r>
            <t xml:space="preserve">Serviço</t>
          </r>
        </is>
      </c>
      <c r="B47" s="33" t="inlineStr"/>
      <c r="C47" s="12" t="inlineStr">
        <is>
          <r>
            <t xml:space="preserve">FONTE</t>
          </r>
        </is>
      </c>
      <c r="D47" s="12" t="inlineStr">
        <is>
          <r>
            <t xml:space="preserve">UNID</t>
          </r>
        </is>
      </c>
      <c r="E47" s="12" t="inlineStr">
        <is>
          <r>
            <t xml:space="preserve">COEFICIENTE</t>
          </r>
        </is>
      </c>
      <c r="F47" s="12" t="inlineStr">
        <is>
          <r>
            <t xml:space="preserve">PREÇO UNITÁRIO</t>
          </r>
        </is>
      </c>
      <c r="G47" s="12" t="inlineStr">
        <is>
          <r>
            <t xml:space="preserve">TOTAL</t>
          </r>
        </is>
      </c>
    </row>
    <row r="48" customHeight="1" ht="38">
      <c r="A48" s="34" t="inlineStr">
        <is>
          <r>
            <t xml:space="preserve">87292</t>
          </r>
        </is>
      </c>
      <c r="B48" s="35" t="inlineStr">
        <is>
          <r>
            <t xml:space="preserve">ARGAMASSA TRAÇO 1:2:8 (EM VOLUME DE CIMENTO, CAL E AREIA MÉDIA ÚMIDA) PARA EMBOÇO/MASSA ÚNICA/ASSENTAMENTO DE ALVENARIA DE VEDAÇÃO, PREPARO MECÂNICO COM BETONEIRA 400 L. AF_08/2019</t>
          </r>
        </is>
      </c>
      <c r="C48" s="34" t="inlineStr">
        <is>
          <r>
            <t xml:space="preserve">SINAPI</t>
          </r>
        </is>
      </c>
      <c r="D48" s="34" t="inlineStr">
        <is>
          <r>
            <t xml:space="preserve">M3</t>
          </r>
        </is>
      </c>
      <c r="E48" s="36" t="n">
        <v>0.0091</v>
      </c>
      <c r="F48" s="37" t="n">
        <v>794.2</v>
      </c>
      <c r="G48" s="37" t="n">
        <f>TRUNC(TRUNC(E48,8)*F48,2)</f>
        <v>7.22</v>
      </c>
    </row>
    <row r="49" customHeight="1" ht="15">
      <c r="A49" s="9" t="inlineStr"/>
      <c r="B49" s="9" t="inlineStr"/>
      <c r="C49" s="9" t="inlineStr"/>
      <c r="D49" s="9" t="inlineStr"/>
      <c r="E49" s="38" t="inlineStr">
        <is>
          <r>
            <t xml:space="preserve">TOTAL Serviço:</t>
          </r>
        </is>
      </c>
      <c r="F49" s="38" t="inlineStr"/>
      <c r="G49" s="39" t="n">
        <f>SUM(G48:G48)</f>
        <v>7.22</v>
      </c>
    </row>
    <row r="50" customHeight="1" ht="15">
      <c r="A50" s="9" t="inlineStr"/>
      <c r="B50" s="9" t="inlineStr"/>
      <c r="C50" s="9" t="inlineStr"/>
      <c r="D50" s="9" t="inlineStr"/>
      <c r="E50" s="40" t="inlineStr">
        <is>
          <r>
            <t xml:space="preserve">VALOR:</t>
          </r>
        </is>
      </c>
      <c r="F50" s="40" t="inlineStr"/>
      <c r="G50" s="41" t="n">
        <f>ROUND(SUM(G42,G46,G49),2)</f>
        <v>107.81</v>
      </c>
    </row>
    <row r="51" customHeight="1" ht="10">
      <c r="A51" s="9" t="inlineStr"/>
      <c r="B51" s="9" t="inlineStr"/>
      <c r="C51" s="9" t="inlineStr"/>
      <c r="D51" s="9" t="inlineStr"/>
      <c r="E51" s="31" t="inlineStr"/>
      <c r="F51" s="31" t="inlineStr"/>
      <c r="G51" s="31" t="inlineStr"/>
    </row>
    <row r="52" customHeight="1" ht="20">
      <c r="A52" s="32" t="inlineStr">
        <is>
          <r>
            <t xml:space="preserve">87292 ARGAMASSA TRAÇO 1:2:8 (EM VOLUME DE CIMENTO, CAL E AREIA MÉDIA ÚMIDA) PARA EMBOÇO/MASSA ÚNICA/ASSENTAMENTO DE ALVENARIA DE VEDAÇÃO, PREPARO MECÂNICO COM BETONEIRA 400 L. AF_08/2019 (M3)</t>
          </r>
        </is>
      </c>
      <c r="B52" s="32" t="inlineStr"/>
      <c r="C52" s="32" t="inlineStr"/>
      <c r="D52" s="32" t="inlineStr"/>
      <c r="E52" s="32" t="inlineStr"/>
      <c r="F52" s="32" t="inlineStr"/>
      <c r="G52" s="32" t="inlineStr"/>
    </row>
    <row r="53" customHeight="1" ht="15">
      <c r="A53" s="33" t="inlineStr">
        <is>
          <r>
            <t xml:space="preserve">Equipamento Custo Horário</t>
          </r>
        </is>
      </c>
      <c r="B53" s="33" t="inlineStr"/>
      <c r="C53" s="12" t="inlineStr">
        <is>
          <r>
            <t xml:space="preserve">FONTE</t>
          </r>
        </is>
      </c>
      <c r="D53" s="12" t="inlineStr">
        <is>
          <r>
            <t xml:space="preserve">UNID</t>
          </r>
        </is>
      </c>
      <c r="E53" s="12" t="inlineStr">
        <is>
          <r>
            <t xml:space="preserve">COEFICIENTE</t>
          </r>
        </is>
      </c>
      <c r="F53" s="12" t="inlineStr">
        <is>
          <r>
            <t xml:space="preserve">PREÇO UNITÁRIO</t>
          </r>
        </is>
      </c>
      <c r="G53" s="12" t="inlineStr">
        <is>
          <r>
            <t xml:space="preserve">TOTAL</t>
          </r>
        </is>
      </c>
    </row>
    <row r="54" customHeight="1" ht="38">
      <c r="A54" s="34" t="inlineStr">
        <is>
          <r>
            <t xml:space="preserve">88831</t>
          </r>
        </is>
      </c>
      <c r="B54" s="35" t="inlineStr">
        <is>
          <r>
            <t xml:space="preserve">BETONEIRA CAPACIDADE NOMINAL DE 400 L, CAPACIDADE DE MISTURA 280 L, MOTOR ELÉTRICO TRIFÁSICO POTÊNCIA DE 2 CV, SEM CARREGADOR - CHI DIURNO. AF_05/2023</t>
          </r>
        </is>
      </c>
      <c r="C54" s="34" t="inlineStr">
        <is>
          <r>
            <t xml:space="preserve">SINAPI</t>
          </r>
        </is>
      </c>
      <c r="D54" s="34" t="inlineStr">
        <is>
          <r>
            <t xml:space="preserve">CHI</t>
          </r>
        </is>
      </c>
      <c r="E54" s="36" t="n">
        <v>3.45</v>
      </c>
      <c r="F54" s="37" t="n">
        <v>0.44</v>
      </c>
      <c r="G54" s="37" t="n">
        <f>TRUNC(TRUNC(E54,8)*F54,2)</f>
        <v>1.51</v>
      </c>
    </row>
    <row r="55" customHeight="1" ht="38">
      <c r="A55" s="34" t="inlineStr">
        <is>
          <r>
            <t xml:space="preserve">88830</t>
          </r>
        </is>
      </c>
      <c r="B55" s="35" t="inlineStr">
        <is>
          <r>
            <t xml:space="preserve">BETONEIRA CAPACIDADE NOMINAL DE 400 L, CAPACIDADE DE MISTURA 280 L, MOTOR ELÉTRICO TRIFÁSICO POTÊNCIA DE 2 CV, SEM CARREGADOR - CHP DIURNO. AF_05/2023</t>
          </r>
        </is>
      </c>
      <c r="C55" s="34" t="inlineStr">
        <is>
          <r>
            <t xml:space="preserve">SINAPI</t>
          </r>
        </is>
      </c>
      <c r="D55" s="34" t="inlineStr">
        <is>
          <r>
            <t xml:space="preserve">CHP</t>
          </r>
        </is>
      </c>
      <c r="E55" s="36" t="n">
        <v>1.05</v>
      </c>
      <c r="F55" s="37" t="n">
        <v>2.81</v>
      </c>
      <c r="G55" s="37" t="n">
        <f>TRUNC(TRUNC(E55,8)*F55,2)</f>
        <v>2.95</v>
      </c>
    </row>
    <row r="56" customHeight="1" ht="18">
      <c r="A56" s="9" t="inlineStr"/>
      <c r="B56" s="9" t="inlineStr"/>
      <c r="C56" s="9" t="inlineStr"/>
      <c r="D56" s="9" t="inlineStr"/>
      <c r="E56" s="38" t="inlineStr">
        <is>
          <r>
            <t xml:space="preserve">TOTAL Equipamento Custo Horário:</t>
          </r>
        </is>
      </c>
      <c r="F56" s="38" t="inlineStr"/>
      <c r="G56" s="39" t="n">
        <f>SUM(G54:G55)</f>
        <v>4.46</v>
      </c>
    </row>
    <row r="57" customHeight="1" ht="15">
      <c r="A57" s="33" t="inlineStr">
        <is>
          <r>
            <t xml:space="preserve">Material</t>
          </r>
        </is>
      </c>
      <c r="B57" s="33" t="inlineStr"/>
      <c r="C57" s="12" t="inlineStr">
        <is>
          <r>
            <t xml:space="preserve">FONTE</t>
          </r>
        </is>
      </c>
      <c r="D57" s="12" t="inlineStr">
        <is>
          <r>
            <t xml:space="preserve">UNID</t>
          </r>
        </is>
      </c>
      <c r="E57" s="12" t="inlineStr">
        <is>
          <r>
            <t xml:space="preserve">COEFICIENTE</t>
          </r>
        </is>
      </c>
      <c r="F57" s="12" t="inlineStr">
        <is>
          <r>
            <t xml:space="preserve">PREÇO UNITÁRIO</t>
          </r>
        </is>
      </c>
      <c r="G57" s="12" t="inlineStr">
        <is>
          <r>
            <t xml:space="preserve">TOTAL</t>
          </r>
        </is>
      </c>
    </row>
    <row r="58" customHeight="1" ht="21">
      <c r="A58" s="34" t="inlineStr">
        <is>
          <r>
            <t xml:space="preserve">00000370</t>
          </r>
        </is>
      </c>
      <c r="B58" s="35" t="inlineStr">
        <is>
          <r>
            <t xml:space="preserve">AREIA MEDIA - POSTO JAZIDA/FORNECEDOR (RETIRADO NA JAZIDA, SEM TRANSPORTE)</t>
          </r>
        </is>
      </c>
      <c r="C58" s="34" t="inlineStr">
        <is>
          <r>
            <t xml:space="preserve">SINAPI</t>
          </r>
        </is>
      </c>
      <c r="D58" s="34" t="inlineStr">
        <is>
          <r>
            <t xml:space="preserve">M3</t>
          </r>
        </is>
      </c>
      <c r="E58" s="36" t="n">
        <v>1.16</v>
      </c>
      <c r="F58" s="37" t="n">
        <v>150.0</v>
      </c>
      <c r="G58" s="37" t="n">
        <f>TRUNC(TRUNC(E58,8)*F58,2)</f>
        <v>174.0</v>
      </c>
    </row>
    <row r="59" customHeight="1" ht="15">
      <c r="A59" s="34" t="inlineStr">
        <is>
          <r>
            <t xml:space="preserve">00001106</t>
          </r>
        </is>
      </c>
      <c r="B59" s="35" t="inlineStr">
        <is>
          <r>
            <t xml:space="preserve">CAL HIDRATADA CH-I PARA ARGAMASSAS</t>
          </r>
        </is>
      </c>
      <c r="C59" s="34" t="inlineStr">
        <is>
          <r>
            <t xml:space="preserve">SINAPI</t>
          </r>
        </is>
      </c>
      <c r="D59" s="34" t="inlineStr">
        <is>
          <r>
            <t xml:space="preserve">KG</t>
          </r>
        </is>
      </c>
      <c r="E59" s="36" t="n">
        <v>174.1</v>
      </c>
      <c r="F59" s="37" t="n">
        <v>1.5</v>
      </c>
      <c r="G59" s="37" t="n">
        <f>TRUNC(TRUNC(E59,8)*F59,2)</f>
        <v>261.15</v>
      </c>
    </row>
    <row r="60" customHeight="1" ht="15">
      <c r="A60" s="34" t="inlineStr">
        <is>
          <r>
            <t xml:space="preserve">00001379</t>
          </r>
        </is>
      </c>
      <c r="B60" s="35" t="inlineStr">
        <is>
          <r>
            <t xml:space="preserve">CIMENTO PORTLAND COMPOSTO CP II-32</t>
          </r>
        </is>
      </c>
      <c r="C60" s="34" t="inlineStr">
        <is>
          <r>
            <t xml:space="preserve">SINAPI</t>
          </r>
        </is>
      </c>
      <c r="D60" s="34" t="inlineStr">
        <is>
          <r>
            <t xml:space="preserve">KG</t>
          </r>
        </is>
      </c>
      <c r="E60" s="36" t="n">
        <v>195.86</v>
      </c>
      <c r="F60" s="37" t="n">
        <v>1.2</v>
      </c>
      <c r="G60" s="37" t="n">
        <f>TRUNC(TRUNC(E60,8)*F60,2)</f>
        <v>235.03</v>
      </c>
    </row>
    <row r="61" customHeight="1" ht="15">
      <c r="A61" s="9" t="inlineStr"/>
      <c r="B61" s="9" t="inlineStr"/>
      <c r="C61" s="9" t="inlineStr"/>
      <c r="D61" s="9" t="inlineStr"/>
      <c r="E61" s="38" t="inlineStr">
        <is>
          <r>
            <t xml:space="preserve">TOTAL Material:</t>
          </r>
        </is>
      </c>
      <c r="F61" s="38" t="inlineStr"/>
      <c r="G61" s="39" t="n">
        <f>SUM(G58:G60)</f>
        <v>670.18</v>
      </c>
    </row>
    <row r="62" customHeight="1" ht="15">
      <c r="A62" s="33" t="inlineStr">
        <is>
          <r>
            <t xml:space="preserve">Mão de Obra com Encargos Complementares</t>
          </r>
        </is>
      </c>
      <c r="B62" s="33" t="inlineStr"/>
      <c r="C62" s="12" t="inlineStr">
        <is>
          <r>
            <t xml:space="preserve">FONTE</t>
          </r>
        </is>
      </c>
      <c r="D62" s="12" t="inlineStr">
        <is>
          <r>
            <t xml:space="preserve">UNID</t>
          </r>
        </is>
      </c>
      <c r="E62" s="12" t="inlineStr">
        <is>
          <r>
            <t xml:space="preserve">COEFICIENTE</t>
          </r>
        </is>
      </c>
      <c r="F62" s="12" t="inlineStr">
        <is>
          <r>
            <t xml:space="preserve">PREÇO UNITÁRIO</t>
          </r>
        </is>
      </c>
      <c r="G62" s="12" t="inlineStr">
        <is>
          <r>
            <t xml:space="preserve">TOTAL</t>
          </r>
        </is>
      </c>
    </row>
    <row r="63" customHeight="1" ht="21">
      <c r="A63" s="34" t="inlineStr">
        <is>
          <r>
            <t xml:space="preserve">88377</t>
          </r>
        </is>
      </c>
      <c r="B63" s="35" t="inlineStr">
        <is>
          <r>
            <t xml:space="preserve">OPERADOR DE BETONEIRA ESTACIONÁRIA/MISTURADOR COM ENCARGOS COMPLEMENTARES</t>
          </r>
        </is>
      </c>
      <c r="C63" s="34" t="inlineStr">
        <is>
          <r>
            <t xml:space="preserve">SINAPI</t>
          </r>
        </is>
      </c>
      <c r="D63" s="34" t="inlineStr">
        <is>
          <r>
            <t xml:space="preserve">H</t>
          </r>
        </is>
      </c>
      <c r="E63" s="36" t="n">
        <v>4.5</v>
      </c>
      <c r="F63" s="37" t="n">
        <v>26.57</v>
      </c>
      <c r="G63" s="37" t="n">
        <f>TRUNC(TRUNC(E63,8)*F63,2)</f>
        <v>119.56</v>
      </c>
    </row>
    <row r="64" customHeight="1" ht="18">
      <c r="A64" s="9" t="inlineStr"/>
      <c r="B64" s="9" t="inlineStr"/>
      <c r="C64" s="9" t="inlineStr"/>
      <c r="D64" s="9" t="inlineStr"/>
      <c r="E64" s="38" t="inlineStr">
        <is>
          <r>
            <t xml:space="preserve">TOTAL Mão de Obra com Encargos Complementares:</t>
          </r>
        </is>
      </c>
      <c r="F64" s="38" t="inlineStr"/>
      <c r="G64" s="39" t="n">
        <f>SUM(G63:G63)</f>
        <v>119.56</v>
      </c>
    </row>
    <row r="65" customHeight="1" ht="15">
      <c r="A65" s="9" t="inlineStr"/>
      <c r="B65" s="9" t="inlineStr"/>
      <c r="C65" s="9" t="inlineStr"/>
      <c r="D65" s="9" t="inlineStr"/>
      <c r="E65" s="40" t="inlineStr">
        <is>
          <r>
            <t xml:space="preserve">VALOR:</t>
          </r>
        </is>
      </c>
      <c r="F65" s="40" t="inlineStr"/>
      <c r="G65" s="41" t="n">
        <f>ROUND(SUM(G56,G61,G64),2)</f>
        <v>794.2</v>
      </c>
    </row>
    <row r="66" customHeight="1" ht="10">
      <c r="A66" s="9" t="inlineStr"/>
      <c r="B66" s="9" t="inlineStr"/>
      <c r="C66" s="9" t="inlineStr"/>
      <c r="D66" s="9" t="inlineStr"/>
      <c r="E66" s="31" t="inlineStr"/>
      <c r="F66" s="31" t="inlineStr"/>
      <c r="G66" s="31" t="inlineStr"/>
    </row>
    <row r="67" customHeight="1" ht="20">
      <c r="A67" s="32" t="inlineStr">
        <is>
          <r>
            <t xml:space="preserve">87377 ARGAMASSA TRAÇO 1:3 (EM VOLUME DE CIMENTO E AREIA GROSSA ÚMIDA) PARA CHAPISCO CONVENCIONAL, PREPARO MANUAL. AF_08/2019 (M3)</t>
          </r>
        </is>
      </c>
      <c r="B67" s="32" t="inlineStr"/>
      <c r="C67" s="32" t="inlineStr"/>
      <c r="D67" s="32" t="inlineStr"/>
      <c r="E67" s="32" t="inlineStr"/>
      <c r="F67" s="32" t="inlineStr"/>
      <c r="G67" s="32" t="inlineStr"/>
    </row>
    <row r="68" customHeight="1" ht="15">
      <c r="A68" s="33" t="inlineStr">
        <is>
          <r>
            <t xml:space="preserve">Material</t>
          </r>
        </is>
      </c>
      <c r="B68" s="33" t="inlineStr"/>
      <c r="C68" s="12" t="inlineStr">
        <is>
          <r>
            <t xml:space="preserve">FONTE</t>
          </r>
        </is>
      </c>
      <c r="D68" s="12" t="inlineStr">
        <is>
          <r>
            <t xml:space="preserve">UNID</t>
          </r>
        </is>
      </c>
      <c r="E68" s="12" t="inlineStr">
        <is>
          <r>
            <t xml:space="preserve">COEFICIENTE</t>
          </r>
        </is>
      </c>
      <c r="F68" s="12" t="inlineStr">
        <is>
          <r>
            <t xml:space="preserve">PREÇO UNITÁRIO</t>
          </r>
        </is>
      </c>
      <c r="G68" s="12" t="inlineStr">
        <is>
          <r>
            <t xml:space="preserve">TOTAL</t>
          </r>
        </is>
      </c>
    </row>
    <row r="69" customHeight="1" ht="21">
      <c r="A69" s="34" t="inlineStr">
        <is>
          <r>
            <t xml:space="preserve">00000367</t>
          </r>
        </is>
      </c>
      <c r="B69" s="35" t="inlineStr">
        <is>
          <r>
            <t xml:space="preserve">AREIA GROSSA - POSTO JAZIDA/FORNECEDOR (RETIRADO NA JAZIDA, SEM TRANSPORTE)</t>
          </r>
        </is>
      </c>
      <c r="C69" s="34" t="inlineStr">
        <is>
          <r>
            <t xml:space="preserve">SINAPI</t>
          </r>
        </is>
      </c>
      <c r="D69" s="34" t="inlineStr">
        <is>
          <r>
            <t xml:space="preserve">M3</t>
          </r>
        </is>
      </c>
      <c r="E69" s="36" t="n">
        <v>0.94</v>
      </c>
      <c r="F69" s="37" t="n">
        <v>151.96</v>
      </c>
      <c r="G69" s="37" t="n">
        <f>TRUNC(TRUNC(E69,8)*F69,2)</f>
        <v>142.84</v>
      </c>
    </row>
    <row r="70" customHeight="1" ht="15">
      <c r="A70" s="34" t="inlineStr">
        <is>
          <r>
            <t xml:space="preserve">00001379</t>
          </r>
        </is>
      </c>
      <c r="B70" s="35" t="inlineStr">
        <is>
          <r>
            <t xml:space="preserve">CIMENTO PORTLAND COMPOSTO CP II-32</t>
          </r>
        </is>
      </c>
      <c r="C70" s="34" t="inlineStr">
        <is>
          <r>
            <t xml:space="preserve">SINAPI</t>
          </r>
        </is>
      </c>
      <c r="D70" s="34" t="inlineStr">
        <is>
          <r>
            <t xml:space="preserve">KG</t>
          </r>
        </is>
      </c>
      <c r="E70" s="36" t="n">
        <v>422.63</v>
      </c>
      <c r="F70" s="37" t="n">
        <v>1.2</v>
      </c>
      <c r="G70" s="37" t="n">
        <f>TRUNC(TRUNC(E70,8)*F70,2)</f>
        <v>507.15</v>
      </c>
    </row>
    <row r="71" customHeight="1" ht="15">
      <c r="A71" s="9" t="inlineStr"/>
      <c r="B71" s="9" t="inlineStr"/>
      <c r="C71" s="9" t="inlineStr"/>
      <c r="D71" s="9" t="inlineStr"/>
      <c r="E71" s="38" t="inlineStr">
        <is>
          <r>
            <t xml:space="preserve">TOTAL Material:</t>
          </r>
        </is>
      </c>
      <c r="F71" s="38" t="inlineStr"/>
      <c r="G71" s="39" t="n">
        <f>SUM(G69:G70)</f>
        <v>649.99</v>
      </c>
    </row>
    <row r="72" customHeight="1" ht="15">
      <c r="A72" s="33" t="inlineStr">
        <is>
          <r>
            <t xml:space="preserve">Mão de Obra com Encargos Complementares</t>
          </r>
        </is>
      </c>
      <c r="B72" s="33" t="inlineStr"/>
      <c r="C72" s="12" t="inlineStr">
        <is>
          <r>
            <t xml:space="preserve">FONTE</t>
          </r>
        </is>
      </c>
      <c r="D72" s="12" t="inlineStr">
        <is>
          <r>
            <t xml:space="preserve">UNID</t>
          </r>
        </is>
      </c>
      <c r="E72" s="12" t="inlineStr">
        <is>
          <r>
            <t xml:space="preserve">COEFICIENTE</t>
          </r>
        </is>
      </c>
      <c r="F72" s="12" t="inlineStr">
        <is>
          <r>
            <t xml:space="preserve">PREÇO UNITÁRIO</t>
          </r>
        </is>
      </c>
      <c r="G72" s="12" t="inlineStr">
        <is>
          <r>
            <t xml:space="preserve">TOTAL</t>
          </r>
        </is>
      </c>
    </row>
    <row r="73" customHeight="1" ht="15">
      <c r="A73" s="34" t="inlineStr">
        <is>
          <r>
            <t xml:space="preserve">88316</t>
          </r>
        </is>
      </c>
      <c r="B73" s="35" t="inlineStr">
        <is>
          <r>
            <t xml:space="preserve">SERVENTE COM ENCARGOS COMPLEMENTARES</t>
          </r>
        </is>
      </c>
      <c r="C73" s="34" t="inlineStr">
        <is>
          <r>
            <t xml:space="preserve">SINAPI</t>
          </r>
        </is>
      </c>
      <c r="D73" s="34" t="inlineStr">
        <is>
          <r>
            <t xml:space="preserve">H</t>
          </r>
        </is>
      </c>
      <c r="E73" s="36" t="n">
        <v>11.02</v>
      </c>
      <c r="F73" s="37" t="n">
        <v>26.93</v>
      </c>
      <c r="G73" s="37" t="n">
        <f>TRUNC(TRUNC(E73,8)*F73,2)</f>
        <v>296.76</v>
      </c>
    </row>
    <row r="74" customHeight="1" ht="18">
      <c r="A74" s="9" t="inlineStr"/>
      <c r="B74" s="9" t="inlineStr"/>
      <c r="C74" s="9" t="inlineStr"/>
      <c r="D74" s="9" t="inlineStr"/>
      <c r="E74" s="38" t="inlineStr">
        <is>
          <r>
            <t xml:space="preserve">TOTAL Mão de Obra com Encargos Complementares:</t>
          </r>
        </is>
      </c>
      <c r="F74" s="38" t="inlineStr"/>
      <c r="G74" s="39" t="n">
        <f>SUM(G73:G73)</f>
        <v>296.76</v>
      </c>
    </row>
    <row r="75" customHeight="1" ht="15">
      <c r="A75" s="9" t="inlineStr"/>
      <c r="B75" s="9" t="inlineStr"/>
      <c r="C75" s="9" t="inlineStr"/>
      <c r="D75" s="9" t="inlineStr"/>
      <c r="E75" s="40" t="inlineStr">
        <is>
          <r>
            <t xml:space="preserve">VALOR:</t>
          </r>
        </is>
      </c>
      <c r="F75" s="40" t="inlineStr"/>
      <c r="G75" s="41" t="n">
        <f>ROUND(SUM(G71,G74),2)</f>
        <v>946.75</v>
      </c>
    </row>
    <row r="76" customHeight="1" ht="10">
      <c r="A76" s="9" t="inlineStr"/>
      <c r="B76" s="9" t="inlineStr"/>
      <c r="C76" s="9" t="inlineStr"/>
      <c r="D76" s="9" t="inlineStr"/>
      <c r="E76" s="31" t="inlineStr"/>
      <c r="F76" s="31" t="inlineStr"/>
      <c r="G76" s="31" t="inlineStr"/>
    </row>
    <row r="77" customHeight="1" ht="20">
      <c r="A77" s="32" t="inlineStr">
        <is>
          <r>
            <t xml:space="preserve">100475 ARGAMASSA TRAÇO 1:3 (EM VOLUME DE CIMENTO E AREIA MÉDIA ÚMIDA) COM ADIÇÃO DE IMPERMEABILIZANTE, PREPARO MECÂNICO COM BETONEIRA 400 L. AF_08/2019 (M3)</t>
          </r>
        </is>
      </c>
      <c r="B77" s="32" t="inlineStr"/>
      <c r="C77" s="32" t="inlineStr"/>
      <c r="D77" s="32" t="inlineStr"/>
      <c r="E77" s="32" t="inlineStr"/>
      <c r="F77" s="32" t="inlineStr"/>
      <c r="G77" s="32" t="inlineStr"/>
    </row>
    <row r="78" customHeight="1" ht="15">
      <c r="A78" s="33" t="inlineStr">
        <is>
          <r>
            <t xml:space="preserve">Equipamento Custo Horário</t>
          </r>
        </is>
      </c>
      <c r="B78" s="33" t="inlineStr"/>
      <c r="C78" s="12" t="inlineStr">
        <is>
          <r>
            <t xml:space="preserve">FONTE</t>
          </r>
        </is>
      </c>
      <c r="D78" s="12" t="inlineStr">
        <is>
          <r>
            <t xml:space="preserve">UNID</t>
          </r>
        </is>
      </c>
      <c r="E78" s="12" t="inlineStr">
        <is>
          <r>
            <t xml:space="preserve">COEFICIENTE</t>
          </r>
        </is>
      </c>
      <c r="F78" s="12" t="inlineStr">
        <is>
          <r>
            <t xml:space="preserve">PREÇO UNITÁRIO</t>
          </r>
        </is>
      </c>
      <c r="G78" s="12" t="inlineStr">
        <is>
          <r>
            <t xml:space="preserve">TOTAL</t>
          </r>
        </is>
      </c>
    </row>
    <row r="79" customHeight="1" ht="38">
      <c r="A79" s="34" t="inlineStr">
        <is>
          <r>
            <t xml:space="preserve">88831</t>
          </r>
        </is>
      </c>
      <c r="B79" s="35" t="inlineStr">
        <is>
          <r>
            <t xml:space="preserve">BETONEIRA CAPACIDADE NOMINAL DE 400 L, CAPACIDADE DE MISTURA 280 L, MOTOR ELÉTRICO TRIFÁSICO POTÊNCIA DE 2 CV, SEM CARREGADOR - CHI DIURNO. AF_05/2023</t>
          </r>
        </is>
      </c>
      <c r="C79" s="34" t="inlineStr">
        <is>
          <r>
            <t xml:space="preserve">SINAPI</t>
          </r>
        </is>
      </c>
      <c r="D79" s="34" t="inlineStr">
        <is>
          <r>
            <t xml:space="preserve">CHI</t>
          </r>
        </is>
      </c>
      <c r="E79" s="36" t="n">
        <v>2.88</v>
      </c>
      <c r="F79" s="37" t="n">
        <v>0.44</v>
      </c>
      <c r="G79" s="37" t="n">
        <f>TRUNC(TRUNC(E79,8)*F79,2)</f>
        <v>1.26</v>
      </c>
    </row>
    <row r="80" customHeight="1" ht="38">
      <c r="A80" s="34" t="inlineStr">
        <is>
          <r>
            <t xml:space="preserve">88830</t>
          </r>
        </is>
      </c>
      <c r="B80" s="35" t="inlineStr">
        <is>
          <r>
            <t xml:space="preserve">BETONEIRA CAPACIDADE NOMINAL DE 400 L, CAPACIDADE DE MISTURA 280 L, MOTOR ELÉTRICO TRIFÁSICO POTÊNCIA DE 2 CV, SEM CARREGADOR - CHP DIURNO. AF_05/2023</t>
          </r>
        </is>
      </c>
      <c r="C80" s="34" t="inlineStr">
        <is>
          <r>
            <t xml:space="preserve">SINAPI</t>
          </r>
        </is>
      </c>
      <c r="D80" s="34" t="inlineStr">
        <is>
          <r>
            <t xml:space="preserve">CHP</t>
          </r>
        </is>
      </c>
      <c r="E80" s="36" t="n">
        <v>0.87</v>
      </c>
      <c r="F80" s="37" t="n">
        <v>2.81</v>
      </c>
      <c r="G80" s="37" t="n">
        <f>TRUNC(TRUNC(E80,8)*F80,2)</f>
        <v>2.44</v>
      </c>
    </row>
    <row r="81" customHeight="1" ht="18">
      <c r="A81" s="9" t="inlineStr"/>
      <c r="B81" s="9" t="inlineStr"/>
      <c r="C81" s="9" t="inlineStr"/>
      <c r="D81" s="9" t="inlineStr"/>
      <c r="E81" s="38" t="inlineStr">
        <is>
          <r>
            <t xml:space="preserve">TOTAL Equipamento Custo Horário:</t>
          </r>
        </is>
      </c>
      <c r="F81" s="38" t="inlineStr"/>
      <c r="G81" s="39" t="n">
        <f>SUM(G79:G80)</f>
        <v>3.7</v>
      </c>
    </row>
    <row r="82" customHeight="1" ht="15">
      <c r="A82" s="33" t="inlineStr">
        <is>
          <r>
            <t xml:space="preserve">Material</t>
          </r>
        </is>
      </c>
      <c r="B82" s="33" t="inlineStr"/>
      <c r="C82" s="12" t="inlineStr">
        <is>
          <r>
            <t xml:space="preserve">FONTE</t>
          </r>
        </is>
      </c>
      <c r="D82" s="12" t="inlineStr">
        <is>
          <r>
            <t xml:space="preserve">UNID</t>
          </r>
        </is>
      </c>
      <c r="E82" s="12" t="inlineStr">
        <is>
          <r>
            <t xml:space="preserve">COEFICIENTE</t>
          </r>
        </is>
      </c>
      <c r="F82" s="12" t="inlineStr">
        <is>
          <r>
            <t xml:space="preserve">PREÇO UNITÁRIO</t>
          </r>
        </is>
      </c>
      <c r="G82" s="12" t="inlineStr">
        <is>
          <r>
            <t xml:space="preserve">TOTAL</t>
          </r>
        </is>
      </c>
    </row>
    <row r="83" customHeight="1" ht="29">
      <c r="A83" s="34" t="inlineStr">
        <is>
          <r>
            <t xml:space="preserve">00000123</t>
          </r>
        </is>
      </c>
      <c r="B83" s="35" t="inlineStr">
        <is>
          <r>
            <t xml:space="preserve">ADITIVO IMPERMEABILIZANTE DE PEGA NORMAL PARA ARGAMASSAS E CONCRETOS SEM ARMACAO, LIQUIDO E ISENTO DE CLORETOS</t>
          </r>
        </is>
      </c>
      <c r="C83" s="34" t="inlineStr">
        <is>
          <r>
            <t xml:space="preserve">SINAPI</t>
          </r>
        </is>
      </c>
      <c r="D83" s="34" t="inlineStr">
        <is>
          <r>
            <t xml:space="preserve">L</t>
          </r>
        </is>
      </c>
      <c r="E83" s="36" t="n">
        <v>19.44</v>
      </c>
      <c r="F83" s="37" t="n">
        <v>9.35</v>
      </c>
      <c r="G83" s="37" t="n">
        <f>TRUNC(TRUNC(E83,8)*F83,2)</f>
        <v>181.76</v>
      </c>
    </row>
    <row r="84" customHeight="1" ht="21">
      <c r="A84" s="34" t="inlineStr">
        <is>
          <r>
            <t xml:space="preserve">00000370</t>
          </r>
        </is>
      </c>
      <c r="B84" s="35" t="inlineStr">
        <is>
          <r>
            <t xml:space="preserve">AREIA MEDIA - POSTO JAZIDA/FORNECEDOR (RETIRADO NA JAZIDA, SEM TRANSPORTE)</t>
          </r>
        </is>
      </c>
      <c r="C84" s="34" t="inlineStr">
        <is>
          <r>
            <t xml:space="preserve">SINAPI</t>
          </r>
        </is>
      </c>
      <c r="D84" s="34" t="inlineStr">
        <is>
          <r>
            <t xml:space="preserve">M3</t>
          </r>
        </is>
      </c>
      <c r="E84" s="36" t="n">
        <v>1.08</v>
      </c>
      <c r="F84" s="37" t="n">
        <v>150.0</v>
      </c>
      <c r="G84" s="37" t="n">
        <f>TRUNC(TRUNC(E84,8)*F84,2)</f>
        <v>162.0</v>
      </c>
    </row>
    <row r="85" customHeight="1" ht="15">
      <c r="A85" s="34" t="inlineStr">
        <is>
          <r>
            <t xml:space="preserve">00001379</t>
          </r>
        </is>
      </c>
      <c r="B85" s="35" t="inlineStr">
        <is>
          <r>
            <t xml:space="preserve">CIMENTO PORTLAND COMPOSTO CP II-32</t>
          </r>
        </is>
      </c>
      <c r="C85" s="34" t="inlineStr">
        <is>
          <r>
            <t xml:space="preserve">SINAPI</t>
          </r>
        </is>
      </c>
      <c r="D85" s="34" t="inlineStr">
        <is>
          <r>
            <t xml:space="preserve">KG</t>
          </r>
        </is>
      </c>
      <c r="E85" s="36" t="n">
        <v>486.0</v>
      </c>
      <c r="F85" s="37" t="n">
        <v>1.2</v>
      </c>
      <c r="G85" s="37" t="n">
        <f>TRUNC(TRUNC(E85,8)*F85,2)</f>
        <v>583.2</v>
      </c>
    </row>
    <row r="86" customHeight="1" ht="15">
      <c r="A86" s="9" t="inlineStr"/>
      <c r="B86" s="9" t="inlineStr"/>
      <c r="C86" s="9" t="inlineStr"/>
      <c r="D86" s="9" t="inlineStr"/>
      <c r="E86" s="38" t="inlineStr">
        <is>
          <r>
            <t xml:space="preserve">TOTAL Material:</t>
          </r>
        </is>
      </c>
      <c r="F86" s="38" t="inlineStr"/>
      <c r="G86" s="39" t="n">
        <f>SUM(G83:G85)</f>
        <v>926.96</v>
      </c>
    </row>
    <row r="87" customHeight="1" ht="15">
      <c r="A87" s="33" t="inlineStr">
        <is>
          <r>
            <t xml:space="preserve">Mão de Obra com Encargos Complementares</t>
          </r>
        </is>
      </c>
      <c r="B87" s="33" t="inlineStr"/>
      <c r="C87" s="12" t="inlineStr">
        <is>
          <r>
            <t xml:space="preserve">FONTE</t>
          </r>
        </is>
      </c>
      <c r="D87" s="12" t="inlineStr">
        <is>
          <r>
            <t xml:space="preserve">UNID</t>
          </r>
        </is>
      </c>
      <c r="E87" s="12" t="inlineStr">
        <is>
          <r>
            <t xml:space="preserve">COEFICIENTE</t>
          </r>
        </is>
      </c>
      <c r="F87" s="12" t="inlineStr">
        <is>
          <r>
            <t xml:space="preserve">PREÇO UNITÁRIO</t>
          </r>
        </is>
      </c>
      <c r="G87" s="12" t="inlineStr">
        <is>
          <r>
            <t xml:space="preserve">TOTAL</t>
          </r>
        </is>
      </c>
    </row>
    <row r="88" customHeight="1" ht="21">
      <c r="A88" s="34" t="inlineStr">
        <is>
          <r>
            <t xml:space="preserve">88377</t>
          </r>
        </is>
      </c>
      <c r="B88" s="35" t="inlineStr">
        <is>
          <r>
            <t xml:space="preserve">OPERADOR DE BETONEIRA ESTACIONÁRIA/MISTURADOR COM ENCARGOS COMPLEMENTARES</t>
          </r>
        </is>
      </c>
      <c r="C88" s="34" t="inlineStr">
        <is>
          <r>
            <t xml:space="preserve">SINAPI</t>
          </r>
        </is>
      </c>
      <c r="D88" s="34" t="inlineStr">
        <is>
          <r>
            <t xml:space="preserve">H</t>
          </r>
        </is>
      </c>
      <c r="E88" s="36" t="n">
        <v>3.75</v>
      </c>
      <c r="F88" s="37" t="n">
        <v>26.57</v>
      </c>
      <c r="G88" s="37" t="n">
        <f>TRUNC(TRUNC(E88,8)*F88,2)</f>
        <v>99.63</v>
      </c>
    </row>
    <row r="89" customHeight="1" ht="18">
      <c r="A89" s="9" t="inlineStr"/>
      <c r="B89" s="9" t="inlineStr"/>
      <c r="C89" s="9" t="inlineStr"/>
      <c r="D89" s="9" t="inlineStr"/>
      <c r="E89" s="38" t="inlineStr">
        <is>
          <r>
            <t xml:space="preserve">TOTAL Mão de Obra com Encargos Complementares:</t>
          </r>
        </is>
      </c>
      <c r="F89" s="38" t="inlineStr"/>
      <c r="G89" s="39" t="n">
        <f>SUM(G88:G88)</f>
        <v>99.63</v>
      </c>
    </row>
    <row r="90" customHeight="1" ht="15">
      <c r="A90" s="9" t="inlineStr"/>
      <c r="B90" s="9" t="inlineStr"/>
      <c r="C90" s="9" t="inlineStr"/>
      <c r="D90" s="9" t="inlineStr"/>
      <c r="E90" s="40" t="inlineStr">
        <is>
          <r>
            <t xml:space="preserve">VALOR:</t>
          </r>
        </is>
      </c>
      <c r="F90" s="40" t="inlineStr"/>
      <c r="G90" s="41" t="n">
        <f>ROUND(SUM(G81,G86,G89),2)</f>
        <v>1030.29</v>
      </c>
    </row>
    <row r="91" customHeight="1" ht="10">
      <c r="A91" s="9" t="inlineStr"/>
      <c r="B91" s="9" t="inlineStr"/>
      <c r="C91" s="9" t="inlineStr"/>
      <c r="D91" s="9" t="inlineStr"/>
      <c r="E91" s="31" t="inlineStr"/>
      <c r="F91" s="31" t="inlineStr"/>
      <c r="G91" s="31" t="inlineStr"/>
    </row>
    <row r="92" customHeight="1" ht="20">
      <c r="A92" s="32" t="inlineStr">
        <is>
          <r>
            <t xml:space="preserve">87316 ARGAMASSA TRAÇO 1:4 (EM VOLUME DE CIMENTO E AREIA GROSSA ÚMIDA) PARA CHAPISCO CONVENCIONAL, PREPARO MECÂNICO COM BETONEIRA 400 L. AF_08/2019 (M3)</t>
          </r>
        </is>
      </c>
      <c r="B92" s="32" t="inlineStr"/>
      <c r="C92" s="32" t="inlineStr"/>
      <c r="D92" s="32" t="inlineStr"/>
      <c r="E92" s="32" t="inlineStr"/>
      <c r="F92" s="32" t="inlineStr"/>
      <c r="G92" s="32" t="inlineStr"/>
    </row>
    <row r="93" customHeight="1" ht="15">
      <c r="A93" s="33" t="inlineStr">
        <is>
          <r>
            <t xml:space="preserve">Equipamento Custo Horário</t>
          </r>
        </is>
      </c>
      <c r="B93" s="33" t="inlineStr"/>
      <c r="C93" s="12" t="inlineStr">
        <is>
          <r>
            <t xml:space="preserve">FONTE</t>
          </r>
        </is>
      </c>
      <c r="D93" s="12" t="inlineStr">
        <is>
          <r>
            <t xml:space="preserve">UNID</t>
          </r>
        </is>
      </c>
      <c r="E93" s="12" t="inlineStr">
        <is>
          <r>
            <t xml:space="preserve">COEFICIENTE</t>
          </r>
        </is>
      </c>
      <c r="F93" s="12" t="inlineStr">
        <is>
          <r>
            <t xml:space="preserve">PREÇO UNITÁRIO</t>
          </r>
        </is>
      </c>
      <c r="G93" s="12" t="inlineStr">
        <is>
          <r>
            <t xml:space="preserve">TOTAL</t>
          </r>
        </is>
      </c>
    </row>
    <row r="94" customHeight="1" ht="38">
      <c r="A94" s="34" t="inlineStr">
        <is>
          <r>
            <t xml:space="preserve">88831</t>
          </r>
        </is>
      </c>
      <c r="B94" s="35" t="inlineStr">
        <is>
          <r>
            <t xml:space="preserve">BETONEIRA CAPACIDADE NOMINAL DE 400 L, CAPACIDADE DE MISTURA 280 L, MOTOR ELÉTRICO TRIFÁSICO POTÊNCIA DE 2 CV, SEM CARREGADOR - CHI DIURNO. AF_05/2023</t>
          </r>
        </is>
      </c>
      <c r="C94" s="34" t="inlineStr">
        <is>
          <r>
            <t xml:space="preserve">SINAPI</t>
          </r>
        </is>
      </c>
      <c r="D94" s="34" t="inlineStr">
        <is>
          <r>
            <t xml:space="preserve">CHI</t>
          </r>
        </is>
      </c>
      <c r="E94" s="36" t="n">
        <v>3.56</v>
      </c>
      <c r="F94" s="37" t="n">
        <v>0.44</v>
      </c>
      <c r="G94" s="37" t="n">
        <f>TRUNC(TRUNC(E94,8)*F94,2)</f>
        <v>1.56</v>
      </c>
    </row>
    <row r="95" customHeight="1" ht="38">
      <c r="A95" s="34" t="inlineStr">
        <is>
          <r>
            <t xml:space="preserve">88830</t>
          </r>
        </is>
      </c>
      <c r="B95" s="35" t="inlineStr">
        <is>
          <r>
            <t xml:space="preserve">BETONEIRA CAPACIDADE NOMINAL DE 400 L, CAPACIDADE DE MISTURA 280 L, MOTOR ELÉTRICO TRIFÁSICO POTÊNCIA DE 2 CV, SEM CARREGADOR - CHP DIURNO. AF_05/2023</t>
          </r>
        </is>
      </c>
      <c r="C95" s="34" t="inlineStr">
        <is>
          <r>
            <t xml:space="preserve">SINAPI</t>
          </r>
        </is>
      </c>
      <c r="D95" s="34" t="inlineStr">
        <is>
          <r>
            <t xml:space="preserve">CHP</t>
          </r>
        </is>
      </c>
      <c r="E95" s="36" t="n">
        <v>1.08</v>
      </c>
      <c r="F95" s="37" t="n">
        <v>2.81</v>
      </c>
      <c r="G95" s="37" t="n">
        <f>TRUNC(TRUNC(E95,8)*F95,2)</f>
        <v>3.03</v>
      </c>
    </row>
    <row r="96" customHeight="1" ht="18">
      <c r="A96" s="9" t="inlineStr"/>
      <c r="B96" s="9" t="inlineStr"/>
      <c r="C96" s="9" t="inlineStr"/>
      <c r="D96" s="9" t="inlineStr"/>
      <c r="E96" s="38" t="inlineStr">
        <is>
          <r>
            <t xml:space="preserve">TOTAL Equipamento Custo Horário:</t>
          </r>
        </is>
      </c>
      <c r="F96" s="38" t="inlineStr"/>
      <c r="G96" s="39" t="n">
        <f>SUM(G94:G95)</f>
        <v>4.59</v>
      </c>
    </row>
    <row r="97" customHeight="1" ht="15">
      <c r="A97" s="33" t="inlineStr">
        <is>
          <r>
            <t xml:space="preserve">Material</t>
          </r>
        </is>
      </c>
      <c r="B97" s="33" t="inlineStr"/>
      <c r="C97" s="12" t="inlineStr">
        <is>
          <r>
            <t xml:space="preserve">FONTE</t>
          </r>
        </is>
      </c>
      <c r="D97" s="12" t="inlineStr">
        <is>
          <r>
            <t xml:space="preserve">UNID</t>
          </r>
        </is>
      </c>
      <c r="E97" s="12" t="inlineStr">
        <is>
          <r>
            <t xml:space="preserve">COEFICIENTE</t>
          </r>
        </is>
      </c>
      <c r="F97" s="12" t="inlineStr">
        <is>
          <r>
            <t xml:space="preserve">PREÇO UNITÁRIO</t>
          </r>
        </is>
      </c>
      <c r="G97" s="12" t="inlineStr">
        <is>
          <r>
            <t xml:space="preserve">TOTAL</t>
          </r>
        </is>
      </c>
    </row>
    <row r="98" customHeight="1" ht="21">
      <c r="A98" s="34" t="inlineStr">
        <is>
          <r>
            <t xml:space="preserve">00000367</t>
          </r>
        </is>
      </c>
      <c r="B98" s="35" t="inlineStr">
        <is>
          <r>
            <t xml:space="preserve">AREIA GROSSA - POSTO JAZIDA/FORNECEDOR (RETIRADO NA JAZIDA, SEM TRANSPORTE)</t>
          </r>
        </is>
      </c>
      <c r="C98" s="34" t="inlineStr">
        <is>
          <r>
            <t xml:space="preserve">SINAPI</t>
          </r>
        </is>
      </c>
      <c r="D98" s="34" t="inlineStr">
        <is>
          <r>
            <t xml:space="preserve">M3</t>
          </r>
        </is>
      </c>
      <c r="E98" s="36" t="n">
        <v>1.02</v>
      </c>
      <c r="F98" s="37" t="n">
        <v>151.96</v>
      </c>
      <c r="G98" s="37" t="n">
        <f>TRUNC(TRUNC(E98,8)*F98,2)</f>
        <v>154.99</v>
      </c>
    </row>
    <row r="99" customHeight="1" ht="15">
      <c r="A99" s="34" t="inlineStr">
        <is>
          <r>
            <t xml:space="preserve">00001379</t>
          </r>
        </is>
      </c>
      <c r="B99" s="35" t="inlineStr">
        <is>
          <r>
            <t xml:space="preserve">CIMENTO PORTLAND COMPOSTO CP II-32</t>
          </r>
        </is>
      </c>
      <c r="C99" s="34" t="inlineStr">
        <is>
          <r>
            <t xml:space="preserve">SINAPI</t>
          </r>
        </is>
      </c>
      <c r="D99" s="34" t="inlineStr">
        <is>
          <r>
            <t xml:space="preserve">KG</t>
          </r>
        </is>
      </c>
      <c r="E99" s="36" t="n">
        <v>343.52</v>
      </c>
      <c r="F99" s="37" t="n">
        <v>1.2</v>
      </c>
      <c r="G99" s="37" t="n">
        <f>TRUNC(TRUNC(E99,8)*F99,2)</f>
        <v>412.22</v>
      </c>
    </row>
    <row r="100" customHeight="1" ht="15">
      <c r="A100" s="9" t="inlineStr"/>
      <c r="B100" s="9" t="inlineStr"/>
      <c r="C100" s="9" t="inlineStr"/>
      <c r="D100" s="9" t="inlineStr"/>
      <c r="E100" s="38" t="inlineStr">
        <is>
          <r>
            <t xml:space="preserve">TOTAL Material:</t>
          </r>
        </is>
      </c>
      <c r="F100" s="38" t="inlineStr"/>
      <c r="G100" s="39" t="n">
        <f>SUM(G98:G99)</f>
        <v>567.21</v>
      </c>
    </row>
    <row r="101" customHeight="1" ht="15">
      <c r="A101" s="33" t="inlineStr">
        <is>
          <r>
            <t xml:space="preserve">Mão de Obra com Encargos Complementares</t>
          </r>
        </is>
      </c>
      <c r="B101" s="33" t="inlineStr"/>
      <c r="C101" s="12" t="inlineStr">
        <is>
          <r>
            <t xml:space="preserve">FONTE</t>
          </r>
        </is>
      </c>
      <c r="D101" s="12" t="inlineStr">
        <is>
          <r>
            <t xml:space="preserve">UNID</t>
          </r>
        </is>
      </c>
      <c r="E101" s="12" t="inlineStr">
        <is>
          <r>
            <t xml:space="preserve">COEFICIENTE</t>
          </r>
        </is>
      </c>
      <c r="F101" s="12" t="inlineStr">
        <is>
          <r>
            <t xml:space="preserve">PREÇO UNITÁRIO</t>
          </r>
        </is>
      </c>
      <c r="G101" s="12" t="inlineStr">
        <is>
          <r>
            <t xml:space="preserve">TOTAL</t>
          </r>
        </is>
      </c>
    </row>
    <row r="102" customHeight="1" ht="21">
      <c r="A102" s="34" t="inlineStr">
        <is>
          <r>
            <t xml:space="preserve">88377</t>
          </r>
        </is>
      </c>
      <c r="B102" s="35" t="inlineStr">
        <is>
          <r>
            <t xml:space="preserve">OPERADOR DE BETONEIRA ESTACIONÁRIA/MISTURADOR COM ENCARGOS COMPLEMENTARES</t>
          </r>
        </is>
      </c>
      <c r="C102" s="34" t="inlineStr">
        <is>
          <r>
            <t xml:space="preserve">SINAPI</t>
          </r>
        </is>
      </c>
      <c r="D102" s="34" t="inlineStr">
        <is>
          <r>
            <t xml:space="preserve">H</t>
          </r>
        </is>
      </c>
      <c r="E102" s="36" t="n">
        <v>4.64</v>
      </c>
      <c r="F102" s="37" t="n">
        <v>26.57</v>
      </c>
      <c r="G102" s="37" t="n">
        <f>TRUNC(TRUNC(E102,8)*F102,2)</f>
        <v>123.28</v>
      </c>
    </row>
    <row r="103" customHeight="1" ht="18">
      <c r="A103" s="9" t="inlineStr"/>
      <c r="B103" s="9" t="inlineStr"/>
      <c r="C103" s="9" t="inlineStr"/>
      <c r="D103" s="9" t="inlineStr"/>
      <c r="E103" s="38" t="inlineStr">
        <is>
          <r>
            <t xml:space="preserve">TOTAL Mão de Obra com Encargos Complementares:</t>
          </r>
        </is>
      </c>
      <c r="F103" s="38" t="inlineStr"/>
      <c r="G103" s="39" t="n">
        <f>SUM(G102:G102)</f>
        <v>123.28</v>
      </c>
    </row>
    <row r="104" customHeight="1" ht="15">
      <c r="A104" s="9" t="inlineStr"/>
      <c r="B104" s="9" t="inlineStr"/>
      <c r="C104" s="9" t="inlineStr"/>
      <c r="D104" s="9" t="inlineStr"/>
      <c r="E104" s="40" t="inlineStr">
        <is>
          <r>
            <t xml:space="preserve">VALOR:</t>
          </r>
        </is>
      </c>
      <c r="F104" s="40" t="inlineStr"/>
      <c r="G104" s="41" t="n">
        <f>ROUND(SUM(G96,G100,G103),2)</f>
        <v>695.08</v>
      </c>
    </row>
    <row r="105" customHeight="1" ht="10">
      <c r="A105" s="9" t="inlineStr"/>
      <c r="B105" s="9" t="inlineStr"/>
      <c r="C105" s="9" t="inlineStr"/>
      <c r="D105" s="9" t="inlineStr"/>
      <c r="E105" s="31" t="inlineStr"/>
      <c r="F105" s="31" t="inlineStr"/>
      <c r="G105" s="31" t="inlineStr"/>
    </row>
    <row r="106" customHeight="1" ht="20">
      <c r="A106" s="32" t="inlineStr">
        <is>
          <r>
            <t xml:space="preserve">88245 ARMADOR COM ENCARGOS COMPLEMENTARES (H)</t>
          </r>
        </is>
      </c>
      <c r="B106" s="32" t="inlineStr"/>
      <c r="C106" s="32" t="inlineStr"/>
      <c r="D106" s="32" t="inlineStr"/>
      <c r="E106" s="32" t="inlineStr"/>
      <c r="F106" s="32" t="inlineStr"/>
      <c r="G106" s="32" t="inlineStr"/>
    </row>
    <row r="107" customHeight="1" ht="15">
      <c r="A107" s="33" t="inlineStr">
        <is>
          <r>
            <t xml:space="preserve">Encargos Complementares</t>
          </r>
        </is>
      </c>
      <c r="B107" s="33" t="inlineStr"/>
      <c r="C107" s="12" t="inlineStr">
        <is>
          <r>
            <t xml:space="preserve">FONTE</t>
          </r>
        </is>
      </c>
      <c r="D107" s="12" t="inlineStr">
        <is>
          <r>
            <t xml:space="preserve">UNID</t>
          </r>
        </is>
      </c>
      <c r="E107" s="12" t="inlineStr">
        <is>
          <r>
            <t xml:space="preserve">COEFICIENTE</t>
          </r>
        </is>
      </c>
      <c r="F107" s="12" t="inlineStr">
        <is>
          <r>
            <t xml:space="preserve">PREÇO UNITÁRIO</t>
          </r>
        </is>
      </c>
      <c r="G107" s="12" t="inlineStr">
        <is>
          <r>
            <t xml:space="preserve">TOTAL</t>
          </r>
        </is>
      </c>
    </row>
    <row r="108" customHeight="1" ht="21">
      <c r="A108" s="34" t="inlineStr">
        <is>
          <r>
            <t xml:space="preserve">00037370</t>
          </r>
        </is>
      </c>
      <c r="B108" s="35" t="inlineStr">
        <is>
          <r>
            <t xml:space="preserve">ALIMENTACAO - HORISTA (COLETADO CAIXA - ENCARGOS COMPLEMENTARES)</t>
          </r>
        </is>
      </c>
      <c r="C108" s="34" t="inlineStr">
        <is>
          <r>
            <t xml:space="preserve">SINAPI</t>
          </r>
        </is>
      </c>
      <c r="D108" s="34" t="inlineStr">
        <is>
          <r>
            <t xml:space="preserve">H</t>
          </r>
        </is>
      </c>
      <c r="E108" s="36" t="n">
        <v>1.0</v>
      </c>
      <c r="F108" s="37" t="n">
        <v>3.44</v>
      </c>
      <c r="G108" s="37" t="n">
        <f>TRUNC(TRUNC(E108,8)*F108,2)</f>
        <v>3.44</v>
      </c>
    </row>
    <row r="109" customHeight="1" ht="21">
      <c r="A109" s="34" t="inlineStr">
        <is>
          <r>
            <t xml:space="preserve">00043489</t>
          </r>
        </is>
      </c>
      <c r="B109" s="35" t="inlineStr">
        <is>
          <r>
            <t xml:space="preserve">EPI - FAMILIA PEDREIRO - HORISTA (ENCARGOS COMPLEMENTARES - COLETADO CAIXA)</t>
          </r>
        </is>
      </c>
      <c r="C109" s="34" t="inlineStr">
        <is>
          <r>
            <t xml:space="preserve">SINAPI</t>
          </r>
        </is>
      </c>
      <c r="D109" s="34" t="inlineStr">
        <is>
          <r>
            <t xml:space="preserve">H</t>
          </r>
        </is>
      </c>
      <c r="E109" s="36" t="n">
        <v>1.0</v>
      </c>
      <c r="F109" s="37" t="n">
        <v>1.31</v>
      </c>
      <c r="G109" s="37" t="n">
        <f>TRUNC(TRUNC(E109,8)*F109,2)</f>
        <v>1.31</v>
      </c>
    </row>
    <row r="110" customHeight="1" ht="21">
      <c r="A110" s="34" t="inlineStr">
        <is>
          <r>
            <t xml:space="preserve">00037372</t>
          </r>
        </is>
      </c>
      <c r="B110" s="35" t="inlineStr">
        <is>
          <r>
            <t xml:space="preserve">EXAMES - HORISTA (COLETADO CAIXA - ENCARGOS COMPLEMENTARES)</t>
          </r>
        </is>
      </c>
      <c r="C110" s="34" t="inlineStr">
        <is>
          <r>
            <t xml:space="preserve">SINAPI</t>
          </r>
        </is>
      </c>
      <c r="D110" s="34" t="inlineStr">
        <is>
          <r>
            <t xml:space="preserve">H</t>
          </r>
        </is>
      </c>
      <c r="E110" s="36" t="n">
        <v>1.0</v>
      </c>
      <c r="F110" s="37" t="n">
        <v>1.43</v>
      </c>
      <c r="G110" s="37" t="n">
        <f>TRUNC(TRUNC(E110,8)*F110,2)</f>
        <v>1.43</v>
      </c>
    </row>
    <row r="111" customHeight="1" ht="21">
      <c r="A111" s="34" t="inlineStr">
        <is>
          <r>
            <t xml:space="preserve">00043465</t>
          </r>
        </is>
      </c>
      <c r="B111" s="35" t="inlineStr">
        <is>
          <r>
            <t xml:space="preserve">FERRAMENTAS - FAMILIA PEDREIRO - HORISTA (ENCARGOS COMPLEMENTARES - COLETADO CAIXA)</t>
          </r>
        </is>
      </c>
      <c r="C111" s="34" t="inlineStr">
        <is>
          <r>
            <t xml:space="preserve">SINAPI</t>
          </r>
        </is>
      </c>
      <c r="D111" s="34" t="inlineStr">
        <is>
          <r>
            <t xml:space="preserve">H</t>
          </r>
        </is>
      </c>
      <c r="E111" s="36" t="n">
        <v>1.0</v>
      </c>
      <c r="F111" s="37" t="n">
        <v>0.78</v>
      </c>
      <c r="G111" s="37" t="n">
        <f>TRUNC(TRUNC(E111,8)*F111,2)</f>
        <v>0.78</v>
      </c>
    </row>
    <row r="112" customHeight="1" ht="21">
      <c r="A112" s="34" t="inlineStr">
        <is>
          <r>
            <t xml:space="preserve">00037373</t>
          </r>
        </is>
      </c>
      <c r="B112" s="35" t="inlineStr">
        <is>
          <r>
            <t xml:space="preserve">SEGURO - HORISTA (COLETADO CAIXA - ENCARGOS COMPLEMENTARES)</t>
          </r>
        </is>
      </c>
      <c r="C112" s="34" t="inlineStr">
        <is>
          <r>
            <t xml:space="preserve">SINAPI</t>
          </r>
        </is>
      </c>
      <c r="D112" s="34" t="inlineStr">
        <is>
          <r>
            <t xml:space="preserve">H</t>
          </r>
        </is>
      </c>
      <c r="E112" s="36" t="n">
        <v>1.0</v>
      </c>
      <c r="F112" s="37" t="n">
        <v>0.08</v>
      </c>
      <c r="G112" s="37" t="n">
        <f>TRUNC(TRUNC(E112,8)*F112,2)</f>
        <v>0.08</v>
      </c>
    </row>
    <row r="113" customHeight="1" ht="21">
      <c r="A113" s="34" t="inlineStr">
        <is>
          <r>
            <t xml:space="preserve">00037371</t>
          </r>
        </is>
      </c>
      <c r="B113" s="35" t="inlineStr">
        <is>
          <r>
            <t xml:space="preserve">TRANSPORTE - HORISTA (COLETADO CAIXA - ENCARGOS COMPLEMENTARES)</t>
          </r>
        </is>
      </c>
      <c r="C113" s="34" t="inlineStr">
        <is>
          <r>
            <t xml:space="preserve">SINAPI</t>
          </r>
        </is>
      </c>
      <c r="D113" s="34" t="inlineStr">
        <is>
          <r>
            <t xml:space="preserve">H</t>
          </r>
        </is>
      </c>
      <c r="E113" s="36" t="n">
        <v>1.0</v>
      </c>
      <c r="F113" s="37" t="n">
        <v>0.6</v>
      </c>
      <c r="G113" s="37" t="n">
        <f>TRUNC(TRUNC(E113,8)*F113,2)</f>
        <v>0.6</v>
      </c>
    </row>
    <row r="114" customHeight="1" ht="15">
      <c r="A114" s="9" t="inlineStr"/>
      <c r="B114" s="9" t="inlineStr"/>
      <c r="C114" s="9" t="inlineStr"/>
      <c r="D114" s="9" t="inlineStr"/>
      <c r="E114" s="38" t="inlineStr">
        <is>
          <r>
            <t xml:space="preserve">TOTAL Encargos Complementares:</t>
          </r>
        </is>
      </c>
      <c r="F114" s="38" t="inlineStr"/>
      <c r="G114" s="39" t="n">
        <f>SUM(G108:G113)</f>
        <v>7.64</v>
      </c>
    </row>
    <row r="115" customHeight="1" ht="15">
      <c r="A115" s="33" t="inlineStr">
        <is>
          <r>
            <t xml:space="preserve">Mão de Obra</t>
          </r>
        </is>
      </c>
      <c r="B115" s="33" t="inlineStr"/>
      <c r="C115" s="12" t="inlineStr">
        <is>
          <r>
            <t xml:space="preserve">FONTE</t>
          </r>
        </is>
      </c>
      <c r="D115" s="12" t="inlineStr">
        <is>
          <r>
            <t xml:space="preserve">UNID</t>
          </r>
        </is>
      </c>
      <c r="E115" s="12" t="inlineStr">
        <is>
          <r>
            <t xml:space="preserve">COEFICIENTE</t>
          </r>
        </is>
      </c>
      <c r="F115" s="12" t="inlineStr">
        <is>
          <r>
            <t xml:space="preserve">PREÇO UNITÁRIO</t>
          </r>
        </is>
      </c>
      <c r="G115" s="12" t="inlineStr">
        <is>
          <r>
            <t xml:space="preserve">TOTAL</t>
          </r>
        </is>
      </c>
    </row>
    <row r="116" customHeight="1" ht="15">
      <c r="A116" s="34" t="inlineStr">
        <is>
          <r>
            <t xml:space="preserve">00000378</t>
          </r>
        </is>
      </c>
      <c r="B116" s="35" t="inlineStr">
        <is>
          <r>
            <t xml:space="preserve">ARMADOR (HORISTA)</t>
          </r>
        </is>
      </c>
      <c r="C116" s="34" t="inlineStr">
        <is>
          <r>
            <t xml:space="preserve">SINAPI</t>
          </r>
        </is>
      </c>
      <c r="D116" s="34" t="inlineStr">
        <is>
          <r>
            <t xml:space="preserve">H</t>
          </r>
        </is>
      </c>
      <c r="E116" s="36" t="n">
        <v>1.0</v>
      </c>
      <c r="F116" s="37" t="n">
        <v>23.31</v>
      </c>
      <c r="G116" s="37" t="n">
        <f>TRUNC(TRUNC(E116,8)*F116,2)</f>
        <v>23.31</v>
      </c>
    </row>
    <row r="117" customHeight="1" ht="15">
      <c r="A117" s="9" t="inlineStr"/>
      <c r="B117" s="9" t="inlineStr"/>
      <c r="C117" s="9" t="inlineStr"/>
      <c r="D117" s="9" t="inlineStr"/>
      <c r="E117" s="38" t="inlineStr">
        <is>
          <r>
            <t xml:space="preserve">TOTAL Mão de Obra:</t>
          </r>
        </is>
      </c>
      <c r="F117" s="38" t="inlineStr"/>
      <c r="G117" s="39" t="n">
        <f>SUM(G116:G116)</f>
        <v>23.31</v>
      </c>
    </row>
    <row r="118" customHeight="1" ht="15">
      <c r="A118" s="33" t="inlineStr">
        <is>
          <r>
            <t xml:space="preserve">Serviço</t>
          </r>
        </is>
      </c>
      <c r="B118" s="33" t="inlineStr"/>
      <c r="C118" s="12" t="inlineStr">
        <is>
          <r>
            <t xml:space="preserve">FONTE</t>
          </r>
        </is>
      </c>
      <c r="D118" s="12" t="inlineStr">
        <is>
          <r>
            <t xml:space="preserve">UNID</t>
          </r>
        </is>
      </c>
      <c r="E118" s="12" t="inlineStr">
        <is>
          <r>
            <t xml:space="preserve">COEFICIENTE</t>
          </r>
        </is>
      </c>
      <c r="F118" s="12" t="inlineStr">
        <is>
          <r>
            <t xml:space="preserve">PREÇO UNITÁRIO</t>
          </r>
        </is>
      </c>
      <c r="G118" s="12" t="inlineStr">
        <is>
          <r>
            <t xml:space="preserve">TOTAL</t>
          </r>
        </is>
      </c>
    </row>
    <row r="119" customHeight="1" ht="21">
      <c r="A119" s="34" t="inlineStr">
        <is>
          <r>
            <t xml:space="preserve">95314</t>
          </r>
        </is>
      </c>
      <c r="B119" s="35" t="inlineStr">
        <is>
          <r>
            <t xml:space="preserve">CURSO DE CAPACITAÇÃO PARA ARMADOR (ENCARGOS COMPLEMENTARES) - HORISTA</t>
          </r>
        </is>
      </c>
      <c r="C119" s="34" t="inlineStr">
        <is>
          <r>
            <t xml:space="preserve">SINAPI</t>
          </r>
        </is>
      </c>
      <c r="D119" s="34" t="inlineStr">
        <is>
          <r>
            <t xml:space="preserve">H</t>
          </r>
        </is>
      </c>
      <c r="E119" s="36" t="n">
        <v>1.0</v>
      </c>
      <c r="F119" s="37" t="n">
        <v>0.26</v>
      </c>
      <c r="G119" s="37" t="n">
        <f>TRUNC(TRUNC(E119,8)*F119,2)</f>
        <v>0.26</v>
      </c>
    </row>
    <row r="120" customHeight="1" ht="15">
      <c r="A120" s="9" t="inlineStr"/>
      <c r="B120" s="9" t="inlineStr"/>
      <c r="C120" s="9" t="inlineStr"/>
      <c r="D120" s="9" t="inlineStr"/>
      <c r="E120" s="38" t="inlineStr">
        <is>
          <r>
            <t xml:space="preserve">TOTAL Serviço:</t>
          </r>
        </is>
      </c>
      <c r="F120" s="38" t="inlineStr"/>
      <c r="G120" s="39" t="n">
        <f>SUM(G119:G119)</f>
        <v>0.26</v>
      </c>
    </row>
    <row r="121" customHeight="1" ht="15">
      <c r="A121" s="9" t="inlineStr"/>
      <c r="B121" s="9" t="inlineStr"/>
      <c r="C121" s="9" t="inlineStr"/>
      <c r="D121" s="9" t="inlineStr"/>
      <c r="E121" s="40" t="inlineStr">
        <is>
          <r>
            <t xml:space="preserve">VALOR:</t>
          </r>
        </is>
      </c>
      <c r="F121" s="40" t="inlineStr"/>
      <c r="G121" s="41" t="n">
        <f>ROUND(SUM(G114,G117,G120),2)</f>
        <v>31.21</v>
      </c>
    </row>
    <row r="122" customHeight="1" ht="10">
      <c r="A122" s="9" t="inlineStr"/>
      <c r="B122" s="9" t="inlineStr"/>
      <c r="C122" s="9" t="inlineStr"/>
      <c r="D122" s="9" t="inlineStr"/>
      <c r="E122" s="31" t="inlineStr"/>
      <c r="F122" s="31" t="inlineStr"/>
      <c r="G122" s="31" t="inlineStr"/>
    </row>
    <row r="123" customHeight="1" ht="20">
      <c r="A123" s="32" t="inlineStr">
        <is>
          <r>
            <t xml:space="preserve">92767 ARMAÇÃO DE LAJE DE ESTRUTURA CONVENCIONAL DE CONCRETO ARMADO UTILIZANDO AÇO CA-60 DE 4,2 MM - MONTAGEM. AF_06/2022 (KG)</t>
          </r>
        </is>
      </c>
      <c r="B123" s="32" t="inlineStr"/>
      <c r="C123" s="32" t="inlineStr"/>
      <c r="D123" s="32" t="inlineStr"/>
      <c r="E123" s="32" t="inlineStr"/>
      <c r="F123" s="32" t="inlineStr"/>
      <c r="G123" s="32" t="inlineStr"/>
    </row>
    <row r="124" customHeight="1" ht="15">
      <c r="A124" s="33" t="inlineStr">
        <is>
          <r>
            <t xml:space="preserve">Material</t>
          </r>
        </is>
      </c>
      <c r="B124" s="33" t="inlineStr"/>
      <c r="C124" s="12" t="inlineStr">
        <is>
          <r>
            <t xml:space="preserve">FONTE</t>
          </r>
        </is>
      </c>
      <c r="D124" s="12" t="inlineStr">
        <is>
          <r>
            <t xml:space="preserve">UNID</t>
          </r>
        </is>
      </c>
      <c r="E124" s="12" t="inlineStr">
        <is>
          <r>
            <t xml:space="preserve">COEFICIENTE</t>
          </r>
        </is>
      </c>
      <c r="F124" s="12" t="inlineStr">
        <is>
          <r>
            <t xml:space="preserve">PREÇO UNITÁRIO</t>
          </r>
        </is>
      </c>
      <c r="G124" s="12" t="inlineStr">
        <is>
          <r>
            <t xml:space="preserve">TOTAL</t>
          </r>
        </is>
      </c>
    </row>
    <row r="125" customHeight="1" ht="21">
      <c r="A125" s="34" t="inlineStr">
        <is>
          <r>
            <t xml:space="preserve">00043132</t>
          </r>
        </is>
      </c>
      <c r="B125" s="35" t="inlineStr">
        <is>
          <r>
            <t xml:space="preserve">ARAME RECOZIDO 16 BWG, D = 1,65 MM (0,016 KG/M) OU 18 BWG, D = 1,25 MM (0,01 KG/M)</t>
          </r>
        </is>
      </c>
      <c r="C125" s="34" t="inlineStr">
        <is>
          <r>
            <t xml:space="preserve">SINAPI</t>
          </r>
        </is>
      </c>
      <c r="D125" s="34" t="inlineStr">
        <is>
          <r>
            <t xml:space="preserve">KG</t>
          </r>
        </is>
      </c>
      <c r="E125" s="36" t="n">
        <v>0.025</v>
      </c>
      <c r="F125" s="37" t="n">
        <v>25.22</v>
      </c>
      <c r="G125" s="37" t="n">
        <f>TRUNC(TRUNC(E125,8)*F125,2)</f>
        <v>0.63</v>
      </c>
    </row>
    <row r="126" customHeight="1" ht="29">
      <c r="A126" s="34" t="inlineStr">
        <is>
          <r>
            <t xml:space="preserve">00039017</t>
          </r>
        </is>
      </c>
      <c r="B126" s="35" t="inlineStr">
        <is>
          <r>
            <t xml:space="preserve">ESPACADOR / DISTANCIADOR CIRCULAR COM ENTRADA LATERAL, EM PLASTICO, PARA VERGALHAO *4,2 A 12,5* MM, COBRIMENTO 20 MM</t>
          </r>
        </is>
      </c>
      <c r="C126" s="34" t="inlineStr">
        <is>
          <r>
            <t xml:space="preserve">SINAPI</t>
          </r>
        </is>
      </c>
      <c r="D126" s="34" t="inlineStr">
        <is>
          <r>
            <t xml:space="preserve">UN</t>
          </r>
        </is>
      </c>
      <c r="E126" s="36" t="n">
        <v>2.816</v>
      </c>
      <c r="F126" s="37" t="n">
        <v>0.22</v>
      </c>
      <c r="G126" s="37" t="n">
        <f>TRUNC(TRUNC(E126,8)*F126,2)</f>
        <v>0.61</v>
      </c>
    </row>
    <row r="127" customHeight="1" ht="15">
      <c r="A127" s="9" t="inlineStr"/>
      <c r="B127" s="9" t="inlineStr"/>
      <c r="C127" s="9" t="inlineStr"/>
      <c r="D127" s="9" t="inlineStr"/>
      <c r="E127" s="38" t="inlineStr">
        <is>
          <r>
            <t xml:space="preserve">TOTAL Material:</t>
          </r>
        </is>
      </c>
      <c r="F127" s="38" t="inlineStr"/>
      <c r="G127" s="39" t="n">
        <f>SUM(G125:G126)</f>
        <v>1.24</v>
      </c>
    </row>
    <row r="128" customHeight="1" ht="15">
      <c r="A128" s="33" t="inlineStr">
        <is>
          <r>
            <t xml:space="preserve">Mão de Obra com Encargos Complementares</t>
          </r>
        </is>
      </c>
      <c r="B128" s="33" t="inlineStr"/>
      <c r="C128" s="12" t="inlineStr">
        <is>
          <r>
            <t xml:space="preserve">FONTE</t>
          </r>
        </is>
      </c>
      <c r="D128" s="12" t="inlineStr">
        <is>
          <r>
            <t xml:space="preserve">UNID</t>
          </r>
        </is>
      </c>
      <c r="E128" s="12" t="inlineStr">
        <is>
          <r>
            <t xml:space="preserve">COEFICIENTE</t>
          </r>
        </is>
      </c>
      <c r="F128" s="12" t="inlineStr">
        <is>
          <r>
            <t xml:space="preserve">PREÇO UNITÁRIO</t>
          </r>
        </is>
      </c>
      <c r="G128" s="12" t="inlineStr">
        <is>
          <r>
            <t xml:space="preserve">TOTAL</t>
          </r>
        </is>
      </c>
    </row>
    <row r="129" customHeight="1" ht="21">
      <c r="A129" s="34" t="inlineStr">
        <is>
          <r>
            <t xml:space="preserve">88238</t>
          </r>
        </is>
      </c>
      <c r="B129" s="35" t="inlineStr">
        <is>
          <r>
            <t xml:space="preserve">AJUDANTE DE ARMADOR COM ENCARGOS COMPLEMENTARES</t>
          </r>
        </is>
      </c>
      <c r="C129" s="34" t="inlineStr">
        <is>
          <r>
            <t xml:space="preserve">SINAPI</t>
          </r>
        </is>
      </c>
      <c r="D129" s="34" t="inlineStr">
        <is>
          <r>
            <t xml:space="preserve">H</t>
          </r>
        </is>
      </c>
      <c r="E129" s="36" t="n">
        <v>0.0172</v>
      </c>
      <c r="F129" s="37" t="n">
        <v>28.7</v>
      </c>
      <c r="G129" s="37" t="n">
        <f>TRUNC(TRUNC(E129,8)*F129,2)</f>
        <v>0.49</v>
      </c>
    </row>
    <row r="130" customHeight="1" ht="15">
      <c r="A130" s="34" t="inlineStr">
        <is>
          <r>
            <t xml:space="preserve">88245</t>
          </r>
        </is>
      </c>
      <c r="B130" s="35" t="inlineStr">
        <is>
          <r>
            <t xml:space="preserve">ARMADOR COM ENCARGOS COMPLEMENTARES</t>
          </r>
        </is>
      </c>
      <c r="C130" s="34" t="inlineStr">
        <is>
          <r>
            <t xml:space="preserve">SINAPI</t>
          </r>
        </is>
      </c>
      <c r="D130" s="34" t="inlineStr">
        <is>
          <r>
            <t xml:space="preserve">H</t>
          </r>
        </is>
      </c>
      <c r="E130" s="36" t="n">
        <v>0.1055</v>
      </c>
      <c r="F130" s="37" t="n">
        <v>31.21</v>
      </c>
      <c r="G130" s="37" t="n">
        <f>TRUNC(TRUNC(E130,8)*F130,2)</f>
        <v>3.29</v>
      </c>
    </row>
    <row r="131" customHeight="1" ht="18">
      <c r="A131" s="9" t="inlineStr"/>
      <c r="B131" s="9" t="inlineStr"/>
      <c r="C131" s="9" t="inlineStr"/>
      <c r="D131" s="9" t="inlineStr"/>
      <c r="E131" s="38" t="inlineStr">
        <is>
          <r>
            <t xml:space="preserve">TOTAL Mão de Obra com Encargos Complementares:</t>
          </r>
        </is>
      </c>
      <c r="F131" s="38" t="inlineStr"/>
      <c r="G131" s="39" t="n">
        <f>SUM(G129:G130)</f>
        <v>3.78</v>
      </c>
    </row>
    <row r="132" customHeight="1" ht="15">
      <c r="A132" s="33" t="inlineStr">
        <is>
          <r>
            <t xml:space="preserve">Serviço</t>
          </r>
        </is>
      </c>
      <c r="B132" s="33" t="inlineStr"/>
      <c r="C132" s="12" t="inlineStr">
        <is>
          <r>
            <t xml:space="preserve">FONTE</t>
          </r>
        </is>
      </c>
      <c r="D132" s="12" t="inlineStr">
        <is>
          <r>
            <t xml:space="preserve">UNID</t>
          </r>
        </is>
      </c>
      <c r="E132" s="12" t="inlineStr">
        <is>
          <r>
            <t xml:space="preserve">COEFICIENTE</t>
          </r>
        </is>
      </c>
      <c r="F132" s="12" t="inlineStr">
        <is>
          <r>
            <t xml:space="preserve">PREÇO UNITÁRIO</t>
          </r>
        </is>
      </c>
      <c r="G132" s="12" t="inlineStr">
        <is>
          <r>
            <t xml:space="preserve">TOTAL</t>
          </r>
        </is>
      </c>
    </row>
    <row r="133" customHeight="1" ht="21">
      <c r="A133" s="34" t="inlineStr">
        <is>
          <r>
            <t xml:space="preserve">92799</t>
          </r>
        </is>
      </c>
      <c r="B133" s="35" t="inlineStr">
        <is>
          <r>
            <t xml:space="preserve">CORTE E DOBRA DE AÇO CA-60, DIÂMETRO DE 4,2 MM. AF_06/2022</t>
          </r>
        </is>
      </c>
      <c r="C133" s="34" t="inlineStr">
        <is>
          <r>
            <t xml:space="preserve">SINAPI</t>
          </r>
        </is>
      </c>
      <c r="D133" s="34" t="inlineStr">
        <is>
          <r>
            <t xml:space="preserve">KG</t>
          </r>
        </is>
      </c>
      <c r="E133" s="36" t="n">
        <v>1.0</v>
      </c>
      <c r="F133" s="37" t="n">
        <v>13.32</v>
      </c>
      <c r="G133" s="37" t="n">
        <f>TRUNC(TRUNC(E133,8)*F133,2)</f>
        <v>13.32</v>
      </c>
    </row>
    <row r="134" customHeight="1" ht="15">
      <c r="A134" s="9" t="inlineStr"/>
      <c r="B134" s="9" t="inlineStr"/>
      <c r="C134" s="9" t="inlineStr"/>
      <c r="D134" s="9" t="inlineStr"/>
      <c r="E134" s="38" t="inlineStr">
        <is>
          <r>
            <t xml:space="preserve">TOTAL Serviço:</t>
          </r>
        </is>
      </c>
      <c r="F134" s="38" t="inlineStr"/>
      <c r="G134" s="39" t="n">
        <f>SUM(G133:G133)</f>
        <v>13.32</v>
      </c>
    </row>
    <row r="135" customHeight="1" ht="15">
      <c r="A135" s="9" t="inlineStr"/>
      <c r="B135" s="9" t="inlineStr"/>
      <c r="C135" s="9" t="inlineStr"/>
      <c r="D135" s="9" t="inlineStr"/>
      <c r="E135" s="40" t="inlineStr">
        <is>
          <r>
            <t xml:space="preserve">VALOR:</t>
          </r>
        </is>
      </c>
      <c r="F135" s="40" t="inlineStr"/>
      <c r="G135" s="41" t="n">
        <f>ROUND(SUM(G127,G131,G134),2)</f>
        <v>18.34</v>
      </c>
    </row>
    <row r="136" customHeight="1" ht="10">
      <c r="A136" s="9" t="inlineStr"/>
      <c r="B136" s="9" t="inlineStr"/>
      <c r="C136" s="9" t="inlineStr"/>
      <c r="D136" s="9" t="inlineStr"/>
      <c r="E136" s="31" t="inlineStr"/>
      <c r="F136" s="31" t="inlineStr"/>
      <c r="G136" s="31" t="inlineStr"/>
    </row>
    <row r="137" customHeight="1" ht="20">
      <c r="A137" s="32" t="inlineStr">
        <is>
          <r>
            <t xml:space="preserve">92760 ARMAÇÃO DE PILAR OU VIGA DE ESTRUTURA CONVENCIONAL DE CONCRETO ARMADO UTILIZANDO AÇO CA-50 DE 6,3 MM - MONTAGEM. AF_06/2022 (KG)</t>
          </r>
        </is>
      </c>
      <c r="B137" s="32" t="inlineStr"/>
      <c r="C137" s="32" t="inlineStr"/>
      <c r="D137" s="32" t="inlineStr"/>
      <c r="E137" s="32" t="inlineStr"/>
      <c r="F137" s="32" t="inlineStr"/>
      <c r="G137" s="32" t="inlineStr"/>
    </row>
    <row r="138" customHeight="1" ht="15">
      <c r="A138" s="33" t="inlineStr">
        <is>
          <r>
            <t xml:space="preserve">Material</t>
          </r>
        </is>
      </c>
      <c r="B138" s="33" t="inlineStr"/>
      <c r="C138" s="12" t="inlineStr">
        <is>
          <r>
            <t xml:space="preserve">FONTE</t>
          </r>
        </is>
      </c>
      <c r="D138" s="12" t="inlineStr">
        <is>
          <r>
            <t xml:space="preserve">UNID</t>
          </r>
        </is>
      </c>
      <c r="E138" s="12" t="inlineStr">
        <is>
          <r>
            <t xml:space="preserve">COEFICIENTE</t>
          </r>
        </is>
      </c>
      <c r="F138" s="12" t="inlineStr">
        <is>
          <r>
            <t xml:space="preserve">PREÇO UNITÁRIO</t>
          </r>
        </is>
      </c>
      <c r="G138" s="12" t="inlineStr">
        <is>
          <r>
            <t xml:space="preserve">TOTAL</t>
          </r>
        </is>
      </c>
    </row>
    <row r="139" customHeight="1" ht="21">
      <c r="A139" s="34" t="inlineStr">
        <is>
          <r>
            <t xml:space="preserve">00043132</t>
          </r>
        </is>
      </c>
      <c r="B139" s="35" t="inlineStr">
        <is>
          <r>
            <t xml:space="preserve">ARAME RECOZIDO 16 BWG, D = 1,65 MM (0,016 KG/M) OU 18 BWG, D = 1,25 MM (0,01 KG/M)</t>
          </r>
        </is>
      </c>
      <c r="C139" s="34" t="inlineStr">
        <is>
          <r>
            <t xml:space="preserve">SINAPI</t>
          </r>
        </is>
      </c>
      <c r="D139" s="34" t="inlineStr">
        <is>
          <r>
            <t xml:space="preserve">KG</t>
          </r>
        </is>
      </c>
      <c r="E139" s="36" t="n">
        <v>0.025</v>
      </c>
      <c r="F139" s="37" t="n">
        <v>25.22</v>
      </c>
      <c r="G139" s="37" t="n">
        <f>TRUNC(TRUNC(E139,8)*F139,2)</f>
        <v>0.63</v>
      </c>
    </row>
    <row r="140" customHeight="1" ht="29">
      <c r="A140" s="34" t="inlineStr">
        <is>
          <r>
            <t xml:space="preserve">00039017</t>
          </r>
        </is>
      </c>
      <c r="B140" s="35" t="inlineStr">
        <is>
          <r>
            <t xml:space="preserve">ESPACADOR / DISTANCIADOR CIRCULAR COM ENTRADA LATERAL, EM PLASTICO, PARA VERGALHAO *4,2 A 12,5* MM, COBRIMENTO 20 MM</t>
          </r>
        </is>
      </c>
      <c r="C140" s="34" t="inlineStr">
        <is>
          <r>
            <t xml:space="preserve">SINAPI</t>
          </r>
        </is>
      </c>
      <c r="D140" s="34" t="inlineStr">
        <is>
          <r>
            <t xml:space="preserve">UN</t>
          </r>
        </is>
      </c>
      <c r="E140" s="36" t="n">
        <v>0.97</v>
      </c>
      <c r="F140" s="37" t="n">
        <v>0.22</v>
      </c>
      <c r="G140" s="37" t="n">
        <f>TRUNC(TRUNC(E140,8)*F140,2)</f>
        <v>0.21</v>
      </c>
    </row>
    <row r="141" customHeight="1" ht="15">
      <c r="A141" s="9" t="inlineStr"/>
      <c r="B141" s="9" t="inlineStr"/>
      <c r="C141" s="9" t="inlineStr"/>
      <c r="D141" s="9" t="inlineStr"/>
      <c r="E141" s="38" t="inlineStr">
        <is>
          <r>
            <t xml:space="preserve">TOTAL Material:</t>
          </r>
        </is>
      </c>
      <c r="F141" s="38" t="inlineStr"/>
      <c r="G141" s="39" t="n">
        <f>SUM(G139:G140)</f>
        <v>0.84</v>
      </c>
    </row>
    <row r="142" customHeight="1" ht="15">
      <c r="A142" s="33" t="inlineStr">
        <is>
          <r>
            <t xml:space="preserve">Mão de Obra com Encargos Complementares</t>
          </r>
        </is>
      </c>
      <c r="B142" s="33" t="inlineStr"/>
      <c r="C142" s="12" t="inlineStr">
        <is>
          <r>
            <t xml:space="preserve">FONTE</t>
          </r>
        </is>
      </c>
      <c r="D142" s="12" t="inlineStr">
        <is>
          <r>
            <t xml:space="preserve">UNID</t>
          </r>
        </is>
      </c>
      <c r="E142" s="12" t="inlineStr">
        <is>
          <r>
            <t xml:space="preserve">COEFICIENTE</t>
          </r>
        </is>
      </c>
      <c r="F142" s="12" t="inlineStr">
        <is>
          <r>
            <t xml:space="preserve">PREÇO UNITÁRIO</t>
          </r>
        </is>
      </c>
      <c r="G142" s="12" t="inlineStr">
        <is>
          <r>
            <t xml:space="preserve">TOTAL</t>
          </r>
        </is>
      </c>
    </row>
    <row r="143" customHeight="1" ht="21">
      <c r="A143" s="34" t="inlineStr">
        <is>
          <r>
            <t xml:space="preserve">88238</t>
          </r>
        </is>
      </c>
      <c r="B143" s="35" t="inlineStr">
        <is>
          <r>
            <t xml:space="preserve">AJUDANTE DE ARMADOR COM ENCARGOS COMPLEMENTARES</t>
          </r>
        </is>
      </c>
      <c r="C143" s="34" t="inlineStr">
        <is>
          <r>
            <t xml:space="preserve">SINAPI</t>
          </r>
        </is>
      </c>
      <c r="D143" s="34" t="inlineStr">
        <is>
          <r>
            <t xml:space="preserve">H</t>
          </r>
        </is>
      </c>
      <c r="E143" s="36" t="n">
        <v>0.0129</v>
      </c>
      <c r="F143" s="37" t="n">
        <v>28.7</v>
      </c>
      <c r="G143" s="37" t="n">
        <f>TRUNC(TRUNC(E143,8)*F143,2)</f>
        <v>0.37</v>
      </c>
    </row>
    <row r="144" customHeight="1" ht="15">
      <c r="A144" s="34" t="inlineStr">
        <is>
          <r>
            <t xml:space="preserve">88245</t>
          </r>
        </is>
      </c>
      <c r="B144" s="35" t="inlineStr">
        <is>
          <r>
            <t xml:space="preserve">ARMADOR COM ENCARGOS COMPLEMENTARES</t>
          </r>
        </is>
      </c>
      <c r="C144" s="34" t="inlineStr">
        <is>
          <r>
            <t xml:space="preserve">SINAPI</t>
          </r>
        </is>
      </c>
      <c r="D144" s="34" t="inlineStr">
        <is>
          <r>
            <t xml:space="preserve">H</t>
          </r>
        </is>
      </c>
      <c r="E144" s="36" t="n">
        <v>0.079</v>
      </c>
      <c r="F144" s="37" t="n">
        <v>31.21</v>
      </c>
      <c r="G144" s="37" t="n">
        <f>TRUNC(TRUNC(E144,8)*F144,2)</f>
        <v>2.46</v>
      </c>
    </row>
    <row r="145" customHeight="1" ht="18">
      <c r="A145" s="9" t="inlineStr"/>
      <c r="B145" s="9" t="inlineStr"/>
      <c r="C145" s="9" t="inlineStr"/>
      <c r="D145" s="9" t="inlineStr"/>
      <c r="E145" s="38" t="inlineStr">
        <is>
          <r>
            <t xml:space="preserve">TOTAL Mão de Obra com Encargos Complementares:</t>
          </r>
        </is>
      </c>
      <c r="F145" s="38" t="inlineStr"/>
      <c r="G145" s="39" t="n">
        <f>SUM(G143:G144)</f>
        <v>2.83</v>
      </c>
    </row>
    <row r="146" customHeight="1" ht="15">
      <c r="A146" s="33" t="inlineStr">
        <is>
          <r>
            <t xml:space="preserve">Serviço</t>
          </r>
        </is>
      </c>
      <c r="B146" s="33" t="inlineStr"/>
      <c r="C146" s="12" t="inlineStr">
        <is>
          <r>
            <t xml:space="preserve">FONTE</t>
          </r>
        </is>
      </c>
      <c r="D146" s="12" t="inlineStr">
        <is>
          <r>
            <t xml:space="preserve">UNID</t>
          </r>
        </is>
      </c>
      <c r="E146" s="12" t="inlineStr">
        <is>
          <r>
            <t xml:space="preserve">COEFICIENTE</t>
          </r>
        </is>
      </c>
      <c r="F146" s="12" t="inlineStr">
        <is>
          <r>
            <t xml:space="preserve">PREÇO UNITÁRIO</t>
          </r>
        </is>
      </c>
      <c r="G146" s="12" t="inlineStr">
        <is>
          <r>
            <t xml:space="preserve">TOTAL</t>
          </r>
        </is>
      </c>
    </row>
    <row r="147" customHeight="1" ht="21">
      <c r="A147" s="34" t="inlineStr">
        <is>
          <r>
            <t xml:space="preserve">92801</t>
          </r>
        </is>
      </c>
      <c r="B147" s="35" t="inlineStr">
        <is>
          <r>
            <t xml:space="preserve">CORTE E DOBRA DE AÇO CA-50, DIÂMETRO DE 6,3 MM. AF_06/2022</t>
          </r>
        </is>
      </c>
      <c r="C147" s="34" t="inlineStr">
        <is>
          <r>
            <t xml:space="preserve">SINAPI</t>
          </r>
        </is>
      </c>
      <c r="D147" s="34" t="inlineStr">
        <is>
          <r>
            <t xml:space="preserve">KG</t>
          </r>
        </is>
      </c>
      <c r="E147" s="36" t="n">
        <v>1.0</v>
      </c>
      <c r="F147" s="37" t="n">
        <v>12.22</v>
      </c>
      <c r="G147" s="37" t="n">
        <f>TRUNC(TRUNC(E147,8)*F147,2)</f>
        <v>12.22</v>
      </c>
    </row>
    <row r="148" customHeight="1" ht="15">
      <c r="A148" s="9" t="inlineStr"/>
      <c r="B148" s="9" t="inlineStr"/>
      <c r="C148" s="9" t="inlineStr"/>
      <c r="D148" s="9" t="inlineStr"/>
      <c r="E148" s="38" t="inlineStr">
        <is>
          <r>
            <t xml:space="preserve">TOTAL Serviço:</t>
          </r>
        </is>
      </c>
      <c r="F148" s="38" t="inlineStr"/>
      <c r="G148" s="39" t="n">
        <f>SUM(G147:G147)</f>
        <v>12.22</v>
      </c>
    </row>
    <row r="149" customHeight="1" ht="15">
      <c r="A149" s="9" t="inlineStr"/>
      <c r="B149" s="9" t="inlineStr"/>
      <c r="C149" s="9" t="inlineStr"/>
      <c r="D149" s="9" t="inlineStr"/>
      <c r="E149" s="40" t="inlineStr">
        <is>
          <r>
            <t xml:space="preserve">VALOR:</t>
          </r>
        </is>
      </c>
      <c r="F149" s="40" t="inlineStr"/>
      <c r="G149" s="41" t="n">
        <f>ROUND(SUM(G141,G145,G148),2)</f>
        <v>15.89</v>
      </c>
    </row>
    <row r="150" customHeight="1" ht="10">
      <c r="A150" s="9" t="inlineStr"/>
      <c r="B150" s="9" t="inlineStr"/>
      <c r="C150" s="9" t="inlineStr"/>
      <c r="D150" s="9" t="inlineStr"/>
      <c r="E150" s="31" t="inlineStr"/>
      <c r="F150" s="31" t="inlineStr"/>
      <c r="G150" s="31" t="inlineStr"/>
    </row>
    <row r="151" customHeight="1" ht="20">
      <c r="A151" s="32" t="inlineStr">
        <is>
          <r>
            <t xml:space="preserve">88247 AUXILIAR DE ELETRICISTA COM ENCARGOS COMPLEMENTARES (H)</t>
          </r>
        </is>
      </c>
      <c r="B151" s="32" t="inlineStr"/>
      <c r="C151" s="32" t="inlineStr"/>
      <c r="D151" s="32" t="inlineStr"/>
      <c r="E151" s="32" t="inlineStr"/>
      <c r="F151" s="32" t="inlineStr"/>
      <c r="G151" s="32" t="inlineStr"/>
    </row>
    <row r="152" customHeight="1" ht="15">
      <c r="A152" s="33" t="inlineStr">
        <is>
          <r>
            <t xml:space="preserve">Encargos Complementares</t>
          </r>
        </is>
      </c>
      <c r="B152" s="33" t="inlineStr"/>
      <c r="C152" s="12" t="inlineStr">
        <is>
          <r>
            <t xml:space="preserve">FONTE</t>
          </r>
        </is>
      </c>
      <c r="D152" s="12" t="inlineStr">
        <is>
          <r>
            <t xml:space="preserve">UNID</t>
          </r>
        </is>
      </c>
      <c r="E152" s="12" t="inlineStr">
        <is>
          <r>
            <t xml:space="preserve">COEFICIENTE</t>
          </r>
        </is>
      </c>
      <c r="F152" s="12" t="inlineStr">
        <is>
          <r>
            <t xml:space="preserve">PREÇO UNITÁRIO</t>
          </r>
        </is>
      </c>
      <c r="G152" s="12" t="inlineStr">
        <is>
          <r>
            <t xml:space="preserve">TOTAL</t>
          </r>
        </is>
      </c>
    </row>
    <row r="153" customHeight="1" ht="21">
      <c r="A153" s="34" t="inlineStr">
        <is>
          <r>
            <t xml:space="preserve">00037370</t>
          </r>
        </is>
      </c>
      <c r="B153" s="35" t="inlineStr">
        <is>
          <r>
            <t xml:space="preserve">ALIMENTACAO - HORISTA (COLETADO CAIXA - ENCARGOS COMPLEMENTARES)</t>
          </r>
        </is>
      </c>
      <c r="C153" s="34" t="inlineStr">
        <is>
          <r>
            <t xml:space="preserve">SINAPI</t>
          </r>
        </is>
      </c>
      <c r="D153" s="34" t="inlineStr">
        <is>
          <r>
            <t xml:space="preserve">H</t>
          </r>
        </is>
      </c>
      <c r="E153" s="36" t="n">
        <v>1.0</v>
      </c>
      <c r="F153" s="37" t="n">
        <v>3.44</v>
      </c>
      <c r="G153" s="37" t="n">
        <f>TRUNC(TRUNC(E153,8)*F153,2)</f>
        <v>3.44</v>
      </c>
    </row>
    <row r="154" customHeight="1" ht="21">
      <c r="A154" s="34" t="inlineStr">
        <is>
          <r>
            <t xml:space="preserve">00043484</t>
          </r>
        </is>
      </c>
      <c r="B154" s="35" t="inlineStr">
        <is>
          <r>
            <t xml:space="preserve">EPI - FAMILIA ELETRICISTA - HORISTA (ENCARGOS COMPLEMENTARES - COLETADO CAIXA)</t>
          </r>
        </is>
      </c>
      <c r="C154" s="34" t="inlineStr">
        <is>
          <r>
            <t xml:space="preserve">SINAPI</t>
          </r>
        </is>
      </c>
      <c r="D154" s="34" t="inlineStr">
        <is>
          <r>
            <t xml:space="preserve">H</t>
          </r>
        </is>
      </c>
      <c r="E154" s="36" t="n">
        <v>1.0</v>
      </c>
      <c r="F154" s="37" t="n">
        <v>1.26</v>
      </c>
      <c r="G154" s="37" t="n">
        <f>TRUNC(TRUNC(E154,8)*F154,2)</f>
        <v>1.26</v>
      </c>
    </row>
    <row r="155" customHeight="1" ht="21">
      <c r="A155" s="34" t="inlineStr">
        <is>
          <r>
            <t xml:space="preserve">00037372</t>
          </r>
        </is>
      </c>
      <c r="B155" s="35" t="inlineStr">
        <is>
          <r>
            <t xml:space="preserve">EXAMES - HORISTA (COLETADO CAIXA - ENCARGOS COMPLEMENTARES)</t>
          </r>
        </is>
      </c>
      <c r="C155" s="34" t="inlineStr">
        <is>
          <r>
            <t xml:space="preserve">SINAPI</t>
          </r>
        </is>
      </c>
      <c r="D155" s="34" t="inlineStr">
        <is>
          <r>
            <t xml:space="preserve">H</t>
          </r>
        </is>
      </c>
      <c r="E155" s="36" t="n">
        <v>1.0</v>
      </c>
      <c r="F155" s="37" t="n">
        <v>1.43</v>
      </c>
      <c r="G155" s="37" t="n">
        <f>TRUNC(TRUNC(E155,8)*F155,2)</f>
        <v>1.43</v>
      </c>
    </row>
    <row r="156" customHeight="1" ht="21">
      <c r="A156" s="34" t="inlineStr">
        <is>
          <r>
            <t xml:space="preserve">00043460</t>
          </r>
        </is>
      </c>
      <c r="B156" s="35" t="inlineStr">
        <is>
          <r>
            <t xml:space="preserve">FERRAMENTAS - FAMILIA ELETRICISTA - HORISTA (ENCARGOS COMPLEMENTARES - COLETADO CAIXA)</t>
          </r>
        </is>
      </c>
      <c r="C156" s="34" t="inlineStr">
        <is>
          <r>
            <t xml:space="preserve">SINAPI</t>
          </r>
        </is>
      </c>
      <c r="D156" s="34" t="inlineStr">
        <is>
          <r>
            <t xml:space="preserve">H</t>
          </r>
        </is>
      </c>
      <c r="E156" s="36" t="n">
        <v>1.0</v>
      </c>
      <c r="F156" s="37" t="n">
        <v>0.86</v>
      </c>
      <c r="G156" s="37" t="n">
        <f>TRUNC(TRUNC(E156,8)*F156,2)</f>
        <v>0.86</v>
      </c>
    </row>
    <row r="157" customHeight="1" ht="21">
      <c r="A157" s="34" t="inlineStr">
        <is>
          <r>
            <t xml:space="preserve">00037373</t>
          </r>
        </is>
      </c>
      <c r="B157" s="35" t="inlineStr">
        <is>
          <r>
            <t xml:space="preserve">SEGURO - HORISTA (COLETADO CAIXA - ENCARGOS COMPLEMENTARES)</t>
          </r>
        </is>
      </c>
      <c r="C157" s="34" t="inlineStr">
        <is>
          <r>
            <t xml:space="preserve">SINAPI</t>
          </r>
        </is>
      </c>
      <c r="D157" s="34" t="inlineStr">
        <is>
          <r>
            <t xml:space="preserve">H</t>
          </r>
        </is>
      </c>
      <c r="E157" s="36" t="n">
        <v>1.0</v>
      </c>
      <c r="F157" s="37" t="n">
        <v>0.08</v>
      </c>
      <c r="G157" s="37" t="n">
        <f>TRUNC(TRUNC(E157,8)*F157,2)</f>
        <v>0.08</v>
      </c>
    </row>
    <row r="158" customHeight="1" ht="21">
      <c r="A158" s="34" t="inlineStr">
        <is>
          <r>
            <t xml:space="preserve">00037371</t>
          </r>
        </is>
      </c>
      <c r="B158" s="35" t="inlineStr">
        <is>
          <r>
            <t xml:space="preserve">TRANSPORTE - HORISTA (COLETADO CAIXA - ENCARGOS COMPLEMENTARES)</t>
          </r>
        </is>
      </c>
      <c r="C158" s="34" t="inlineStr">
        <is>
          <r>
            <t xml:space="preserve">SINAPI</t>
          </r>
        </is>
      </c>
      <c r="D158" s="34" t="inlineStr">
        <is>
          <r>
            <t xml:space="preserve">H</t>
          </r>
        </is>
      </c>
      <c r="E158" s="36" t="n">
        <v>1.0</v>
      </c>
      <c r="F158" s="37" t="n">
        <v>0.6</v>
      </c>
      <c r="G158" s="37" t="n">
        <f>TRUNC(TRUNC(E158,8)*F158,2)</f>
        <v>0.6</v>
      </c>
    </row>
    <row r="159" customHeight="1" ht="15">
      <c r="A159" s="9" t="inlineStr"/>
      <c r="B159" s="9" t="inlineStr"/>
      <c r="C159" s="9" t="inlineStr"/>
      <c r="D159" s="9" t="inlineStr"/>
      <c r="E159" s="38" t="inlineStr">
        <is>
          <r>
            <t xml:space="preserve">TOTAL Encargos Complementares:</t>
          </r>
        </is>
      </c>
      <c r="F159" s="38" t="inlineStr"/>
      <c r="G159" s="39" t="n">
        <f>SUM(G153:G158)</f>
        <v>7.67</v>
      </c>
    </row>
    <row r="160" customHeight="1" ht="15">
      <c r="A160" s="33" t="inlineStr">
        <is>
          <r>
            <t xml:space="preserve">Mão de Obra</t>
          </r>
        </is>
      </c>
      <c r="B160" s="33" t="inlineStr"/>
      <c r="C160" s="12" t="inlineStr">
        <is>
          <r>
            <t xml:space="preserve">FONTE</t>
          </r>
        </is>
      </c>
      <c r="D160" s="12" t="inlineStr">
        <is>
          <r>
            <t xml:space="preserve">UNID</t>
          </r>
        </is>
      </c>
      <c r="E160" s="12" t="inlineStr">
        <is>
          <r>
            <t xml:space="preserve">COEFICIENTE</t>
          </r>
        </is>
      </c>
      <c r="F160" s="12" t="inlineStr">
        <is>
          <r>
            <t xml:space="preserve">PREÇO UNITÁRIO</t>
          </r>
        </is>
      </c>
      <c r="G160" s="12" t="inlineStr">
        <is>
          <r>
            <t xml:space="preserve">TOTAL</t>
          </r>
        </is>
      </c>
    </row>
    <row r="161" customHeight="1" ht="15">
      <c r="A161" s="34" t="inlineStr">
        <is>
          <r>
            <t xml:space="preserve">00000247</t>
          </r>
        </is>
      </c>
      <c r="B161" s="35" t="inlineStr">
        <is>
          <r>
            <t xml:space="preserve">AJUDANTE DE ELETRICISTA (HORISTA)</t>
          </r>
        </is>
      </c>
      <c r="C161" s="34" t="inlineStr">
        <is>
          <r>
            <t xml:space="preserve">SINAPI</t>
          </r>
        </is>
      </c>
      <c r="D161" s="34" t="inlineStr">
        <is>
          <r>
            <t xml:space="preserve">H</t>
          </r>
        </is>
      </c>
      <c r="E161" s="36" t="n">
        <v>1.0</v>
      </c>
      <c r="F161" s="37" t="n">
        <v>20.82</v>
      </c>
      <c r="G161" s="37" t="n">
        <f>TRUNC(TRUNC(E161,8)*F161,2)</f>
        <v>20.82</v>
      </c>
    </row>
    <row r="162" customHeight="1" ht="15">
      <c r="A162" s="9" t="inlineStr"/>
      <c r="B162" s="9" t="inlineStr"/>
      <c r="C162" s="9" t="inlineStr"/>
      <c r="D162" s="9" t="inlineStr"/>
      <c r="E162" s="38" t="inlineStr">
        <is>
          <r>
            <t xml:space="preserve">TOTAL Mão de Obra:</t>
          </r>
        </is>
      </c>
      <c r="F162" s="38" t="inlineStr"/>
      <c r="G162" s="39" t="n">
        <f>SUM(G161:G161)</f>
        <v>20.82</v>
      </c>
    </row>
    <row r="163" customHeight="1" ht="15">
      <c r="A163" s="33" t="inlineStr">
        <is>
          <r>
            <t xml:space="preserve">Serviço</t>
          </r>
        </is>
      </c>
      <c r="B163" s="33" t="inlineStr"/>
      <c r="C163" s="12" t="inlineStr">
        <is>
          <r>
            <t xml:space="preserve">FONTE</t>
          </r>
        </is>
      </c>
      <c r="D163" s="12" t="inlineStr">
        <is>
          <r>
            <t xml:space="preserve">UNID</t>
          </r>
        </is>
      </c>
      <c r="E163" s="12" t="inlineStr">
        <is>
          <r>
            <t xml:space="preserve">COEFICIENTE</t>
          </r>
        </is>
      </c>
      <c r="F163" s="12" t="inlineStr">
        <is>
          <r>
            <t xml:space="preserve">PREÇO UNITÁRIO</t>
          </r>
        </is>
      </c>
      <c r="G163" s="12" t="inlineStr">
        <is>
          <r>
            <t xml:space="preserve">TOTAL</t>
          </r>
        </is>
      </c>
    </row>
    <row r="164" customHeight="1" ht="21">
      <c r="A164" s="34" t="inlineStr">
        <is>
          <r>
            <t xml:space="preserve">95316</t>
          </r>
        </is>
      </c>
      <c r="B164" s="35" t="inlineStr">
        <is>
          <r>
            <t xml:space="preserve">CURSO DE CAPACITAÇÃO PARA AUXILIAR DE ELETRICISTA (ENCARGOS COMPLEMENTARES) - HORISTA</t>
          </r>
        </is>
      </c>
      <c r="C164" s="34" t="inlineStr">
        <is>
          <r>
            <t xml:space="preserve">SINAPI</t>
          </r>
        </is>
      </c>
      <c r="D164" s="34" t="inlineStr">
        <is>
          <r>
            <t xml:space="preserve">H</t>
          </r>
        </is>
      </c>
      <c r="E164" s="36" t="n">
        <v>1.0</v>
      </c>
      <c r="F164" s="37" t="n">
        <v>0.77</v>
      </c>
      <c r="G164" s="37" t="n">
        <f>TRUNC(TRUNC(E164,8)*F164,2)</f>
        <v>0.77</v>
      </c>
    </row>
    <row r="165" customHeight="1" ht="15">
      <c r="A165" s="9" t="inlineStr"/>
      <c r="B165" s="9" t="inlineStr"/>
      <c r="C165" s="9" t="inlineStr"/>
      <c r="D165" s="9" t="inlineStr"/>
      <c r="E165" s="38" t="inlineStr">
        <is>
          <r>
            <t xml:space="preserve">TOTAL Serviço:</t>
          </r>
        </is>
      </c>
      <c r="F165" s="38" t="inlineStr"/>
      <c r="G165" s="39" t="n">
        <f>SUM(G164:G164)</f>
        <v>0.77</v>
      </c>
    </row>
    <row r="166" customHeight="1" ht="15">
      <c r="A166" s="9" t="inlineStr"/>
      <c r="B166" s="9" t="inlineStr"/>
      <c r="C166" s="9" t="inlineStr"/>
      <c r="D166" s="9" t="inlineStr"/>
      <c r="E166" s="40" t="inlineStr">
        <is>
          <r>
            <t xml:space="preserve">VALOR:</t>
          </r>
        </is>
      </c>
      <c r="F166" s="40" t="inlineStr"/>
      <c r="G166" s="41" t="n">
        <f>ROUND(SUM(G159,G162,G165),2)</f>
        <v>29.26</v>
      </c>
    </row>
    <row r="167" customHeight="1" ht="10">
      <c r="A167" s="9" t="inlineStr"/>
      <c r="B167" s="9" t="inlineStr"/>
      <c r="C167" s="9" t="inlineStr"/>
      <c r="D167" s="9" t="inlineStr"/>
      <c r="E167" s="31" t="inlineStr"/>
      <c r="F167" s="31" t="inlineStr"/>
      <c r="G167" s="31" t="inlineStr"/>
    </row>
    <row r="168" customHeight="1" ht="20">
      <c r="A168" s="32" t="inlineStr">
        <is>
          <r>
            <t xml:space="preserve">88831 BETONEIRA CAPACIDADE NOMINAL DE 400 L, CAPACIDADE DE MISTURA 280 L, MOTOR ELÉTRICO TRIFÁSICO POTÊNCIA DE 2 CV, SEM CARREGADOR - CHI DIURNO. AF_05/2023 (CHI)</t>
          </r>
        </is>
      </c>
      <c r="B168" s="32" t="inlineStr"/>
      <c r="C168" s="32" t="inlineStr"/>
      <c r="D168" s="32" t="inlineStr"/>
      <c r="E168" s="32" t="inlineStr"/>
      <c r="F168" s="32" t="inlineStr"/>
      <c r="G168" s="32" t="inlineStr"/>
    </row>
    <row r="169" customHeight="1" ht="15">
      <c r="A169" s="33" t="inlineStr">
        <is>
          <r>
            <t xml:space="preserve">Serviço</t>
          </r>
        </is>
      </c>
      <c r="B169" s="33" t="inlineStr"/>
      <c r="C169" s="12" t="inlineStr">
        <is>
          <r>
            <t xml:space="preserve">FONTE</t>
          </r>
        </is>
      </c>
      <c r="D169" s="12" t="inlineStr">
        <is>
          <r>
            <t xml:space="preserve">UNID</t>
          </r>
        </is>
      </c>
      <c r="E169" s="12" t="inlineStr">
        <is>
          <r>
            <t xml:space="preserve">COEFICIENTE</t>
          </r>
        </is>
      </c>
      <c r="F169" s="12" t="inlineStr">
        <is>
          <r>
            <t xml:space="preserve">PREÇO UNITÁRIO</t>
          </r>
        </is>
      </c>
      <c r="G169" s="12" t="inlineStr">
        <is>
          <r>
            <t xml:space="preserve">TOTAL</t>
          </r>
        </is>
      </c>
    </row>
    <row r="170" customHeight="1" ht="38">
      <c r="A170" s="34" t="inlineStr">
        <is>
          <r>
            <t xml:space="preserve">88826</t>
          </r>
        </is>
      </c>
      <c r="B170" s="35" t="inlineStr">
        <is>
          <r>
            <t xml:space="preserve">BETONEIRA CAPACIDADE NOMINAL DE 400 L, CAPACIDADE DE MISTURA 280 L, MOTOR ELÉTRICO TRIFÁSICO POTÊNCIA DE 2 CV, SEM CARREGADOR - DEPRECIAÇÃO. AF_05/2023</t>
          </r>
        </is>
      </c>
      <c r="C170" s="34" t="inlineStr">
        <is>
          <r>
            <t xml:space="preserve">SINAPI</t>
          </r>
        </is>
      </c>
      <c r="D170" s="34" t="inlineStr">
        <is>
          <r>
            <t xml:space="preserve">H</t>
          </r>
        </is>
      </c>
      <c r="E170" s="36" t="n">
        <v>1.0</v>
      </c>
      <c r="F170" s="37" t="n">
        <v>0.36</v>
      </c>
      <c r="G170" s="37" t="n">
        <f>TRUNC(TRUNC(E170,8)*F170,2)</f>
        <v>0.36</v>
      </c>
    </row>
    <row r="171" customHeight="1" ht="38">
      <c r="A171" s="34" t="inlineStr">
        <is>
          <r>
            <t xml:space="preserve">88827</t>
          </r>
        </is>
      </c>
      <c r="B171" s="35" t="inlineStr">
        <is>
          <r>
            <t xml:space="preserve">BETONEIRA CAPACIDADE NOMINAL DE 400 L, CAPACIDADE DE MISTURA 280 L, MOTOR ELÉTRICO TRIFÁSICO POTÊNCIA DE 2 CV, SEM CARREGADOR - JUROS. AF_05/2023</t>
          </r>
        </is>
      </c>
      <c r="C171" s="34" t="inlineStr">
        <is>
          <r>
            <t xml:space="preserve">SINAPI</t>
          </r>
        </is>
      </c>
      <c r="D171" s="34" t="inlineStr">
        <is>
          <r>
            <t xml:space="preserve">H</t>
          </r>
        </is>
      </c>
      <c r="E171" s="36" t="n">
        <v>1.0</v>
      </c>
      <c r="F171" s="37" t="n">
        <v>0.08</v>
      </c>
      <c r="G171" s="37" t="n">
        <f>TRUNC(TRUNC(E171,8)*F171,2)</f>
        <v>0.08</v>
      </c>
    </row>
    <row r="172" customHeight="1" ht="15">
      <c r="A172" s="9" t="inlineStr"/>
      <c r="B172" s="9" t="inlineStr"/>
      <c r="C172" s="9" t="inlineStr"/>
      <c r="D172" s="9" t="inlineStr"/>
      <c r="E172" s="38" t="inlineStr">
        <is>
          <r>
            <t xml:space="preserve">TOTAL Serviço:</t>
          </r>
        </is>
      </c>
      <c r="F172" s="38" t="inlineStr"/>
      <c r="G172" s="39" t="n">
        <f>SUM(G170:G171)</f>
        <v>0.44</v>
      </c>
    </row>
    <row r="173" customHeight="1" ht="15">
      <c r="A173" s="9" t="inlineStr"/>
      <c r="B173" s="9" t="inlineStr"/>
      <c r="C173" s="9" t="inlineStr"/>
      <c r="D173" s="9" t="inlineStr"/>
      <c r="E173" s="40" t="inlineStr">
        <is>
          <r>
            <t xml:space="preserve">VALOR:</t>
          </r>
        </is>
      </c>
      <c r="F173" s="40" t="inlineStr"/>
      <c r="G173" s="41" t="n">
        <f>ROUND(SUM(G172),2)</f>
        <v>0.44</v>
      </c>
    </row>
    <row r="174" customHeight="1" ht="10">
      <c r="A174" s="9" t="inlineStr"/>
      <c r="B174" s="9" t="inlineStr"/>
      <c r="C174" s="9" t="inlineStr"/>
      <c r="D174" s="9" t="inlineStr"/>
      <c r="E174" s="31" t="inlineStr"/>
      <c r="F174" s="31" t="inlineStr"/>
      <c r="G174" s="31" t="inlineStr"/>
    </row>
    <row r="175" customHeight="1" ht="20">
      <c r="A175" s="32" t="inlineStr">
        <is>
          <r>
            <t xml:space="preserve">88830 BETONEIRA CAPACIDADE NOMINAL DE 400 L, CAPACIDADE DE MISTURA 280 L, MOTOR ELÉTRICO TRIFÁSICO POTÊNCIA DE 2 CV, SEM CARREGADOR - CHP DIURNO. AF_05/2023 (CHP)</t>
          </r>
        </is>
      </c>
      <c r="B175" s="32" t="inlineStr"/>
      <c r="C175" s="32" t="inlineStr"/>
      <c r="D175" s="32" t="inlineStr"/>
      <c r="E175" s="32" t="inlineStr"/>
      <c r="F175" s="32" t="inlineStr"/>
      <c r="G175" s="32" t="inlineStr"/>
    </row>
    <row r="176" customHeight="1" ht="15">
      <c r="A176" s="33" t="inlineStr">
        <is>
          <r>
            <t xml:space="preserve">Serviço</t>
          </r>
        </is>
      </c>
      <c r="B176" s="33" t="inlineStr"/>
      <c r="C176" s="12" t="inlineStr">
        <is>
          <r>
            <t xml:space="preserve">FONTE</t>
          </r>
        </is>
      </c>
      <c r="D176" s="12" t="inlineStr">
        <is>
          <r>
            <t xml:space="preserve">UNID</t>
          </r>
        </is>
      </c>
      <c r="E176" s="12" t="inlineStr">
        <is>
          <r>
            <t xml:space="preserve">COEFICIENTE</t>
          </r>
        </is>
      </c>
      <c r="F176" s="12" t="inlineStr">
        <is>
          <r>
            <t xml:space="preserve">PREÇO UNITÁRIO</t>
          </r>
        </is>
      </c>
      <c r="G176" s="12" t="inlineStr">
        <is>
          <r>
            <t xml:space="preserve">TOTAL</t>
          </r>
        </is>
      </c>
    </row>
    <row r="177" customHeight="1" ht="38">
      <c r="A177" s="34" t="inlineStr">
        <is>
          <r>
            <t xml:space="preserve">88826</t>
          </r>
        </is>
      </c>
      <c r="B177" s="35" t="inlineStr">
        <is>
          <r>
            <t xml:space="preserve">BETONEIRA CAPACIDADE NOMINAL DE 400 L, CAPACIDADE DE MISTURA 280 L, MOTOR ELÉTRICO TRIFÁSICO POTÊNCIA DE 2 CV, SEM CARREGADOR - DEPRECIAÇÃO. AF_05/2023</t>
          </r>
        </is>
      </c>
      <c r="C177" s="34" t="inlineStr">
        <is>
          <r>
            <t xml:space="preserve">SINAPI</t>
          </r>
        </is>
      </c>
      <c r="D177" s="34" t="inlineStr">
        <is>
          <r>
            <t xml:space="preserve">H</t>
          </r>
        </is>
      </c>
      <c r="E177" s="36" t="n">
        <v>1.0</v>
      </c>
      <c r="F177" s="37" t="n">
        <v>0.36</v>
      </c>
      <c r="G177" s="37" t="n">
        <f>TRUNC(TRUNC(E177,8)*F177,2)</f>
        <v>0.36</v>
      </c>
    </row>
    <row r="178" customHeight="1" ht="38">
      <c r="A178" s="34" t="inlineStr">
        <is>
          <r>
            <t xml:space="preserve">88827</t>
          </r>
        </is>
      </c>
      <c r="B178" s="35" t="inlineStr">
        <is>
          <r>
            <t xml:space="preserve">BETONEIRA CAPACIDADE NOMINAL DE 400 L, CAPACIDADE DE MISTURA 280 L, MOTOR ELÉTRICO TRIFÁSICO POTÊNCIA DE 2 CV, SEM CARREGADOR - JUROS. AF_05/2023</t>
          </r>
        </is>
      </c>
      <c r="C178" s="34" t="inlineStr">
        <is>
          <r>
            <t xml:space="preserve">SINAPI</t>
          </r>
        </is>
      </c>
      <c r="D178" s="34" t="inlineStr">
        <is>
          <r>
            <t xml:space="preserve">H</t>
          </r>
        </is>
      </c>
      <c r="E178" s="36" t="n">
        <v>1.0</v>
      </c>
      <c r="F178" s="37" t="n">
        <v>0.08</v>
      </c>
      <c r="G178" s="37" t="n">
        <f>TRUNC(TRUNC(E178,8)*F178,2)</f>
        <v>0.08</v>
      </c>
    </row>
    <row r="179" customHeight="1" ht="38">
      <c r="A179" s="34" t="inlineStr">
        <is>
          <r>
            <t xml:space="preserve">88828</t>
          </r>
        </is>
      </c>
      <c r="B179" s="35" t="inlineStr">
        <is>
          <r>
            <t xml:space="preserve">BETONEIRA CAPACIDADE NOMINAL DE 400 L, CAPACIDADE DE MISTURA 280 L, MOTOR ELÉTRICO TRIFÁSICO POTÊNCIA DE 2 CV, SEM CARREGADOR - MANUTENÇÃO. AF_05/2023</t>
          </r>
        </is>
      </c>
      <c r="C179" s="34" t="inlineStr">
        <is>
          <r>
            <t xml:space="preserve">SINAPI</t>
          </r>
        </is>
      </c>
      <c r="D179" s="34" t="inlineStr">
        <is>
          <r>
            <t xml:space="preserve">H</t>
          </r>
        </is>
      </c>
      <c r="E179" s="36" t="n">
        <v>1.0</v>
      </c>
      <c r="F179" s="37" t="n">
        <v>0.4</v>
      </c>
      <c r="G179" s="37" t="n">
        <f>TRUNC(TRUNC(E179,8)*F179,2)</f>
        <v>0.4</v>
      </c>
    </row>
    <row r="180" customHeight="1" ht="38">
      <c r="A180" s="34" t="inlineStr">
        <is>
          <r>
            <t xml:space="preserve">88829</t>
          </r>
        </is>
      </c>
      <c r="B180" s="35" t="inlineStr">
        <is>
          <r>
            <t xml:space="preserve">BETONEIRA CAPACIDADE NOMINAL DE 400 L, CAPACIDADE DE MISTURA 280 L, MOTOR ELÉTRICO TRIFÁSICO POTÊNCIA DE 2 CV, SEM CARREGADOR - MATERIAIS NA OPERAÇÃO. AF_05/2023</t>
          </r>
        </is>
      </c>
      <c r="C180" s="34" t="inlineStr">
        <is>
          <r>
            <t xml:space="preserve">SINAPI</t>
          </r>
        </is>
      </c>
      <c r="D180" s="34" t="inlineStr">
        <is>
          <r>
            <t xml:space="preserve">H</t>
          </r>
        </is>
      </c>
      <c r="E180" s="36" t="n">
        <v>1.0</v>
      </c>
      <c r="F180" s="37" t="n">
        <v>1.97</v>
      </c>
      <c r="G180" s="37" t="n">
        <f>TRUNC(TRUNC(E180,8)*F180,2)</f>
        <v>1.97</v>
      </c>
    </row>
    <row r="181" customHeight="1" ht="15">
      <c r="A181" s="9" t="inlineStr"/>
      <c r="B181" s="9" t="inlineStr"/>
      <c r="C181" s="9" t="inlineStr"/>
      <c r="D181" s="9" t="inlineStr"/>
      <c r="E181" s="38" t="inlineStr">
        <is>
          <r>
            <t xml:space="preserve">TOTAL Serviço:</t>
          </r>
        </is>
      </c>
      <c r="F181" s="38" t="inlineStr"/>
      <c r="G181" s="39" t="n">
        <f>SUM(G177:G180)</f>
        <v>2.81</v>
      </c>
    </row>
    <row r="182" customHeight="1" ht="15">
      <c r="A182" s="9" t="inlineStr"/>
      <c r="B182" s="9" t="inlineStr"/>
      <c r="C182" s="9" t="inlineStr"/>
      <c r="D182" s="9" t="inlineStr"/>
      <c r="E182" s="40" t="inlineStr">
        <is>
          <r>
            <t xml:space="preserve">VALOR:</t>
          </r>
        </is>
      </c>
      <c r="F182" s="40" t="inlineStr"/>
      <c r="G182" s="41" t="n">
        <f>ROUND(SUM(G181),2)</f>
        <v>2.81</v>
      </c>
    </row>
    <row r="183" customHeight="1" ht="10">
      <c r="A183" s="9" t="inlineStr"/>
      <c r="B183" s="9" t="inlineStr"/>
      <c r="C183" s="9" t="inlineStr"/>
      <c r="D183" s="9" t="inlineStr"/>
      <c r="E183" s="31" t="inlineStr"/>
      <c r="F183" s="31" t="inlineStr"/>
      <c r="G183" s="31" t="inlineStr"/>
    </row>
    <row r="184" customHeight="1" ht="20">
      <c r="A184" s="32" t="inlineStr">
        <is>
          <r>
            <t xml:space="preserve">88826 BETONEIRA CAPACIDADE NOMINAL DE 400 L, CAPACIDADE DE MISTURA 280 L, MOTOR ELÉTRICO TRIFÁSICO POTÊNCIA DE 2 CV, SEM CARREGADOR - DEPRECIAÇÃO. AF_05/2023 (H)</t>
          </r>
        </is>
      </c>
      <c r="B184" s="32" t="inlineStr"/>
      <c r="C184" s="32" t="inlineStr"/>
      <c r="D184" s="32" t="inlineStr"/>
      <c r="E184" s="32" t="inlineStr"/>
      <c r="F184" s="32" t="inlineStr"/>
      <c r="G184" s="32" t="inlineStr"/>
    </row>
    <row r="185" customHeight="1" ht="15">
      <c r="A185" s="33" t="inlineStr">
        <is>
          <r>
            <t xml:space="preserve">Equipamento</t>
          </r>
        </is>
      </c>
      <c r="B185" s="33" t="inlineStr"/>
      <c r="C185" s="12" t="inlineStr">
        <is>
          <r>
            <t xml:space="preserve">FONTE</t>
          </r>
        </is>
      </c>
      <c r="D185" s="12" t="inlineStr">
        <is>
          <r>
            <t xml:space="preserve">UNID</t>
          </r>
        </is>
      </c>
      <c r="E185" s="12" t="inlineStr">
        <is>
          <r>
            <t xml:space="preserve">COEFICIENTE</t>
          </r>
        </is>
      </c>
      <c r="F185" s="12" t="inlineStr">
        <is>
          <r>
            <t xml:space="preserve">PREÇO UNITÁRIO</t>
          </r>
        </is>
      </c>
      <c r="G185" s="12" t="inlineStr">
        <is>
          <r>
            <t xml:space="preserve">TOTAL</t>
          </r>
        </is>
      </c>
    </row>
    <row r="186" customHeight="1" ht="29">
      <c r="A186" s="34" t="inlineStr">
        <is>
          <r>
            <t xml:space="preserve">00010535</t>
          </r>
        </is>
      </c>
      <c r="B186" s="35" t="inlineStr">
        <is>
          <r>
            <t xml:space="preserve">BETONEIRA, CAPACIDADE NOMINAL 400 L, CAPACIDADE DE MISTURA 280 L, MOTOR ELETRICO TRIFASICO 220/380 V, POTENCIA 2 CV, SEM CARREGADOR</t>
          </r>
        </is>
      </c>
      <c r="C186" s="34" t="inlineStr">
        <is>
          <r>
            <t xml:space="preserve">SINAPI</t>
          </r>
        </is>
      </c>
      <c r="D186" s="34" t="inlineStr">
        <is>
          <r>
            <t xml:space="preserve">UN</t>
          </r>
        </is>
      </c>
      <c r="E186" s="36" t="n">
        <v>6.4E-5</v>
      </c>
      <c r="F186" s="37" t="n">
        <v>5717.84</v>
      </c>
      <c r="G186" s="37" t="n">
        <f>TRUNC(TRUNC(E186,8)*F186,2)</f>
        <v>0.36</v>
      </c>
    </row>
    <row r="187" customHeight="1" ht="15">
      <c r="A187" s="9" t="inlineStr"/>
      <c r="B187" s="9" t="inlineStr"/>
      <c r="C187" s="9" t="inlineStr"/>
      <c r="D187" s="9" t="inlineStr"/>
      <c r="E187" s="38" t="inlineStr">
        <is>
          <r>
            <t xml:space="preserve">TOTAL Equipamento:</t>
          </r>
        </is>
      </c>
      <c r="F187" s="38" t="inlineStr"/>
      <c r="G187" s="39" t="n">
        <f>SUM(G186:G186)</f>
        <v>0.36</v>
      </c>
    </row>
    <row r="188" customHeight="1" ht="15">
      <c r="A188" s="9" t="inlineStr"/>
      <c r="B188" s="9" t="inlineStr"/>
      <c r="C188" s="9" t="inlineStr"/>
      <c r="D188" s="9" t="inlineStr"/>
      <c r="E188" s="40" t="inlineStr">
        <is>
          <r>
            <t xml:space="preserve">VALOR:</t>
          </r>
        </is>
      </c>
      <c r="F188" s="40" t="inlineStr"/>
      <c r="G188" s="41" t="n">
        <f>ROUND(SUM(G187),2)</f>
        <v>0.36</v>
      </c>
    </row>
    <row r="189" customHeight="1" ht="10">
      <c r="A189" s="9" t="inlineStr"/>
      <c r="B189" s="9" t="inlineStr"/>
      <c r="C189" s="9" t="inlineStr"/>
      <c r="D189" s="9" t="inlineStr"/>
      <c r="E189" s="31" t="inlineStr"/>
      <c r="F189" s="31" t="inlineStr"/>
      <c r="G189" s="31" t="inlineStr"/>
    </row>
    <row r="190" customHeight="1" ht="20">
      <c r="A190" s="32" t="inlineStr">
        <is>
          <r>
            <t xml:space="preserve">88827 BETONEIRA CAPACIDADE NOMINAL DE 400 L, CAPACIDADE DE MISTURA 280 L, MOTOR ELÉTRICO TRIFÁSICO POTÊNCIA DE 2 CV, SEM CARREGADOR - JUROS. AF_05/2023 (H)</t>
          </r>
        </is>
      </c>
      <c r="B190" s="32" t="inlineStr"/>
      <c r="C190" s="32" t="inlineStr"/>
      <c r="D190" s="32" t="inlineStr"/>
      <c r="E190" s="32" t="inlineStr"/>
      <c r="F190" s="32" t="inlineStr"/>
      <c r="G190" s="32" t="inlineStr"/>
    </row>
    <row r="191" customHeight="1" ht="15">
      <c r="A191" s="33" t="inlineStr">
        <is>
          <r>
            <t xml:space="preserve">Equipamento</t>
          </r>
        </is>
      </c>
      <c r="B191" s="33" t="inlineStr"/>
      <c r="C191" s="12" t="inlineStr">
        <is>
          <r>
            <t xml:space="preserve">FONTE</t>
          </r>
        </is>
      </c>
      <c r="D191" s="12" t="inlineStr">
        <is>
          <r>
            <t xml:space="preserve">UNID</t>
          </r>
        </is>
      </c>
      <c r="E191" s="12" t="inlineStr">
        <is>
          <r>
            <t xml:space="preserve">COEFICIENTE</t>
          </r>
        </is>
      </c>
      <c r="F191" s="12" t="inlineStr">
        <is>
          <r>
            <t xml:space="preserve">PREÇO UNITÁRIO</t>
          </r>
        </is>
      </c>
      <c r="G191" s="12" t="inlineStr">
        <is>
          <r>
            <t xml:space="preserve">TOTAL</t>
          </r>
        </is>
      </c>
    </row>
    <row r="192" customHeight="1" ht="29">
      <c r="A192" s="34" t="inlineStr">
        <is>
          <r>
            <t xml:space="preserve">00010535</t>
          </r>
        </is>
      </c>
      <c r="B192" s="35" t="inlineStr">
        <is>
          <r>
            <t xml:space="preserve">BETONEIRA, CAPACIDADE NOMINAL 400 L, CAPACIDADE DE MISTURA 280 L, MOTOR ELETRICO TRIFASICO 220/380 V, POTENCIA 2 CV, SEM CARREGADOR</t>
          </r>
        </is>
      </c>
      <c r="C192" s="34" t="inlineStr">
        <is>
          <r>
            <t xml:space="preserve">SINAPI</t>
          </r>
        </is>
      </c>
      <c r="D192" s="34" t="inlineStr">
        <is>
          <r>
            <t xml:space="preserve">UN</t>
          </r>
        </is>
      </c>
      <c r="E192" s="36" t="n">
        <v>1.48E-5</v>
      </c>
      <c r="F192" s="37" t="n">
        <v>5717.84</v>
      </c>
      <c r="G192" s="37" t="n">
        <f>TRUNC(TRUNC(E192,8)*F192,2)</f>
        <v>0.08</v>
      </c>
    </row>
    <row r="193" customHeight="1" ht="15">
      <c r="A193" s="9" t="inlineStr"/>
      <c r="B193" s="9" t="inlineStr"/>
      <c r="C193" s="9" t="inlineStr"/>
      <c r="D193" s="9" t="inlineStr"/>
      <c r="E193" s="38" t="inlineStr">
        <is>
          <r>
            <t xml:space="preserve">TOTAL Equipamento:</t>
          </r>
        </is>
      </c>
      <c r="F193" s="38" t="inlineStr"/>
      <c r="G193" s="39" t="n">
        <f>SUM(G192:G192)</f>
        <v>0.08</v>
      </c>
    </row>
    <row r="194" customHeight="1" ht="15">
      <c r="A194" s="9" t="inlineStr"/>
      <c r="B194" s="9" t="inlineStr"/>
      <c r="C194" s="9" t="inlineStr"/>
      <c r="D194" s="9" t="inlineStr"/>
      <c r="E194" s="40" t="inlineStr">
        <is>
          <r>
            <t xml:space="preserve">VALOR:</t>
          </r>
        </is>
      </c>
      <c r="F194" s="40" t="inlineStr"/>
      <c r="G194" s="41" t="n">
        <f>ROUND(SUM(G193),2)</f>
        <v>0.08</v>
      </c>
    </row>
    <row r="195" customHeight="1" ht="10">
      <c r="A195" s="9" t="inlineStr"/>
      <c r="B195" s="9" t="inlineStr"/>
      <c r="C195" s="9" t="inlineStr"/>
      <c r="D195" s="9" t="inlineStr"/>
      <c r="E195" s="31" t="inlineStr"/>
      <c r="F195" s="31" t="inlineStr"/>
      <c r="G195" s="31" t="inlineStr"/>
    </row>
    <row r="196" customHeight="1" ht="20">
      <c r="A196" s="32" t="inlineStr">
        <is>
          <r>
            <t xml:space="preserve">88828 BETONEIRA CAPACIDADE NOMINAL DE 400 L, CAPACIDADE DE MISTURA 280 L, MOTOR ELÉTRICO TRIFÁSICO POTÊNCIA DE 2 CV, SEM CARREGADOR - MANUTENÇÃO. AF_05/2023 (H)</t>
          </r>
        </is>
      </c>
      <c r="B196" s="32" t="inlineStr"/>
      <c r="C196" s="32" t="inlineStr"/>
      <c r="D196" s="32" t="inlineStr"/>
      <c r="E196" s="32" t="inlineStr"/>
      <c r="F196" s="32" t="inlineStr"/>
      <c r="G196" s="32" t="inlineStr"/>
    </row>
    <row r="197" customHeight="1" ht="15">
      <c r="A197" s="33" t="inlineStr">
        <is>
          <r>
            <t xml:space="preserve">Equipamento</t>
          </r>
        </is>
      </c>
      <c r="B197" s="33" t="inlineStr"/>
      <c r="C197" s="12" t="inlineStr">
        <is>
          <r>
            <t xml:space="preserve">FONTE</t>
          </r>
        </is>
      </c>
      <c r="D197" s="12" t="inlineStr">
        <is>
          <r>
            <t xml:space="preserve">UNID</t>
          </r>
        </is>
      </c>
      <c r="E197" s="12" t="inlineStr">
        <is>
          <r>
            <t xml:space="preserve">COEFICIENTE</t>
          </r>
        </is>
      </c>
      <c r="F197" s="12" t="inlineStr">
        <is>
          <r>
            <t xml:space="preserve">PREÇO UNITÁRIO</t>
          </r>
        </is>
      </c>
      <c r="G197" s="12" t="inlineStr">
        <is>
          <r>
            <t xml:space="preserve">TOTAL</t>
          </r>
        </is>
      </c>
    </row>
    <row r="198" customHeight="1" ht="29">
      <c r="A198" s="34" t="inlineStr">
        <is>
          <r>
            <t xml:space="preserve">00010535</t>
          </r>
        </is>
      </c>
      <c r="B198" s="35" t="inlineStr">
        <is>
          <r>
            <t xml:space="preserve">BETONEIRA, CAPACIDADE NOMINAL 400 L, CAPACIDADE DE MISTURA 280 L, MOTOR ELETRICO TRIFASICO 220/380 V, POTENCIA 2 CV, SEM CARREGADOR</t>
          </r>
        </is>
      </c>
      <c r="C198" s="34" t="inlineStr">
        <is>
          <r>
            <t xml:space="preserve">SINAPI</t>
          </r>
        </is>
      </c>
      <c r="D198" s="34" t="inlineStr">
        <is>
          <r>
            <t xml:space="preserve">UN</t>
          </r>
        </is>
      </c>
      <c r="E198" s="36" t="n">
        <v>7.0E-5</v>
      </c>
      <c r="F198" s="37" t="n">
        <v>5717.84</v>
      </c>
      <c r="G198" s="37" t="n">
        <f>TRUNC(TRUNC(E198,8)*F198,2)</f>
        <v>0.4</v>
      </c>
    </row>
    <row r="199" customHeight="1" ht="15">
      <c r="A199" s="9" t="inlineStr"/>
      <c r="B199" s="9" t="inlineStr"/>
      <c r="C199" s="9" t="inlineStr"/>
      <c r="D199" s="9" t="inlineStr"/>
      <c r="E199" s="38" t="inlineStr">
        <is>
          <r>
            <t xml:space="preserve">TOTAL Equipamento:</t>
          </r>
        </is>
      </c>
      <c r="F199" s="38" t="inlineStr"/>
      <c r="G199" s="39" t="n">
        <f>SUM(G198:G198)</f>
        <v>0.4</v>
      </c>
    </row>
    <row r="200" customHeight="1" ht="15">
      <c r="A200" s="9" t="inlineStr"/>
      <c r="B200" s="9" t="inlineStr"/>
      <c r="C200" s="9" t="inlineStr"/>
      <c r="D200" s="9" t="inlineStr"/>
      <c r="E200" s="40" t="inlineStr">
        <is>
          <r>
            <t xml:space="preserve">VALOR:</t>
          </r>
        </is>
      </c>
      <c r="F200" s="40" t="inlineStr"/>
      <c r="G200" s="41" t="n">
        <f>ROUND(SUM(G199),2)</f>
        <v>0.4</v>
      </c>
    </row>
    <row r="201" customHeight="1" ht="10">
      <c r="A201" s="9" t="inlineStr"/>
      <c r="B201" s="9" t="inlineStr"/>
      <c r="C201" s="9" t="inlineStr"/>
      <c r="D201" s="9" t="inlineStr"/>
      <c r="E201" s="31" t="inlineStr"/>
      <c r="F201" s="31" t="inlineStr"/>
      <c r="G201" s="31" t="inlineStr"/>
    </row>
    <row r="202" customHeight="1" ht="20">
      <c r="A202" s="32" t="inlineStr">
        <is>
          <r>
            <t xml:space="preserve">88829 BETONEIRA CAPACIDADE NOMINAL DE 400 L, CAPACIDADE DE MISTURA 280 L, MOTOR ELÉTRICO TRIFÁSICO POTÊNCIA DE 2 CV, SEM CARREGADOR - MATERIAIS NA OPERAÇÃO. AF_05/2023 (H)</t>
          </r>
        </is>
      </c>
      <c r="B202" s="32" t="inlineStr"/>
      <c r="C202" s="32" t="inlineStr"/>
      <c r="D202" s="32" t="inlineStr"/>
      <c r="E202" s="32" t="inlineStr"/>
      <c r="F202" s="32" t="inlineStr"/>
      <c r="G202" s="32" t="inlineStr"/>
    </row>
    <row r="203" customHeight="1" ht="15">
      <c r="A203" s="33" t="inlineStr">
        <is>
          <r>
            <t xml:space="preserve">Especiais</t>
          </r>
        </is>
      </c>
      <c r="B203" s="33" t="inlineStr"/>
      <c r="C203" s="12" t="inlineStr">
        <is>
          <r>
            <t xml:space="preserve">FONTE</t>
          </r>
        </is>
      </c>
      <c r="D203" s="12" t="inlineStr">
        <is>
          <r>
            <t xml:space="preserve">UNID</t>
          </r>
        </is>
      </c>
      <c r="E203" s="12" t="inlineStr">
        <is>
          <r>
            <t xml:space="preserve">COEFICIENTE</t>
          </r>
        </is>
      </c>
      <c r="F203" s="12" t="inlineStr">
        <is>
          <r>
            <t xml:space="preserve">PREÇO UNITÁRIO</t>
          </r>
        </is>
      </c>
      <c r="G203" s="12" t="inlineStr">
        <is>
          <r>
            <t xml:space="preserve">TOTAL</t>
          </r>
        </is>
      </c>
    </row>
    <row r="204" customHeight="1" ht="21">
      <c r="A204" s="34" t="inlineStr">
        <is>
          <r>
            <t xml:space="preserve">00002705</t>
          </r>
        </is>
      </c>
      <c r="B204" s="35" t="inlineStr">
        <is>
          <r>
            <t xml:space="preserve">ENERGIA ELETRICA ATE 2000 KWH INDUSTRIAL, SEM DEMANDA</t>
          </r>
        </is>
      </c>
      <c r="C204" s="34" t="inlineStr">
        <is>
          <r>
            <t xml:space="preserve">SINAPI</t>
          </r>
        </is>
      </c>
      <c r="D204" s="34" t="inlineStr">
        <is>
          <r>
            <t xml:space="preserve">KWH</t>
          </r>
        </is>
      </c>
      <c r="E204" s="36" t="n">
        <v>1.25</v>
      </c>
      <c r="F204" s="37" t="n">
        <v>1.58</v>
      </c>
      <c r="G204" s="37" t="n">
        <f>TRUNC(TRUNC(E204,8)*F204,2)</f>
        <v>1.97</v>
      </c>
    </row>
    <row r="205" customHeight="1" ht="15">
      <c r="A205" s="9" t="inlineStr"/>
      <c r="B205" s="9" t="inlineStr"/>
      <c r="C205" s="9" t="inlineStr"/>
      <c r="D205" s="9" t="inlineStr"/>
      <c r="E205" s="38" t="inlineStr">
        <is>
          <r>
            <t xml:space="preserve">TOTAL Especiais:</t>
          </r>
        </is>
      </c>
      <c r="F205" s="38" t="inlineStr"/>
      <c r="G205" s="39" t="n">
        <f>SUM(G204:G204)</f>
        <v>1.97</v>
      </c>
    </row>
    <row r="206" customHeight="1" ht="15">
      <c r="A206" s="9" t="inlineStr"/>
      <c r="B206" s="9" t="inlineStr"/>
      <c r="C206" s="9" t="inlineStr"/>
      <c r="D206" s="9" t="inlineStr"/>
      <c r="E206" s="40" t="inlineStr">
        <is>
          <r>
            <t xml:space="preserve">VALOR:</t>
          </r>
        </is>
      </c>
      <c r="F206" s="40" t="inlineStr"/>
      <c r="G206" s="41" t="n">
        <f>ROUND(SUM(G205),2)</f>
        <v>1.97</v>
      </c>
    </row>
    <row r="207" customHeight="1" ht="10">
      <c r="A207" s="9" t="inlineStr"/>
      <c r="B207" s="9" t="inlineStr"/>
      <c r="C207" s="9" t="inlineStr"/>
      <c r="D207" s="9" t="inlineStr"/>
      <c r="E207" s="31" t="inlineStr"/>
      <c r="F207" s="31" t="inlineStr"/>
      <c r="G207" s="31" t="inlineStr"/>
    </row>
    <row r="208" customHeight="1" ht="20">
      <c r="A208" s="32" t="inlineStr">
        <is>
          <r>
            <t xml:space="preserve">89226 BETONEIRA CAPACIDADE NOMINAL DE 600 L, CAPACIDADE DE MISTURA 360 L, MOTOR ELÉTRICO TRIFÁSICO POTÊNCIA DE 4 CV, SEM CARREGADOR - CHI DIURNO. AF_05/2023 (CHI)</t>
          </r>
        </is>
      </c>
      <c r="B208" s="32" t="inlineStr"/>
      <c r="C208" s="32" t="inlineStr"/>
      <c r="D208" s="32" t="inlineStr"/>
      <c r="E208" s="32" t="inlineStr"/>
      <c r="F208" s="32" t="inlineStr"/>
      <c r="G208" s="32" t="inlineStr"/>
    </row>
    <row r="209" customHeight="1" ht="15">
      <c r="A209" s="33" t="inlineStr">
        <is>
          <r>
            <t xml:space="preserve">Serviço</t>
          </r>
        </is>
      </c>
      <c r="B209" s="33" t="inlineStr"/>
      <c r="C209" s="12" t="inlineStr">
        <is>
          <r>
            <t xml:space="preserve">FONTE</t>
          </r>
        </is>
      </c>
      <c r="D209" s="12" t="inlineStr">
        <is>
          <r>
            <t xml:space="preserve">UNID</t>
          </r>
        </is>
      </c>
      <c r="E209" s="12" t="inlineStr">
        <is>
          <r>
            <t xml:space="preserve">COEFICIENTE</t>
          </r>
        </is>
      </c>
      <c r="F209" s="12" t="inlineStr">
        <is>
          <r>
            <t xml:space="preserve">PREÇO UNITÁRIO</t>
          </r>
        </is>
      </c>
      <c r="G209" s="12" t="inlineStr">
        <is>
          <r>
            <t xml:space="preserve">TOTAL</t>
          </r>
        </is>
      </c>
    </row>
    <row r="210" customHeight="1" ht="38">
      <c r="A210" s="34" t="inlineStr">
        <is>
          <r>
            <t xml:space="preserve">89221</t>
          </r>
        </is>
      </c>
      <c r="B210" s="35" t="inlineStr">
        <is>
          <r>
            <t xml:space="preserve">BETONEIRA CAPACIDADE NOMINAL DE 600 L, CAPACIDADE DE MISTURA 360 L, MOTOR ELÉTRICO TRIFÁSICO POTÊNCIA DE 4 CV, SEM CARREGADOR - DEPRECIAÇÃO. AF_05/2023</t>
          </r>
        </is>
      </c>
      <c r="C210" s="34" t="inlineStr">
        <is>
          <r>
            <t xml:space="preserve">SINAPI</t>
          </r>
        </is>
      </c>
      <c r="D210" s="34" t="inlineStr">
        <is>
          <r>
            <t xml:space="preserve">H</t>
          </r>
        </is>
      </c>
      <c r="E210" s="36" t="n">
        <v>1.0</v>
      </c>
      <c r="F210" s="37" t="n">
        <v>1.48</v>
      </c>
      <c r="G210" s="37" t="n">
        <f>TRUNC(TRUNC(E210,8)*F210,2)</f>
        <v>1.48</v>
      </c>
    </row>
    <row r="211" customHeight="1" ht="38">
      <c r="A211" s="34" t="inlineStr">
        <is>
          <r>
            <t xml:space="preserve">89222</t>
          </r>
        </is>
      </c>
      <c r="B211" s="35" t="inlineStr">
        <is>
          <r>
            <t xml:space="preserve">BETONEIRA CAPACIDADE NOMINAL DE 600 L, CAPACIDADE DE MISTURA 360 L, MOTOR ELÉTRICO TRIFÁSICO POTÊNCIA DE 4 CV, SEM CARREGADOR - JUROS. AF_05/2023</t>
          </r>
        </is>
      </c>
      <c r="C211" s="34" t="inlineStr">
        <is>
          <r>
            <t xml:space="preserve">SINAPI</t>
          </r>
        </is>
      </c>
      <c r="D211" s="34" t="inlineStr">
        <is>
          <r>
            <t xml:space="preserve">H</t>
          </r>
        </is>
      </c>
      <c r="E211" s="36" t="n">
        <v>1.0</v>
      </c>
      <c r="F211" s="37" t="n">
        <v>0.34</v>
      </c>
      <c r="G211" s="37" t="n">
        <f>TRUNC(TRUNC(E211,8)*F211,2)</f>
        <v>0.34</v>
      </c>
    </row>
    <row r="212" customHeight="1" ht="15">
      <c r="A212" s="9" t="inlineStr"/>
      <c r="B212" s="9" t="inlineStr"/>
      <c r="C212" s="9" t="inlineStr"/>
      <c r="D212" s="9" t="inlineStr"/>
      <c r="E212" s="38" t="inlineStr">
        <is>
          <r>
            <t xml:space="preserve">TOTAL Serviço:</t>
          </r>
        </is>
      </c>
      <c r="F212" s="38" t="inlineStr"/>
      <c r="G212" s="39" t="n">
        <f>SUM(G210:G211)</f>
        <v>1.82</v>
      </c>
    </row>
    <row r="213" customHeight="1" ht="15">
      <c r="A213" s="9" t="inlineStr"/>
      <c r="B213" s="9" t="inlineStr"/>
      <c r="C213" s="9" t="inlineStr"/>
      <c r="D213" s="9" t="inlineStr"/>
      <c r="E213" s="40" t="inlineStr">
        <is>
          <r>
            <t xml:space="preserve">VALOR:</t>
          </r>
        </is>
      </c>
      <c r="F213" s="40" t="inlineStr"/>
      <c r="G213" s="41" t="n">
        <f>ROUND(SUM(G212),2)</f>
        <v>1.82</v>
      </c>
    </row>
    <row r="214" customHeight="1" ht="10">
      <c r="A214" s="9" t="inlineStr"/>
      <c r="B214" s="9" t="inlineStr"/>
      <c r="C214" s="9" t="inlineStr"/>
      <c r="D214" s="9" t="inlineStr"/>
      <c r="E214" s="31" t="inlineStr"/>
      <c r="F214" s="31" t="inlineStr"/>
      <c r="G214" s="31" t="inlineStr"/>
    </row>
    <row r="215" customHeight="1" ht="20">
      <c r="A215" s="32" t="inlineStr">
        <is>
          <r>
            <t xml:space="preserve">89225 BETONEIRA CAPACIDADE NOMINAL DE 600 L, CAPACIDADE DE MISTURA 360 L, MOTOR ELÉTRICO TRIFÁSICO POTÊNCIA DE 4 CV, SEM CARREGADOR - CHP DIURNO. AF_05/2023 (CHP)</t>
          </r>
        </is>
      </c>
      <c r="B215" s="32" t="inlineStr"/>
      <c r="C215" s="32" t="inlineStr"/>
      <c r="D215" s="32" t="inlineStr"/>
      <c r="E215" s="32" t="inlineStr"/>
      <c r="F215" s="32" t="inlineStr"/>
      <c r="G215" s="32" t="inlineStr"/>
    </row>
    <row r="216" customHeight="1" ht="15">
      <c r="A216" s="33" t="inlineStr">
        <is>
          <r>
            <t xml:space="preserve">Serviço</t>
          </r>
        </is>
      </c>
      <c r="B216" s="33" t="inlineStr"/>
      <c r="C216" s="12" t="inlineStr">
        <is>
          <r>
            <t xml:space="preserve">FONTE</t>
          </r>
        </is>
      </c>
      <c r="D216" s="12" t="inlineStr">
        <is>
          <r>
            <t xml:space="preserve">UNID</t>
          </r>
        </is>
      </c>
      <c r="E216" s="12" t="inlineStr">
        <is>
          <r>
            <t xml:space="preserve">COEFICIENTE</t>
          </r>
        </is>
      </c>
      <c r="F216" s="12" t="inlineStr">
        <is>
          <r>
            <t xml:space="preserve">PREÇO UNITÁRIO</t>
          </r>
        </is>
      </c>
      <c r="G216" s="12" t="inlineStr">
        <is>
          <r>
            <t xml:space="preserve">TOTAL</t>
          </r>
        </is>
      </c>
    </row>
    <row r="217" customHeight="1" ht="38">
      <c r="A217" s="34" t="inlineStr">
        <is>
          <r>
            <t xml:space="preserve">89221</t>
          </r>
        </is>
      </c>
      <c r="B217" s="35" t="inlineStr">
        <is>
          <r>
            <t xml:space="preserve">BETONEIRA CAPACIDADE NOMINAL DE 600 L, CAPACIDADE DE MISTURA 360 L, MOTOR ELÉTRICO TRIFÁSICO POTÊNCIA DE 4 CV, SEM CARREGADOR - DEPRECIAÇÃO. AF_05/2023</t>
          </r>
        </is>
      </c>
      <c r="C217" s="34" t="inlineStr">
        <is>
          <r>
            <t xml:space="preserve">SINAPI</t>
          </r>
        </is>
      </c>
      <c r="D217" s="34" t="inlineStr">
        <is>
          <r>
            <t xml:space="preserve">H</t>
          </r>
        </is>
      </c>
      <c r="E217" s="36" t="n">
        <v>1.0</v>
      </c>
      <c r="F217" s="37" t="n">
        <v>1.48</v>
      </c>
      <c r="G217" s="37" t="n">
        <f>TRUNC(TRUNC(E217,8)*F217,2)</f>
        <v>1.48</v>
      </c>
    </row>
    <row r="218" customHeight="1" ht="38">
      <c r="A218" s="34" t="inlineStr">
        <is>
          <r>
            <t xml:space="preserve">89222</t>
          </r>
        </is>
      </c>
      <c r="B218" s="35" t="inlineStr">
        <is>
          <r>
            <t xml:space="preserve">BETONEIRA CAPACIDADE NOMINAL DE 600 L, CAPACIDADE DE MISTURA 360 L, MOTOR ELÉTRICO TRIFÁSICO POTÊNCIA DE 4 CV, SEM CARREGADOR - JUROS. AF_05/2023</t>
          </r>
        </is>
      </c>
      <c r="C218" s="34" t="inlineStr">
        <is>
          <r>
            <t xml:space="preserve">SINAPI</t>
          </r>
        </is>
      </c>
      <c r="D218" s="34" t="inlineStr">
        <is>
          <r>
            <t xml:space="preserve">H</t>
          </r>
        </is>
      </c>
      <c r="E218" s="36" t="n">
        <v>1.0</v>
      </c>
      <c r="F218" s="37" t="n">
        <v>0.34</v>
      </c>
      <c r="G218" s="37" t="n">
        <f>TRUNC(TRUNC(E218,8)*F218,2)</f>
        <v>0.34</v>
      </c>
    </row>
    <row r="219" customHeight="1" ht="38">
      <c r="A219" s="34" t="inlineStr">
        <is>
          <r>
            <t xml:space="preserve">89223</t>
          </r>
        </is>
      </c>
      <c r="B219" s="35" t="inlineStr">
        <is>
          <r>
            <t xml:space="preserve">BETONEIRA CAPACIDADE NOMINAL DE 600 L, CAPACIDADE DE MISTURA 360 L, MOTOR ELÉTRICO TRIFÁSICO POTÊNCIA DE 4 CV, SEM CARREGADOR - MANUTENÇÃO. AF_05/2023</t>
          </r>
        </is>
      </c>
      <c r="C219" s="34" t="inlineStr">
        <is>
          <r>
            <t xml:space="preserve">SINAPI</t>
          </r>
        </is>
      </c>
      <c r="D219" s="34" t="inlineStr">
        <is>
          <r>
            <t xml:space="preserve">H</t>
          </r>
        </is>
      </c>
      <c r="E219" s="36" t="n">
        <v>1.0</v>
      </c>
      <c r="F219" s="37" t="n">
        <v>1.62</v>
      </c>
      <c r="G219" s="37" t="n">
        <f>TRUNC(TRUNC(E219,8)*F219,2)</f>
        <v>1.62</v>
      </c>
    </row>
    <row r="220" customHeight="1" ht="38">
      <c r="A220" s="34" t="inlineStr">
        <is>
          <r>
            <t xml:space="preserve">89224</t>
          </r>
        </is>
      </c>
      <c r="B220" s="35" t="inlineStr">
        <is>
          <r>
            <t xml:space="preserve">BETONEIRA CAPACIDADE NOMINAL DE 600 L, CAPACIDADE DE MISTURA 360 L, MOTOR ELÉTRICO TRIFÁSICO POTÊNCIA DE 4 CV, SEM CARREGADOR - MATERIAIS NA OPERAÇÃO. AF_05/2023</t>
          </r>
        </is>
      </c>
      <c r="C220" s="34" t="inlineStr">
        <is>
          <r>
            <t xml:space="preserve">SINAPI</t>
          </r>
        </is>
      </c>
      <c r="D220" s="34" t="inlineStr">
        <is>
          <r>
            <t xml:space="preserve">H</t>
          </r>
        </is>
      </c>
      <c r="E220" s="36" t="n">
        <v>1.0</v>
      </c>
      <c r="F220" s="37" t="n">
        <v>3.95</v>
      </c>
      <c r="G220" s="37" t="n">
        <f>TRUNC(TRUNC(E220,8)*F220,2)</f>
        <v>3.95</v>
      </c>
    </row>
    <row r="221" customHeight="1" ht="15">
      <c r="A221" s="9" t="inlineStr"/>
      <c r="B221" s="9" t="inlineStr"/>
      <c r="C221" s="9" t="inlineStr"/>
      <c r="D221" s="9" t="inlineStr"/>
      <c r="E221" s="38" t="inlineStr">
        <is>
          <r>
            <t xml:space="preserve">TOTAL Serviço:</t>
          </r>
        </is>
      </c>
      <c r="F221" s="38" t="inlineStr"/>
      <c r="G221" s="39" t="n">
        <f>SUM(G217:G220)</f>
        <v>7.39</v>
      </c>
    </row>
    <row r="222" customHeight="1" ht="15">
      <c r="A222" s="9" t="inlineStr"/>
      <c r="B222" s="9" t="inlineStr"/>
      <c r="C222" s="9" t="inlineStr"/>
      <c r="D222" s="9" t="inlineStr"/>
      <c r="E222" s="40" t="inlineStr">
        <is>
          <r>
            <t xml:space="preserve">VALOR:</t>
          </r>
        </is>
      </c>
      <c r="F222" s="40" t="inlineStr"/>
      <c r="G222" s="41" t="n">
        <f>ROUND(SUM(G221),2)</f>
        <v>7.39</v>
      </c>
    </row>
    <row r="223" customHeight="1" ht="10">
      <c r="A223" s="9" t="inlineStr"/>
      <c r="B223" s="9" t="inlineStr"/>
      <c r="C223" s="9" t="inlineStr"/>
      <c r="D223" s="9" t="inlineStr"/>
      <c r="E223" s="31" t="inlineStr"/>
      <c r="F223" s="31" t="inlineStr"/>
      <c r="G223" s="31" t="inlineStr"/>
    </row>
    <row r="224" customHeight="1" ht="20">
      <c r="A224" s="32" t="inlineStr">
        <is>
          <r>
            <t xml:space="preserve">89221 BETONEIRA CAPACIDADE NOMINAL DE 600 L, CAPACIDADE DE MISTURA 360 L, MOTOR ELÉTRICO TRIFÁSICO POTÊNCIA DE 4 CV, SEM CARREGADOR - DEPRECIAÇÃO. AF_05/2023 (H)</t>
          </r>
        </is>
      </c>
      <c r="B224" s="32" t="inlineStr"/>
      <c r="C224" s="32" t="inlineStr"/>
      <c r="D224" s="32" t="inlineStr"/>
      <c r="E224" s="32" t="inlineStr"/>
      <c r="F224" s="32" t="inlineStr"/>
      <c r="G224" s="32" t="inlineStr"/>
    </row>
    <row r="225" customHeight="1" ht="15">
      <c r="A225" s="33" t="inlineStr">
        <is>
          <r>
            <t xml:space="preserve">Equipamento</t>
          </r>
        </is>
      </c>
      <c r="B225" s="33" t="inlineStr"/>
      <c r="C225" s="12" t="inlineStr">
        <is>
          <r>
            <t xml:space="preserve">FONTE</t>
          </r>
        </is>
      </c>
      <c r="D225" s="12" t="inlineStr">
        <is>
          <r>
            <t xml:space="preserve">UNID</t>
          </r>
        </is>
      </c>
      <c r="E225" s="12" t="inlineStr">
        <is>
          <r>
            <t xml:space="preserve">COEFICIENTE</t>
          </r>
        </is>
      </c>
      <c r="F225" s="12" t="inlineStr">
        <is>
          <r>
            <t xml:space="preserve">PREÇO UNITÁRIO</t>
          </r>
        </is>
      </c>
      <c r="G225" s="12" t="inlineStr">
        <is>
          <r>
            <t xml:space="preserve">TOTAL</t>
          </r>
        </is>
      </c>
    </row>
    <row r="226" customHeight="1" ht="29">
      <c r="A226" s="34" t="inlineStr">
        <is>
          <r>
            <t xml:space="preserve">00036397</t>
          </r>
        </is>
      </c>
      <c r="B226" s="35" t="inlineStr">
        <is>
          <r>
            <t xml:space="preserve">BETONEIRA, CAPACIDADE NOMINAL 600 L, CAPACIDADE DE MISTURA 360 L, MOTOR ELETRICO TRIFASICO 220/380V, POTENCIA 4CV, SEM CARREGADOR</t>
          </r>
        </is>
      </c>
      <c r="C226" s="34" t="inlineStr">
        <is>
          <r>
            <t xml:space="preserve">SINAPI</t>
          </r>
        </is>
      </c>
      <c r="D226" s="34" t="inlineStr">
        <is>
          <r>
            <t xml:space="preserve">UN</t>
          </r>
        </is>
      </c>
      <c r="E226" s="36" t="n">
        <v>6.4E-5</v>
      </c>
      <c r="F226" s="37" t="n">
        <v>23259.01</v>
      </c>
      <c r="G226" s="37" t="n">
        <f>TRUNC(TRUNC(E226,8)*F226,2)</f>
        <v>1.48</v>
      </c>
    </row>
    <row r="227" customHeight="1" ht="15">
      <c r="A227" s="9" t="inlineStr"/>
      <c r="B227" s="9" t="inlineStr"/>
      <c r="C227" s="9" t="inlineStr"/>
      <c r="D227" s="9" t="inlineStr"/>
      <c r="E227" s="38" t="inlineStr">
        <is>
          <r>
            <t xml:space="preserve">TOTAL Equipamento:</t>
          </r>
        </is>
      </c>
      <c r="F227" s="38" t="inlineStr"/>
      <c r="G227" s="39" t="n">
        <f>SUM(G226:G226)</f>
        <v>1.48</v>
      </c>
    </row>
    <row r="228" customHeight="1" ht="15">
      <c r="A228" s="9" t="inlineStr"/>
      <c r="B228" s="9" t="inlineStr"/>
      <c r="C228" s="9" t="inlineStr"/>
      <c r="D228" s="9" t="inlineStr"/>
      <c r="E228" s="40" t="inlineStr">
        <is>
          <r>
            <t xml:space="preserve">VALOR:</t>
          </r>
        </is>
      </c>
      <c r="F228" s="40" t="inlineStr"/>
      <c r="G228" s="41" t="n">
        <f>ROUND(SUM(G227),2)</f>
        <v>1.48</v>
      </c>
    </row>
    <row r="229" customHeight="1" ht="10">
      <c r="A229" s="9" t="inlineStr"/>
      <c r="B229" s="9" t="inlineStr"/>
      <c r="C229" s="9" t="inlineStr"/>
      <c r="D229" s="9" t="inlineStr"/>
      <c r="E229" s="31" t="inlineStr"/>
      <c r="F229" s="31" t="inlineStr"/>
      <c r="G229" s="31" t="inlineStr"/>
    </row>
    <row r="230" customHeight="1" ht="20">
      <c r="A230" s="32" t="inlineStr">
        <is>
          <r>
            <t xml:space="preserve">89222 BETONEIRA CAPACIDADE NOMINAL DE 600 L, CAPACIDADE DE MISTURA 360 L, MOTOR ELÉTRICO TRIFÁSICO POTÊNCIA DE 4 CV, SEM CARREGADOR - JUROS. AF_05/2023 (H)</t>
          </r>
        </is>
      </c>
      <c r="B230" s="32" t="inlineStr"/>
      <c r="C230" s="32" t="inlineStr"/>
      <c r="D230" s="32" t="inlineStr"/>
      <c r="E230" s="32" t="inlineStr"/>
      <c r="F230" s="32" t="inlineStr"/>
      <c r="G230" s="32" t="inlineStr"/>
    </row>
    <row r="231" customHeight="1" ht="15">
      <c r="A231" s="33" t="inlineStr">
        <is>
          <r>
            <t xml:space="preserve">Equipamento</t>
          </r>
        </is>
      </c>
      <c r="B231" s="33" t="inlineStr"/>
      <c r="C231" s="12" t="inlineStr">
        <is>
          <r>
            <t xml:space="preserve">FONTE</t>
          </r>
        </is>
      </c>
      <c r="D231" s="12" t="inlineStr">
        <is>
          <r>
            <t xml:space="preserve">UNID</t>
          </r>
        </is>
      </c>
      <c r="E231" s="12" t="inlineStr">
        <is>
          <r>
            <t xml:space="preserve">COEFICIENTE</t>
          </r>
        </is>
      </c>
      <c r="F231" s="12" t="inlineStr">
        <is>
          <r>
            <t xml:space="preserve">PREÇO UNITÁRIO</t>
          </r>
        </is>
      </c>
      <c r="G231" s="12" t="inlineStr">
        <is>
          <r>
            <t xml:space="preserve">TOTAL</t>
          </r>
        </is>
      </c>
    </row>
    <row r="232" customHeight="1" ht="29">
      <c r="A232" s="34" t="inlineStr">
        <is>
          <r>
            <t xml:space="preserve">00036397</t>
          </r>
        </is>
      </c>
      <c r="B232" s="35" t="inlineStr">
        <is>
          <r>
            <t xml:space="preserve">BETONEIRA, CAPACIDADE NOMINAL 600 L, CAPACIDADE DE MISTURA 360 L, MOTOR ELETRICO TRIFASICO 220/380V, POTENCIA 4CV, SEM CARREGADOR</t>
          </r>
        </is>
      </c>
      <c r="C232" s="34" t="inlineStr">
        <is>
          <r>
            <t xml:space="preserve">SINAPI</t>
          </r>
        </is>
      </c>
      <c r="D232" s="34" t="inlineStr">
        <is>
          <r>
            <t xml:space="preserve">UN</t>
          </r>
        </is>
      </c>
      <c r="E232" s="36" t="n">
        <v>1.48E-5</v>
      </c>
      <c r="F232" s="37" t="n">
        <v>23259.01</v>
      </c>
      <c r="G232" s="37" t="n">
        <f>TRUNC(TRUNC(E232,8)*F232,2)</f>
        <v>0.34</v>
      </c>
    </row>
    <row r="233" customHeight="1" ht="15">
      <c r="A233" s="9" t="inlineStr"/>
      <c r="B233" s="9" t="inlineStr"/>
      <c r="C233" s="9" t="inlineStr"/>
      <c r="D233" s="9" t="inlineStr"/>
      <c r="E233" s="38" t="inlineStr">
        <is>
          <r>
            <t xml:space="preserve">TOTAL Equipamento:</t>
          </r>
        </is>
      </c>
      <c r="F233" s="38" t="inlineStr"/>
      <c r="G233" s="39" t="n">
        <f>SUM(G232:G232)</f>
        <v>0.34</v>
      </c>
    </row>
    <row r="234" customHeight="1" ht="15">
      <c r="A234" s="9" t="inlineStr"/>
      <c r="B234" s="9" t="inlineStr"/>
      <c r="C234" s="9" t="inlineStr"/>
      <c r="D234" s="9" t="inlineStr"/>
      <c r="E234" s="40" t="inlineStr">
        <is>
          <r>
            <t xml:space="preserve">VALOR:</t>
          </r>
        </is>
      </c>
      <c r="F234" s="40" t="inlineStr"/>
      <c r="G234" s="41" t="n">
        <f>ROUND(SUM(G233),2)</f>
        <v>0.34</v>
      </c>
    </row>
    <row r="235" customHeight="1" ht="10">
      <c r="A235" s="9" t="inlineStr"/>
      <c r="B235" s="9" t="inlineStr"/>
      <c r="C235" s="9" t="inlineStr"/>
      <c r="D235" s="9" t="inlineStr"/>
      <c r="E235" s="31" t="inlineStr"/>
      <c r="F235" s="31" t="inlineStr"/>
      <c r="G235" s="31" t="inlineStr"/>
    </row>
    <row r="236" customHeight="1" ht="20">
      <c r="A236" s="32" t="inlineStr">
        <is>
          <r>
            <t xml:space="preserve">89223 BETONEIRA CAPACIDADE NOMINAL DE 600 L, CAPACIDADE DE MISTURA 360 L, MOTOR ELÉTRICO TRIFÁSICO POTÊNCIA DE 4 CV, SEM CARREGADOR - MANUTENÇÃO. AF_05/2023 (H)</t>
          </r>
        </is>
      </c>
      <c r="B236" s="32" t="inlineStr"/>
      <c r="C236" s="32" t="inlineStr"/>
      <c r="D236" s="32" t="inlineStr"/>
      <c r="E236" s="32" t="inlineStr"/>
      <c r="F236" s="32" t="inlineStr"/>
      <c r="G236" s="32" t="inlineStr"/>
    </row>
    <row r="237" customHeight="1" ht="15">
      <c r="A237" s="33" t="inlineStr">
        <is>
          <r>
            <t xml:space="preserve">Equipamento</t>
          </r>
        </is>
      </c>
      <c r="B237" s="33" t="inlineStr"/>
      <c r="C237" s="12" t="inlineStr">
        <is>
          <r>
            <t xml:space="preserve">FONTE</t>
          </r>
        </is>
      </c>
      <c r="D237" s="12" t="inlineStr">
        <is>
          <r>
            <t xml:space="preserve">UNID</t>
          </r>
        </is>
      </c>
      <c r="E237" s="12" t="inlineStr">
        <is>
          <r>
            <t xml:space="preserve">COEFICIENTE</t>
          </r>
        </is>
      </c>
      <c r="F237" s="12" t="inlineStr">
        <is>
          <r>
            <t xml:space="preserve">PREÇO UNITÁRIO</t>
          </r>
        </is>
      </c>
      <c r="G237" s="12" t="inlineStr">
        <is>
          <r>
            <t xml:space="preserve">TOTAL</t>
          </r>
        </is>
      </c>
    </row>
    <row r="238" customHeight="1" ht="29">
      <c r="A238" s="34" t="inlineStr">
        <is>
          <r>
            <t xml:space="preserve">00036397</t>
          </r>
        </is>
      </c>
      <c r="B238" s="35" t="inlineStr">
        <is>
          <r>
            <t xml:space="preserve">BETONEIRA, CAPACIDADE NOMINAL 600 L, CAPACIDADE DE MISTURA 360 L, MOTOR ELETRICO TRIFASICO 220/380V, POTENCIA 4CV, SEM CARREGADOR</t>
          </r>
        </is>
      </c>
      <c r="C238" s="34" t="inlineStr">
        <is>
          <r>
            <t xml:space="preserve">SINAPI</t>
          </r>
        </is>
      </c>
      <c r="D238" s="34" t="inlineStr">
        <is>
          <r>
            <t xml:space="preserve">UN</t>
          </r>
        </is>
      </c>
      <c r="E238" s="36" t="n">
        <v>7.0E-5</v>
      </c>
      <c r="F238" s="37" t="n">
        <v>23259.01</v>
      </c>
      <c r="G238" s="37" t="n">
        <f>TRUNC(TRUNC(E238,8)*F238,2)</f>
        <v>1.62</v>
      </c>
    </row>
    <row r="239" customHeight="1" ht="15">
      <c r="A239" s="9" t="inlineStr"/>
      <c r="B239" s="9" t="inlineStr"/>
      <c r="C239" s="9" t="inlineStr"/>
      <c r="D239" s="9" t="inlineStr"/>
      <c r="E239" s="38" t="inlineStr">
        <is>
          <r>
            <t xml:space="preserve">TOTAL Equipamento:</t>
          </r>
        </is>
      </c>
      <c r="F239" s="38" t="inlineStr"/>
      <c r="G239" s="39" t="n">
        <f>SUM(G238:G238)</f>
        <v>1.62</v>
      </c>
    </row>
    <row r="240" customHeight="1" ht="15">
      <c r="A240" s="9" t="inlineStr"/>
      <c r="B240" s="9" t="inlineStr"/>
      <c r="C240" s="9" t="inlineStr"/>
      <c r="D240" s="9" t="inlineStr"/>
      <c r="E240" s="40" t="inlineStr">
        <is>
          <r>
            <t xml:space="preserve">VALOR:</t>
          </r>
        </is>
      </c>
      <c r="F240" s="40" t="inlineStr"/>
      <c r="G240" s="41" t="n">
        <f>ROUND(SUM(G239),2)</f>
        <v>1.62</v>
      </c>
    </row>
    <row r="241" customHeight="1" ht="10">
      <c r="A241" s="9" t="inlineStr"/>
      <c r="B241" s="9" t="inlineStr"/>
      <c r="C241" s="9" t="inlineStr"/>
      <c r="D241" s="9" t="inlineStr"/>
      <c r="E241" s="31" t="inlineStr"/>
      <c r="F241" s="31" t="inlineStr"/>
      <c r="G241" s="31" t="inlineStr"/>
    </row>
    <row r="242" customHeight="1" ht="20">
      <c r="A242" s="32" t="inlineStr">
        <is>
          <r>
            <t xml:space="preserve">89224 BETONEIRA CAPACIDADE NOMINAL DE 600 L, CAPACIDADE DE MISTURA 360 L, MOTOR ELÉTRICO TRIFÁSICO POTÊNCIA DE 4 CV, SEM CARREGADOR - MATERIAIS NA OPERAÇÃO. AF_05/2023 (H)</t>
          </r>
        </is>
      </c>
      <c r="B242" s="32" t="inlineStr"/>
      <c r="C242" s="32" t="inlineStr"/>
      <c r="D242" s="32" t="inlineStr"/>
      <c r="E242" s="32" t="inlineStr"/>
      <c r="F242" s="32" t="inlineStr"/>
      <c r="G242" s="32" t="inlineStr"/>
    </row>
    <row r="243" customHeight="1" ht="15">
      <c r="A243" s="33" t="inlineStr">
        <is>
          <r>
            <t xml:space="preserve">Especiais</t>
          </r>
        </is>
      </c>
      <c r="B243" s="33" t="inlineStr"/>
      <c r="C243" s="12" t="inlineStr">
        <is>
          <r>
            <t xml:space="preserve">FONTE</t>
          </r>
        </is>
      </c>
      <c r="D243" s="12" t="inlineStr">
        <is>
          <r>
            <t xml:space="preserve">UNID</t>
          </r>
        </is>
      </c>
      <c r="E243" s="12" t="inlineStr">
        <is>
          <r>
            <t xml:space="preserve">COEFICIENTE</t>
          </r>
        </is>
      </c>
      <c r="F243" s="12" t="inlineStr">
        <is>
          <r>
            <t xml:space="preserve">PREÇO UNITÁRIO</t>
          </r>
        </is>
      </c>
      <c r="G243" s="12" t="inlineStr">
        <is>
          <r>
            <t xml:space="preserve">TOTAL</t>
          </r>
        </is>
      </c>
    </row>
    <row r="244" customHeight="1" ht="21">
      <c r="A244" s="34" t="inlineStr">
        <is>
          <r>
            <t xml:space="preserve">00002705</t>
          </r>
        </is>
      </c>
      <c r="B244" s="35" t="inlineStr">
        <is>
          <r>
            <t xml:space="preserve">ENERGIA ELETRICA ATE 2000 KWH INDUSTRIAL, SEM DEMANDA</t>
          </r>
        </is>
      </c>
      <c r="C244" s="34" t="inlineStr">
        <is>
          <r>
            <t xml:space="preserve">SINAPI</t>
          </r>
        </is>
      </c>
      <c r="D244" s="34" t="inlineStr">
        <is>
          <r>
            <t xml:space="preserve">KWH</t>
          </r>
        </is>
      </c>
      <c r="E244" s="36" t="n">
        <v>2.5</v>
      </c>
      <c r="F244" s="37" t="n">
        <v>1.58</v>
      </c>
      <c r="G244" s="37" t="n">
        <f>TRUNC(TRUNC(E244,8)*F244,2)</f>
        <v>3.95</v>
      </c>
    </row>
    <row r="245" customHeight="1" ht="15">
      <c r="A245" s="9" t="inlineStr"/>
      <c r="B245" s="9" t="inlineStr"/>
      <c r="C245" s="9" t="inlineStr"/>
      <c r="D245" s="9" t="inlineStr"/>
      <c r="E245" s="38" t="inlineStr">
        <is>
          <r>
            <t xml:space="preserve">TOTAL Especiais:</t>
          </r>
        </is>
      </c>
      <c r="F245" s="38" t="inlineStr"/>
      <c r="G245" s="39" t="n">
        <f>SUM(G244:G244)</f>
        <v>3.95</v>
      </c>
    </row>
    <row r="246" customHeight="1" ht="15">
      <c r="A246" s="9" t="inlineStr"/>
      <c r="B246" s="9" t="inlineStr"/>
      <c r="C246" s="9" t="inlineStr"/>
      <c r="D246" s="9" t="inlineStr"/>
      <c r="E246" s="40" t="inlineStr">
        <is>
          <r>
            <t xml:space="preserve">VALOR:</t>
          </r>
        </is>
      </c>
      <c r="F246" s="40" t="inlineStr"/>
      <c r="G246" s="41" t="n">
        <f>ROUND(SUM(G245),2)</f>
        <v>3.95</v>
      </c>
    </row>
    <row r="247" customHeight="1" ht="10">
      <c r="A247" s="9" t="inlineStr"/>
      <c r="B247" s="9" t="inlineStr"/>
      <c r="C247" s="9" t="inlineStr"/>
      <c r="D247" s="9" t="inlineStr"/>
      <c r="E247" s="31" t="inlineStr"/>
      <c r="F247" s="31" t="inlineStr"/>
      <c r="G247" s="31" t="inlineStr"/>
    </row>
    <row r="248" customHeight="1" ht="20">
      <c r="A248" s="32" t="inlineStr">
        <is>
          <r>
            <t xml:space="preserve">5903 CAMINHÃO PIPA 10.000 L TRUCADO, PESO BRUTO TOTAL 23.000 KG, CARGA ÚTIL MÁXIMA 15.935 KG, DISTÂNCIA ENTRE EIXOS 4,8 M, POTÊNCIA 230 CV, INCLUSIVE TANQUE DE AÇO PARA TRANSPORTE DE ÁGUA - CHI DIURNO. AF_06/2014 (CHI)</t>
          </r>
        </is>
      </c>
      <c r="B248" s="32" t="inlineStr"/>
      <c r="C248" s="32" t="inlineStr"/>
      <c r="D248" s="32" t="inlineStr"/>
      <c r="E248" s="32" t="inlineStr"/>
      <c r="F248" s="32" t="inlineStr"/>
      <c r="G248" s="32" t="inlineStr"/>
    </row>
    <row r="249" customHeight="1" ht="15">
      <c r="A249" s="33" t="inlineStr">
        <is>
          <r>
            <t xml:space="preserve">Mão de Obra com Encargos Complementares</t>
          </r>
        </is>
      </c>
      <c r="B249" s="33" t="inlineStr"/>
      <c r="C249" s="12" t="inlineStr">
        <is>
          <r>
            <t xml:space="preserve">FONTE</t>
          </r>
        </is>
      </c>
      <c r="D249" s="12" t="inlineStr">
        <is>
          <r>
            <t xml:space="preserve">UNID</t>
          </r>
        </is>
      </c>
      <c r="E249" s="12" t="inlineStr">
        <is>
          <r>
            <t xml:space="preserve">COEFICIENTE</t>
          </r>
        </is>
      </c>
      <c r="F249" s="12" t="inlineStr">
        <is>
          <r>
            <t xml:space="preserve">PREÇO UNITÁRIO</t>
          </r>
        </is>
      </c>
      <c r="G249" s="12" t="inlineStr">
        <is>
          <r>
            <t xml:space="preserve">TOTAL</t>
          </r>
        </is>
      </c>
    </row>
    <row r="250" customHeight="1" ht="21">
      <c r="A250" s="34" t="inlineStr">
        <is>
          <r>
            <t xml:space="preserve">88282</t>
          </r>
        </is>
      </c>
      <c r="B250" s="35" t="inlineStr">
        <is>
          <r>
            <t xml:space="preserve">MOTORISTA DE CAMINHÃO COM ENCARGOS COMPLEMENTARES</t>
          </r>
        </is>
      </c>
      <c r="C250" s="34" t="inlineStr">
        <is>
          <r>
            <t xml:space="preserve">SINAPI</t>
          </r>
        </is>
      </c>
      <c r="D250" s="34" t="inlineStr">
        <is>
          <r>
            <t xml:space="preserve">H</t>
          </r>
        </is>
      </c>
      <c r="E250" s="36" t="n">
        <v>1.0</v>
      </c>
      <c r="F250" s="37" t="n">
        <v>33.13</v>
      </c>
      <c r="G250" s="37" t="n">
        <f>TRUNC(TRUNC(E250,8)*F250,2)</f>
        <v>33.13</v>
      </c>
    </row>
    <row r="251" customHeight="1" ht="18">
      <c r="A251" s="9" t="inlineStr"/>
      <c r="B251" s="9" t="inlineStr"/>
      <c r="C251" s="9" t="inlineStr"/>
      <c r="D251" s="9" t="inlineStr"/>
      <c r="E251" s="38" t="inlineStr">
        <is>
          <r>
            <t xml:space="preserve">TOTAL Mão de Obra com Encargos Complementares:</t>
          </r>
        </is>
      </c>
      <c r="F251" s="38" t="inlineStr"/>
      <c r="G251" s="39" t="n">
        <f>SUM(G250:G250)</f>
        <v>33.13</v>
      </c>
    </row>
    <row r="252" customHeight="1" ht="15">
      <c r="A252" s="33" t="inlineStr">
        <is>
          <r>
            <t xml:space="preserve">Serviço</t>
          </r>
        </is>
      </c>
      <c r="B252" s="33" t="inlineStr"/>
      <c r="C252" s="12" t="inlineStr">
        <is>
          <r>
            <t xml:space="preserve">FONTE</t>
          </r>
        </is>
      </c>
      <c r="D252" s="12" t="inlineStr">
        <is>
          <r>
            <t xml:space="preserve">UNID</t>
          </r>
        </is>
      </c>
      <c r="E252" s="12" t="inlineStr">
        <is>
          <r>
            <t xml:space="preserve">COEFICIENTE</t>
          </r>
        </is>
      </c>
      <c r="F252" s="12" t="inlineStr">
        <is>
          <r>
            <t xml:space="preserve">PREÇO UNITÁRIO</t>
          </r>
        </is>
      </c>
      <c r="G252" s="12" t="inlineStr">
        <is>
          <r>
            <t xml:space="preserve">TOTAL</t>
          </r>
        </is>
      </c>
    </row>
    <row r="253" customHeight="1" ht="46">
      <c r="A253" s="34" t="inlineStr">
        <is>
          <r>
            <t xml:space="preserve">91396</t>
          </r>
        </is>
      </c>
      <c r="B253" s="35" t="inlineStr">
        <is>
          <r>
            <t xml:space="preserve">CAMINHÃO PIPA 10.000 L TRUCADO, PESO BRUTO TOTAL 23.000 KG, CARGA ÚTIL MÁXIMA 15.935 KG, DISTÂNCIA ENTRE EIXOS 4,8 M, POTÊNCIA 230 CV, INCLUSIVE TANQUE DE AÇO PARA TRANSPORTE DE ÁGUA - DEPRECIAÇÃO. AF_06/2014</t>
          </r>
        </is>
      </c>
      <c r="C253" s="34" t="inlineStr">
        <is>
          <r>
            <t xml:space="preserve">SINAPI</t>
          </r>
        </is>
      </c>
      <c r="D253" s="34" t="inlineStr">
        <is>
          <r>
            <t xml:space="preserve">H</t>
          </r>
        </is>
      </c>
      <c r="E253" s="36" t="n">
        <v>1.0</v>
      </c>
      <c r="F253" s="37" t="n">
        <v>29.24</v>
      </c>
      <c r="G253" s="37" t="n">
        <f>TRUNC(TRUNC(E253,8)*F253,2)</f>
        <v>29.24</v>
      </c>
    </row>
    <row r="254" customHeight="1" ht="46">
      <c r="A254" s="34" t="inlineStr">
        <is>
          <r>
            <t xml:space="preserve">91398</t>
          </r>
        </is>
      </c>
      <c r="B254" s="35" t="inlineStr">
        <is>
          <r>
            <t xml:space="preserve">CAMINHÃO PIPA 10.000 L TRUCADO, PESO BRUTO TOTAL 23.000 KG, CARGA ÚTIL MÁXIMA 15.935 KG, DISTÂNCIA ENTRE EIXOS 4,8 M, POTÊNCIA 230 CV, INCLUSIVE TANQUE DE AÇO PARA TRANSPORTE DE ÁGUA - IMPOSTOS E SEGUROS. AF_06/2014</t>
          </r>
        </is>
      </c>
      <c r="C254" s="34" t="inlineStr">
        <is>
          <r>
            <t xml:space="preserve">SINAPI</t>
          </r>
        </is>
      </c>
      <c r="D254" s="34" t="inlineStr">
        <is>
          <r>
            <t xml:space="preserve">H</t>
          </r>
        </is>
      </c>
      <c r="E254" s="36" t="n">
        <v>1.0</v>
      </c>
      <c r="F254" s="37" t="n">
        <v>4.55</v>
      </c>
      <c r="G254" s="37" t="n">
        <f>TRUNC(TRUNC(E254,8)*F254,2)</f>
        <v>4.55</v>
      </c>
    </row>
    <row r="255" customHeight="1" ht="38">
      <c r="A255" s="34" t="inlineStr">
        <is>
          <r>
            <t xml:space="preserve">91397</t>
          </r>
        </is>
      </c>
      <c r="B255" s="35" t="inlineStr">
        <is>
          <r>
            <t xml:space="preserve">CAMINHÃO PIPA 10.000 L TRUCADO, PESO BRUTO TOTAL 23.000 KG, CARGA ÚTIL MÁXIMA 15.935 KG, DISTÂNCIA ENTRE EIXOS 4,8 M, POTÊNCIA 230 CV, INCLUSIVE TANQUE DE AÇO PARA TRANSPORTE DE ÁGUA - JUROS. AF_06/2014</t>
          </r>
        </is>
      </c>
      <c r="C255" s="34" t="inlineStr">
        <is>
          <r>
            <t xml:space="preserve">SINAPI</t>
          </r>
        </is>
      </c>
      <c r="D255" s="34" t="inlineStr">
        <is>
          <r>
            <t xml:space="preserve">H</t>
          </r>
        </is>
      </c>
      <c r="E255" s="36" t="n">
        <v>1.0</v>
      </c>
      <c r="F255" s="37" t="n">
        <v>11.28</v>
      </c>
      <c r="G255" s="37" t="n">
        <f>TRUNC(TRUNC(E255,8)*F255,2)</f>
        <v>11.28</v>
      </c>
    </row>
    <row r="256" customHeight="1" ht="15">
      <c r="A256" s="9" t="inlineStr"/>
      <c r="B256" s="9" t="inlineStr"/>
      <c r="C256" s="9" t="inlineStr"/>
      <c r="D256" s="9" t="inlineStr"/>
      <c r="E256" s="38" t="inlineStr">
        <is>
          <r>
            <t xml:space="preserve">TOTAL Serviço:</t>
          </r>
        </is>
      </c>
      <c r="F256" s="38" t="inlineStr"/>
      <c r="G256" s="39" t="n">
        <f>SUM(G253:G255)</f>
        <v>45.07</v>
      </c>
    </row>
    <row r="257" customHeight="1" ht="15">
      <c r="A257" s="9" t="inlineStr"/>
      <c r="B257" s="9" t="inlineStr"/>
      <c r="C257" s="9" t="inlineStr"/>
      <c r="D257" s="9" t="inlineStr"/>
      <c r="E257" s="40" t="inlineStr">
        <is>
          <r>
            <t xml:space="preserve">VALOR:</t>
          </r>
        </is>
      </c>
      <c r="F257" s="40" t="inlineStr"/>
      <c r="G257" s="41" t="n">
        <f>ROUND(SUM(G251,G256),2)</f>
        <v>78.2</v>
      </c>
    </row>
    <row r="258" customHeight="1" ht="10">
      <c r="A258" s="9" t="inlineStr"/>
      <c r="B258" s="9" t="inlineStr"/>
      <c r="C258" s="9" t="inlineStr"/>
      <c r="D258" s="9" t="inlineStr"/>
      <c r="E258" s="31" t="inlineStr"/>
      <c r="F258" s="31" t="inlineStr"/>
      <c r="G258" s="31" t="inlineStr"/>
    </row>
    <row r="259" customHeight="1" ht="20">
      <c r="A259" s="32" t="inlineStr">
        <is>
          <r>
            <t xml:space="preserve">5901 CAMINHÃO PIPA 10.000 L TRUCADO, PESO BRUTO TOTAL 23.000 KG, CARGA ÚTIL MÁXIMA 15.935 KG, DISTÂNCIA ENTRE EIXOS 4,8 M, POTÊNCIA 230 CV, INCLUSIVE TANQUE DE AÇO PARA TRANSPORTE DE ÁGUA - CHP DIURNO. AF_06/2014 (CHP)</t>
          </r>
        </is>
      </c>
      <c r="B259" s="32" t="inlineStr"/>
      <c r="C259" s="32" t="inlineStr"/>
      <c r="D259" s="32" t="inlineStr"/>
      <c r="E259" s="32" t="inlineStr"/>
      <c r="F259" s="32" t="inlineStr"/>
      <c r="G259" s="32" t="inlineStr"/>
    </row>
    <row r="260" customHeight="1" ht="15">
      <c r="A260" s="33" t="inlineStr">
        <is>
          <r>
            <t xml:space="preserve">Mão de Obra com Encargos Complementares</t>
          </r>
        </is>
      </c>
      <c r="B260" s="33" t="inlineStr"/>
      <c r="C260" s="12" t="inlineStr">
        <is>
          <r>
            <t xml:space="preserve">FONTE</t>
          </r>
        </is>
      </c>
      <c r="D260" s="12" t="inlineStr">
        <is>
          <r>
            <t xml:space="preserve">UNID</t>
          </r>
        </is>
      </c>
      <c r="E260" s="12" t="inlineStr">
        <is>
          <r>
            <t xml:space="preserve">COEFICIENTE</t>
          </r>
        </is>
      </c>
      <c r="F260" s="12" t="inlineStr">
        <is>
          <r>
            <t xml:space="preserve">PREÇO UNITÁRIO</t>
          </r>
        </is>
      </c>
      <c r="G260" s="12" t="inlineStr">
        <is>
          <r>
            <t xml:space="preserve">TOTAL</t>
          </r>
        </is>
      </c>
    </row>
    <row r="261" customHeight="1" ht="21">
      <c r="A261" s="34" t="inlineStr">
        <is>
          <r>
            <t xml:space="preserve">88282</t>
          </r>
        </is>
      </c>
      <c r="B261" s="35" t="inlineStr">
        <is>
          <r>
            <t xml:space="preserve">MOTORISTA DE CAMINHÃO COM ENCARGOS COMPLEMENTARES</t>
          </r>
        </is>
      </c>
      <c r="C261" s="34" t="inlineStr">
        <is>
          <r>
            <t xml:space="preserve">SINAPI</t>
          </r>
        </is>
      </c>
      <c r="D261" s="34" t="inlineStr">
        <is>
          <r>
            <t xml:space="preserve">H</t>
          </r>
        </is>
      </c>
      <c r="E261" s="36" t="n">
        <v>1.0</v>
      </c>
      <c r="F261" s="37" t="n">
        <v>33.13</v>
      </c>
      <c r="G261" s="37" t="n">
        <f>TRUNC(TRUNC(E261,8)*F261,2)</f>
        <v>33.13</v>
      </c>
    </row>
    <row r="262" customHeight="1" ht="18">
      <c r="A262" s="9" t="inlineStr"/>
      <c r="B262" s="9" t="inlineStr"/>
      <c r="C262" s="9" t="inlineStr"/>
      <c r="D262" s="9" t="inlineStr"/>
      <c r="E262" s="38" t="inlineStr">
        <is>
          <r>
            <t xml:space="preserve">TOTAL Mão de Obra com Encargos Complementares:</t>
          </r>
        </is>
      </c>
      <c r="F262" s="38" t="inlineStr"/>
      <c r="G262" s="39" t="n">
        <f>SUM(G261:G261)</f>
        <v>33.13</v>
      </c>
    </row>
    <row r="263" customHeight="1" ht="15">
      <c r="A263" s="33" t="inlineStr">
        <is>
          <r>
            <t xml:space="preserve">Serviço</t>
          </r>
        </is>
      </c>
      <c r="B263" s="33" t="inlineStr"/>
      <c r="C263" s="12" t="inlineStr">
        <is>
          <r>
            <t xml:space="preserve">FONTE</t>
          </r>
        </is>
      </c>
      <c r="D263" s="12" t="inlineStr">
        <is>
          <r>
            <t xml:space="preserve">UNID</t>
          </r>
        </is>
      </c>
      <c r="E263" s="12" t="inlineStr">
        <is>
          <r>
            <t xml:space="preserve">COEFICIENTE</t>
          </r>
        </is>
      </c>
      <c r="F263" s="12" t="inlineStr">
        <is>
          <r>
            <t xml:space="preserve">PREÇO UNITÁRIO</t>
          </r>
        </is>
      </c>
      <c r="G263" s="12" t="inlineStr">
        <is>
          <r>
            <t xml:space="preserve">TOTAL</t>
          </r>
        </is>
      </c>
    </row>
    <row r="264" customHeight="1" ht="46">
      <c r="A264" s="34" t="inlineStr">
        <is>
          <r>
            <t xml:space="preserve">91396</t>
          </r>
        </is>
      </c>
      <c r="B264" s="35" t="inlineStr">
        <is>
          <r>
            <t xml:space="preserve">CAMINHÃO PIPA 10.000 L TRUCADO, PESO BRUTO TOTAL 23.000 KG, CARGA ÚTIL MÁXIMA 15.935 KG, DISTÂNCIA ENTRE EIXOS 4,8 M, POTÊNCIA 230 CV, INCLUSIVE TANQUE DE AÇO PARA TRANSPORTE DE ÁGUA - DEPRECIAÇÃO. AF_06/2014</t>
          </r>
        </is>
      </c>
      <c r="C264" s="34" t="inlineStr">
        <is>
          <r>
            <t xml:space="preserve">SINAPI</t>
          </r>
        </is>
      </c>
      <c r="D264" s="34" t="inlineStr">
        <is>
          <r>
            <t xml:space="preserve">H</t>
          </r>
        </is>
      </c>
      <c r="E264" s="36" t="n">
        <v>1.0</v>
      </c>
      <c r="F264" s="37" t="n">
        <v>29.24</v>
      </c>
      <c r="G264" s="37" t="n">
        <f>TRUNC(TRUNC(E264,8)*F264,2)</f>
        <v>29.24</v>
      </c>
    </row>
    <row r="265" customHeight="1" ht="46">
      <c r="A265" s="34" t="inlineStr">
        <is>
          <r>
            <t xml:space="preserve">91398</t>
          </r>
        </is>
      </c>
      <c r="B265" s="35" t="inlineStr">
        <is>
          <r>
            <t xml:space="preserve">CAMINHÃO PIPA 10.000 L TRUCADO, PESO BRUTO TOTAL 23.000 KG, CARGA ÚTIL MÁXIMA 15.935 KG, DISTÂNCIA ENTRE EIXOS 4,8 M, POTÊNCIA 230 CV, INCLUSIVE TANQUE DE AÇO PARA TRANSPORTE DE ÁGUA - IMPOSTOS E SEGUROS. AF_06/2014</t>
          </r>
        </is>
      </c>
      <c r="C265" s="34" t="inlineStr">
        <is>
          <r>
            <t xml:space="preserve">SINAPI</t>
          </r>
        </is>
      </c>
      <c r="D265" s="34" t="inlineStr">
        <is>
          <r>
            <t xml:space="preserve">H</t>
          </r>
        </is>
      </c>
      <c r="E265" s="36" t="n">
        <v>1.0</v>
      </c>
      <c r="F265" s="37" t="n">
        <v>4.55</v>
      </c>
      <c r="G265" s="37" t="n">
        <f>TRUNC(TRUNC(E265,8)*F265,2)</f>
        <v>4.55</v>
      </c>
    </row>
    <row r="266" customHeight="1" ht="38">
      <c r="A266" s="34" t="inlineStr">
        <is>
          <r>
            <t xml:space="preserve">91397</t>
          </r>
        </is>
      </c>
      <c r="B266" s="35" t="inlineStr">
        <is>
          <r>
            <t xml:space="preserve">CAMINHÃO PIPA 10.000 L TRUCADO, PESO BRUTO TOTAL 23.000 KG, CARGA ÚTIL MÁXIMA 15.935 KG, DISTÂNCIA ENTRE EIXOS 4,8 M, POTÊNCIA 230 CV, INCLUSIVE TANQUE DE AÇO PARA TRANSPORTE DE ÁGUA - JUROS. AF_06/2014</t>
          </r>
        </is>
      </c>
      <c r="C266" s="34" t="inlineStr">
        <is>
          <r>
            <t xml:space="preserve">SINAPI</t>
          </r>
        </is>
      </c>
      <c r="D266" s="34" t="inlineStr">
        <is>
          <r>
            <t xml:space="preserve">H</t>
          </r>
        </is>
      </c>
      <c r="E266" s="36" t="n">
        <v>1.0</v>
      </c>
      <c r="F266" s="37" t="n">
        <v>11.28</v>
      </c>
      <c r="G266" s="37" t="n">
        <f>TRUNC(TRUNC(E266,8)*F266,2)</f>
        <v>11.28</v>
      </c>
    </row>
    <row r="267" customHeight="1" ht="46">
      <c r="A267" s="34" t="inlineStr">
        <is>
          <r>
            <t xml:space="preserve">5763</t>
          </r>
        </is>
      </c>
      <c r="B267" s="35" t="inlineStr">
        <is>
          <r>
            <t xml:space="preserve">CAMINHÃO PIPA 10.000 L TRUCADO, PESO BRUTO TOTAL 23.000 KG, CARGA ÚTIL MÁXIMA 15.935 KG, DISTÂNCIA ENTRE EIXOS 4,8 M, POTÊNCIA 230 CV, INCLUSIVE TANQUE DE AÇO PARA TRANSPORTE DE ÁGUA - MANUTENÇÃO. AF_06/2014</t>
          </r>
        </is>
      </c>
      <c r="C267" s="34" t="inlineStr">
        <is>
          <r>
            <t xml:space="preserve">SINAPI</t>
          </r>
        </is>
      </c>
      <c r="D267" s="34" t="inlineStr">
        <is>
          <r>
            <t xml:space="preserve">H</t>
          </r>
        </is>
      </c>
      <c r="E267" s="36" t="n">
        <v>1.0</v>
      </c>
      <c r="F267" s="37" t="n">
        <v>51.76</v>
      </c>
      <c r="G267" s="37" t="n">
        <f>TRUNC(TRUNC(E267,8)*F267,2)</f>
        <v>51.76</v>
      </c>
    </row>
    <row r="268" customHeight="1" ht="46">
      <c r="A268" s="34" t="inlineStr">
        <is>
          <r>
            <t xml:space="preserve">53831</t>
          </r>
        </is>
      </c>
      <c r="B268" s="35" t="inlineStr">
        <is>
          <r>
            <t xml:space="preserve">CAMINHÃO PIPA 10.000 L TRUCADO, PESO BRUTO TOTAL 23.000 KG, CARGA ÚTIL MÁXIMA 15.935 KG, DISTÂNCIA ENTRE EIXOS 4,8 M, POTÊNCIA 230 CV, INCLUSIVE TANQUE DE AÇO PARA TRANSPORTE DE ÁGUA - MATERIAIS NA OPERAÇÃO. AF_06/2014</t>
          </r>
        </is>
      </c>
      <c r="C268" s="34" t="inlineStr">
        <is>
          <r>
            <t xml:space="preserve">SINAPI</t>
          </r>
        </is>
      </c>
      <c r="D268" s="34" t="inlineStr">
        <is>
          <r>
            <t xml:space="preserve">H</t>
          </r>
        </is>
      </c>
      <c r="E268" s="36" t="n">
        <v>1.0</v>
      </c>
      <c r="F268" s="37" t="n">
        <v>206.46</v>
      </c>
      <c r="G268" s="37" t="n">
        <f>TRUNC(TRUNC(E268,8)*F268,2)</f>
        <v>206.46</v>
      </c>
    </row>
    <row r="269" customHeight="1" ht="15">
      <c r="A269" s="9" t="inlineStr"/>
      <c r="B269" s="9" t="inlineStr"/>
      <c r="C269" s="9" t="inlineStr"/>
      <c r="D269" s="9" t="inlineStr"/>
      <c r="E269" s="38" t="inlineStr">
        <is>
          <r>
            <t xml:space="preserve">TOTAL Serviço:</t>
          </r>
        </is>
      </c>
      <c r="F269" s="38" t="inlineStr"/>
      <c r="G269" s="39" t="n">
        <f>SUM(G264:G268)</f>
        <v>303.29</v>
      </c>
    </row>
    <row r="270" customHeight="1" ht="15">
      <c r="A270" s="9" t="inlineStr"/>
      <c r="B270" s="9" t="inlineStr"/>
      <c r="C270" s="9" t="inlineStr"/>
      <c r="D270" s="9" t="inlineStr"/>
      <c r="E270" s="40" t="inlineStr">
        <is>
          <r>
            <t xml:space="preserve">VALOR:</t>
          </r>
        </is>
      </c>
      <c r="F270" s="40" t="inlineStr"/>
      <c r="G270" s="41" t="n">
        <f>ROUND(SUM(G262,G269),2)</f>
        <v>336.42</v>
      </c>
    </row>
    <row r="271" customHeight="1" ht="10">
      <c r="A271" s="9" t="inlineStr"/>
      <c r="B271" s="9" t="inlineStr"/>
      <c r="C271" s="9" t="inlineStr"/>
      <c r="D271" s="9" t="inlineStr"/>
      <c r="E271" s="31" t="inlineStr"/>
      <c r="F271" s="31" t="inlineStr"/>
      <c r="G271" s="31" t="inlineStr"/>
    </row>
    <row r="272" customHeight="1" ht="20">
      <c r="A272" s="32" t="inlineStr">
        <is>
          <r>
            <t xml:space="preserve">91396 CAMINHÃO PIPA 10.000 L TRUCADO, PESO BRUTO TOTAL 23.000 KG, CARGA ÚTIL MÁXIMA 15.935 KG, DISTÂNCIA ENTRE EIXOS 4,8 M, POTÊNCIA 230 CV, INCLUSIVE TANQUE DE AÇO PARA TRANSPORTE DE ÁGUA - DEPRECIAÇÃO. AF_06/2014 (H)</t>
          </r>
        </is>
      </c>
      <c r="B272" s="32" t="inlineStr"/>
      <c r="C272" s="32" t="inlineStr"/>
      <c r="D272" s="32" t="inlineStr"/>
      <c r="E272" s="32" t="inlineStr"/>
      <c r="F272" s="32" t="inlineStr"/>
      <c r="G272" s="32" t="inlineStr"/>
    </row>
    <row r="273" customHeight="1" ht="15">
      <c r="A273" s="33" t="inlineStr">
        <is>
          <r>
            <t xml:space="preserve">Equipamento</t>
          </r>
        </is>
      </c>
      <c r="B273" s="33" t="inlineStr"/>
      <c r="C273" s="12" t="inlineStr">
        <is>
          <r>
            <t xml:space="preserve">FONTE</t>
          </r>
        </is>
      </c>
      <c r="D273" s="12" t="inlineStr">
        <is>
          <r>
            <t xml:space="preserve">UNID</t>
          </r>
        </is>
      </c>
      <c r="E273" s="12" t="inlineStr">
        <is>
          <r>
            <t xml:space="preserve">COEFICIENTE</t>
          </r>
        </is>
      </c>
      <c r="F273" s="12" t="inlineStr">
        <is>
          <r>
            <t xml:space="preserve">PREÇO UNITÁRIO</t>
          </r>
        </is>
      </c>
      <c r="G273" s="12" t="inlineStr">
        <is>
          <r>
            <t xml:space="preserve">TOTAL</t>
          </r>
        </is>
      </c>
    </row>
    <row r="274" customHeight="1" ht="38">
      <c r="A274" s="34" t="inlineStr">
        <is>
          <r>
            <t xml:space="preserve">00037758</t>
          </r>
        </is>
      </c>
      <c r="B274" s="35" t="inlineStr">
        <is>
          <r>
            <t xml:space="preserve">CAMINHAO TRUCADO, PESO BRUTO TOTAL 23000 KG, CARGA UTIL MAXIMA 15285 KG, DISTANCIA ENTRE EIXOS 4,80 M, POTENCIA 326 CV (INCLUI CABINE E CHASSI, NAO INCLUI CARROCERIA)</t>
          </r>
        </is>
      </c>
      <c r="C274" s="34" t="inlineStr">
        <is>
          <r>
            <t xml:space="preserve">SINAPI</t>
          </r>
        </is>
      </c>
      <c r="D274" s="34" t="inlineStr">
        <is>
          <r>
            <t xml:space="preserve">UN</t>
          </r>
        </is>
      </c>
      <c r="E274" s="36" t="n">
        <v>3.43E-5</v>
      </c>
      <c r="F274" s="37" t="n">
        <v>709592.77</v>
      </c>
      <c r="G274" s="37" t="n">
        <f>TRUNC(TRUNC(E274,8)*F274,2)</f>
        <v>24.33</v>
      </c>
    </row>
    <row r="275" customHeight="1" ht="46">
      <c r="A275" s="34" t="inlineStr">
        <is>
          <r>
            <t xml:space="preserve">00037736</t>
          </r>
        </is>
      </c>
      <c r="B275" s="35" t="inlineStr">
        <is>
          <r>
            <t xml:space="preserve">TANQUE DE ACO CARBONO NAO REVESTIDO, PARA TRANSPORTE DE AGUA COM CAPACIDADE DE 10 M3, COM BOMBA CENTRIFUGA POR TOMADA DE FORCA, VAZAO MAXIMA *75* M3/H (INCLUI MONTAGEM, NAO INCLUI CAMINHAO)</t>
          </r>
        </is>
      </c>
      <c r="C275" s="34" t="inlineStr">
        <is>
          <r>
            <t xml:space="preserve">SINAPI</t>
          </r>
        </is>
      </c>
      <c r="D275" s="34" t="inlineStr">
        <is>
          <r>
            <t xml:space="preserve">UN</t>
          </r>
        </is>
      </c>
      <c r="E275" s="36" t="n">
        <v>5.51E-5</v>
      </c>
      <c r="F275" s="37" t="n">
        <v>89250.0</v>
      </c>
      <c r="G275" s="37" t="n">
        <f>TRUNC(TRUNC(E275,8)*F275,2)</f>
        <v>4.91</v>
      </c>
    </row>
    <row r="276" customHeight="1" ht="15">
      <c r="A276" s="9" t="inlineStr"/>
      <c r="B276" s="9" t="inlineStr"/>
      <c r="C276" s="9" t="inlineStr"/>
      <c r="D276" s="9" t="inlineStr"/>
      <c r="E276" s="38" t="inlineStr">
        <is>
          <r>
            <t xml:space="preserve">TOTAL Equipamento:</t>
          </r>
        </is>
      </c>
      <c r="F276" s="38" t="inlineStr"/>
      <c r="G276" s="39" t="n">
        <f>SUM(G274:G275)</f>
        <v>29.24</v>
      </c>
    </row>
    <row r="277" customHeight="1" ht="15">
      <c r="A277" s="9" t="inlineStr"/>
      <c r="B277" s="9" t="inlineStr"/>
      <c r="C277" s="9" t="inlineStr"/>
      <c r="D277" s="9" t="inlineStr"/>
      <c r="E277" s="40" t="inlineStr">
        <is>
          <r>
            <t xml:space="preserve">VALOR:</t>
          </r>
        </is>
      </c>
      <c r="F277" s="40" t="inlineStr"/>
      <c r="G277" s="41" t="n">
        <f>ROUND(SUM(G276),2)</f>
        <v>29.24</v>
      </c>
    </row>
    <row r="278" customHeight="1" ht="10">
      <c r="A278" s="9" t="inlineStr"/>
      <c r="B278" s="9" t="inlineStr"/>
      <c r="C278" s="9" t="inlineStr"/>
      <c r="D278" s="9" t="inlineStr"/>
      <c r="E278" s="31" t="inlineStr"/>
      <c r="F278" s="31" t="inlineStr"/>
      <c r="G278" s="31" t="inlineStr"/>
    </row>
    <row r="279" customHeight="1" ht="20">
      <c r="A279" s="32" t="inlineStr">
        <is>
          <r>
            <t xml:space="preserve">91398 CAMINHÃO PIPA 10.000 L TRUCADO, PESO BRUTO TOTAL 23.000 KG, CARGA ÚTIL MÁXIMA 15.935 KG, DISTÂNCIA ENTRE EIXOS 4,8 M, POTÊNCIA 230 CV, INCLUSIVE TANQUE DE AÇO PARA TRANSPORTE DE ÁGUA - IMPOSTOS E SEGUROS. AF_06/2014 (H)</t>
          </r>
        </is>
      </c>
      <c r="B279" s="32" t="inlineStr"/>
      <c r="C279" s="32" t="inlineStr"/>
      <c r="D279" s="32" t="inlineStr"/>
      <c r="E279" s="32" t="inlineStr"/>
      <c r="F279" s="32" t="inlineStr"/>
      <c r="G279" s="32" t="inlineStr"/>
    </row>
    <row r="280" customHeight="1" ht="15">
      <c r="A280" s="33" t="inlineStr">
        <is>
          <r>
            <t xml:space="preserve">Equipamento</t>
          </r>
        </is>
      </c>
      <c r="B280" s="33" t="inlineStr"/>
      <c r="C280" s="12" t="inlineStr">
        <is>
          <r>
            <t xml:space="preserve">FONTE</t>
          </r>
        </is>
      </c>
      <c r="D280" s="12" t="inlineStr">
        <is>
          <r>
            <t xml:space="preserve">UNID</t>
          </r>
        </is>
      </c>
      <c r="E280" s="12" t="inlineStr">
        <is>
          <r>
            <t xml:space="preserve">COEFICIENTE</t>
          </r>
        </is>
      </c>
      <c r="F280" s="12" t="inlineStr">
        <is>
          <r>
            <t xml:space="preserve">PREÇO UNITÁRIO</t>
          </r>
        </is>
      </c>
      <c r="G280" s="12" t="inlineStr">
        <is>
          <r>
            <t xml:space="preserve">TOTAL</t>
          </r>
        </is>
      </c>
    </row>
    <row r="281" customHeight="1" ht="38">
      <c r="A281" s="34" t="inlineStr">
        <is>
          <r>
            <t xml:space="preserve">00037758</t>
          </r>
        </is>
      </c>
      <c r="B281" s="35" t="inlineStr">
        <is>
          <r>
            <t xml:space="preserve">CAMINHAO TRUCADO, PESO BRUTO TOTAL 23000 KG, CARGA UTIL MAXIMA 15285 KG, DISTANCIA ENTRE EIXOS 4,80 M, POTENCIA 326 CV (INCLUI CABINE E CHASSI, NAO INCLUI CARROCERIA)</t>
          </r>
        </is>
      </c>
      <c r="C281" s="34" t="inlineStr">
        <is>
          <r>
            <t xml:space="preserve">SINAPI</t>
          </r>
        </is>
      </c>
      <c r="D281" s="34" t="inlineStr">
        <is>
          <r>
            <t xml:space="preserve">UN</t>
          </r>
        </is>
      </c>
      <c r="E281" s="36" t="n">
        <v>5.7E-6</v>
      </c>
      <c r="F281" s="37" t="n">
        <v>709592.77</v>
      </c>
      <c r="G281" s="37" t="n">
        <f>TRUNC(TRUNC(E281,8)*F281,2)</f>
        <v>4.04</v>
      </c>
    </row>
    <row r="282" customHeight="1" ht="46">
      <c r="A282" s="34" t="inlineStr">
        <is>
          <r>
            <t xml:space="preserve">00037736</t>
          </r>
        </is>
      </c>
      <c r="B282" s="35" t="inlineStr">
        <is>
          <r>
            <t xml:space="preserve">TANQUE DE ACO CARBONO NAO REVESTIDO, PARA TRANSPORTE DE AGUA COM CAPACIDADE DE 10 M3, COM BOMBA CENTRIFUGA POR TOMADA DE FORCA, VAZAO MAXIMA *75* M3/H (INCLUI MONTAGEM, NAO INCLUI CAMINHAO)</t>
          </r>
        </is>
      </c>
      <c r="C282" s="34" t="inlineStr">
        <is>
          <r>
            <t xml:space="preserve">SINAPI</t>
          </r>
        </is>
      </c>
      <c r="D282" s="34" t="inlineStr">
        <is>
          <r>
            <t xml:space="preserve">UN</t>
          </r>
        </is>
      </c>
      <c r="E282" s="36" t="n">
        <v>5.8E-6</v>
      </c>
      <c r="F282" s="37" t="n">
        <v>89250.0</v>
      </c>
      <c r="G282" s="37" t="n">
        <f>TRUNC(TRUNC(E282,8)*F282,2)</f>
        <v>0.51</v>
      </c>
    </row>
    <row r="283" customHeight="1" ht="15">
      <c r="A283" s="9" t="inlineStr"/>
      <c r="B283" s="9" t="inlineStr"/>
      <c r="C283" s="9" t="inlineStr"/>
      <c r="D283" s="9" t="inlineStr"/>
      <c r="E283" s="38" t="inlineStr">
        <is>
          <r>
            <t xml:space="preserve">TOTAL Equipamento:</t>
          </r>
        </is>
      </c>
      <c r="F283" s="38" t="inlineStr"/>
      <c r="G283" s="39" t="n">
        <f>SUM(G281:G282)</f>
        <v>4.55</v>
      </c>
    </row>
    <row r="284" customHeight="1" ht="15">
      <c r="A284" s="9" t="inlineStr"/>
      <c r="B284" s="9" t="inlineStr"/>
      <c r="C284" s="9" t="inlineStr"/>
      <c r="D284" s="9" t="inlineStr"/>
      <c r="E284" s="40" t="inlineStr">
        <is>
          <r>
            <t xml:space="preserve">VALOR:</t>
          </r>
        </is>
      </c>
      <c r="F284" s="40" t="inlineStr"/>
      <c r="G284" s="41" t="n">
        <f>ROUND(SUM(G283),2)</f>
        <v>4.55</v>
      </c>
    </row>
    <row r="285" customHeight="1" ht="10">
      <c r="A285" s="9" t="inlineStr"/>
      <c r="B285" s="9" t="inlineStr"/>
      <c r="C285" s="9" t="inlineStr"/>
      <c r="D285" s="9" t="inlineStr"/>
      <c r="E285" s="31" t="inlineStr"/>
      <c r="F285" s="31" t="inlineStr"/>
      <c r="G285" s="31" t="inlineStr"/>
    </row>
    <row r="286" customHeight="1" ht="20">
      <c r="A286" s="32" t="inlineStr">
        <is>
          <r>
            <t xml:space="preserve">91397 CAMINHÃO PIPA 10.000 L TRUCADO, PESO BRUTO TOTAL 23.000 KG, CARGA ÚTIL MÁXIMA 15.935 KG, DISTÂNCIA ENTRE EIXOS 4,8 M, POTÊNCIA 230 CV, INCLUSIVE TANQUE DE AÇO PARA TRANSPORTE DE ÁGUA - JUROS. AF_06/2014 (H)</t>
          </r>
        </is>
      </c>
      <c r="B286" s="32" t="inlineStr"/>
      <c r="C286" s="32" t="inlineStr"/>
      <c r="D286" s="32" t="inlineStr"/>
      <c r="E286" s="32" t="inlineStr"/>
      <c r="F286" s="32" t="inlineStr"/>
      <c r="G286" s="32" t="inlineStr"/>
    </row>
    <row r="287" customHeight="1" ht="15">
      <c r="A287" s="33" t="inlineStr">
        <is>
          <r>
            <t xml:space="preserve">Equipamento</t>
          </r>
        </is>
      </c>
      <c r="B287" s="33" t="inlineStr"/>
      <c r="C287" s="12" t="inlineStr">
        <is>
          <r>
            <t xml:space="preserve">FONTE</t>
          </r>
        </is>
      </c>
      <c r="D287" s="12" t="inlineStr">
        <is>
          <r>
            <t xml:space="preserve">UNID</t>
          </r>
        </is>
      </c>
      <c r="E287" s="12" t="inlineStr">
        <is>
          <r>
            <t xml:space="preserve">COEFICIENTE</t>
          </r>
        </is>
      </c>
      <c r="F287" s="12" t="inlineStr">
        <is>
          <r>
            <t xml:space="preserve">PREÇO UNITÁRIO</t>
          </r>
        </is>
      </c>
      <c r="G287" s="12" t="inlineStr">
        <is>
          <r>
            <t xml:space="preserve">TOTAL</t>
          </r>
        </is>
      </c>
    </row>
    <row r="288" customHeight="1" ht="38">
      <c r="A288" s="34" t="inlineStr">
        <is>
          <r>
            <t xml:space="preserve">00037758</t>
          </r>
        </is>
      </c>
      <c r="B288" s="35" t="inlineStr">
        <is>
          <r>
            <t xml:space="preserve">CAMINHAO TRUCADO, PESO BRUTO TOTAL 23000 KG, CARGA UTIL MAXIMA 15285 KG, DISTANCIA ENTRE EIXOS 4,80 M, POTENCIA 326 CV (INCLUI CABINE E CHASSI, NAO INCLUI CARROCERIA)</t>
          </r>
        </is>
      </c>
      <c r="C288" s="34" t="inlineStr">
        <is>
          <r>
            <t xml:space="preserve">SINAPI</t>
          </r>
        </is>
      </c>
      <c r="D288" s="34" t="inlineStr">
        <is>
          <r>
            <t xml:space="preserve">UN</t>
          </r>
        </is>
      </c>
      <c r="E288" s="36" t="n">
        <v>1.41E-5</v>
      </c>
      <c r="F288" s="37" t="n">
        <v>709592.77</v>
      </c>
      <c r="G288" s="37" t="n">
        <f>TRUNC(TRUNC(E288,8)*F288,2)</f>
        <v>10.0</v>
      </c>
    </row>
    <row r="289" customHeight="1" ht="46">
      <c r="A289" s="34" t="inlineStr">
        <is>
          <r>
            <t xml:space="preserve">00037736</t>
          </r>
        </is>
      </c>
      <c r="B289" s="35" t="inlineStr">
        <is>
          <r>
            <t xml:space="preserve">TANQUE DE ACO CARBONO NAO REVESTIDO, PARA TRANSPORTE DE AGUA COM CAPACIDADE DE 10 M3, COM BOMBA CENTRIFUGA POR TOMADA DE FORCA, VAZAO MAXIMA *75* M3/H (INCLUI MONTAGEM, NAO INCLUI CAMINHAO)</t>
          </r>
        </is>
      </c>
      <c r="C289" s="34" t="inlineStr">
        <is>
          <r>
            <t xml:space="preserve">SINAPI</t>
          </r>
        </is>
      </c>
      <c r="D289" s="34" t="inlineStr">
        <is>
          <r>
            <t xml:space="preserve">UN</t>
          </r>
        </is>
      </c>
      <c r="E289" s="36" t="n">
        <v>1.44E-5</v>
      </c>
      <c r="F289" s="37" t="n">
        <v>89250.0</v>
      </c>
      <c r="G289" s="37" t="n">
        <f>TRUNC(TRUNC(E289,8)*F289,2)</f>
        <v>1.28</v>
      </c>
    </row>
    <row r="290" customHeight="1" ht="15">
      <c r="A290" s="9" t="inlineStr"/>
      <c r="B290" s="9" t="inlineStr"/>
      <c r="C290" s="9" t="inlineStr"/>
      <c r="D290" s="9" t="inlineStr"/>
      <c r="E290" s="38" t="inlineStr">
        <is>
          <r>
            <t xml:space="preserve">TOTAL Equipamento:</t>
          </r>
        </is>
      </c>
      <c r="F290" s="38" t="inlineStr"/>
      <c r="G290" s="39" t="n">
        <f>SUM(G288:G289)</f>
        <v>11.28</v>
      </c>
    </row>
    <row r="291" customHeight="1" ht="15">
      <c r="A291" s="9" t="inlineStr"/>
      <c r="B291" s="9" t="inlineStr"/>
      <c r="C291" s="9" t="inlineStr"/>
      <c r="D291" s="9" t="inlineStr"/>
      <c r="E291" s="40" t="inlineStr">
        <is>
          <r>
            <t xml:space="preserve">VALOR:</t>
          </r>
        </is>
      </c>
      <c r="F291" s="40" t="inlineStr"/>
      <c r="G291" s="41" t="n">
        <f>ROUND(SUM(G290),2)</f>
        <v>11.28</v>
      </c>
    </row>
    <row r="292" customHeight="1" ht="10">
      <c r="A292" s="9" t="inlineStr"/>
      <c r="B292" s="9" t="inlineStr"/>
      <c r="C292" s="9" t="inlineStr"/>
      <c r="D292" s="9" t="inlineStr"/>
      <c r="E292" s="31" t="inlineStr"/>
      <c r="F292" s="31" t="inlineStr"/>
      <c r="G292" s="31" t="inlineStr"/>
    </row>
    <row r="293" customHeight="1" ht="20">
      <c r="A293" s="32" t="inlineStr">
        <is>
          <r>
            <t xml:space="preserve">5763 CAMINHÃO PIPA 10.000 L TRUCADO, PESO BRUTO TOTAL 23.000 KG, CARGA ÚTIL MÁXIMA 15.935 KG, DISTÂNCIA ENTRE EIXOS 4,8 M, POTÊNCIA 230 CV, INCLUSIVE TANQUE DE AÇO PARA TRANSPORTE DE ÁGUA - MANUTENÇÃO. AF_06/2014 (H)</t>
          </r>
        </is>
      </c>
      <c r="B293" s="32" t="inlineStr"/>
      <c r="C293" s="32" t="inlineStr"/>
      <c r="D293" s="32" t="inlineStr"/>
      <c r="E293" s="32" t="inlineStr"/>
      <c r="F293" s="32" t="inlineStr"/>
      <c r="G293" s="32" t="inlineStr"/>
    </row>
    <row r="294" customHeight="1" ht="15">
      <c r="A294" s="33" t="inlineStr">
        <is>
          <r>
            <t xml:space="preserve">Equipamento</t>
          </r>
        </is>
      </c>
      <c r="B294" s="33" t="inlineStr"/>
      <c r="C294" s="12" t="inlineStr">
        <is>
          <r>
            <t xml:space="preserve">FONTE</t>
          </r>
        </is>
      </c>
      <c r="D294" s="12" t="inlineStr">
        <is>
          <r>
            <t xml:space="preserve">UNID</t>
          </r>
        </is>
      </c>
      <c r="E294" s="12" t="inlineStr">
        <is>
          <r>
            <t xml:space="preserve">COEFICIENTE</t>
          </r>
        </is>
      </c>
      <c r="F294" s="12" t="inlineStr">
        <is>
          <r>
            <t xml:space="preserve">PREÇO UNITÁRIO</t>
          </r>
        </is>
      </c>
      <c r="G294" s="12" t="inlineStr">
        <is>
          <r>
            <t xml:space="preserve">TOTAL</t>
          </r>
        </is>
      </c>
    </row>
    <row r="295" customHeight="1" ht="38">
      <c r="A295" s="34" t="inlineStr">
        <is>
          <r>
            <t xml:space="preserve">00037758</t>
          </r>
        </is>
      </c>
      <c r="B295" s="35" t="inlineStr">
        <is>
          <r>
            <t xml:space="preserve">CAMINHAO TRUCADO, PESO BRUTO TOTAL 23000 KG, CARGA UTIL MAXIMA 15285 KG, DISTANCIA ENTRE EIXOS 4,80 M, POTENCIA 326 CV (INCLUI CABINE E CHASSI, NAO INCLUI CARROCERIA)</t>
          </r>
        </is>
      </c>
      <c r="C295" s="34" t="inlineStr">
        <is>
          <r>
            <t xml:space="preserve">SINAPI</t>
          </r>
        </is>
      </c>
      <c r="D295" s="34" t="inlineStr">
        <is>
          <r>
            <t xml:space="preserve">UN</t>
          </r>
        </is>
      </c>
      <c r="E295" s="36" t="n">
        <v>6.43E-5</v>
      </c>
      <c r="F295" s="37" t="n">
        <v>709592.77</v>
      </c>
      <c r="G295" s="37" t="n">
        <f>TRUNC(TRUNC(E295,8)*F295,2)</f>
        <v>45.62</v>
      </c>
    </row>
    <row r="296" customHeight="1" ht="46">
      <c r="A296" s="34" t="inlineStr">
        <is>
          <r>
            <t xml:space="preserve">00037736</t>
          </r>
        </is>
      </c>
      <c r="B296" s="35" t="inlineStr">
        <is>
          <r>
            <t xml:space="preserve">TANQUE DE ACO CARBONO NAO REVESTIDO, PARA TRANSPORTE DE AGUA COM CAPACIDADE DE 10 M3, COM BOMBA CENTRIFUGA POR TOMADA DE FORCA, VAZAO MAXIMA *75* M3/H (INCLUI MONTAGEM, NAO INCLUI CAMINHAO)</t>
          </r>
        </is>
      </c>
      <c r="C296" s="34" t="inlineStr">
        <is>
          <r>
            <t xml:space="preserve">SINAPI</t>
          </r>
        </is>
      </c>
      <c r="D296" s="34" t="inlineStr">
        <is>
          <r>
            <t xml:space="preserve">UN</t>
          </r>
        </is>
      </c>
      <c r="E296" s="36" t="n">
        <v>6.89E-5</v>
      </c>
      <c r="F296" s="37" t="n">
        <v>89250.0</v>
      </c>
      <c r="G296" s="37" t="n">
        <f>TRUNC(TRUNC(E296,8)*F296,2)</f>
        <v>6.14</v>
      </c>
    </row>
    <row r="297" customHeight="1" ht="15">
      <c r="A297" s="9" t="inlineStr"/>
      <c r="B297" s="9" t="inlineStr"/>
      <c r="C297" s="9" t="inlineStr"/>
      <c r="D297" s="9" t="inlineStr"/>
      <c r="E297" s="38" t="inlineStr">
        <is>
          <r>
            <t xml:space="preserve">TOTAL Equipamento:</t>
          </r>
        </is>
      </c>
      <c r="F297" s="38" t="inlineStr"/>
      <c r="G297" s="39" t="n">
        <f>SUM(G295:G296)</f>
        <v>51.76</v>
      </c>
    </row>
    <row r="298" customHeight="1" ht="15">
      <c r="A298" s="9" t="inlineStr"/>
      <c r="B298" s="9" t="inlineStr"/>
      <c r="C298" s="9" t="inlineStr"/>
      <c r="D298" s="9" t="inlineStr"/>
      <c r="E298" s="40" t="inlineStr">
        <is>
          <r>
            <t xml:space="preserve">VALOR:</t>
          </r>
        </is>
      </c>
      <c r="F298" s="40" t="inlineStr"/>
      <c r="G298" s="41" t="n">
        <f>ROUND(SUM(G297),2)</f>
        <v>51.76</v>
      </c>
    </row>
    <row r="299" customHeight="1" ht="10">
      <c r="A299" s="9" t="inlineStr"/>
      <c r="B299" s="9" t="inlineStr"/>
      <c r="C299" s="9" t="inlineStr"/>
      <c r="D299" s="9" t="inlineStr"/>
      <c r="E299" s="31" t="inlineStr"/>
      <c r="F299" s="31" t="inlineStr"/>
      <c r="G299" s="31" t="inlineStr"/>
    </row>
    <row r="300" customHeight="1" ht="20">
      <c r="A300" s="32" t="inlineStr">
        <is>
          <r>
            <t xml:space="preserve">53831 CAMINHÃO PIPA 10.000 L TRUCADO, PESO BRUTO TOTAL 23.000 KG, CARGA ÚTIL MÁXIMA 15.935 KG, DISTÂNCIA ENTRE EIXOS 4,8 M, POTÊNCIA 230 CV, INCLUSIVE TANQUE DE AÇO PARA TRANSPORTE DE ÁGUA - MATERIAIS NA OPERAÇÃO. AF_06/2014 (H)</t>
          </r>
        </is>
      </c>
      <c r="B300" s="32" t="inlineStr"/>
      <c r="C300" s="32" t="inlineStr"/>
      <c r="D300" s="32" t="inlineStr"/>
      <c r="E300" s="32" t="inlineStr"/>
      <c r="F300" s="32" t="inlineStr"/>
      <c r="G300" s="32" t="inlineStr"/>
    </row>
    <row r="301" customHeight="1" ht="15">
      <c r="A301" s="33" t="inlineStr">
        <is>
          <r>
            <t xml:space="preserve">Material</t>
          </r>
        </is>
      </c>
      <c r="B301" s="33" t="inlineStr"/>
      <c r="C301" s="12" t="inlineStr">
        <is>
          <r>
            <t xml:space="preserve">FONTE</t>
          </r>
        </is>
      </c>
      <c r="D301" s="12" t="inlineStr">
        <is>
          <r>
            <t xml:space="preserve">UNID</t>
          </r>
        </is>
      </c>
      <c r="E301" s="12" t="inlineStr">
        <is>
          <r>
            <t xml:space="preserve">COEFICIENTE</t>
          </r>
        </is>
      </c>
      <c r="F301" s="12" t="inlineStr">
        <is>
          <r>
            <t xml:space="preserve">PREÇO UNITÁRIO</t>
          </r>
        </is>
      </c>
      <c r="G301" s="12" t="inlineStr">
        <is>
          <r>
            <t xml:space="preserve">TOTAL</t>
          </r>
        </is>
      </c>
    </row>
    <row r="302" customHeight="1" ht="21">
      <c r="A302" s="34" t="inlineStr">
        <is>
          <r>
            <t xml:space="preserve">00004221</t>
          </r>
        </is>
      </c>
      <c r="B302" s="35" t="inlineStr">
        <is>
          <r>
            <t xml:space="preserve">OLEO DIESEL COMBUSTIVEL COMUM METROPOLITANO S-10 OU S-500</t>
          </r>
        </is>
      </c>
      <c r="C302" s="34" t="inlineStr">
        <is>
          <r>
            <t xml:space="preserve">SINAPI</t>
          </r>
        </is>
      </c>
      <c r="D302" s="34" t="inlineStr">
        <is>
          <r>
            <t xml:space="preserve">L</t>
          </r>
        </is>
      </c>
      <c r="E302" s="36" t="n">
        <v>32.16</v>
      </c>
      <c r="F302" s="37" t="n">
        <v>6.42</v>
      </c>
      <c r="G302" s="37" t="n">
        <f>TRUNC(TRUNC(E302,8)*F302,2)</f>
        <v>206.46</v>
      </c>
    </row>
    <row r="303" customHeight="1" ht="15">
      <c r="A303" s="9" t="inlineStr"/>
      <c r="B303" s="9" t="inlineStr"/>
      <c r="C303" s="9" t="inlineStr"/>
      <c r="D303" s="9" t="inlineStr"/>
      <c r="E303" s="38" t="inlineStr">
        <is>
          <r>
            <t xml:space="preserve">TOTAL Material:</t>
          </r>
        </is>
      </c>
      <c r="F303" s="38" t="inlineStr"/>
      <c r="G303" s="39" t="n">
        <f>SUM(G302:G302)</f>
        <v>206.46</v>
      </c>
    </row>
    <row r="304" customHeight="1" ht="15">
      <c r="A304" s="9" t="inlineStr"/>
      <c r="B304" s="9" t="inlineStr"/>
      <c r="C304" s="9" t="inlineStr"/>
      <c r="D304" s="9" t="inlineStr"/>
      <c r="E304" s="40" t="inlineStr">
        <is>
          <r>
            <t xml:space="preserve">VALOR:</t>
          </r>
        </is>
      </c>
      <c r="F304" s="40" t="inlineStr"/>
      <c r="G304" s="41" t="n">
        <f>ROUND(SUM(G303),2)</f>
        <v>206.46</v>
      </c>
    </row>
    <row r="305" customHeight="1" ht="10">
      <c r="A305" s="9" t="inlineStr"/>
      <c r="B305" s="9" t="inlineStr"/>
      <c r="C305" s="9" t="inlineStr"/>
      <c r="D305" s="9" t="inlineStr"/>
      <c r="E305" s="31" t="inlineStr"/>
      <c r="F305" s="31" t="inlineStr"/>
      <c r="G305" s="31" t="inlineStr"/>
    </row>
    <row r="306" customHeight="1" ht="20">
      <c r="A306" s="32" t="inlineStr">
        <is>
          <r>
            <t xml:space="preserve">88261 CARPINTEIRO DE ESQUADRIAS COM ENCARGOS COMPLEMENTARES (H)</t>
          </r>
        </is>
      </c>
      <c r="B306" s="32" t="inlineStr"/>
      <c r="C306" s="32" t="inlineStr"/>
      <c r="D306" s="32" t="inlineStr"/>
      <c r="E306" s="32" t="inlineStr"/>
      <c r="F306" s="32" t="inlineStr"/>
      <c r="G306" s="32" t="inlineStr"/>
    </row>
    <row r="307" customHeight="1" ht="15">
      <c r="A307" s="33" t="inlineStr">
        <is>
          <r>
            <t xml:space="preserve">Encargos Complementares</t>
          </r>
        </is>
      </c>
      <c r="B307" s="33" t="inlineStr"/>
      <c r="C307" s="12" t="inlineStr">
        <is>
          <r>
            <t xml:space="preserve">FONTE</t>
          </r>
        </is>
      </c>
      <c r="D307" s="12" t="inlineStr">
        <is>
          <r>
            <t xml:space="preserve">UNID</t>
          </r>
        </is>
      </c>
      <c r="E307" s="12" t="inlineStr">
        <is>
          <r>
            <t xml:space="preserve">COEFICIENTE</t>
          </r>
        </is>
      </c>
      <c r="F307" s="12" t="inlineStr">
        <is>
          <r>
            <t xml:space="preserve">PREÇO UNITÁRIO</t>
          </r>
        </is>
      </c>
      <c r="G307" s="12" t="inlineStr">
        <is>
          <r>
            <t xml:space="preserve">TOTAL</t>
          </r>
        </is>
      </c>
    </row>
    <row r="308" customHeight="1" ht="21">
      <c r="A308" s="34" t="inlineStr">
        <is>
          <r>
            <t xml:space="preserve">00037370</t>
          </r>
        </is>
      </c>
      <c r="B308" s="35" t="inlineStr">
        <is>
          <r>
            <t xml:space="preserve">ALIMENTACAO - HORISTA (COLETADO CAIXA - ENCARGOS COMPLEMENTARES)</t>
          </r>
        </is>
      </c>
      <c r="C308" s="34" t="inlineStr">
        <is>
          <r>
            <t xml:space="preserve">SINAPI</t>
          </r>
        </is>
      </c>
      <c r="D308" s="34" t="inlineStr">
        <is>
          <r>
            <t xml:space="preserve">H</t>
          </r>
        </is>
      </c>
      <c r="E308" s="36" t="n">
        <v>1.0</v>
      </c>
      <c r="F308" s="37" t="n">
        <v>3.44</v>
      </c>
      <c r="G308" s="37" t="n">
        <f>TRUNC(TRUNC(E308,8)*F308,2)</f>
        <v>3.44</v>
      </c>
    </row>
    <row r="309" customHeight="1" ht="21">
      <c r="A309" s="34" t="inlineStr">
        <is>
          <r>
            <t xml:space="preserve">00043483</t>
          </r>
        </is>
      </c>
      <c r="B309" s="35" t="inlineStr">
        <is>
          <r>
            <t xml:space="preserve">EPI - FAMILIA CARPINTEIRO DE FORMAS - HORISTA (ENCARGOS COMPLEMENTARES - COLETADO CAIXA)</t>
          </r>
        </is>
      </c>
      <c r="C309" s="34" t="inlineStr">
        <is>
          <r>
            <t xml:space="preserve">SINAPI</t>
          </r>
        </is>
      </c>
      <c r="D309" s="34" t="inlineStr">
        <is>
          <r>
            <t xml:space="preserve">H</t>
          </r>
        </is>
      </c>
      <c r="E309" s="36" t="n">
        <v>1.0</v>
      </c>
      <c r="F309" s="37" t="n">
        <v>1.43</v>
      </c>
      <c r="G309" s="37" t="n">
        <f>TRUNC(TRUNC(E309,8)*F309,2)</f>
        <v>1.43</v>
      </c>
    </row>
    <row r="310" customHeight="1" ht="21">
      <c r="A310" s="34" t="inlineStr">
        <is>
          <r>
            <t xml:space="preserve">00037372</t>
          </r>
        </is>
      </c>
      <c r="B310" s="35" t="inlineStr">
        <is>
          <r>
            <t xml:space="preserve">EXAMES - HORISTA (COLETADO CAIXA - ENCARGOS COMPLEMENTARES)</t>
          </r>
        </is>
      </c>
      <c r="C310" s="34" t="inlineStr">
        <is>
          <r>
            <t xml:space="preserve">SINAPI</t>
          </r>
        </is>
      </c>
      <c r="D310" s="34" t="inlineStr">
        <is>
          <r>
            <t xml:space="preserve">H</t>
          </r>
        </is>
      </c>
      <c r="E310" s="36" t="n">
        <v>1.0</v>
      </c>
      <c r="F310" s="37" t="n">
        <v>1.43</v>
      </c>
      <c r="G310" s="37" t="n">
        <f>TRUNC(TRUNC(E310,8)*F310,2)</f>
        <v>1.43</v>
      </c>
    </row>
    <row r="311" customHeight="1" ht="29">
      <c r="A311" s="34" t="inlineStr">
        <is>
          <r>
            <t xml:space="preserve">00043459</t>
          </r>
        </is>
      </c>
      <c r="B311" s="35" t="inlineStr">
        <is>
          <r>
            <t xml:space="preserve">FERRAMENTAS - FAMILIA CARPINTEIRO DE FORMAS - HORISTA (ENCARGOS COMPLEMENTARES - COLETADO CAIXA)</t>
          </r>
        </is>
      </c>
      <c r="C311" s="34" t="inlineStr">
        <is>
          <r>
            <t xml:space="preserve">SINAPI</t>
          </r>
        </is>
      </c>
      <c r="D311" s="34" t="inlineStr">
        <is>
          <r>
            <t xml:space="preserve">H</t>
          </r>
        </is>
      </c>
      <c r="E311" s="36" t="n">
        <v>1.0</v>
      </c>
      <c r="F311" s="37" t="n">
        <v>0.44</v>
      </c>
      <c r="G311" s="37" t="n">
        <f>TRUNC(TRUNC(E311,8)*F311,2)</f>
        <v>0.44</v>
      </c>
    </row>
    <row r="312" customHeight="1" ht="21">
      <c r="A312" s="34" t="inlineStr">
        <is>
          <r>
            <t xml:space="preserve">00037373</t>
          </r>
        </is>
      </c>
      <c r="B312" s="35" t="inlineStr">
        <is>
          <r>
            <t xml:space="preserve">SEGURO - HORISTA (COLETADO CAIXA - ENCARGOS COMPLEMENTARES)</t>
          </r>
        </is>
      </c>
      <c r="C312" s="34" t="inlineStr">
        <is>
          <r>
            <t xml:space="preserve">SINAPI</t>
          </r>
        </is>
      </c>
      <c r="D312" s="34" t="inlineStr">
        <is>
          <r>
            <t xml:space="preserve">H</t>
          </r>
        </is>
      </c>
      <c r="E312" s="36" t="n">
        <v>1.0</v>
      </c>
      <c r="F312" s="37" t="n">
        <v>0.08</v>
      </c>
      <c r="G312" s="37" t="n">
        <f>TRUNC(TRUNC(E312,8)*F312,2)</f>
        <v>0.08</v>
      </c>
    </row>
    <row r="313" customHeight="1" ht="21">
      <c r="A313" s="34" t="inlineStr">
        <is>
          <r>
            <t xml:space="preserve">00037371</t>
          </r>
        </is>
      </c>
      <c r="B313" s="35" t="inlineStr">
        <is>
          <r>
            <t xml:space="preserve">TRANSPORTE - HORISTA (COLETADO CAIXA - ENCARGOS COMPLEMENTARES)</t>
          </r>
        </is>
      </c>
      <c r="C313" s="34" t="inlineStr">
        <is>
          <r>
            <t xml:space="preserve">SINAPI</t>
          </r>
        </is>
      </c>
      <c r="D313" s="34" t="inlineStr">
        <is>
          <r>
            <t xml:space="preserve">H</t>
          </r>
        </is>
      </c>
      <c r="E313" s="36" t="n">
        <v>1.0</v>
      </c>
      <c r="F313" s="37" t="n">
        <v>0.6</v>
      </c>
      <c r="G313" s="37" t="n">
        <f>TRUNC(TRUNC(E313,8)*F313,2)</f>
        <v>0.6</v>
      </c>
    </row>
    <row r="314" customHeight="1" ht="15">
      <c r="A314" s="9" t="inlineStr"/>
      <c r="B314" s="9" t="inlineStr"/>
      <c r="C314" s="9" t="inlineStr"/>
      <c r="D314" s="9" t="inlineStr"/>
      <c r="E314" s="38" t="inlineStr">
        <is>
          <r>
            <t xml:space="preserve">TOTAL Encargos Complementares:</t>
          </r>
        </is>
      </c>
      <c r="F314" s="38" t="inlineStr"/>
      <c r="G314" s="39" t="n">
        <f>SUM(G308:G313)</f>
        <v>7.42</v>
      </c>
    </row>
    <row r="315" customHeight="1" ht="15">
      <c r="A315" s="33" t="inlineStr">
        <is>
          <r>
            <t xml:space="preserve">Mão de Obra</t>
          </r>
        </is>
      </c>
      <c r="B315" s="33" t="inlineStr"/>
      <c r="C315" s="12" t="inlineStr">
        <is>
          <r>
            <t xml:space="preserve">FONTE</t>
          </r>
        </is>
      </c>
      <c r="D315" s="12" t="inlineStr">
        <is>
          <r>
            <t xml:space="preserve">UNID</t>
          </r>
        </is>
      </c>
      <c r="E315" s="12" t="inlineStr">
        <is>
          <r>
            <t xml:space="preserve">COEFICIENTE</t>
          </r>
        </is>
      </c>
      <c r="F315" s="12" t="inlineStr">
        <is>
          <r>
            <t xml:space="preserve">PREÇO UNITÁRIO</t>
          </r>
        </is>
      </c>
      <c r="G315" s="12" t="inlineStr">
        <is>
          <r>
            <t xml:space="preserve">TOTAL</t>
          </r>
        </is>
      </c>
    </row>
    <row r="316" customHeight="1" ht="15">
      <c r="A316" s="34" t="inlineStr">
        <is>
          <r>
            <t xml:space="preserve">00001214</t>
          </r>
        </is>
      </c>
      <c r="B316" s="35" t="inlineStr">
        <is>
          <r>
            <t xml:space="preserve">CARPINTEIRO DE ESQUADRIAS (HORISTA)</t>
          </r>
        </is>
      </c>
      <c r="C316" s="34" t="inlineStr">
        <is>
          <r>
            <t xml:space="preserve">SINAPI</t>
          </r>
        </is>
      </c>
      <c r="D316" s="34" t="inlineStr">
        <is>
          <r>
            <t xml:space="preserve">H</t>
          </r>
        </is>
      </c>
      <c r="E316" s="36" t="n">
        <v>1.0</v>
      </c>
      <c r="F316" s="37" t="n">
        <v>21.93</v>
      </c>
      <c r="G316" s="37" t="n">
        <f>TRUNC(TRUNC(E316,8)*F316,2)</f>
        <v>21.93</v>
      </c>
    </row>
    <row r="317" customHeight="1" ht="15">
      <c r="A317" s="9" t="inlineStr"/>
      <c r="B317" s="9" t="inlineStr"/>
      <c r="C317" s="9" t="inlineStr"/>
      <c r="D317" s="9" t="inlineStr"/>
      <c r="E317" s="38" t="inlineStr">
        <is>
          <r>
            <t xml:space="preserve">TOTAL Mão de Obra:</t>
          </r>
        </is>
      </c>
      <c r="F317" s="38" t="inlineStr"/>
      <c r="G317" s="39" t="n">
        <f>SUM(G316:G316)</f>
        <v>21.93</v>
      </c>
    </row>
    <row r="318" customHeight="1" ht="15">
      <c r="A318" s="33" t="inlineStr">
        <is>
          <r>
            <t xml:space="preserve">Serviço</t>
          </r>
        </is>
      </c>
      <c r="B318" s="33" t="inlineStr"/>
      <c r="C318" s="12" t="inlineStr">
        <is>
          <r>
            <t xml:space="preserve">FONTE</t>
          </r>
        </is>
      </c>
      <c r="D318" s="12" t="inlineStr">
        <is>
          <r>
            <t xml:space="preserve">UNID</t>
          </r>
        </is>
      </c>
      <c r="E318" s="12" t="inlineStr">
        <is>
          <r>
            <t xml:space="preserve">COEFICIENTE</t>
          </r>
        </is>
      </c>
      <c r="F318" s="12" t="inlineStr">
        <is>
          <r>
            <t xml:space="preserve">PREÇO UNITÁRIO</t>
          </r>
        </is>
      </c>
      <c r="G318" s="12" t="inlineStr">
        <is>
          <r>
            <t xml:space="preserve">TOTAL</t>
          </r>
        </is>
      </c>
    </row>
    <row r="319" customHeight="1" ht="21">
      <c r="A319" s="34" t="inlineStr">
        <is>
          <r>
            <t xml:space="preserve">95329</t>
          </r>
        </is>
      </c>
      <c r="B319" s="35" t="inlineStr">
        <is>
          <r>
            <t xml:space="preserve">CURSO DE CAPACITAÇÃO PARA CARPINTEIRO DE ESQUADRIA (ENCARGOS COMPLEMENTARES) - HORISTA</t>
          </r>
        </is>
      </c>
      <c r="C319" s="34" t="inlineStr">
        <is>
          <r>
            <t xml:space="preserve">SINAPI</t>
          </r>
        </is>
      </c>
      <c r="D319" s="34" t="inlineStr">
        <is>
          <r>
            <t xml:space="preserve">H</t>
          </r>
        </is>
      </c>
      <c r="E319" s="36" t="n">
        <v>1.0</v>
      </c>
      <c r="F319" s="37" t="n">
        <v>0.32</v>
      </c>
      <c r="G319" s="37" t="n">
        <f>TRUNC(TRUNC(E319,8)*F319,2)</f>
        <v>0.32</v>
      </c>
    </row>
    <row r="320" customHeight="1" ht="15">
      <c r="A320" s="9" t="inlineStr"/>
      <c r="B320" s="9" t="inlineStr"/>
      <c r="C320" s="9" t="inlineStr"/>
      <c r="D320" s="9" t="inlineStr"/>
      <c r="E320" s="38" t="inlineStr">
        <is>
          <r>
            <t xml:space="preserve">TOTAL Serviço:</t>
          </r>
        </is>
      </c>
      <c r="F320" s="38" t="inlineStr"/>
      <c r="G320" s="39" t="n">
        <f>SUM(G319:G319)</f>
        <v>0.32</v>
      </c>
    </row>
    <row r="321" customHeight="1" ht="15">
      <c r="A321" s="9" t="inlineStr"/>
      <c r="B321" s="9" t="inlineStr"/>
      <c r="C321" s="9" t="inlineStr"/>
      <c r="D321" s="9" t="inlineStr"/>
      <c r="E321" s="40" t="inlineStr">
        <is>
          <r>
            <t xml:space="preserve">VALOR:</t>
          </r>
        </is>
      </c>
      <c r="F321" s="40" t="inlineStr"/>
      <c r="G321" s="41" t="n">
        <f>ROUND(SUM(G314,G317,G320),2)</f>
        <v>29.67</v>
      </c>
    </row>
    <row r="322" customHeight="1" ht="10">
      <c r="A322" s="9" t="inlineStr"/>
      <c r="B322" s="9" t="inlineStr"/>
      <c r="C322" s="9" t="inlineStr"/>
      <c r="D322" s="9" t="inlineStr"/>
      <c r="E322" s="31" t="inlineStr"/>
      <c r="F322" s="31" t="inlineStr"/>
      <c r="G322" s="31" t="inlineStr"/>
    </row>
    <row r="323" customHeight="1" ht="20">
      <c r="A323" s="32" t="inlineStr">
        <is>
          <r>
            <t xml:space="preserve">88262 CARPINTEIRO DE FORMAS COM ENCARGOS COMPLEMENTARES (H)</t>
          </r>
        </is>
      </c>
      <c r="B323" s="32" t="inlineStr"/>
      <c r="C323" s="32" t="inlineStr"/>
      <c r="D323" s="32" t="inlineStr"/>
      <c r="E323" s="32" t="inlineStr"/>
      <c r="F323" s="32" t="inlineStr"/>
      <c r="G323" s="32" t="inlineStr"/>
    </row>
    <row r="324" customHeight="1" ht="15">
      <c r="A324" s="33" t="inlineStr">
        <is>
          <r>
            <t xml:space="preserve">Encargos Complementares</t>
          </r>
        </is>
      </c>
      <c r="B324" s="33" t="inlineStr"/>
      <c r="C324" s="12" t="inlineStr">
        <is>
          <r>
            <t xml:space="preserve">FONTE</t>
          </r>
        </is>
      </c>
      <c r="D324" s="12" t="inlineStr">
        <is>
          <r>
            <t xml:space="preserve">UNID</t>
          </r>
        </is>
      </c>
      <c r="E324" s="12" t="inlineStr">
        <is>
          <r>
            <t xml:space="preserve">COEFICIENTE</t>
          </r>
        </is>
      </c>
      <c r="F324" s="12" t="inlineStr">
        <is>
          <r>
            <t xml:space="preserve">PREÇO UNITÁRIO</t>
          </r>
        </is>
      </c>
      <c r="G324" s="12" t="inlineStr">
        <is>
          <r>
            <t xml:space="preserve">TOTAL</t>
          </r>
        </is>
      </c>
    </row>
    <row r="325" customHeight="1" ht="21">
      <c r="A325" s="34" t="inlineStr">
        <is>
          <r>
            <t xml:space="preserve">00037370</t>
          </r>
        </is>
      </c>
      <c r="B325" s="35" t="inlineStr">
        <is>
          <r>
            <t xml:space="preserve">ALIMENTACAO - HORISTA (COLETADO CAIXA - ENCARGOS COMPLEMENTARES)</t>
          </r>
        </is>
      </c>
      <c r="C325" s="34" t="inlineStr">
        <is>
          <r>
            <t xml:space="preserve">SINAPI</t>
          </r>
        </is>
      </c>
      <c r="D325" s="34" t="inlineStr">
        <is>
          <r>
            <t xml:space="preserve">H</t>
          </r>
        </is>
      </c>
      <c r="E325" s="36" t="n">
        <v>1.0</v>
      </c>
      <c r="F325" s="37" t="n">
        <v>3.44</v>
      </c>
      <c r="G325" s="37" t="n">
        <f>TRUNC(TRUNC(E325,8)*F325,2)</f>
        <v>3.44</v>
      </c>
    </row>
    <row r="326" customHeight="1" ht="21">
      <c r="A326" s="34" t="inlineStr">
        <is>
          <r>
            <t xml:space="preserve">00043483</t>
          </r>
        </is>
      </c>
      <c r="B326" s="35" t="inlineStr">
        <is>
          <r>
            <t xml:space="preserve">EPI - FAMILIA CARPINTEIRO DE FORMAS - HORISTA (ENCARGOS COMPLEMENTARES - COLETADO CAIXA)</t>
          </r>
        </is>
      </c>
      <c r="C326" s="34" t="inlineStr">
        <is>
          <r>
            <t xml:space="preserve">SINAPI</t>
          </r>
        </is>
      </c>
      <c r="D326" s="34" t="inlineStr">
        <is>
          <r>
            <t xml:space="preserve">H</t>
          </r>
        </is>
      </c>
      <c r="E326" s="36" t="n">
        <v>1.0</v>
      </c>
      <c r="F326" s="37" t="n">
        <v>1.43</v>
      </c>
      <c r="G326" s="37" t="n">
        <f>TRUNC(TRUNC(E326,8)*F326,2)</f>
        <v>1.43</v>
      </c>
    </row>
    <row r="327" customHeight="1" ht="21">
      <c r="A327" s="34" t="inlineStr">
        <is>
          <r>
            <t xml:space="preserve">00037372</t>
          </r>
        </is>
      </c>
      <c r="B327" s="35" t="inlineStr">
        <is>
          <r>
            <t xml:space="preserve">EXAMES - HORISTA (COLETADO CAIXA - ENCARGOS COMPLEMENTARES)</t>
          </r>
        </is>
      </c>
      <c r="C327" s="34" t="inlineStr">
        <is>
          <r>
            <t xml:space="preserve">SINAPI</t>
          </r>
        </is>
      </c>
      <c r="D327" s="34" t="inlineStr">
        <is>
          <r>
            <t xml:space="preserve">H</t>
          </r>
        </is>
      </c>
      <c r="E327" s="36" t="n">
        <v>1.0</v>
      </c>
      <c r="F327" s="37" t="n">
        <v>1.43</v>
      </c>
      <c r="G327" s="37" t="n">
        <f>TRUNC(TRUNC(E327,8)*F327,2)</f>
        <v>1.43</v>
      </c>
    </row>
    <row r="328" customHeight="1" ht="29">
      <c r="A328" s="34" t="inlineStr">
        <is>
          <r>
            <t xml:space="preserve">00043459</t>
          </r>
        </is>
      </c>
      <c r="B328" s="35" t="inlineStr">
        <is>
          <r>
            <t xml:space="preserve">FERRAMENTAS - FAMILIA CARPINTEIRO DE FORMAS - HORISTA (ENCARGOS COMPLEMENTARES - COLETADO CAIXA)</t>
          </r>
        </is>
      </c>
      <c r="C328" s="34" t="inlineStr">
        <is>
          <r>
            <t xml:space="preserve">SINAPI</t>
          </r>
        </is>
      </c>
      <c r="D328" s="34" t="inlineStr">
        <is>
          <r>
            <t xml:space="preserve">H</t>
          </r>
        </is>
      </c>
      <c r="E328" s="36" t="n">
        <v>1.0</v>
      </c>
      <c r="F328" s="37" t="n">
        <v>0.44</v>
      </c>
      <c r="G328" s="37" t="n">
        <f>TRUNC(TRUNC(E328,8)*F328,2)</f>
        <v>0.44</v>
      </c>
    </row>
    <row r="329" customHeight="1" ht="21">
      <c r="A329" s="34" t="inlineStr">
        <is>
          <r>
            <t xml:space="preserve">00037373</t>
          </r>
        </is>
      </c>
      <c r="B329" s="35" t="inlineStr">
        <is>
          <r>
            <t xml:space="preserve">SEGURO - HORISTA (COLETADO CAIXA - ENCARGOS COMPLEMENTARES)</t>
          </r>
        </is>
      </c>
      <c r="C329" s="34" t="inlineStr">
        <is>
          <r>
            <t xml:space="preserve">SINAPI</t>
          </r>
        </is>
      </c>
      <c r="D329" s="34" t="inlineStr">
        <is>
          <r>
            <t xml:space="preserve">H</t>
          </r>
        </is>
      </c>
      <c r="E329" s="36" t="n">
        <v>1.0</v>
      </c>
      <c r="F329" s="37" t="n">
        <v>0.08</v>
      </c>
      <c r="G329" s="37" t="n">
        <f>TRUNC(TRUNC(E329,8)*F329,2)</f>
        <v>0.08</v>
      </c>
    </row>
    <row r="330" customHeight="1" ht="21">
      <c r="A330" s="34" t="inlineStr">
        <is>
          <r>
            <t xml:space="preserve">00037371</t>
          </r>
        </is>
      </c>
      <c r="B330" s="35" t="inlineStr">
        <is>
          <r>
            <t xml:space="preserve">TRANSPORTE - HORISTA (COLETADO CAIXA - ENCARGOS COMPLEMENTARES)</t>
          </r>
        </is>
      </c>
      <c r="C330" s="34" t="inlineStr">
        <is>
          <r>
            <t xml:space="preserve">SINAPI</t>
          </r>
        </is>
      </c>
      <c r="D330" s="34" t="inlineStr">
        <is>
          <r>
            <t xml:space="preserve">H</t>
          </r>
        </is>
      </c>
      <c r="E330" s="36" t="n">
        <v>1.0</v>
      </c>
      <c r="F330" s="37" t="n">
        <v>0.6</v>
      </c>
      <c r="G330" s="37" t="n">
        <f>TRUNC(TRUNC(E330,8)*F330,2)</f>
        <v>0.6</v>
      </c>
    </row>
    <row r="331" customHeight="1" ht="15">
      <c r="A331" s="9" t="inlineStr"/>
      <c r="B331" s="9" t="inlineStr"/>
      <c r="C331" s="9" t="inlineStr"/>
      <c r="D331" s="9" t="inlineStr"/>
      <c r="E331" s="38" t="inlineStr">
        <is>
          <r>
            <t xml:space="preserve">TOTAL Encargos Complementares:</t>
          </r>
        </is>
      </c>
      <c r="F331" s="38" t="inlineStr"/>
      <c r="G331" s="39" t="n">
        <f>SUM(G325:G330)</f>
        <v>7.42</v>
      </c>
    </row>
    <row r="332" customHeight="1" ht="15">
      <c r="A332" s="33" t="inlineStr">
        <is>
          <r>
            <t xml:space="preserve">Mão de Obra</t>
          </r>
        </is>
      </c>
      <c r="B332" s="33" t="inlineStr"/>
      <c r="C332" s="12" t="inlineStr">
        <is>
          <r>
            <t xml:space="preserve">FONTE</t>
          </r>
        </is>
      </c>
      <c r="D332" s="12" t="inlineStr">
        <is>
          <r>
            <t xml:space="preserve">UNID</t>
          </r>
        </is>
      </c>
      <c r="E332" s="12" t="inlineStr">
        <is>
          <r>
            <t xml:space="preserve">COEFICIENTE</t>
          </r>
        </is>
      </c>
      <c r="F332" s="12" t="inlineStr">
        <is>
          <r>
            <t xml:space="preserve">PREÇO UNITÁRIO</t>
          </r>
        </is>
      </c>
      <c r="G332" s="12" t="inlineStr">
        <is>
          <r>
            <t xml:space="preserve">TOTAL</t>
          </r>
        </is>
      </c>
    </row>
    <row r="333" customHeight="1" ht="15">
      <c r="A333" s="34" t="inlineStr">
        <is>
          <r>
            <t xml:space="preserve">00001213</t>
          </r>
        </is>
      </c>
      <c r="B333" s="35" t="inlineStr">
        <is>
          <r>
            <t xml:space="preserve">CARPINTEIRO DE FORMAS PARA CONCRETO (HORISTA)</t>
          </r>
        </is>
      </c>
      <c r="C333" s="34" t="inlineStr">
        <is>
          <r>
            <t xml:space="preserve">SINAPI</t>
          </r>
        </is>
      </c>
      <c r="D333" s="34" t="inlineStr">
        <is>
          <r>
            <t xml:space="preserve">H</t>
          </r>
        </is>
      </c>
      <c r="E333" s="36" t="n">
        <v>1.0</v>
      </c>
      <c r="F333" s="37" t="n">
        <v>23.31</v>
      </c>
      <c r="G333" s="37" t="n">
        <f>TRUNC(TRUNC(E333,8)*F333,2)</f>
        <v>23.31</v>
      </c>
    </row>
    <row r="334" customHeight="1" ht="15">
      <c r="A334" s="9" t="inlineStr"/>
      <c r="B334" s="9" t="inlineStr"/>
      <c r="C334" s="9" t="inlineStr"/>
      <c r="D334" s="9" t="inlineStr"/>
      <c r="E334" s="38" t="inlineStr">
        <is>
          <r>
            <t xml:space="preserve">TOTAL Mão de Obra:</t>
          </r>
        </is>
      </c>
      <c r="F334" s="38" t="inlineStr"/>
      <c r="G334" s="39" t="n">
        <f>SUM(G333:G333)</f>
        <v>23.31</v>
      </c>
    </row>
    <row r="335" customHeight="1" ht="15">
      <c r="A335" s="33" t="inlineStr">
        <is>
          <r>
            <t xml:space="preserve">Serviço</t>
          </r>
        </is>
      </c>
      <c r="B335" s="33" t="inlineStr"/>
      <c r="C335" s="12" t="inlineStr">
        <is>
          <r>
            <t xml:space="preserve">FONTE</t>
          </r>
        </is>
      </c>
      <c r="D335" s="12" t="inlineStr">
        <is>
          <r>
            <t xml:space="preserve">UNID</t>
          </r>
        </is>
      </c>
      <c r="E335" s="12" t="inlineStr">
        <is>
          <r>
            <t xml:space="preserve">COEFICIENTE</t>
          </r>
        </is>
      </c>
      <c r="F335" s="12" t="inlineStr">
        <is>
          <r>
            <t xml:space="preserve">PREÇO UNITÁRIO</t>
          </r>
        </is>
      </c>
      <c r="G335" s="12" t="inlineStr">
        <is>
          <r>
            <t xml:space="preserve">TOTAL</t>
          </r>
        </is>
      </c>
    </row>
    <row r="336" customHeight="1" ht="21">
      <c r="A336" s="34" t="inlineStr">
        <is>
          <r>
            <t xml:space="preserve">95330</t>
          </r>
        </is>
      </c>
      <c r="B336" s="35" t="inlineStr">
        <is>
          <r>
            <t xml:space="preserve">CURSO DE CAPACITAÇÃO PARA CARPINTEIRO DE FÔRMAS (ENCARGOS COMPLEMENTARES) - HORISTA</t>
          </r>
        </is>
      </c>
      <c r="C336" s="34" t="inlineStr">
        <is>
          <r>
            <t xml:space="preserve">SINAPI</t>
          </r>
        </is>
      </c>
      <c r="D336" s="34" t="inlineStr">
        <is>
          <r>
            <t xml:space="preserve">H</t>
          </r>
        </is>
      </c>
      <c r="E336" s="36" t="n">
        <v>1.0</v>
      </c>
      <c r="F336" s="37" t="n">
        <v>0.26</v>
      </c>
      <c r="G336" s="37" t="n">
        <f>TRUNC(TRUNC(E336,8)*F336,2)</f>
        <v>0.26</v>
      </c>
    </row>
    <row r="337" customHeight="1" ht="15">
      <c r="A337" s="9" t="inlineStr"/>
      <c r="B337" s="9" t="inlineStr"/>
      <c r="C337" s="9" t="inlineStr"/>
      <c r="D337" s="9" t="inlineStr"/>
      <c r="E337" s="38" t="inlineStr">
        <is>
          <r>
            <t xml:space="preserve">TOTAL Serviço:</t>
          </r>
        </is>
      </c>
      <c r="F337" s="38" t="inlineStr"/>
      <c r="G337" s="39" t="n">
        <f>SUM(G336:G336)</f>
        <v>0.26</v>
      </c>
    </row>
    <row r="338" customHeight="1" ht="15">
      <c r="A338" s="9" t="inlineStr"/>
      <c r="B338" s="9" t="inlineStr"/>
      <c r="C338" s="9" t="inlineStr"/>
      <c r="D338" s="9" t="inlineStr"/>
      <c r="E338" s="40" t="inlineStr">
        <is>
          <r>
            <t xml:space="preserve">VALOR:</t>
          </r>
        </is>
      </c>
      <c r="F338" s="40" t="inlineStr"/>
      <c r="G338" s="41" t="n">
        <f>ROUND(SUM(G331,G334,G337),2)</f>
        <v>30.99</v>
      </c>
    </row>
    <row r="339" customHeight="1" ht="10">
      <c r="A339" s="9" t="inlineStr"/>
      <c r="B339" s="9" t="inlineStr"/>
      <c r="C339" s="9" t="inlineStr"/>
      <c r="D339" s="9" t="inlineStr"/>
      <c r="E339" s="31" t="inlineStr"/>
      <c r="F339" s="31" t="inlineStr"/>
      <c r="G339" s="31" t="inlineStr"/>
    </row>
    <row r="340" customHeight="1" ht="20">
      <c r="A340" s="32" t="inlineStr">
        <is>
          <r>
            <t xml:space="preserve">87878 CHAPISCO APLICADO EM ALVENARIAS E ESTRUTURAS DE CONCRETO INTERNAS, COM COLHER DE PEDREIRO. ARGAMASSA TRAÇO 1:3 COM PREPARO MANUAL. AF_10/2022 (M2)</t>
          </r>
        </is>
      </c>
      <c r="B340" s="32" t="inlineStr"/>
      <c r="C340" s="32" t="inlineStr"/>
      <c r="D340" s="32" t="inlineStr"/>
      <c r="E340" s="32" t="inlineStr"/>
      <c r="F340" s="32" t="inlineStr"/>
      <c r="G340" s="32" t="inlineStr"/>
    </row>
    <row r="341" customHeight="1" ht="15">
      <c r="A341" s="33" t="inlineStr">
        <is>
          <r>
            <t xml:space="preserve">Mão de Obra com Encargos Complementares</t>
          </r>
        </is>
      </c>
      <c r="B341" s="33" t="inlineStr"/>
      <c r="C341" s="12" t="inlineStr">
        <is>
          <r>
            <t xml:space="preserve">FONTE</t>
          </r>
        </is>
      </c>
      <c r="D341" s="12" t="inlineStr">
        <is>
          <r>
            <t xml:space="preserve">UNID</t>
          </r>
        </is>
      </c>
      <c r="E341" s="12" t="inlineStr">
        <is>
          <r>
            <t xml:space="preserve">COEFICIENTE</t>
          </r>
        </is>
      </c>
      <c r="F341" s="12" t="inlineStr">
        <is>
          <r>
            <t xml:space="preserve">PREÇO UNITÁRIO</t>
          </r>
        </is>
      </c>
      <c r="G341" s="12" t="inlineStr">
        <is>
          <r>
            <t xml:space="preserve">TOTAL</t>
          </r>
        </is>
      </c>
    </row>
    <row r="342" customHeight="1" ht="15">
      <c r="A342" s="34" t="inlineStr">
        <is>
          <r>
            <t xml:space="preserve">88309</t>
          </r>
        </is>
      </c>
      <c r="B342" s="35" t="inlineStr">
        <is>
          <r>
            <t xml:space="preserve">PEDREIRO COM ENCARGOS COMPLEMENTARES</t>
          </r>
        </is>
      </c>
      <c r="C342" s="34" t="inlineStr">
        <is>
          <r>
            <t xml:space="preserve">SINAPI</t>
          </r>
        </is>
      </c>
      <c r="D342" s="34" t="inlineStr">
        <is>
          <r>
            <t xml:space="preserve">H</t>
          </r>
        </is>
      </c>
      <c r="E342" s="36" t="n">
        <v>0.0681</v>
      </c>
      <c r="F342" s="37" t="n">
        <v>31.44</v>
      </c>
      <c r="G342" s="37" t="n">
        <f>TRUNC(TRUNC(E342,8)*F342,2)</f>
        <v>2.14</v>
      </c>
    </row>
    <row r="343" customHeight="1" ht="15">
      <c r="A343" s="34" t="inlineStr">
        <is>
          <r>
            <t xml:space="preserve">88316</t>
          </r>
        </is>
      </c>
      <c r="B343" s="35" t="inlineStr">
        <is>
          <r>
            <t xml:space="preserve">SERVENTE COM ENCARGOS COMPLEMENTARES</t>
          </r>
        </is>
      </c>
      <c r="C343" s="34" t="inlineStr">
        <is>
          <r>
            <t xml:space="preserve">SINAPI</t>
          </r>
        </is>
      </c>
      <c r="D343" s="34" t="inlineStr">
        <is>
          <r>
            <t xml:space="preserve">H</t>
          </r>
        </is>
      </c>
      <c r="E343" s="36" t="n">
        <v>0.0255</v>
      </c>
      <c r="F343" s="37" t="n">
        <v>26.93</v>
      </c>
      <c r="G343" s="37" t="n">
        <f>TRUNC(TRUNC(E343,8)*F343,2)</f>
        <v>0.68</v>
      </c>
    </row>
    <row r="344" customHeight="1" ht="18">
      <c r="A344" s="9" t="inlineStr"/>
      <c r="B344" s="9" t="inlineStr"/>
      <c r="C344" s="9" t="inlineStr"/>
      <c r="D344" s="9" t="inlineStr"/>
      <c r="E344" s="38" t="inlineStr">
        <is>
          <r>
            <t xml:space="preserve">TOTAL Mão de Obra com Encargos Complementares:</t>
          </r>
        </is>
      </c>
      <c r="F344" s="38" t="inlineStr"/>
      <c r="G344" s="39" t="n">
        <f>SUM(G342:G343)</f>
        <v>2.82</v>
      </c>
    </row>
    <row r="345" customHeight="1" ht="15">
      <c r="A345" s="33" t="inlineStr">
        <is>
          <r>
            <t xml:space="preserve">Serviço</t>
          </r>
        </is>
      </c>
      <c r="B345" s="33" t="inlineStr"/>
      <c r="C345" s="12" t="inlineStr">
        <is>
          <r>
            <t xml:space="preserve">FONTE</t>
          </r>
        </is>
      </c>
      <c r="D345" s="12" t="inlineStr">
        <is>
          <r>
            <t xml:space="preserve">UNID</t>
          </r>
        </is>
      </c>
      <c r="E345" s="12" t="inlineStr">
        <is>
          <r>
            <t xml:space="preserve">COEFICIENTE</t>
          </r>
        </is>
      </c>
      <c r="F345" s="12" t="inlineStr">
        <is>
          <r>
            <t xml:space="preserve">PREÇO UNITÁRIO</t>
          </r>
        </is>
      </c>
      <c r="G345" s="12" t="inlineStr">
        <is>
          <r>
            <t xml:space="preserve">TOTAL</t>
          </r>
        </is>
      </c>
    </row>
    <row r="346" customHeight="1" ht="29">
      <c r="A346" s="34" t="inlineStr">
        <is>
          <r>
            <t xml:space="preserve">87377</t>
          </r>
        </is>
      </c>
      <c r="B346" s="35" t="inlineStr">
        <is>
          <r>
            <t xml:space="preserve">ARGAMASSA TRAÇO 1:3 (EM VOLUME DE CIMENTO E AREIA GROSSA ÚMIDA) PARA CHAPISCO CONVENCIONAL, PREPARO MANUAL. AF_08/2019</t>
          </r>
        </is>
      </c>
      <c r="C346" s="34" t="inlineStr">
        <is>
          <r>
            <t xml:space="preserve">SINAPI</t>
          </r>
        </is>
      </c>
      <c r="D346" s="34" t="inlineStr">
        <is>
          <r>
            <t xml:space="preserve">M3</t>
          </r>
        </is>
      </c>
      <c r="E346" s="36" t="n">
        <v>0.0037</v>
      </c>
      <c r="F346" s="37" t="n">
        <v>946.75</v>
      </c>
      <c r="G346" s="37" t="n">
        <f>TRUNC(TRUNC(E346,8)*F346,2)</f>
        <v>3.5</v>
      </c>
    </row>
    <row r="347" customHeight="1" ht="15">
      <c r="A347" s="9" t="inlineStr"/>
      <c r="B347" s="9" t="inlineStr"/>
      <c r="C347" s="9" t="inlineStr"/>
      <c r="D347" s="9" t="inlineStr"/>
      <c r="E347" s="38" t="inlineStr">
        <is>
          <r>
            <t xml:space="preserve">TOTAL Serviço:</t>
          </r>
        </is>
      </c>
      <c r="F347" s="38" t="inlineStr"/>
      <c r="G347" s="39" t="n">
        <f>SUM(G346:G346)</f>
        <v>3.5</v>
      </c>
    </row>
    <row r="348" customHeight="1" ht="15">
      <c r="A348" s="9" t="inlineStr"/>
      <c r="B348" s="9" t="inlineStr"/>
      <c r="C348" s="9" t="inlineStr"/>
      <c r="D348" s="9" t="inlineStr"/>
      <c r="E348" s="40" t="inlineStr">
        <is>
          <r>
            <t xml:space="preserve">VALOR:</t>
          </r>
        </is>
      </c>
      <c r="F348" s="40" t="inlineStr"/>
      <c r="G348" s="41" t="n">
        <f>ROUND(SUM(G344,G347),2)</f>
        <v>6.32</v>
      </c>
    </row>
    <row r="349" customHeight="1" ht="10">
      <c r="A349" s="9" t="inlineStr"/>
      <c r="B349" s="9" t="inlineStr"/>
      <c r="C349" s="9" t="inlineStr"/>
      <c r="D349" s="9" t="inlineStr"/>
      <c r="E349" s="31" t="inlineStr"/>
      <c r="F349" s="31" t="inlineStr"/>
      <c r="G349" s="31" t="inlineStr"/>
    </row>
    <row r="350" customHeight="1" ht="20">
      <c r="A350" s="32" t="inlineStr">
        <is>
          <r>
            <t xml:space="preserve">91534 COMPACTADOR DE SOLOS DE PERCUSSÃO (SOQUETE) COM MOTOR A GASOLINA 4 TEMPOS, POTÊNCIA 4 CV - CHI DIURNO. AF_08/2015 (CHI)</t>
          </r>
        </is>
      </c>
      <c r="B350" s="32" t="inlineStr"/>
      <c r="C350" s="32" t="inlineStr"/>
      <c r="D350" s="32" t="inlineStr"/>
      <c r="E350" s="32" t="inlineStr"/>
      <c r="F350" s="32" t="inlineStr"/>
      <c r="G350" s="32" t="inlineStr"/>
    </row>
    <row r="351" customHeight="1" ht="15">
      <c r="A351" s="33" t="inlineStr">
        <is>
          <r>
            <t xml:space="preserve">Mão de Obra com Encargos Complementares</t>
          </r>
        </is>
      </c>
      <c r="B351" s="33" t="inlineStr"/>
      <c r="C351" s="12" t="inlineStr">
        <is>
          <r>
            <t xml:space="preserve">FONTE</t>
          </r>
        </is>
      </c>
      <c r="D351" s="12" t="inlineStr">
        <is>
          <r>
            <t xml:space="preserve">UNID</t>
          </r>
        </is>
      </c>
      <c r="E351" s="12" t="inlineStr">
        <is>
          <r>
            <t xml:space="preserve">COEFICIENTE</t>
          </r>
        </is>
      </c>
      <c r="F351" s="12" t="inlineStr">
        <is>
          <r>
            <t xml:space="preserve">PREÇO UNITÁRIO</t>
          </r>
        </is>
      </c>
      <c r="G351" s="12" t="inlineStr">
        <is>
          <r>
            <t xml:space="preserve">TOTAL</t>
          </r>
        </is>
      </c>
    </row>
    <row r="352" customHeight="1" ht="21">
      <c r="A352" s="34" t="inlineStr">
        <is>
          <r>
            <t xml:space="preserve">88297</t>
          </r>
        </is>
      </c>
      <c r="B352" s="35" t="inlineStr">
        <is>
          <r>
            <t xml:space="preserve">OPERADOR DE MÁQUINAS E EQUIPAMENTOS COM ENCARGOS COMPLEMENTARES</t>
          </r>
        </is>
      </c>
      <c r="C352" s="34" t="inlineStr">
        <is>
          <r>
            <t xml:space="preserve">SINAPI</t>
          </r>
        </is>
      </c>
      <c r="D352" s="34" t="inlineStr">
        <is>
          <r>
            <t xml:space="preserve">H</t>
          </r>
        </is>
      </c>
      <c r="E352" s="36" t="n">
        <v>1.0</v>
      </c>
      <c r="F352" s="37" t="n">
        <v>37.26</v>
      </c>
      <c r="G352" s="37" t="n">
        <f>TRUNC(TRUNC(E352,8)*F352,2)</f>
        <v>37.26</v>
      </c>
    </row>
    <row r="353" customHeight="1" ht="18">
      <c r="A353" s="9" t="inlineStr"/>
      <c r="B353" s="9" t="inlineStr"/>
      <c r="C353" s="9" t="inlineStr"/>
      <c r="D353" s="9" t="inlineStr"/>
      <c r="E353" s="38" t="inlineStr">
        <is>
          <r>
            <t xml:space="preserve">TOTAL Mão de Obra com Encargos Complementares:</t>
          </r>
        </is>
      </c>
      <c r="F353" s="38" t="inlineStr"/>
      <c r="G353" s="39" t="n">
        <f>SUM(G352:G352)</f>
        <v>37.26</v>
      </c>
    </row>
    <row r="354" customHeight="1" ht="15">
      <c r="A354" s="33" t="inlineStr">
        <is>
          <r>
            <t xml:space="preserve">Serviço</t>
          </r>
        </is>
      </c>
      <c r="B354" s="33" t="inlineStr"/>
      <c r="C354" s="12" t="inlineStr">
        <is>
          <r>
            <t xml:space="preserve">FONTE</t>
          </r>
        </is>
      </c>
      <c r="D354" s="12" t="inlineStr">
        <is>
          <r>
            <t xml:space="preserve">UNID</t>
          </r>
        </is>
      </c>
      <c r="E354" s="12" t="inlineStr">
        <is>
          <r>
            <t xml:space="preserve">COEFICIENTE</t>
          </r>
        </is>
      </c>
      <c r="F354" s="12" t="inlineStr">
        <is>
          <r>
            <t xml:space="preserve">PREÇO UNITÁRIO</t>
          </r>
        </is>
      </c>
      <c r="G354" s="12" t="inlineStr">
        <is>
          <r>
            <t xml:space="preserve">TOTAL</t>
          </r>
        </is>
      </c>
    </row>
    <row r="355" customHeight="1" ht="29">
      <c r="A355" s="34" t="inlineStr">
        <is>
          <r>
            <t xml:space="preserve">91529</t>
          </r>
        </is>
      </c>
      <c r="B355" s="35" t="inlineStr">
        <is>
          <r>
            <t xml:space="preserve">COMPACTADOR DE SOLOS DE PERCUSSÃO (SOQUETE) COM MOTOR A GASOLINA 4 TEMPOS, POTÊNCIA 4 CV - DEPRECIAÇÃO. AF_08/2015</t>
          </r>
        </is>
      </c>
      <c r="C355" s="34" t="inlineStr">
        <is>
          <r>
            <t xml:space="preserve">SINAPI</t>
          </r>
        </is>
      </c>
      <c r="D355" s="34" t="inlineStr">
        <is>
          <r>
            <t xml:space="preserve">H</t>
          </r>
        </is>
      </c>
      <c r="E355" s="36" t="n">
        <v>1.0</v>
      </c>
      <c r="F355" s="37" t="n">
        <v>1.07</v>
      </c>
      <c r="G355" s="37" t="n">
        <f>TRUNC(TRUNC(E355,8)*F355,2)</f>
        <v>1.07</v>
      </c>
    </row>
    <row r="356" customHeight="1" ht="29">
      <c r="A356" s="34" t="inlineStr">
        <is>
          <r>
            <t xml:space="preserve">91530</t>
          </r>
        </is>
      </c>
      <c r="B356" s="35" t="inlineStr">
        <is>
          <r>
            <t xml:space="preserve">COMPACTADOR DE SOLOS DE PERCUSSÃO (SOQUETE) COM MOTOR A GASOLINA 4 TEMPOS, POTÊNCIA 4 CV - JUROS. AF_08/2015</t>
          </r>
        </is>
      </c>
      <c r="C356" s="34" t="inlineStr">
        <is>
          <r>
            <t xml:space="preserve">SINAPI</t>
          </r>
        </is>
      </c>
      <c r="D356" s="34" t="inlineStr">
        <is>
          <r>
            <t xml:space="preserve">H</t>
          </r>
        </is>
      </c>
      <c r="E356" s="36" t="n">
        <v>1.0</v>
      </c>
      <c r="F356" s="37" t="n">
        <v>0.28</v>
      </c>
      <c r="G356" s="37" t="n">
        <f>TRUNC(TRUNC(E356,8)*F356,2)</f>
        <v>0.28</v>
      </c>
    </row>
    <row r="357" customHeight="1" ht="15">
      <c r="A357" s="9" t="inlineStr"/>
      <c r="B357" s="9" t="inlineStr"/>
      <c r="C357" s="9" t="inlineStr"/>
      <c r="D357" s="9" t="inlineStr"/>
      <c r="E357" s="38" t="inlineStr">
        <is>
          <r>
            <t xml:space="preserve">TOTAL Serviço:</t>
          </r>
        </is>
      </c>
      <c r="F357" s="38" t="inlineStr"/>
      <c r="G357" s="39" t="n">
        <f>SUM(G355:G356)</f>
        <v>1.35</v>
      </c>
    </row>
    <row r="358" customHeight="1" ht="15">
      <c r="A358" s="9" t="inlineStr"/>
      <c r="B358" s="9" t="inlineStr"/>
      <c r="C358" s="9" t="inlineStr"/>
      <c r="D358" s="9" t="inlineStr"/>
      <c r="E358" s="40" t="inlineStr">
        <is>
          <r>
            <t xml:space="preserve">VALOR:</t>
          </r>
        </is>
      </c>
      <c r="F358" s="40" t="inlineStr"/>
      <c r="G358" s="41" t="n">
        <f>ROUND(SUM(G353,G357),2)</f>
        <v>38.61</v>
      </c>
    </row>
    <row r="359" customHeight="1" ht="10">
      <c r="A359" s="9" t="inlineStr"/>
      <c r="B359" s="9" t="inlineStr"/>
      <c r="C359" s="9" t="inlineStr"/>
      <c r="D359" s="9" t="inlineStr"/>
      <c r="E359" s="31" t="inlineStr"/>
      <c r="F359" s="31" t="inlineStr"/>
      <c r="G359" s="31" t="inlineStr"/>
    </row>
    <row r="360" customHeight="1" ht="20">
      <c r="A360" s="32" t="inlineStr">
        <is>
          <r>
            <t xml:space="preserve">91533 COMPACTADOR DE SOLOS DE PERCUSSÃO (SOQUETE) COM MOTOR A GASOLINA 4 TEMPOS, POTÊNCIA 4 CV - CHP DIURNO. AF_08/2015 (CHP)</t>
          </r>
        </is>
      </c>
      <c r="B360" s="32" t="inlineStr"/>
      <c r="C360" s="32" t="inlineStr"/>
      <c r="D360" s="32" t="inlineStr"/>
      <c r="E360" s="32" t="inlineStr"/>
      <c r="F360" s="32" t="inlineStr"/>
      <c r="G360" s="32" t="inlineStr"/>
    </row>
    <row r="361" customHeight="1" ht="15">
      <c r="A361" s="33" t="inlineStr">
        <is>
          <r>
            <t xml:space="preserve">Mão de Obra com Encargos Complementares</t>
          </r>
        </is>
      </c>
      <c r="B361" s="33" t="inlineStr"/>
      <c r="C361" s="12" t="inlineStr">
        <is>
          <r>
            <t xml:space="preserve">FONTE</t>
          </r>
        </is>
      </c>
      <c r="D361" s="12" t="inlineStr">
        <is>
          <r>
            <t xml:space="preserve">UNID</t>
          </r>
        </is>
      </c>
      <c r="E361" s="12" t="inlineStr">
        <is>
          <r>
            <t xml:space="preserve">COEFICIENTE</t>
          </r>
        </is>
      </c>
      <c r="F361" s="12" t="inlineStr">
        <is>
          <r>
            <t xml:space="preserve">PREÇO UNITÁRIO</t>
          </r>
        </is>
      </c>
      <c r="G361" s="12" t="inlineStr">
        <is>
          <r>
            <t xml:space="preserve">TOTAL</t>
          </r>
        </is>
      </c>
    </row>
    <row r="362" customHeight="1" ht="21">
      <c r="A362" s="34" t="inlineStr">
        <is>
          <r>
            <t xml:space="preserve">88297</t>
          </r>
        </is>
      </c>
      <c r="B362" s="35" t="inlineStr">
        <is>
          <r>
            <t xml:space="preserve">OPERADOR DE MÁQUINAS E EQUIPAMENTOS COM ENCARGOS COMPLEMENTARES</t>
          </r>
        </is>
      </c>
      <c r="C362" s="34" t="inlineStr">
        <is>
          <r>
            <t xml:space="preserve">SINAPI</t>
          </r>
        </is>
      </c>
      <c r="D362" s="34" t="inlineStr">
        <is>
          <r>
            <t xml:space="preserve">H</t>
          </r>
        </is>
      </c>
      <c r="E362" s="36" t="n">
        <v>1.0</v>
      </c>
      <c r="F362" s="37" t="n">
        <v>37.26</v>
      </c>
      <c r="G362" s="37" t="n">
        <f>TRUNC(TRUNC(E362,8)*F362,2)</f>
        <v>37.26</v>
      </c>
    </row>
    <row r="363" customHeight="1" ht="18">
      <c r="A363" s="9" t="inlineStr"/>
      <c r="B363" s="9" t="inlineStr"/>
      <c r="C363" s="9" t="inlineStr"/>
      <c r="D363" s="9" t="inlineStr"/>
      <c r="E363" s="38" t="inlineStr">
        <is>
          <r>
            <t xml:space="preserve">TOTAL Mão de Obra com Encargos Complementares:</t>
          </r>
        </is>
      </c>
      <c r="F363" s="38" t="inlineStr"/>
      <c r="G363" s="39" t="n">
        <f>SUM(G362:G362)</f>
        <v>37.26</v>
      </c>
    </row>
    <row r="364" customHeight="1" ht="15">
      <c r="A364" s="33" t="inlineStr">
        <is>
          <r>
            <t xml:space="preserve">Serviço</t>
          </r>
        </is>
      </c>
      <c r="B364" s="33" t="inlineStr"/>
      <c r="C364" s="12" t="inlineStr">
        <is>
          <r>
            <t xml:space="preserve">FONTE</t>
          </r>
        </is>
      </c>
      <c r="D364" s="12" t="inlineStr">
        <is>
          <r>
            <t xml:space="preserve">UNID</t>
          </r>
        </is>
      </c>
      <c r="E364" s="12" t="inlineStr">
        <is>
          <r>
            <t xml:space="preserve">COEFICIENTE</t>
          </r>
        </is>
      </c>
      <c r="F364" s="12" t="inlineStr">
        <is>
          <r>
            <t xml:space="preserve">PREÇO UNITÁRIO</t>
          </r>
        </is>
      </c>
      <c r="G364" s="12" t="inlineStr">
        <is>
          <r>
            <t xml:space="preserve">TOTAL</t>
          </r>
        </is>
      </c>
    </row>
    <row r="365" customHeight="1" ht="29">
      <c r="A365" s="34" t="inlineStr">
        <is>
          <r>
            <t xml:space="preserve">91529</t>
          </r>
        </is>
      </c>
      <c r="B365" s="35" t="inlineStr">
        <is>
          <r>
            <t xml:space="preserve">COMPACTADOR DE SOLOS DE PERCUSSÃO (SOQUETE) COM MOTOR A GASOLINA 4 TEMPOS, POTÊNCIA 4 CV - DEPRECIAÇÃO. AF_08/2015</t>
          </r>
        </is>
      </c>
      <c r="C365" s="34" t="inlineStr">
        <is>
          <r>
            <t xml:space="preserve">SINAPI</t>
          </r>
        </is>
      </c>
      <c r="D365" s="34" t="inlineStr">
        <is>
          <r>
            <t xml:space="preserve">H</t>
          </r>
        </is>
      </c>
      <c r="E365" s="36" t="n">
        <v>1.0</v>
      </c>
      <c r="F365" s="37" t="n">
        <v>1.07</v>
      </c>
      <c r="G365" s="37" t="n">
        <f>TRUNC(TRUNC(E365,8)*F365,2)</f>
        <v>1.07</v>
      </c>
    </row>
    <row r="366" customHeight="1" ht="29">
      <c r="A366" s="34" t="inlineStr">
        <is>
          <r>
            <t xml:space="preserve">91530</t>
          </r>
        </is>
      </c>
      <c r="B366" s="35" t="inlineStr">
        <is>
          <r>
            <t xml:space="preserve">COMPACTADOR DE SOLOS DE PERCUSSÃO (SOQUETE) COM MOTOR A GASOLINA 4 TEMPOS, POTÊNCIA 4 CV - JUROS. AF_08/2015</t>
          </r>
        </is>
      </c>
      <c r="C366" s="34" t="inlineStr">
        <is>
          <r>
            <t xml:space="preserve">SINAPI</t>
          </r>
        </is>
      </c>
      <c r="D366" s="34" t="inlineStr">
        <is>
          <r>
            <t xml:space="preserve">H</t>
          </r>
        </is>
      </c>
      <c r="E366" s="36" t="n">
        <v>1.0</v>
      </c>
      <c r="F366" s="37" t="n">
        <v>0.28</v>
      </c>
      <c r="G366" s="37" t="n">
        <f>TRUNC(TRUNC(E366,8)*F366,2)</f>
        <v>0.28</v>
      </c>
    </row>
    <row r="367" customHeight="1" ht="29">
      <c r="A367" s="34" t="inlineStr">
        <is>
          <r>
            <t xml:space="preserve">91531</t>
          </r>
        </is>
      </c>
      <c r="B367" s="35" t="inlineStr">
        <is>
          <r>
            <t xml:space="preserve">COMPACTADOR DE SOLOS DE PERCUSSÃO (SOQUETE) COM MOTOR A GASOLINA 4 TEMPOS, POTÊNCIA 4 CV - MANUTENÇÃO. AF_08/2015</t>
          </r>
        </is>
      </c>
      <c r="C367" s="34" t="inlineStr">
        <is>
          <r>
            <t xml:space="preserve">SINAPI</t>
          </r>
        </is>
      </c>
      <c r="D367" s="34" t="inlineStr">
        <is>
          <r>
            <t xml:space="preserve">H</t>
          </r>
        </is>
      </c>
      <c r="E367" s="36" t="n">
        <v>1.0</v>
      </c>
      <c r="F367" s="37" t="n">
        <v>1.34</v>
      </c>
      <c r="G367" s="37" t="n">
        <f>TRUNC(TRUNC(E367,8)*F367,2)</f>
        <v>1.34</v>
      </c>
    </row>
    <row r="368" customHeight="1" ht="29">
      <c r="A368" s="34" t="inlineStr">
        <is>
          <r>
            <t xml:space="preserve">91532</t>
          </r>
        </is>
      </c>
      <c r="B368" s="35" t="inlineStr">
        <is>
          <r>
            <t xml:space="preserve">COMPACTADOR DE SOLOS DE PERCUSSÃO (SOQUETE) COM MOTOR A GASOLINA 4 TEMPOS, POTÊNCIA 4 CV - MATERIAIS NA OPERAÇÃO. AF_08/2015</t>
          </r>
        </is>
      </c>
      <c r="C368" s="34" t="inlineStr">
        <is>
          <r>
            <t xml:space="preserve">SINAPI</t>
          </r>
        </is>
      </c>
      <c r="D368" s="34" t="inlineStr">
        <is>
          <r>
            <t xml:space="preserve">H</t>
          </r>
        </is>
      </c>
      <c r="E368" s="36" t="n">
        <v>1.0</v>
      </c>
      <c r="F368" s="37" t="n">
        <v>7.03</v>
      </c>
      <c r="G368" s="37" t="n">
        <f>TRUNC(TRUNC(E368,8)*F368,2)</f>
        <v>7.03</v>
      </c>
    </row>
    <row r="369" customHeight="1" ht="15">
      <c r="A369" s="9" t="inlineStr"/>
      <c r="B369" s="9" t="inlineStr"/>
      <c r="C369" s="9" t="inlineStr"/>
      <c r="D369" s="9" t="inlineStr"/>
      <c r="E369" s="38" t="inlineStr">
        <is>
          <r>
            <t xml:space="preserve">TOTAL Serviço:</t>
          </r>
        </is>
      </c>
      <c r="F369" s="38" t="inlineStr"/>
      <c r="G369" s="39" t="n">
        <f>SUM(G365:G368)</f>
        <v>9.72</v>
      </c>
    </row>
    <row r="370" customHeight="1" ht="15">
      <c r="A370" s="9" t="inlineStr"/>
      <c r="B370" s="9" t="inlineStr"/>
      <c r="C370" s="9" t="inlineStr"/>
      <c r="D370" s="9" t="inlineStr"/>
      <c r="E370" s="40" t="inlineStr">
        <is>
          <r>
            <t xml:space="preserve">VALOR:</t>
          </r>
        </is>
      </c>
      <c r="F370" s="40" t="inlineStr"/>
      <c r="G370" s="41" t="n">
        <f>ROUND(SUM(G363,G369),2)</f>
        <v>46.98</v>
      </c>
    </row>
    <row r="371" customHeight="1" ht="10">
      <c r="A371" s="9" t="inlineStr"/>
      <c r="B371" s="9" t="inlineStr"/>
      <c r="C371" s="9" t="inlineStr"/>
      <c r="D371" s="9" t="inlineStr"/>
      <c r="E371" s="31" t="inlineStr"/>
      <c r="F371" s="31" t="inlineStr"/>
      <c r="G371" s="31" t="inlineStr"/>
    </row>
    <row r="372" customHeight="1" ht="20">
      <c r="A372" s="32" t="inlineStr">
        <is>
          <r>
            <t xml:space="preserve">91529 COMPACTADOR DE SOLOS DE PERCUSSÃO (SOQUETE) COM MOTOR A GASOLINA 4 TEMPOS, POTÊNCIA 4 CV - DEPRECIAÇÃO. AF_08/2015 (H)</t>
          </r>
        </is>
      </c>
      <c r="B372" s="32" t="inlineStr"/>
      <c r="C372" s="32" t="inlineStr"/>
      <c r="D372" s="32" t="inlineStr"/>
      <c r="E372" s="32" t="inlineStr"/>
      <c r="F372" s="32" t="inlineStr"/>
      <c r="G372" s="32" t="inlineStr"/>
    </row>
    <row r="373" customHeight="1" ht="15">
      <c r="A373" s="33" t="inlineStr">
        <is>
          <r>
            <t xml:space="preserve">Equipamento</t>
          </r>
        </is>
      </c>
      <c r="B373" s="33" t="inlineStr"/>
      <c r="C373" s="12" t="inlineStr">
        <is>
          <r>
            <t xml:space="preserve">FONTE</t>
          </r>
        </is>
      </c>
      <c r="D373" s="12" t="inlineStr">
        <is>
          <r>
            <t xml:space="preserve">UNID</t>
          </r>
        </is>
      </c>
      <c r="E373" s="12" t="inlineStr">
        <is>
          <r>
            <t xml:space="preserve">COEFICIENTE</t>
          </r>
        </is>
      </c>
      <c r="F373" s="12" t="inlineStr">
        <is>
          <r>
            <t xml:space="preserve">PREÇO UNITÁRIO</t>
          </r>
        </is>
      </c>
      <c r="G373" s="12" t="inlineStr">
        <is>
          <r>
            <t xml:space="preserve">TOTAL</t>
          </r>
        </is>
      </c>
    </row>
    <row r="374" customHeight="1" ht="21">
      <c r="A374" s="34" t="inlineStr">
        <is>
          <r>
            <t xml:space="preserve">00013458</t>
          </r>
        </is>
      </c>
      <c r="B374" s="35" t="inlineStr">
        <is>
          <r>
            <t xml:space="preserve">COMPACTADOR DE SOLOS DE PERCURSAO (SOQUETE) COM MOTOR A GASOLINA 4 TEMPOS DE 4 HP (4 CV)</t>
          </r>
        </is>
      </c>
      <c r="C374" s="34" t="inlineStr">
        <is>
          <r>
            <t xml:space="preserve">SINAPI</t>
          </r>
        </is>
      </c>
      <c r="D374" s="34" t="inlineStr">
        <is>
          <r>
            <t xml:space="preserve">UN</t>
          </r>
        </is>
      </c>
      <c r="E374" s="36" t="n">
        <v>5.33E-5</v>
      </c>
      <c r="F374" s="37" t="n">
        <v>20232.75</v>
      </c>
      <c r="G374" s="37" t="n">
        <f>TRUNC(TRUNC(E374,8)*F374,2)</f>
        <v>1.07</v>
      </c>
    </row>
    <row r="375" customHeight="1" ht="15">
      <c r="A375" s="9" t="inlineStr"/>
      <c r="B375" s="9" t="inlineStr"/>
      <c r="C375" s="9" t="inlineStr"/>
      <c r="D375" s="9" t="inlineStr"/>
      <c r="E375" s="38" t="inlineStr">
        <is>
          <r>
            <t xml:space="preserve">TOTAL Equipamento:</t>
          </r>
        </is>
      </c>
      <c r="F375" s="38" t="inlineStr"/>
      <c r="G375" s="39" t="n">
        <f>SUM(G374:G374)</f>
        <v>1.07</v>
      </c>
    </row>
    <row r="376" customHeight="1" ht="15">
      <c r="A376" s="9" t="inlineStr"/>
      <c r="B376" s="9" t="inlineStr"/>
      <c r="C376" s="9" t="inlineStr"/>
      <c r="D376" s="9" t="inlineStr"/>
      <c r="E376" s="40" t="inlineStr">
        <is>
          <r>
            <t xml:space="preserve">VALOR:</t>
          </r>
        </is>
      </c>
      <c r="F376" s="40" t="inlineStr"/>
      <c r="G376" s="41" t="n">
        <f>ROUND(SUM(G375),2)</f>
        <v>1.07</v>
      </c>
    </row>
    <row r="377" customHeight="1" ht="10">
      <c r="A377" s="9" t="inlineStr"/>
      <c r="B377" s="9" t="inlineStr"/>
      <c r="C377" s="9" t="inlineStr"/>
      <c r="D377" s="9" t="inlineStr"/>
      <c r="E377" s="31" t="inlineStr"/>
      <c r="F377" s="31" t="inlineStr"/>
      <c r="G377" s="31" t="inlineStr"/>
    </row>
    <row r="378" customHeight="1" ht="20">
      <c r="A378" s="32" t="inlineStr">
        <is>
          <r>
            <t xml:space="preserve">91530 COMPACTADOR DE SOLOS DE PERCUSSÃO (SOQUETE) COM MOTOR A GASOLINA 4 TEMPOS, POTÊNCIA 4 CV - JUROS. AF_08/2015 (H)</t>
          </r>
        </is>
      </c>
      <c r="B378" s="32" t="inlineStr"/>
      <c r="C378" s="32" t="inlineStr"/>
      <c r="D378" s="32" t="inlineStr"/>
      <c r="E378" s="32" t="inlineStr"/>
      <c r="F378" s="32" t="inlineStr"/>
      <c r="G378" s="32" t="inlineStr"/>
    </row>
    <row r="379" customHeight="1" ht="15">
      <c r="A379" s="33" t="inlineStr">
        <is>
          <r>
            <t xml:space="preserve">Equipamento</t>
          </r>
        </is>
      </c>
      <c r="B379" s="33" t="inlineStr"/>
      <c r="C379" s="12" t="inlineStr">
        <is>
          <r>
            <t xml:space="preserve">FONTE</t>
          </r>
        </is>
      </c>
      <c r="D379" s="12" t="inlineStr">
        <is>
          <r>
            <t xml:space="preserve">UNID</t>
          </r>
        </is>
      </c>
      <c r="E379" s="12" t="inlineStr">
        <is>
          <r>
            <t xml:space="preserve">COEFICIENTE</t>
          </r>
        </is>
      </c>
      <c r="F379" s="12" t="inlineStr">
        <is>
          <r>
            <t xml:space="preserve">PREÇO UNITÁRIO</t>
          </r>
        </is>
      </c>
      <c r="G379" s="12" t="inlineStr">
        <is>
          <r>
            <t xml:space="preserve">TOTAL</t>
          </r>
        </is>
      </c>
    </row>
    <row r="380" customHeight="1" ht="21">
      <c r="A380" s="34" t="inlineStr">
        <is>
          <r>
            <t xml:space="preserve">00013458</t>
          </r>
        </is>
      </c>
      <c r="B380" s="35" t="inlineStr">
        <is>
          <r>
            <t xml:space="preserve">COMPACTADOR DE SOLOS DE PERCURSAO (SOQUETE) COM MOTOR A GASOLINA 4 TEMPOS DE 4 HP (4 CV)</t>
          </r>
        </is>
      </c>
      <c r="C380" s="34" t="inlineStr">
        <is>
          <r>
            <t xml:space="preserve">SINAPI</t>
          </r>
        </is>
      </c>
      <c r="D380" s="34" t="inlineStr">
        <is>
          <r>
            <t xml:space="preserve">UN</t>
          </r>
        </is>
      </c>
      <c r="E380" s="36" t="n">
        <v>1.43E-5</v>
      </c>
      <c r="F380" s="37" t="n">
        <v>20232.75</v>
      </c>
      <c r="G380" s="37" t="n">
        <f>TRUNC(TRUNC(E380,8)*F380,2)</f>
        <v>0.28</v>
      </c>
    </row>
    <row r="381" customHeight="1" ht="15">
      <c r="A381" s="9" t="inlineStr"/>
      <c r="B381" s="9" t="inlineStr"/>
      <c r="C381" s="9" t="inlineStr"/>
      <c r="D381" s="9" t="inlineStr"/>
      <c r="E381" s="38" t="inlineStr">
        <is>
          <r>
            <t xml:space="preserve">TOTAL Equipamento:</t>
          </r>
        </is>
      </c>
      <c r="F381" s="38" t="inlineStr"/>
      <c r="G381" s="39" t="n">
        <f>SUM(G380:G380)</f>
        <v>0.28</v>
      </c>
    </row>
    <row r="382" customHeight="1" ht="15">
      <c r="A382" s="9" t="inlineStr"/>
      <c r="B382" s="9" t="inlineStr"/>
      <c r="C382" s="9" t="inlineStr"/>
      <c r="D382" s="9" t="inlineStr"/>
      <c r="E382" s="40" t="inlineStr">
        <is>
          <r>
            <t xml:space="preserve">VALOR:</t>
          </r>
        </is>
      </c>
      <c r="F382" s="40" t="inlineStr"/>
      <c r="G382" s="41" t="n">
        <f>ROUND(SUM(G381),2)</f>
        <v>0.28</v>
      </c>
    </row>
    <row r="383" customHeight="1" ht="10">
      <c r="A383" s="9" t="inlineStr"/>
      <c r="B383" s="9" t="inlineStr"/>
      <c r="C383" s="9" t="inlineStr"/>
      <c r="D383" s="9" t="inlineStr"/>
      <c r="E383" s="31" t="inlineStr"/>
      <c r="F383" s="31" t="inlineStr"/>
      <c r="G383" s="31" t="inlineStr"/>
    </row>
    <row r="384" customHeight="1" ht="20">
      <c r="A384" s="32" t="inlineStr">
        <is>
          <r>
            <t xml:space="preserve">91531 COMPACTADOR DE SOLOS DE PERCUSSÃO (SOQUETE) COM MOTOR A GASOLINA 4 TEMPOS, POTÊNCIA 4 CV - MANUTENÇÃO. AF_08/2015 (H)</t>
          </r>
        </is>
      </c>
      <c r="B384" s="32" t="inlineStr"/>
      <c r="C384" s="32" t="inlineStr"/>
      <c r="D384" s="32" t="inlineStr"/>
      <c r="E384" s="32" t="inlineStr"/>
      <c r="F384" s="32" t="inlineStr"/>
      <c r="G384" s="32" t="inlineStr"/>
    </row>
    <row r="385" customHeight="1" ht="15">
      <c r="A385" s="33" t="inlineStr">
        <is>
          <r>
            <t xml:space="preserve">Equipamento</t>
          </r>
        </is>
      </c>
      <c r="B385" s="33" t="inlineStr"/>
      <c r="C385" s="12" t="inlineStr">
        <is>
          <r>
            <t xml:space="preserve">FONTE</t>
          </r>
        </is>
      </c>
      <c r="D385" s="12" t="inlineStr">
        <is>
          <r>
            <t xml:space="preserve">UNID</t>
          </r>
        </is>
      </c>
      <c r="E385" s="12" t="inlineStr">
        <is>
          <r>
            <t xml:space="preserve">COEFICIENTE</t>
          </r>
        </is>
      </c>
      <c r="F385" s="12" t="inlineStr">
        <is>
          <r>
            <t xml:space="preserve">PREÇO UNITÁRIO</t>
          </r>
        </is>
      </c>
      <c r="G385" s="12" t="inlineStr">
        <is>
          <r>
            <t xml:space="preserve">TOTAL</t>
          </r>
        </is>
      </c>
    </row>
    <row r="386" customHeight="1" ht="21">
      <c r="A386" s="34" t="inlineStr">
        <is>
          <r>
            <t xml:space="preserve">00013458</t>
          </r>
        </is>
      </c>
      <c r="B386" s="35" t="inlineStr">
        <is>
          <r>
            <t xml:space="preserve">COMPACTADOR DE SOLOS DE PERCURSAO (SOQUETE) COM MOTOR A GASOLINA 4 TEMPOS DE 4 HP (4 CV)</t>
          </r>
        </is>
      </c>
      <c r="C386" s="34" t="inlineStr">
        <is>
          <r>
            <t xml:space="preserve">SINAPI</t>
          </r>
        </is>
      </c>
      <c r="D386" s="34" t="inlineStr">
        <is>
          <r>
            <t xml:space="preserve">UN</t>
          </r>
        </is>
      </c>
      <c r="E386" s="36" t="n">
        <v>6.67E-5</v>
      </c>
      <c r="F386" s="37" t="n">
        <v>20232.75</v>
      </c>
      <c r="G386" s="37" t="n">
        <f>TRUNC(TRUNC(E386,8)*F386,2)</f>
        <v>1.34</v>
      </c>
    </row>
    <row r="387" customHeight="1" ht="15">
      <c r="A387" s="9" t="inlineStr"/>
      <c r="B387" s="9" t="inlineStr"/>
      <c r="C387" s="9" t="inlineStr"/>
      <c r="D387" s="9" t="inlineStr"/>
      <c r="E387" s="38" t="inlineStr">
        <is>
          <r>
            <t xml:space="preserve">TOTAL Equipamento:</t>
          </r>
        </is>
      </c>
      <c r="F387" s="38" t="inlineStr"/>
      <c r="G387" s="39" t="n">
        <f>SUM(G386:G386)</f>
        <v>1.34</v>
      </c>
    </row>
    <row r="388" customHeight="1" ht="15">
      <c r="A388" s="9" t="inlineStr"/>
      <c r="B388" s="9" t="inlineStr"/>
      <c r="C388" s="9" t="inlineStr"/>
      <c r="D388" s="9" t="inlineStr"/>
      <c r="E388" s="40" t="inlineStr">
        <is>
          <r>
            <t xml:space="preserve">VALOR:</t>
          </r>
        </is>
      </c>
      <c r="F388" s="40" t="inlineStr"/>
      <c r="G388" s="41" t="n">
        <f>ROUND(SUM(G387),2)</f>
        <v>1.34</v>
      </c>
    </row>
    <row r="389" customHeight="1" ht="10">
      <c r="A389" s="9" t="inlineStr"/>
      <c r="B389" s="9" t="inlineStr"/>
      <c r="C389" s="9" t="inlineStr"/>
      <c r="D389" s="9" t="inlineStr"/>
      <c r="E389" s="31" t="inlineStr"/>
      <c r="F389" s="31" t="inlineStr"/>
      <c r="G389" s="31" t="inlineStr"/>
    </row>
    <row r="390" customHeight="1" ht="20">
      <c r="A390" s="32" t="inlineStr">
        <is>
          <r>
            <t xml:space="preserve">91532 COMPACTADOR DE SOLOS DE PERCUSSÃO (SOQUETE) COM MOTOR A GASOLINA 4 TEMPOS, POTÊNCIA 4 CV - MATERIAIS NA OPERAÇÃO. AF_08/2015 (H)</t>
          </r>
        </is>
      </c>
      <c r="B390" s="32" t="inlineStr"/>
      <c r="C390" s="32" t="inlineStr"/>
      <c r="D390" s="32" t="inlineStr"/>
      <c r="E390" s="32" t="inlineStr"/>
      <c r="F390" s="32" t="inlineStr"/>
      <c r="G390" s="32" t="inlineStr"/>
    </row>
    <row r="391" customHeight="1" ht="15">
      <c r="A391" s="33" t="inlineStr">
        <is>
          <r>
            <t xml:space="preserve">Material</t>
          </r>
        </is>
      </c>
      <c r="B391" s="33" t="inlineStr"/>
      <c r="C391" s="12" t="inlineStr">
        <is>
          <r>
            <t xml:space="preserve">FONTE</t>
          </r>
        </is>
      </c>
      <c r="D391" s="12" t="inlineStr">
        <is>
          <r>
            <t xml:space="preserve">UNID</t>
          </r>
        </is>
      </c>
      <c r="E391" s="12" t="inlineStr">
        <is>
          <r>
            <t xml:space="preserve">COEFICIENTE</t>
          </r>
        </is>
      </c>
      <c r="F391" s="12" t="inlineStr">
        <is>
          <r>
            <t xml:space="preserve">PREÇO UNITÁRIO</t>
          </r>
        </is>
      </c>
      <c r="G391" s="12" t="inlineStr">
        <is>
          <r>
            <t xml:space="preserve">TOTAL</t>
          </r>
        </is>
      </c>
    </row>
    <row r="392" customHeight="1" ht="15">
      <c r="A392" s="34" t="inlineStr">
        <is>
          <r>
            <t xml:space="preserve">00004222</t>
          </r>
        </is>
      </c>
      <c r="B392" s="35" t="inlineStr">
        <is>
          <r>
            <t xml:space="preserve">GASOLINA COMUM</t>
          </r>
        </is>
      </c>
      <c r="C392" s="34" t="inlineStr">
        <is>
          <r>
            <t xml:space="preserve">SINAPI</t>
          </r>
        </is>
      </c>
      <c r="D392" s="34" t="inlineStr">
        <is>
          <r>
            <t xml:space="preserve">L</t>
          </r>
        </is>
      </c>
      <c r="E392" s="36" t="n">
        <v>1.03</v>
      </c>
      <c r="F392" s="37" t="n">
        <v>6.83</v>
      </c>
      <c r="G392" s="37" t="n">
        <f>TRUNC(TRUNC(E392,8)*F392,2)</f>
        <v>7.03</v>
      </c>
    </row>
    <row r="393" customHeight="1" ht="15">
      <c r="A393" s="9" t="inlineStr"/>
      <c r="B393" s="9" t="inlineStr"/>
      <c r="C393" s="9" t="inlineStr"/>
      <c r="D393" s="9" t="inlineStr"/>
      <c r="E393" s="38" t="inlineStr">
        <is>
          <r>
            <t xml:space="preserve">TOTAL Material:</t>
          </r>
        </is>
      </c>
      <c r="F393" s="38" t="inlineStr"/>
      <c r="G393" s="39" t="n">
        <f>SUM(G392:G392)</f>
        <v>7.03</v>
      </c>
    </row>
    <row r="394" customHeight="1" ht="15">
      <c r="A394" s="9" t="inlineStr"/>
      <c r="B394" s="9" t="inlineStr"/>
      <c r="C394" s="9" t="inlineStr"/>
      <c r="D394" s="9" t="inlineStr"/>
      <c r="E394" s="40" t="inlineStr">
        <is>
          <r>
            <t xml:space="preserve">VALOR:</t>
          </r>
        </is>
      </c>
      <c r="F394" s="40" t="inlineStr"/>
      <c r="G394" s="41" t="n">
        <f>ROUND(SUM(G393),2)</f>
        <v>7.03</v>
      </c>
    </row>
    <row r="395" customHeight="1" ht="10">
      <c r="A395" s="9" t="inlineStr"/>
      <c r="B395" s="9" t="inlineStr"/>
      <c r="C395" s="9" t="inlineStr"/>
      <c r="D395" s="9" t="inlineStr"/>
      <c r="E395" s="31" t="inlineStr"/>
      <c r="F395" s="31" t="inlineStr"/>
      <c r="G395" s="31" t="inlineStr"/>
    </row>
    <row r="396" customHeight="1" ht="20">
      <c r="A396" s="32" t="inlineStr">
        <is>
          <r>
            <t xml:space="preserve">94971 CONCRETO FCK = 25MPA, TRAÇO 1:2,3:2,7 (EM MASSA SECA DE CIMENTO/ AREIA MÉDIA/ BRITA 1) - PREPARO MECÂNICO COM BETONEIRA 600 L. AF_05/2021 (M3)</t>
          </r>
        </is>
      </c>
      <c r="B396" s="32" t="inlineStr"/>
      <c r="C396" s="32" t="inlineStr"/>
      <c r="D396" s="32" t="inlineStr"/>
      <c r="E396" s="32" t="inlineStr"/>
      <c r="F396" s="32" t="inlineStr"/>
      <c r="G396" s="32" t="inlineStr"/>
    </row>
    <row r="397" customHeight="1" ht="15">
      <c r="A397" s="33" t="inlineStr">
        <is>
          <r>
            <t xml:space="preserve">Equipamento Custo Horário</t>
          </r>
        </is>
      </c>
      <c r="B397" s="33" t="inlineStr"/>
      <c r="C397" s="12" t="inlineStr">
        <is>
          <r>
            <t xml:space="preserve">FONTE</t>
          </r>
        </is>
      </c>
      <c r="D397" s="12" t="inlineStr">
        <is>
          <r>
            <t xml:space="preserve">UNID</t>
          </r>
        </is>
      </c>
      <c r="E397" s="12" t="inlineStr">
        <is>
          <r>
            <t xml:space="preserve">COEFICIENTE</t>
          </r>
        </is>
      </c>
      <c r="F397" s="12" t="inlineStr">
        <is>
          <r>
            <t xml:space="preserve">PREÇO UNITÁRIO</t>
          </r>
        </is>
      </c>
      <c r="G397" s="12" t="inlineStr">
        <is>
          <r>
            <t xml:space="preserve">TOTAL</t>
          </r>
        </is>
      </c>
    </row>
    <row r="398" customHeight="1" ht="38">
      <c r="A398" s="34" t="inlineStr">
        <is>
          <r>
            <t xml:space="preserve">89226</t>
          </r>
        </is>
      </c>
      <c r="B398" s="35" t="inlineStr">
        <is>
          <r>
            <t xml:space="preserve">BETONEIRA CAPACIDADE NOMINAL DE 600 L, CAPACIDADE DE MISTURA 360 L, MOTOR ELÉTRICO TRIFÁSICO POTÊNCIA DE 4 CV, SEM CARREGADOR - CHI DIURNO. AF_05/2023</t>
          </r>
        </is>
      </c>
      <c r="C398" s="34" t="inlineStr">
        <is>
          <r>
            <t xml:space="preserve">SINAPI</t>
          </r>
        </is>
      </c>
      <c r="D398" s="34" t="inlineStr">
        <is>
          <r>
            <t xml:space="preserve">CHI</t>
          </r>
        </is>
      </c>
      <c r="E398" s="36" t="n">
        <v>0.6067</v>
      </c>
      <c r="F398" s="37" t="n">
        <v>1.82</v>
      </c>
      <c r="G398" s="37" t="n">
        <f>TRUNC(TRUNC(E398,8)*F398,2)</f>
        <v>1.1</v>
      </c>
    </row>
    <row r="399" customHeight="1" ht="38">
      <c r="A399" s="34" t="inlineStr">
        <is>
          <r>
            <t xml:space="preserve">89225</t>
          </r>
        </is>
      </c>
      <c r="B399" s="35" t="inlineStr">
        <is>
          <r>
            <t xml:space="preserve">BETONEIRA CAPACIDADE NOMINAL DE 600 L, CAPACIDADE DE MISTURA 360 L, MOTOR ELÉTRICO TRIFÁSICO POTÊNCIA DE 4 CV, SEM CARREGADOR - CHP DIURNO. AF_05/2023</t>
          </r>
        </is>
      </c>
      <c r="C399" s="34" t="inlineStr">
        <is>
          <r>
            <t xml:space="preserve">SINAPI</t>
          </r>
        </is>
      </c>
      <c r="D399" s="34" t="inlineStr">
        <is>
          <r>
            <t xml:space="preserve">CHP</t>
          </r>
        </is>
      </c>
      <c r="E399" s="36" t="n">
        <v>0.6434</v>
      </c>
      <c r="F399" s="37" t="n">
        <v>7.39</v>
      </c>
      <c r="G399" s="37" t="n">
        <f>TRUNC(TRUNC(E399,8)*F399,2)</f>
        <v>4.75</v>
      </c>
    </row>
    <row r="400" customHeight="1" ht="18">
      <c r="A400" s="9" t="inlineStr"/>
      <c r="B400" s="9" t="inlineStr"/>
      <c r="C400" s="9" t="inlineStr"/>
      <c r="D400" s="9" t="inlineStr"/>
      <c r="E400" s="38" t="inlineStr">
        <is>
          <r>
            <t xml:space="preserve">TOTAL Equipamento Custo Horário:</t>
          </r>
        </is>
      </c>
      <c r="F400" s="38" t="inlineStr"/>
      <c r="G400" s="39" t="n">
        <f>SUM(G398:G399)</f>
        <v>5.85</v>
      </c>
    </row>
    <row r="401" customHeight="1" ht="15">
      <c r="A401" s="33" t="inlineStr">
        <is>
          <r>
            <t xml:space="preserve">Material</t>
          </r>
        </is>
      </c>
      <c r="B401" s="33" t="inlineStr"/>
      <c r="C401" s="12" t="inlineStr">
        <is>
          <r>
            <t xml:space="preserve">FONTE</t>
          </r>
        </is>
      </c>
      <c r="D401" s="12" t="inlineStr">
        <is>
          <r>
            <t xml:space="preserve">UNID</t>
          </r>
        </is>
      </c>
      <c r="E401" s="12" t="inlineStr">
        <is>
          <r>
            <t xml:space="preserve">COEFICIENTE</t>
          </r>
        </is>
      </c>
      <c r="F401" s="12" t="inlineStr">
        <is>
          <r>
            <t xml:space="preserve">PREÇO UNITÁRIO</t>
          </r>
        </is>
      </c>
      <c r="G401" s="12" t="inlineStr">
        <is>
          <r>
            <t xml:space="preserve">TOTAL</t>
          </r>
        </is>
      </c>
    </row>
    <row r="402" customHeight="1" ht="21">
      <c r="A402" s="34" t="inlineStr">
        <is>
          <r>
            <t xml:space="preserve">00000370</t>
          </r>
        </is>
      </c>
      <c r="B402" s="35" t="inlineStr">
        <is>
          <r>
            <t xml:space="preserve">AREIA MEDIA - POSTO JAZIDA/FORNECEDOR (RETIRADO NA JAZIDA, SEM TRANSPORTE)</t>
          </r>
        </is>
      </c>
      <c r="C402" s="34" t="inlineStr">
        <is>
          <r>
            <t xml:space="preserve">SINAPI</t>
          </r>
        </is>
      </c>
      <c r="D402" s="34" t="inlineStr">
        <is>
          <r>
            <t xml:space="preserve">M3</t>
          </r>
        </is>
      </c>
      <c r="E402" s="36" t="n">
        <v>0.7275</v>
      </c>
      <c r="F402" s="37" t="n">
        <v>150.0</v>
      </c>
      <c r="G402" s="37" t="n">
        <f>TRUNC(TRUNC(E402,8)*F402,2)</f>
        <v>109.12</v>
      </c>
    </row>
    <row r="403" customHeight="1" ht="15">
      <c r="A403" s="34" t="inlineStr">
        <is>
          <r>
            <t xml:space="preserve">00001379</t>
          </r>
        </is>
      </c>
      <c r="B403" s="35" t="inlineStr">
        <is>
          <r>
            <t xml:space="preserve">CIMENTO PORTLAND COMPOSTO CP II-32</t>
          </r>
        </is>
      </c>
      <c r="C403" s="34" t="inlineStr">
        <is>
          <r>
            <t xml:space="preserve">SINAPI</t>
          </r>
        </is>
      </c>
      <c r="D403" s="34" t="inlineStr">
        <is>
          <r>
            <t xml:space="preserve">KG</t>
          </r>
        </is>
      </c>
      <c r="E403" s="36" t="n">
        <v>364.9433</v>
      </c>
      <c r="F403" s="37" t="n">
        <v>1.2</v>
      </c>
      <c r="G403" s="37" t="n">
        <f>TRUNC(TRUNC(E403,8)*F403,2)</f>
        <v>437.93</v>
      </c>
    </row>
    <row r="404" customHeight="1" ht="21">
      <c r="A404" s="34" t="inlineStr">
        <is>
          <r>
            <t xml:space="preserve">00004721</t>
          </r>
        </is>
      </c>
      <c r="B404" s="35" t="inlineStr">
        <is>
          <r>
            <t xml:space="preserve">PEDRA BRITADA N. 1 (9,5 A 19 MM) POSTO PEDREIRA/FORNECEDOR, SEM FRETE</t>
          </r>
        </is>
      </c>
      <c r="C404" s="34" t="inlineStr">
        <is>
          <r>
            <t xml:space="preserve">SINAPI</t>
          </r>
        </is>
      </c>
      <c r="D404" s="34" t="inlineStr">
        <is>
          <r>
            <t xml:space="preserve">M3</t>
          </r>
        </is>
      </c>
      <c r="E404" s="36" t="n">
        <v>0.5972</v>
      </c>
      <c r="F404" s="37" t="n">
        <v>245.51</v>
      </c>
      <c r="G404" s="37" t="n">
        <f>TRUNC(TRUNC(E404,8)*F404,2)</f>
        <v>146.61</v>
      </c>
    </row>
    <row r="405" customHeight="1" ht="15">
      <c r="A405" s="9" t="inlineStr"/>
      <c r="B405" s="9" t="inlineStr"/>
      <c r="C405" s="9" t="inlineStr"/>
      <c r="D405" s="9" t="inlineStr"/>
      <c r="E405" s="38" t="inlineStr">
        <is>
          <r>
            <t xml:space="preserve">TOTAL Material:</t>
          </r>
        </is>
      </c>
      <c r="F405" s="38" t="inlineStr"/>
      <c r="G405" s="39" t="n">
        <f>SUM(G402:G404)</f>
        <v>693.66</v>
      </c>
    </row>
    <row r="406" customHeight="1" ht="15">
      <c r="A406" s="33" t="inlineStr">
        <is>
          <r>
            <t xml:space="preserve">Mão de Obra com Encargos Complementares</t>
          </r>
        </is>
      </c>
      <c r="B406" s="33" t="inlineStr"/>
      <c r="C406" s="12" t="inlineStr">
        <is>
          <r>
            <t xml:space="preserve">FONTE</t>
          </r>
        </is>
      </c>
      <c r="D406" s="12" t="inlineStr">
        <is>
          <r>
            <t xml:space="preserve">UNID</t>
          </r>
        </is>
      </c>
      <c r="E406" s="12" t="inlineStr">
        <is>
          <r>
            <t xml:space="preserve">COEFICIENTE</t>
          </r>
        </is>
      </c>
      <c r="F406" s="12" t="inlineStr">
        <is>
          <r>
            <t xml:space="preserve">PREÇO UNITÁRIO</t>
          </r>
        </is>
      </c>
      <c r="G406" s="12" t="inlineStr">
        <is>
          <r>
            <t xml:space="preserve">TOTAL</t>
          </r>
        </is>
      </c>
    </row>
    <row r="407" customHeight="1" ht="21">
      <c r="A407" s="34" t="inlineStr">
        <is>
          <r>
            <t xml:space="preserve">88377</t>
          </r>
        </is>
      </c>
      <c r="B407" s="35" t="inlineStr">
        <is>
          <r>
            <t xml:space="preserve">OPERADOR DE BETONEIRA ESTACIONÁRIA/MISTURADOR COM ENCARGOS COMPLEMENTARES</t>
          </r>
        </is>
      </c>
      <c r="C407" s="34" t="inlineStr">
        <is>
          <r>
            <t xml:space="preserve">SINAPI</t>
          </r>
        </is>
      </c>
      <c r="D407" s="34" t="inlineStr">
        <is>
          <r>
            <t xml:space="preserve">H</t>
          </r>
        </is>
      </c>
      <c r="E407" s="36" t="n">
        <v>1.2501</v>
      </c>
      <c r="F407" s="37" t="n">
        <v>26.57</v>
      </c>
      <c r="G407" s="37" t="n">
        <f>TRUNC(TRUNC(E407,8)*F407,2)</f>
        <v>33.21</v>
      </c>
    </row>
    <row r="408" customHeight="1" ht="15">
      <c r="A408" s="34" t="inlineStr">
        <is>
          <r>
            <t xml:space="preserve">88316</t>
          </r>
        </is>
      </c>
      <c r="B408" s="35" t="inlineStr">
        <is>
          <r>
            <t xml:space="preserve">SERVENTE COM ENCARGOS COMPLEMENTARES</t>
          </r>
        </is>
      </c>
      <c r="C408" s="34" t="inlineStr">
        <is>
          <r>
            <t xml:space="preserve">SINAPI</t>
          </r>
        </is>
      </c>
      <c r="D408" s="34" t="inlineStr">
        <is>
          <r>
            <t xml:space="preserve">H</t>
          </r>
        </is>
      </c>
      <c r="E408" s="36" t="n">
        <v>1.9792</v>
      </c>
      <c r="F408" s="37" t="n">
        <v>26.93</v>
      </c>
      <c r="G408" s="37" t="n">
        <f>TRUNC(TRUNC(E408,8)*F408,2)</f>
        <v>53.29</v>
      </c>
    </row>
    <row r="409" customHeight="1" ht="18">
      <c r="A409" s="9" t="inlineStr"/>
      <c r="B409" s="9" t="inlineStr"/>
      <c r="C409" s="9" t="inlineStr"/>
      <c r="D409" s="9" t="inlineStr"/>
      <c r="E409" s="38" t="inlineStr">
        <is>
          <r>
            <t xml:space="preserve">TOTAL Mão de Obra com Encargos Complementares:</t>
          </r>
        </is>
      </c>
      <c r="F409" s="38" t="inlineStr"/>
      <c r="G409" s="39" t="n">
        <f>SUM(G407:G408)</f>
        <v>86.5</v>
      </c>
    </row>
    <row r="410" customHeight="1" ht="15">
      <c r="A410" s="9" t="inlineStr"/>
      <c r="B410" s="9" t="inlineStr"/>
      <c r="C410" s="9" t="inlineStr"/>
      <c r="D410" s="9" t="inlineStr"/>
      <c r="E410" s="40" t="inlineStr">
        <is>
          <r>
            <t xml:space="preserve">VALOR:</t>
          </r>
        </is>
      </c>
      <c r="F410" s="40" t="inlineStr"/>
      <c r="G410" s="41" t="n">
        <f>ROUND(SUM(G400,G405,G409),2)</f>
        <v>786.01</v>
      </c>
    </row>
    <row r="411" customHeight="1" ht="10">
      <c r="A411" s="9" t="inlineStr"/>
      <c r="B411" s="9" t="inlineStr"/>
      <c r="C411" s="9" t="inlineStr"/>
      <c r="D411" s="9" t="inlineStr"/>
      <c r="E411" s="31" t="inlineStr"/>
      <c r="F411" s="31" t="inlineStr"/>
      <c r="G411" s="31" t="inlineStr"/>
    </row>
    <row r="412" customHeight="1" ht="20">
      <c r="A412" s="32" t="inlineStr">
        <is>
          <r>
            <t xml:space="preserve">94972 CONCRETO FCK = 30MPA, TRAÇO 1:2,1:2,5 (EM MASSA SECA DE CIMENTO/ AREIA MÉDIA/ BRITA 1) - PREPARO MECÂNICO COM BETONEIRA 600 L. AF_05/2021 (M3)</t>
          </r>
        </is>
      </c>
      <c r="B412" s="32" t="inlineStr"/>
      <c r="C412" s="32" t="inlineStr"/>
      <c r="D412" s="32" t="inlineStr"/>
      <c r="E412" s="32" t="inlineStr"/>
      <c r="F412" s="32" t="inlineStr"/>
      <c r="G412" s="32" t="inlineStr"/>
    </row>
    <row r="413" customHeight="1" ht="15">
      <c r="A413" s="33" t="inlineStr">
        <is>
          <r>
            <t xml:space="preserve">Equipamento Custo Horário</t>
          </r>
        </is>
      </c>
      <c r="B413" s="33" t="inlineStr"/>
      <c r="C413" s="12" t="inlineStr">
        <is>
          <r>
            <t xml:space="preserve">FONTE</t>
          </r>
        </is>
      </c>
      <c r="D413" s="12" t="inlineStr">
        <is>
          <r>
            <t xml:space="preserve">UNID</t>
          </r>
        </is>
      </c>
      <c r="E413" s="12" t="inlineStr">
        <is>
          <r>
            <t xml:space="preserve">COEFICIENTE</t>
          </r>
        </is>
      </c>
      <c r="F413" s="12" t="inlineStr">
        <is>
          <r>
            <t xml:space="preserve">PREÇO UNITÁRIO</t>
          </r>
        </is>
      </c>
      <c r="G413" s="12" t="inlineStr">
        <is>
          <r>
            <t xml:space="preserve">TOTAL</t>
          </r>
        </is>
      </c>
    </row>
    <row r="414" customHeight="1" ht="38">
      <c r="A414" s="34" t="inlineStr">
        <is>
          <r>
            <t xml:space="preserve">89226</t>
          </r>
        </is>
      </c>
      <c r="B414" s="35" t="inlineStr">
        <is>
          <r>
            <t xml:space="preserve">BETONEIRA CAPACIDADE NOMINAL DE 600 L, CAPACIDADE DE MISTURA 360 L, MOTOR ELÉTRICO TRIFÁSICO POTÊNCIA DE 4 CV, SEM CARREGADOR - CHI DIURNO. AF_05/2023</t>
          </r>
        </is>
      </c>
      <c r="C414" s="34" t="inlineStr">
        <is>
          <r>
            <t xml:space="preserve">SINAPI</t>
          </r>
        </is>
      </c>
      <c r="D414" s="34" t="inlineStr">
        <is>
          <r>
            <t xml:space="preserve">CHI</t>
          </r>
        </is>
      </c>
      <c r="E414" s="36" t="n">
        <v>0.6018</v>
      </c>
      <c r="F414" s="37" t="n">
        <v>1.82</v>
      </c>
      <c r="G414" s="37" t="n">
        <f>TRUNC(TRUNC(E414,8)*F414,2)</f>
        <v>1.09</v>
      </c>
    </row>
    <row r="415" customHeight="1" ht="38">
      <c r="A415" s="34" t="inlineStr">
        <is>
          <r>
            <t xml:space="preserve">89225</t>
          </r>
        </is>
      </c>
      <c r="B415" s="35" t="inlineStr">
        <is>
          <r>
            <t xml:space="preserve">BETONEIRA CAPACIDADE NOMINAL DE 600 L, CAPACIDADE DE MISTURA 360 L, MOTOR ELÉTRICO TRIFÁSICO POTÊNCIA DE 4 CV, SEM CARREGADOR - CHP DIURNO. AF_05/2023</t>
          </r>
        </is>
      </c>
      <c r="C415" s="34" t="inlineStr">
        <is>
          <r>
            <t xml:space="preserve">SINAPI</t>
          </r>
        </is>
      </c>
      <c r="D415" s="34" t="inlineStr">
        <is>
          <r>
            <t xml:space="preserve">CHP</t>
          </r>
        </is>
      </c>
      <c r="E415" s="36" t="n">
        <v>0.6382</v>
      </c>
      <c r="F415" s="37" t="n">
        <v>7.39</v>
      </c>
      <c r="G415" s="37" t="n">
        <f>TRUNC(TRUNC(E415,8)*F415,2)</f>
        <v>4.71</v>
      </c>
    </row>
    <row r="416" customHeight="1" ht="18">
      <c r="A416" s="9" t="inlineStr"/>
      <c r="B416" s="9" t="inlineStr"/>
      <c r="C416" s="9" t="inlineStr"/>
      <c r="D416" s="9" t="inlineStr"/>
      <c r="E416" s="38" t="inlineStr">
        <is>
          <r>
            <t xml:space="preserve">TOTAL Equipamento Custo Horário:</t>
          </r>
        </is>
      </c>
      <c r="F416" s="38" t="inlineStr"/>
      <c r="G416" s="39" t="n">
        <f>SUM(G414:G415)</f>
        <v>5.8</v>
      </c>
    </row>
    <row r="417" customHeight="1" ht="15">
      <c r="A417" s="33" t="inlineStr">
        <is>
          <r>
            <t xml:space="preserve">Material</t>
          </r>
        </is>
      </c>
      <c r="B417" s="33" t="inlineStr"/>
      <c r="C417" s="12" t="inlineStr">
        <is>
          <r>
            <t xml:space="preserve">FONTE</t>
          </r>
        </is>
      </c>
      <c r="D417" s="12" t="inlineStr">
        <is>
          <r>
            <t xml:space="preserve">UNID</t>
          </r>
        </is>
      </c>
      <c r="E417" s="12" t="inlineStr">
        <is>
          <r>
            <t xml:space="preserve">COEFICIENTE</t>
          </r>
        </is>
      </c>
      <c r="F417" s="12" t="inlineStr">
        <is>
          <r>
            <t xml:space="preserve">PREÇO UNITÁRIO</t>
          </r>
        </is>
      </c>
      <c r="G417" s="12" t="inlineStr">
        <is>
          <r>
            <t xml:space="preserve">TOTAL</t>
          </r>
        </is>
      </c>
    </row>
    <row r="418" customHeight="1" ht="21">
      <c r="A418" s="34" t="inlineStr">
        <is>
          <r>
            <t xml:space="preserve">00000370</t>
          </r>
        </is>
      </c>
      <c r="B418" s="35" t="inlineStr">
        <is>
          <r>
            <t xml:space="preserve">AREIA MEDIA - POSTO JAZIDA/FORNECEDOR (RETIRADO NA JAZIDA, SEM TRANSPORTE)</t>
          </r>
        </is>
      </c>
      <c r="C418" s="34" t="inlineStr">
        <is>
          <r>
            <t xml:space="preserve">SINAPI</t>
          </r>
        </is>
      </c>
      <c r="D418" s="34" t="inlineStr">
        <is>
          <r>
            <t xml:space="preserve">M3</t>
          </r>
        </is>
      </c>
      <c r="E418" s="36" t="n">
        <v>0.7119</v>
      </c>
      <c r="F418" s="37" t="n">
        <v>150.0</v>
      </c>
      <c r="G418" s="37" t="n">
        <f>TRUNC(TRUNC(E418,8)*F418,2)</f>
        <v>106.78</v>
      </c>
    </row>
    <row r="419" customHeight="1" ht="15">
      <c r="A419" s="34" t="inlineStr">
        <is>
          <r>
            <t xml:space="preserve">00001379</t>
          </r>
        </is>
      </c>
      <c r="B419" s="35" t="inlineStr">
        <is>
          <r>
            <t xml:space="preserve">CIMENTO PORTLAND COMPOSTO CP II-32</t>
          </r>
        </is>
      </c>
      <c r="C419" s="34" t="inlineStr">
        <is>
          <r>
            <t xml:space="preserve">SINAPI</t>
          </r>
        </is>
      </c>
      <c r="D419" s="34" t="inlineStr">
        <is>
          <r>
            <t xml:space="preserve">KG</t>
          </r>
        </is>
      </c>
      <c r="E419" s="36" t="n">
        <v>391.1663</v>
      </c>
      <c r="F419" s="37" t="n">
        <v>1.2</v>
      </c>
      <c r="G419" s="37" t="n">
        <f>TRUNC(TRUNC(E419,8)*F419,2)</f>
        <v>469.39</v>
      </c>
    </row>
    <row r="420" customHeight="1" ht="21">
      <c r="A420" s="34" t="inlineStr">
        <is>
          <r>
            <t xml:space="preserve">00004721</t>
          </r>
        </is>
      </c>
      <c r="B420" s="35" t="inlineStr">
        <is>
          <r>
            <t xml:space="preserve">PEDRA BRITADA N. 1 (9,5 A 19 MM) POSTO PEDREIRA/FORNECEDOR, SEM FRETE</t>
          </r>
        </is>
      </c>
      <c r="C420" s="34" t="inlineStr">
        <is>
          <r>
            <t xml:space="preserve">SINAPI</t>
          </r>
        </is>
      </c>
      <c r="D420" s="34" t="inlineStr">
        <is>
          <r>
            <t xml:space="preserve">M3</t>
          </r>
        </is>
      </c>
      <c r="E420" s="36" t="n">
        <v>0.5927</v>
      </c>
      <c r="F420" s="37" t="n">
        <v>245.51</v>
      </c>
      <c r="G420" s="37" t="n">
        <f>TRUNC(TRUNC(E420,8)*F420,2)</f>
        <v>145.51</v>
      </c>
    </row>
    <row r="421" customHeight="1" ht="15">
      <c r="A421" s="9" t="inlineStr"/>
      <c r="B421" s="9" t="inlineStr"/>
      <c r="C421" s="9" t="inlineStr"/>
      <c r="D421" s="9" t="inlineStr"/>
      <c r="E421" s="38" t="inlineStr">
        <is>
          <r>
            <t xml:space="preserve">TOTAL Material:</t>
          </r>
        </is>
      </c>
      <c r="F421" s="38" t="inlineStr"/>
      <c r="G421" s="39" t="n">
        <f>SUM(G418:G420)</f>
        <v>721.68</v>
      </c>
    </row>
    <row r="422" customHeight="1" ht="15">
      <c r="A422" s="33" t="inlineStr">
        <is>
          <r>
            <t xml:space="preserve">Mão de Obra com Encargos Complementares</t>
          </r>
        </is>
      </c>
      <c r="B422" s="33" t="inlineStr"/>
      <c r="C422" s="12" t="inlineStr">
        <is>
          <r>
            <t xml:space="preserve">FONTE</t>
          </r>
        </is>
      </c>
      <c r="D422" s="12" t="inlineStr">
        <is>
          <r>
            <t xml:space="preserve">UNID</t>
          </r>
        </is>
      </c>
      <c r="E422" s="12" t="inlineStr">
        <is>
          <r>
            <t xml:space="preserve">COEFICIENTE</t>
          </r>
        </is>
      </c>
      <c r="F422" s="12" t="inlineStr">
        <is>
          <r>
            <t xml:space="preserve">PREÇO UNITÁRIO</t>
          </r>
        </is>
      </c>
      <c r="G422" s="12" t="inlineStr">
        <is>
          <r>
            <t xml:space="preserve">TOTAL</t>
          </r>
        </is>
      </c>
    </row>
    <row r="423" customHeight="1" ht="21">
      <c r="A423" s="34" t="inlineStr">
        <is>
          <r>
            <t xml:space="preserve">88377</t>
          </r>
        </is>
      </c>
      <c r="B423" s="35" t="inlineStr">
        <is>
          <r>
            <t xml:space="preserve">OPERADOR DE BETONEIRA ESTACIONÁRIA/MISTURADOR COM ENCARGOS COMPLEMENTARES</t>
          </r>
        </is>
      </c>
      <c r="C423" s="34" t="inlineStr">
        <is>
          <r>
            <t xml:space="preserve">SINAPI</t>
          </r>
        </is>
      </c>
      <c r="D423" s="34" t="inlineStr">
        <is>
          <r>
            <t xml:space="preserve">H</t>
          </r>
        </is>
      </c>
      <c r="E423" s="36" t="n">
        <v>1.24</v>
      </c>
      <c r="F423" s="37" t="n">
        <v>26.57</v>
      </c>
      <c r="G423" s="37" t="n">
        <f>TRUNC(TRUNC(E423,8)*F423,2)</f>
        <v>32.94</v>
      </c>
    </row>
    <row r="424" customHeight="1" ht="15">
      <c r="A424" s="34" t="inlineStr">
        <is>
          <r>
            <t xml:space="preserve">88316</t>
          </r>
        </is>
      </c>
      <c r="B424" s="35" t="inlineStr">
        <is>
          <r>
            <t xml:space="preserve">SERVENTE COM ENCARGOS COMPLEMENTARES</t>
          </r>
        </is>
      </c>
      <c r="C424" s="34" t="inlineStr">
        <is>
          <r>
            <t xml:space="preserve">SINAPI</t>
          </r>
        </is>
      </c>
      <c r="D424" s="34" t="inlineStr">
        <is>
          <r>
            <t xml:space="preserve">H</t>
          </r>
        </is>
      </c>
      <c r="E424" s="36" t="n">
        <v>1.9633</v>
      </c>
      <c r="F424" s="37" t="n">
        <v>26.93</v>
      </c>
      <c r="G424" s="37" t="n">
        <f>TRUNC(TRUNC(E424,8)*F424,2)</f>
        <v>52.87</v>
      </c>
    </row>
    <row r="425" customHeight="1" ht="18">
      <c r="A425" s="9" t="inlineStr"/>
      <c r="B425" s="9" t="inlineStr"/>
      <c r="C425" s="9" t="inlineStr"/>
      <c r="D425" s="9" t="inlineStr"/>
      <c r="E425" s="38" t="inlineStr">
        <is>
          <r>
            <t xml:space="preserve">TOTAL Mão de Obra com Encargos Complementares:</t>
          </r>
        </is>
      </c>
      <c r="F425" s="38" t="inlineStr"/>
      <c r="G425" s="39" t="n">
        <f>SUM(G423:G424)</f>
        <v>85.81</v>
      </c>
    </row>
    <row r="426" customHeight="1" ht="15">
      <c r="A426" s="9" t="inlineStr"/>
      <c r="B426" s="9" t="inlineStr"/>
      <c r="C426" s="9" t="inlineStr"/>
      <c r="D426" s="9" t="inlineStr"/>
      <c r="E426" s="40" t="inlineStr">
        <is>
          <r>
            <t xml:space="preserve">VALOR:</t>
          </r>
        </is>
      </c>
      <c r="F426" s="40" t="inlineStr"/>
      <c r="G426" s="41" t="n">
        <f>ROUND(SUM(G416,G421,G425),2)</f>
        <v>813.29</v>
      </c>
    </row>
    <row r="427" customHeight="1" ht="10">
      <c r="A427" s="9" t="inlineStr"/>
      <c r="B427" s="9" t="inlineStr"/>
      <c r="C427" s="9" t="inlineStr"/>
      <c r="D427" s="9" t="inlineStr"/>
      <c r="E427" s="31" t="inlineStr"/>
      <c r="F427" s="31" t="inlineStr"/>
      <c r="G427" s="31" t="inlineStr"/>
    </row>
    <row r="428" customHeight="1" ht="20">
      <c r="A428" s="32" t="inlineStr">
        <is>
          <r>
            <t xml:space="preserve">94962 CONCRETO MAGRO PARA LASTRO, TRAÇO 1:4,5:4,5 (EM MASSA SECA DE CIMENTO/ AREIA MÉDIA/ BRITA 1) - PREPARO MECÂNICO COM BETONEIRA 400 L. AF_05/2021 (M3)</t>
          </r>
        </is>
      </c>
      <c r="B428" s="32" t="inlineStr"/>
      <c r="C428" s="32" t="inlineStr"/>
      <c r="D428" s="32" t="inlineStr"/>
      <c r="E428" s="32" t="inlineStr"/>
      <c r="F428" s="32" t="inlineStr"/>
      <c r="G428" s="32" t="inlineStr"/>
    </row>
    <row r="429" customHeight="1" ht="15">
      <c r="A429" s="33" t="inlineStr">
        <is>
          <r>
            <t xml:space="preserve">Equipamento Custo Horário</t>
          </r>
        </is>
      </c>
      <c r="B429" s="33" t="inlineStr"/>
      <c r="C429" s="12" t="inlineStr">
        <is>
          <r>
            <t xml:space="preserve">FONTE</t>
          </r>
        </is>
      </c>
      <c r="D429" s="12" t="inlineStr">
        <is>
          <r>
            <t xml:space="preserve">UNID</t>
          </r>
        </is>
      </c>
      <c r="E429" s="12" t="inlineStr">
        <is>
          <r>
            <t xml:space="preserve">COEFICIENTE</t>
          </r>
        </is>
      </c>
      <c r="F429" s="12" t="inlineStr">
        <is>
          <r>
            <t xml:space="preserve">PREÇO UNITÁRIO</t>
          </r>
        </is>
      </c>
      <c r="G429" s="12" t="inlineStr">
        <is>
          <r>
            <t xml:space="preserve">TOTAL</t>
          </r>
        </is>
      </c>
    </row>
    <row r="430" customHeight="1" ht="38">
      <c r="A430" s="34" t="inlineStr">
        <is>
          <r>
            <t xml:space="preserve">88831</t>
          </r>
        </is>
      </c>
      <c r="B430" s="35" t="inlineStr">
        <is>
          <r>
            <t xml:space="preserve">BETONEIRA CAPACIDADE NOMINAL DE 400 L, CAPACIDADE DE MISTURA 280 L, MOTOR ELÉTRICO TRIFÁSICO POTÊNCIA DE 2 CV, SEM CARREGADOR - CHI DIURNO. AF_05/2023</t>
          </r>
        </is>
      </c>
      <c r="C430" s="34" t="inlineStr">
        <is>
          <r>
            <t xml:space="preserve">SINAPI</t>
          </r>
        </is>
      </c>
      <c r="D430" s="34" t="inlineStr">
        <is>
          <r>
            <t xml:space="preserve">CHI</t>
          </r>
        </is>
      </c>
      <c r="E430" s="36" t="n">
        <v>0.7188</v>
      </c>
      <c r="F430" s="37" t="n">
        <v>0.44</v>
      </c>
      <c r="G430" s="37" t="n">
        <f>TRUNC(TRUNC(E430,8)*F430,2)</f>
        <v>0.31</v>
      </c>
    </row>
    <row r="431" customHeight="1" ht="38">
      <c r="A431" s="34" t="inlineStr">
        <is>
          <r>
            <t xml:space="preserve">88830</t>
          </r>
        </is>
      </c>
      <c r="B431" s="35" t="inlineStr">
        <is>
          <r>
            <t xml:space="preserve">BETONEIRA CAPACIDADE NOMINAL DE 400 L, CAPACIDADE DE MISTURA 280 L, MOTOR ELÉTRICO TRIFÁSICO POTÊNCIA DE 2 CV, SEM CARREGADOR - CHP DIURNO. AF_05/2023</t>
          </r>
        </is>
      </c>
      <c r="C431" s="34" t="inlineStr">
        <is>
          <r>
            <t xml:space="preserve">SINAPI</t>
          </r>
        </is>
      </c>
      <c r="D431" s="34" t="inlineStr">
        <is>
          <r>
            <t xml:space="preserve">CHP</t>
          </r>
        </is>
      </c>
      <c r="E431" s="36" t="n">
        <v>0.7623</v>
      </c>
      <c r="F431" s="37" t="n">
        <v>2.81</v>
      </c>
      <c r="G431" s="37" t="n">
        <f>TRUNC(TRUNC(E431,8)*F431,2)</f>
        <v>2.14</v>
      </c>
    </row>
    <row r="432" customHeight="1" ht="18">
      <c r="A432" s="9" t="inlineStr"/>
      <c r="B432" s="9" t="inlineStr"/>
      <c r="C432" s="9" t="inlineStr"/>
      <c r="D432" s="9" t="inlineStr"/>
      <c r="E432" s="38" t="inlineStr">
        <is>
          <r>
            <t xml:space="preserve">TOTAL Equipamento Custo Horário:</t>
          </r>
        </is>
      </c>
      <c r="F432" s="38" t="inlineStr"/>
      <c r="G432" s="39" t="n">
        <f>SUM(G430:G431)</f>
        <v>2.45</v>
      </c>
    </row>
    <row r="433" customHeight="1" ht="15">
      <c r="A433" s="33" t="inlineStr">
        <is>
          <r>
            <t xml:space="preserve">Material</t>
          </r>
        </is>
      </c>
      <c r="B433" s="33" t="inlineStr"/>
      <c r="C433" s="12" t="inlineStr">
        <is>
          <r>
            <t xml:space="preserve">FONTE</t>
          </r>
        </is>
      </c>
      <c r="D433" s="12" t="inlineStr">
        <is>
          <r>
            <t xml:space="preserve">UNID</t>
          </r>
        </is>
      </c>
      <c r="E433" s="12" t="inlineStr">
        <is>
          <r>
            <t xml:space="preserve">COEFICIENTE</t>
          </r>
        </is>
      </c>
      <c r="F433" s="12" t="inlineStr">
        <is>
          <r>
            <t xml:space="preserve">PREÇO UNITÁRIO</t>
          </r>
        </is>
      </c>
      <c r="G433" s="12" t="inlineStr">
        <is>
          <r>
            <t xml:space="preserve">TOTAL</t>
          </r>
        </is>
      </c>
    </row>
    <row r="434" customHeight="1" ht="21">
      <c r="A434" s="34" t="inlineStr">
        <is>
          <r>
            <t xml:space="preserve">00000370</t>
          </r>
        </is>
      </c>
      <c r="B434" s="35" t="inlineStr">
        <is>
          <r>
            <t xml:space="preserve">AREIA MEDIA - POSTO JAZIDA/FORNECEDOR (RETIRADO NA JAZIDA, SEM TRANSPORTE)</t>
          </r>
        </is>
      </c>
      <c r="C434" s="34" t="inlineStr">
        <is>
          <r>
            <t xml:space="preserve">SINAPI</t>
          </r>
        </is>
      </c>
      <c r="D434" s="34" t="inlineStr">
        <is>
          <r>
            <t xml:space="preserve">M3</t>
          </r>
        </is>
      </c>
      <c r="E434" s="36" t="n">
        <v>0.8269</v>
      </c>
      <c r="F434" s="37" t="n">
        <v>150.0</v>
      </c>
      <c r="G434" s="37" t="n">
        <f>TRUNC(TRUNC(E434,8)*F434,2)</f>
        <v>124.03</v>
      </c>
    </row>
    <row r="435" customHeight="1" ht="15">
      <c r="A435" s="34" t="inlineStr">
        <is>
          <r>
            <t xml:space="preserve">00001379</t>
          </r>
        </is>
      </c>
      <c r="B435" s="35" t="inlineStr">
        <is>
          <r>
            <t xml:space="preserve">CIMENTO PORTLAND COMPOSTO CP II-32</t>
          </r>
        </is>
      </c>
      <c r="C435" s="34" t="inlineStr">
        <is>
          <r>
            <t xml:space="preserve">SINAPI</t>
          </r>
        </is>
      </c>
      <c r="D435" s="34" t="inlineStr">
        <is>
          <r>
            <t xml:space="preserve">KG</t>
          </r>
        </is>
      </c>
      <c r="E435" s="36" t="n">
        <v>212.0194</v>
      </c>
      <c r="F435" s="37" t="n">
        <v>1.2</v>
      </c>
      <c r="G435" s="37" t="n">
        <f>TRUNC(TRUNC(E435,8)*F435,2)</f>
        <v>254.42</v>
      </c>
    </row>
    <row r="436" customHeight="1" ht="21">
      <c r="A436" s="34" t="inlineStr">
        <is>
          <r>
            <t xml:space="preserve">00004721</t>
          </r>
        </is>
      </c>
      <c r="B436" s="35" t="inlineStr">
        <is>
          <r>
            <t xml:space="preserve">PEDRA BRITADA N. 1 (9,5 A 19 MM) POSTO PEDREIRA/FORNECEDOR, SEM FRETE</t>
          </r>
        </is>
      </c>
      <c r="C436" s="34" t="inlineStr">
        <is>
          <r>
            <t xml:space="preserve">SINAPI</t>
          </r>
        </is>
      </c>
      <c r="D436" s="34" t="inlineStr">
        <is>
          <r>
            <t xml:space="preserve">M3</t>
          </r>
        </is>
      </c>
      <c r="E436" s="36" t="n">
        <v>0.5782</v>
      </c>
      <c r="F436" s="37" t="n">
        <v>245.51</v>
      </c>
      <c r="G436" s="37" t="n">
        <f>TRUNC(TRUNC(E436,8)*F436,2)</f>
        <v>141.95</v>
      </c>
    </row>
    <row r="437" customHeight="1" ht="15">
      <c r="A437" s="9" t="inlineStr"/>
      <c r="B437" s="9" t="inlineStr"/>
      <c r="C437" s="9" t="inlineStr"/>
      <c r="D437" s="9" t="inlineStr"/>
      <c r="E437" s="38" t="inlineStr">
        <is>
          <r>
            <t xml:space="preserve">TOTAL Material:</t>
          </r>
        </is>
      </c>
      <c r="F437" s="38" t="inlineStr"/>
      <c r="G437" s="39" t="n">
        <f>SUM(G434:G436)</f>
        <v>520.4</v>
      </c>
    </row>
    <row r="438" customHeight="1" ht="15">
      <c r="A438" s="33" t="inlineStr">
        <is>
          <r>
            <t xml:space="preserve">Mão de Obra com Encargos Complementares</t>
          </r>
        </is>
      </c>
      <c r="B438" s="33" t="inlineStr"/>
      <c r="C438" s="12" t="inlineStr">
        <is>
          <r>
            <t xml:space="preserve">FONTE</t>
          </r>
        </is>
      </c>
      <c r="D438" s="12" t="inlineStr">
        <is>
          <r>
            <t xml:space="preserve">UNID</t>
          </r>
        </is>
      </c>
      <c r="E438" s="12" t="inlineStr">
        <is>
          <r>
            <t xml:space="preserve">COEFICIENTE</t>
          </r>
        </is>
      </c>
      <c r="F438" s="12" t="inlineStr">
        <is>
          <r>
            <t xml:space="preserve">PREÇO UNITÁRIO</t>
          </r>
        </is>
      </c>
      <c r="G438" s="12" t="inlineStr">
        <is>
          <r>
            <t xml:space="preserve">TOTAL</t>
          </r>
        </is>
      </c>
    </row>
    <row r="439" customHeight="1" ht="21">
      <c r="A439" s="34" t="inlineStr">
        <is>
          <r>
            <t xml:space="preserve">88377</t>
          </r>
        </is>
      </c>
      <c r="B439" s="35" t="inlineStr">
        <is>
          <r>
            <t xml:space="preserve">OPERADOR DE BETONEIRA ESTACIONÁRIA/MISTURADOR COM ENCARGOS COMPLEMENTARES</t>
          </r>
        </is>
      </c>
      <c r="C439" s="34" t="inlineStr">
        <is>
          <r>
            <t xml:space="preserve">SINAPI</t>
          </r>
        </is>
      </c>
      <c r="D439" s="34" t="inlineStr">
        <is>
          <r>
            <t xml:space="preserve">H</t>
          </r>
        </is>
      </c>
      <c r="E439" s="36" t="n">
        <v>1.4811</v>
      </c>
      <c r="F439" s="37" t="n">
        <v>26.57</v>
      </c>
      <c r="G439" s="37" t="n">
        <f>TRUNC(TRUNC(E439,8)*F439,2)</f>
        <v>39.35</v>
      </c>
    </row>
    <row r="440" customHeight="1" ht="15">
      <c r="A440" s="34" t="inlineStr">
        <is>
          <r>
            <t xml:space="preserve">88316</t>
          </r>
        </is>
      </c>
      <c r="B440" s="35" t="inlineStr">
        <is>
          <r>
            <t xml:space="preserve">SERVENTE COM ENCARGOS COMPLEMENTARES</t>
          </r>
        </is>
      </c>
      <c r="C440" s="34" t="inlineStr">
        <is>
          <r>
            <t xml:space="preserve">SINAPI</t>
          </r>
        </is>
      </c>
      <c r="D440" s="34" t="inlineStr">
        <is>
          <r>
            <t xml:space="preserve">H</t>
          </r>
        </is>
      </c>
      <c r="E440" s="36" t="n">
        <v>2.3433</v>
      </c>
      <c r="F440" s="37" t="n">
        <v>26.93</v>
      </c>
      <c r="G440" s="37" t="n">
        <f>TRUNC(TRUNC(E440,8)*F440,2)</f>
        <v>63.1</v>
      </c>
    </row>
    <row r="441" customHeight="1" ht="18">
      <c r="A441" s="9" t="inlineStr"/>
      <c r="B441" s="9" t="inlineStr"/>
      <c r="C441" s="9" t="inlineStr"/>
      <c r="D441" s="9" t="inlineStr"/>
      <c r="E441" s="38" t="inlineStr">
        <is>
          <r>
            <t xml:space="preserve">TOTAL Mão de Obra com Encargos Complementares:</t>
          </r>
        </is>
      </c>
      <c r="F441" s="38" t="inlineStr"/>
      <c r="G441" s="39" t="n">
        <f>SUM(G439:G440)</f>
        <v>102.45</v>
      </c>
    </row>
    <row r="442" customHeight="1" ht="15">
      <c r="A442" s="9" t="inlineStr"/>
      <c r="B442" s="9" t="inlineStr"/>
      <c r="C442" s="9" t="inlineStr"/>
      <c r="D442" s="9" t="inlineStr"/>
      <c r="E442" s="40" t="inlineStr">
        <is>
          <r>
            <t xml:space="preserve">VALOR:</t>
          </r>
        </is>
      </c>
      <c r="F442" s="40" t="inlineStr"/>
      <c r="G442" s="41" t="n">
        <f>ROUND(SUM(G432,G437,G441),2)</f>
        <v>625.3</v>
      </c>
    </row>
    <row r="443" customHeight="1" ht="10">
      <c r="A443" s="9" t="inlineStr"/>
      <c r="B443" s="9" t="inlineStr"/>
      <c r="C443" s="9" t="inlineStr"/>
      <c r="D443" s="9" t="inlineStr"/>
      <c r="E443" s="31" t="inlineStr"/>
      <c r="F443" s="31" t="inlineStr"/>
      <c r="G443" s="31" t="inlineStr"/>
    </row>
    <row r="444" customHeight="1" ht="20">
      <c r="A444" s="32" t="inlineStr">
        <is>
          <r>
            <t xml:space="preserve">94968 CONCRETO MAGRO PARA LASTRO, TRAÇO 1:4,5:4,5 (EM MASSA SECA DE CIMENTO/ AREIA MÉDIA/ BRITA 1) - PREPARO MECÂNICO COM BETONEIRA 600 L. AF_05/2021 (M3)</t>
          </r>
        </is>
      </c>
      <c r="B444" s="32" t="inlineStr"/>
      <c r="C444" s="32" t="inlineStr"/>
      <c r="D444" s="32" t="inlineStr"/>
      <c r="E444" s="32" t="inlineStr"/>
      <c r="F444" s="32" t="inlineStr"/>
      <c r="G444" s="32" t="inlineStr"/>
    </row>
    <row r="445" customHeight="1" ht="15">
      <c r="A445" s="33" t="inlineStr">
        <is>
          <r>
            <t xml:space="preserve">Equipamento Custo Horário</t>
          </r>
        </is>
      </c>
      <c r="B445" s="33" t="inlineStr"/>
      <c r="C445" s="12" t="inlineStr">
        <is>
          <r>
            <t xml:space="preserve">FONTE</t>
          </r>
        </is>
      </c>
      <c r="D445" s="12" t="inlineStr">
        <is>
          <r>
            <t xml:space="preserve">UNID</t>
          </r>
        </is>
      </c>
      <c r="E445" s="12" t="inlineStr">
        <is>
          <r>
            <t xml:space="preserve">COEFICIENTE</t>
          </r>
        </is>
      </c>
      <c r="F445" s="12" t="inlineStr">
        <is>
          <r>
            <t xml:space="preserve">PREÇO UNITÁRIO</t>
          </r>
        </is>
      </c>
      <c r="G445" s="12" t="inlineStr">
        <is>
          <r>
            <t xml:space="preserve">TOTAL</t>
          </r>
        </is>
      </c>
    </row>
    <row r="446" customHeight="1" ht="38">
      <c r="A446" s="34" t="inlineStr">
        <is>
          <r>
            <t xml:space="preserve">89226</t>
          </r>
        </is>
      </c>
      <c r="B446" s="35" t="inlineStr">
        <is>
          <r>
            <t xml:space="preserve">BETONEIRA CAPACIDADE NOMINAL DE 600 L, CAPACIDADE DE MISTURA 360 L, MOTOR ELÉTRICO TRIFÁSICO POTÊNCIA DE 4 CV, SEM CARREGADOR - CHI DIURNO. AF_05/2023</t>
          </r>
        </is>
      </c>
      <c r="C446" s="34" t="inlineStr">
        <is>
          <r>
            <t xml:space="preserve">SINAPI</t>
          </r>
        </is>
      </c>
      <c r="D446" s="34" t="inlineStr">
        <is>
          <r>
            <t xml:space="preserve">CHI</t>
          </r>
        </is>
      </c>
      <c r="E446" s="36" t="n">
        <v>0.6462</v>
      </c>
      <c r="F446" s="37" t="n">
        <v>1.82</v>
      </c>
      <c r="G446" s="37" t="n">
        <f>TRUNC(TRUNC(E446,8)*F446,2)</f>
        <v>1.17</v>
      </c>
    </row>
    <row r="447" customHeight="1" ht="38">
      <c r="A447" s="34" t="inlineStr">
        <is>
          <r>
            <t xml:space="preserve">89225</t>
          </r>
        </is>
      </c>
      <c r="B447" s="35" t="inlineStr">
        <is>
          <r>
            <t xml:space="preserve">BETONEIRA CAPACIDADE NOMINAL DE 600 L, CAPACIDADE DE MISTURA 360 L, MOTOR ELÉTRICO TRIFÁSICO POTÊNCIA DE 4 CV, SEM CARREGADOR - CHP DIURNO. AF_05/2023</t>
          </r>
        </is>
      </c>
      <c r="C447" s="34" t="inlineStr">
        <is>
          <r>
            <t xml:space="preserve">SINAPI</t>
          </r>
        </is>
      </c>
      <c r="D447" s="34" t="inlineStr">
        <is>
          <r>
            <t xml:space="preserve">CHP</t>
          </r>
        </is>
      </c>
      <c r="E447" s="36" t="n">
        <v>0.6853</v>
      </c>
      <c r="F447" s="37" t="n">
        <v>7.39</v>
      </c>
      <c r="G447" s="37" t="n">
        <f>TRUNC(TRUNC(E447,8)*F447,2)</f>
        <v>5.06</v>
      </c>
    </row>
    <row r="448" customHeight="1" ht="18">
      <c r="A448" s="9" t="inlineStr"/>
      <c r="B448" s="9" t="inlineStr"/>
      <c r="C448" s="9" t="inlineStr"/>
      <c r="D448" s="9" t="inlineStr"/>
      <c r="E448" s="38" t="inlineStr">
        <is>
          <r>
            <t xml:space="preserve">TOTAL Equipamento Custo Horário:</t>
          </r>
        </is>
      </c>
      <c r="F448" s="38" t="inlineStr"/>
      <c r="G448" s="39" t="n">
        <f>SUM(G446:G447)</f>
        <v>6.23</v>
      </c>
    </row>
    <row r="449" customHeight="1" ht="15">
      <c r="A449" s="33" t="inlineStr">
        <is>
          <r>
            <t xml:space="preserve">Material</t>
          </r>
        </is>
      </c>
      <c r="B449" s="33" t="inlineStr"/>
      <c r="C449" s="12" t="inlineStr">
        <is>
          <r>
            <t xml:space="preserve">FONTE</t>
          </r>
        </is>
      </c>
      <c r="D449" s="12" t="inlineStr">
        <is>
          <r>
            <t xml:space="preserve">UNID</t>
          </r>
        </is>
      </c>
      <c r="E449" s="12" t="inlineStr">
        <is>
          <r>
            <t xml:space="preserve">COEFICIENTE</t>
          </r>
        </is>
      </c>
      <c r="F449" s="12" t="inlineStr">
        <is>
          <r>
            <t xml:space="preserve">PREÇO UNITÁRIO</t>
          </r>
        </is>
      </c>
      <c r="G449" s="12" t="inlineStr">
        <is>
          <r>
            <t xml:space="preserve">TOTAL</t>
          </r>
        </is>
      </c>
    </row>
    <row r="450" customHeight="1" ht="21">
      <c r="A450" s="34" t="inlineStr">
        <is>
          <r>
            <t xml:space="preserve">00000370</t>
          </r>
        </is>
      </c>
      <c r="B450" s="35" t="inlineStr">
        <is>
          <r>
            <t xml:space="preserve">AREIA MEDIA - POSTO JAZIDA/FORNECEDOR (RETIRADO NA JAZIDA, SEM TRANSPORTE)</t>
          </r>
        </is>
      </c>
      <c r="C450" s="34" t="inlineStr">
        <is>
          <r>
            <t xml:space="preserve">SINAPI</t>
          </r>
        </is>
      </c>
      <c r="D450" s="34" t="inlineStr">
        <is>
          <r>
            <t xml:space="preserve">M3</t>
          </r>
        </is>
      </c>
      <c r="E450" s="36" t="n">
        <v>0.8325</v>
      </c>
      <c r="F450" s="37" t="n">
        <v>150.0</v>
      </c>
      <c r="G450" s="37" t="n">
        <f>TRUNC(TRUNC(E450,8)*F450,2)</f>
        <v>124.87</v>
      </c>
    </row>
    <row r="451" customHeight="1" ht="15">
      <c r="A451" s="34" t="inlineStr">
        <is>
          <r>
            <t xml:space="preserve">00001379</t>
          </r>
        </is>
      </c>
      <c r="B451" s="35" t="inlineStr">
        <is>
          <r>
            <t xml:space="preserve">CIMENTO PORTLAND COMPOSTO CP II-32</t>
          </r>
        </is>
      </c>
      <c r="C451" s="34" t="inlineStr">
        <is>
          <r>
            <t xml:space="preserve">SINAPI</t>
          </r>
        </is>
      </c>
      <c r="D451" s="34" t="inlineStr">
        <is>
          <r>
            <t xml:space="preserve">KG</t>
          </r>
        </is>
      </c>
      <c r="E451" s="36" t="n">
        <v>213.4531</v>
      </c>
      <c r="F451" s="37" t="n">
        <v>1.2</v>
      </c>
      <c r="G451" s="37" t="n">
        <f>TRUNC(TRUNC(E451,8)*F451,2)</f>
        <v>256.14</v>
      </c>
    </row>
    <row r="452" customHeight="1" ht="21">
      <c r="A452" s="34" t="inlineStr">
        <is>
          <r>
            <t xml:space="preserve">00004721</t>
          </r>
        </is>
      </c>
      <c r="B452" s="35" t="inlineStr">
        <is>
          <r>
            <t xml:space="preserve">PEDRA BRITADA N. 1 (9,5 A 19 MM) POSTO PEDREIRA/FORNECEDOR, SEM FRETE</t>
          </r>
        </is>
      </c>
      <c r="C452" s="34" t="inlineStr">
        <is>
          <r>
            <t xml:space="preserve">SINAPI</t>
          </r>
        </is>
      </c>
      <c r="D452" s="34" t="inlineStr">
        <is>
          <r>
            <t xml:space="preserve">M3</t>
          </r>
        </is>
      </c>
      <c r="E452" s="36" t="n">
        <v>0.5821</v>
      </c>
      <c r="F452" s="37" t="n">
        <v>245.51</v>
      </c>
      <c r="G452" s="37" t="n">
        <f>TRUNC(TRUNC(E452,8)*F452,2)</f>
        <v>142.91</v>
      </c>
    </row>
    <row r="453" customHeight="1" ht="15">
      <c r="A453" s="9" t="inlineStr"/>
      <c r="B453" s="9" t="inlineStr"/>
      <c r="C453" s="9" t="inlineStr"/>
      <c r="D453" s="9" t="inlineStr"/>
      <c r="E453" s="38" t="inlineStr">
        <is>
          <r>
            <t xml:space="preserve">TOTAL Material:</t>
          </r>
        </is>
      </c>
      <c r="F453" s="38" t="inlineStr"/>
      <c r="G453" s="39" t="n">
        <f>SUM(G450:G452)</f>
        <v>523.92</v>
      </c>
    </row>
    <row r="454" customHeight="1" ht="15">
      <c r="A454" s="33" t="inlineStr">
        <is>
          <r>
            <t xml:space="preserve">Mão de Obra com Encargos Complementares</t>
          </r>
        </is>
      </c>
      <c r="B454" s="33" t="inlineStr"/>
      <c r="C454" s="12" t="inlineStr">
        <is>
          <r>
            <t xml:space="preserve">FONTE</t>
          </r>
        </is>
      </c>
      <c r="D454" s="12" t="inlineStr">
        <is>
          <r>
            <t xml:space="preserve">UNID</t>
          </r>
        </is>
      </c>
      <c r="E454" s="12" t="inlineStr">
        <is>
          <r>
            <t xml:space="preserve">COEFICIENTE</t>
          </r>
        </is>
      </c>
      <c r="F454" s="12" t="inlineStr">
        <is>
          <r>
            <t xml:space="preserve">PREÇO UNITÁRIO</t>
          </r>
        </is>
      </c>
      <c r="G454" s="12" t="inlineStr">
        <is>
          <r>
            <t xml:space="preserve">TOTAL</t>
          </r>
        </is>
      </c>
    </row>
    <row r="455" customHeight="1" ht="21">
      <c r="A455" s="34" t="inlineStr">
        <is>
          <r>
            <t xml:space="preserve">88377</t>
          </r>
        </is>
      </c>
      <c r="B455" s="35" t="inlineStr">
        <is>
          <r>
            <t xml:space="preserve">OPERADOR DE BETONEIRA ESTACIONÁRIA/MISTURADOR COM ENCARGOS COMPLEMENTARES</t>
          </r>
        </is>
      </c>
      <c r="C455" s="34" t="inlineStr">
        <is>
          <r>
            <t xml:space="preserve">SINAPI</t>
          </r>
        </is>
      </c>
      <c r="D455" s="34" t="inlineStr">
        <is>
          <r>
            <t xml:space="preserve">H</t>
          </r>
        </is>
      </c>
      <c r="E455" s="36" t="n">
        <v>1.3315</v>
      </c>
      <c r="F455" s="37" t="n">
        <v>26.57</v>
      </c>
      <c r="G455" s="37" t="n">
        <f>TRUNC(TRUNC(E455,8)*F455,2)</f>
        <v>35.37</v>
      </c>
    </row>
    <row r="456" customHeight="1" ht="15">
      <c r="A456" s="34" t="inlineStr">
        <is>
          <r>
            <t xml:space="preserve">88316</t>
          </r>
        </is>
      </c>
      <c r="B456" s="35" t="inlineStr">
        <is>
          <r>
            <t xml:space="preserve">SERVENTE COM ENCARGOS COMPLEMENTARES</t>
          </r>
        </is>
      </c>
      <c r="C456" s="34" t="inlineStr">
        <is>
          <r>
            <t xml:space="preserve">SINAPI</t>
          </r>
        </is>
      </c>
      <c r="D456" s="34" t="inlineStr">
        <is>
          <r>
            <t xml:space="preserve">H</t>
          </r>
        </is>
      </c>
      <c r="E456" s="36" t="n">
        <v>2.1058</v>
      </c>
      <c r="F456" s="37" t="n">
        <v>26.93</v>
      </c>
      <c r="G456" s="37" t="n">
        <f>TRUNC(TRUNC(E456,8)*F456,2)</f>
        <v>56.7</v>
      </c>
    </row>
    <row r="457" customHeight="1" ht="18">
      <c r="A457" s="9" t="inlineStr"/>
      <c r="B457" s="9" t="inlineStr"/>
      <c r="C457" s="9" t="inlineStr"/>
      <c r="D457" s="9" t="inlineStr"/>
      <c r="E457" s="38" t="inlineStr">
        <is>
          <r>
            <t xml:space="preserve">TOTAL Mão de Obra com Encargos Complementares:</t>
          </r>
        </is>
      </c>
      <c r="F457" s="38" t="inlineStr"/>
      <c r="G457" s="39" t="n">
        <f>SUM(G455:G456)</f>
        <v>92.07</v>
      </c>
    </row>
    <row r="458" customHeight="1" ht="15">
      <c r="A458" s="9" t="inlineStr"/>
      <c r="B458" s="9" t="inlineStr"/>
      <c r="C458" s="9" t="inlineStr"/>
      <c r="D458" s="9" t="inlineStr"/>
      <c r="E458" s="40" t="inlineStr">
        <is>
          <r>
            <t xml:space="preserve">VALOR:</t>
          </r>
        </is>
      </c>
      <c r="F458" s="40" t="inlineStr"/>
      <c r="G458" s="41" t="n">
        <f>ROUND(SUM(G448,G453,G457),2)</f>
        <v>622.22</v>
      </c>
    </row>
    <row r="459" customHeight="1" ht="10">
      <c r="A459" s="9" t="inlineStr"/>
      <c r="B459" s="9" t="inlineStr"/>
      <c r="C459" s="9" t="inlineStr"/>
      <c r="D459" s="9" t="inlineStr"/>
      <c r="E459" s="31" t="inlineStr"/>
      <c r="F459" s="31" t="inlineStr"/>
      <c r="G459" s="31" t="inlineStr"/>
    </row>
    <row r="460" customHeight="1" ht="20">
      <c r="A460" s="32" t="inlineStr">
        <is>
          <r>
            <t xml:space="preserve">92801 CORTE E DOBRA DE AÇO CA-50, DIÂMETRO DE 6,3 MM. AF_06/2022 (KG)</t>
          </r>
        </is>
      </c>
      <c r="B460" s="32" t="inlineStr"/>
      <c r="C460" s="32" t="inlineStr"/>
      <c r="D460" s="32" t="inlineStr"/>
      <c r="E460" s="32" t="inlineStr"/>
      <c r="F460" s="32" t="inlineStr"/>
      <c r="G460" s="32" t="inlineStr"/>
    </row>
    <row r="461" customHeight="1" ht="15">
      <c r="A461" s="33" t="inlineStr">
        <is>
          <r>
            <t xml:space="preserve">Material</t>
          </r>
        </is>
      </c>
      <c r="B461" s="33" t="inlineStr"/>
      <c r="C461" s="12" t="inlineStr">
        <is>
          <r>
            <t xml:space="preserve">FONTE</t>
          </r>
        </is>
      </c>
      <c r="D461" s="12" t="inlineStr">
        <is>
          <r>
            <t xml:space="preserve">UNID</t>
          </r>
        </is>
      </c>
      <c r="E461" s="12" t="inlineStr">
        <is>
          <r>
            <t xml:space="preserve">COEFICIENTE</t>
          </r>
        </is>
      </c>
      <c r="F461" s="12" t="inlineStr">
        <is>
          <r>
            <t xml:space="preserve">PREÇO UNITÁRIO</t>
          </r>
        </is>
      </c>
      <c r="G461" s="12" t="inlineStr">
        <is>
          <r>
            <t xml:space="preserve">TOTAL</t>
          </r>
        </is>
      </c>
    </row>
    <row r="462" customHeight="1" ht="15">
      <c r="A462" s="34" t="inlineStr">
        <is>
          <r>
            <t xml:space="preserve">00000032</t>
          </r>
        </is>
      </c>
      <c r="B462" s="35" t="inlineStr">
        <is>
          <r>
            <t xml:space="preserve">ACO CA-50, 6,3 MM, VERGALHAO</t>
          </r>
        </is>
      </c>
      <c r="C462" s="34" t="inlineStr">
        <is>
          <r>
            <t xml:space="preserve">SINAPI</t>
          </r>
        </is>
      </c>
      <c r="D462" s="34" t="inlineStr">
        <is>
          <r>
            <t xml:space="preserve">KG</t>
          </r>
        </is>
      </c>
      <c r="E462" s="36" t="n">
        <v>1.07</v>
      </c>
      <c r="F462" s="37" t="n">
        <v>10.4</v>
      </c>
      <c r="G462" s="37" t="n">
        <f>TRUNC(TRUNC(E462,8)*F462,2)</f>
        <v>11.12</v>
      </c>
    </row>
    <row r="463" customHeight="1" ht="15">
      <c r="A463" s="9" t="inlineStr"/>
      <c r="B463" s="9" t="inlineStr"/>
      <c r="C463" s="9" t="inlineStr"/>
      <c r="D463" s="9" t="inlineStr"/>
      <c r="E463" s="38" t="inlineStr">
        <is>
          <r>
            <t xml:space="preserve">TOTAL Material:</t>
          </r>
        </is>
      </c>
      <c r="F463" s="38" t="inlineStr"/>
      <c r="G463" s="39" t="n">
        <f>SUM(G462:G462)</f>
        <v>11.12</v>
      </c>
    </row>
    <row r="464" customHeight="1" ht="15">
      <c r="A464" s="33" t="inlineStr">
        <is>
          <r>
            <t xml:space="preserve">Mão de Obra com Encargos Complementares</t>
          </r>
        </is>
      </c>
      <c r="B464" s="33" t="inlineStr"/>
      <c r="C464" s="12" t="inlineStr">
        <is>
          <r>
            <t xml:space="preserve">FONTE</t>
          </r>
        </is>
      </c>
      <c r="D464" s="12" t="inlineStr">
        <is>
          <r>
            <t xml:space="preserve">UNID</t>
          </r>
        </is>
      </c>
      <c r="E464" s="12" t="inlineStr">
        <is>
          <r>
            <t xml:space="preserve">COEFICIENTE</t>
          </r>
        </is>
      </c>
      <c r="F464" s="12" t="inlineStr">
        <is>
          <r>
            <t xml:space="preserve">PREÇO UNITÁRIO</t>
          </r>
        </is>
      </c>
      <c r="G464" s="12" t="inlineStr">
        <is>
          <r>
            <t xml:space="preserve">TOTAL</t>
          </r>
        </is>
      </c>
    </row>
    <row r="465" customHeight="1" ht="21">
      <c r="A465" s="34" t="inlineStr">
        <is>
          <r>
            <t xml:space="preserve">88238</t>
          </r>
        </is>
      </c>
      <c r="B465" s="35" t="inlineStr">
        <is>
          <r>
            <t xml:space="preserve">AJUDANTE DE ARMADOR COM ENCARGOS COMPLEMENTARES</t>
          </r>
        </is>
      </c>
      <c r="C465" s="34" t="inlineStr">
        <is>
          <r>
            <t xml:space="preserve">SINAPI</t>
          </r>
        </is>
      </c>
      <c r="D465" s="34" t="inlineStr">
        <is>
          <r>
            <t xml:space="preserve">H</t>
          </r>
        </is>
      </c>
      <c r="E465" s="36" t="n">
        <v>0.0051</v>
      </c>
      <c r="F465" s="37" t="n">
        <v>28.7</v>
      </c>
      <c r="G465" s="37" t="n">
        <f>TRUNC(TRUNC(E465,8)*F465,2)</f>
        <v>0.14</v>
      </c>
    </row>
    <row r="466" customHeight="1" ht="15">
      <c r="A466" s="34" t="inlineStr">
        <is>
          <r>
            <t xml:space="preserve">88245</t>
          </r>
        </is>
      </c>
      <c r="B466" s="35" t="inlineStr">
        <is>
          <r>
            <t xml:space="preserve">ARMADOR COM ENCARGOS COMPLEMENTARES</t>
          </r>
        </is>
      </c>
      <c r="C466" s="34" t="inlineStr">
        <is>
          <r>
            <t xml:space="preserve">SINAPI</t>
          </r>
        </is>
      </c>
      <c r="D466" s="34" t="inlineStr">
        <is>
          <r>
            <t xml:space="preserve">H</t>
          </r>
        </is>
      </c>
      <c r="E466" s="36" t="n">
        <v>0.031</v>
      </c>
      <c r="F466" s="37" t="n">
        <v>31.21</v>
      </c>
      <c r="G466" s="37" t="n">
        <f>TRUNC(TRUNC(E466,8)*F466,2)</f>
        <v>0.96</v>
      </c>
    </row>
    <row r="467" customHeight="1" ht="18">
      <c r="A467" s="9" t="inlineStr"/>
      <c r="B467" s="9" t="inlineStr"/>
      <c r="C467" s="9" t="inlineStr"/>
      <c r="D467" s="9" t="inlineStr"/>
      <c r="E467" s="38" t="inlineStr">
        <is>
          <r>
            <t xml:space="preserve">TOTAL Mão de Obra com Encargos Complementares:</t>
          </r>
        </is>
      </c>
      <c r="F467" s="38" t="inlineStr"/>
      <c r="G467" s="39" t="n">
        <f>SUM(G465:G466)</f>
        <v>1.1</v>
      </c>
    </row>
    <row r="468" customHeight="1" ht="15">
      <c r="A468" s="9" t="inlineStr"/>
      <c r="B468" s="9" t="inlineStr"/>
      <c r="C468" s="9" t="inlineStr"/>
      <c r="D468" s="9" t="inlineStr"/>
      <c r="E468" s="40" t="inlineStr">
        <is>
          <r>
            <t xml:space="preserve">VALOR:</t>
          </r>
        </is>
      </c>
      <c r="F468" s="40" t="inlineStr"/>
      <c r="G468" s="41" t="n">
        <f>ROUND(SUM(G463,G467),2)</f>
        <v>12.22</v>
      </c>
    </row>
    <row r="469" customHeight="1" ht="10">
      <c r="A469" s="9" t="inlineStr"/>
      <c r="B469" s="9" t="inlineStr"/>
      <c r="C469" s="9" t="inlineStr"/>
      <c r="D469" s="9" t="inlineStr"/>
      <c r="E469" s="31" t="inlineStr"/>
      <c r="F469" s="31" t="inlineStr"/>
      <c r="G469" s="31" t="inlineStr"/>
    </row>
    <row r="470" customHeight="1" ht="20">
      <c r="A470" s="32" t="inlineStr">
        <is>
          <r>
            <t xml:space="preserve">92799 CORTE E DOBRA DE AÇO CA-60, DIÂMETRO DE 4,2 MM. AF_06/2022 (KG)</t>
          </r>
        </is>
      </c>
      <c r="B470" s="32" t="inlineStr"/>
      <c r="C470" s="32" t="inlineStr"/>
      <c r="D470" s="32" t="inlineStr"/>
      <c r="E470" s="32" t="inlineStr"/>
      <c r="F470" s="32" t="inlineStr"/>
      <c r="G470" s="32" t="inlineStr"/>
    </row>
    <row r="471" customHeight="1" ht="15">
      <c r="A471" s="33" t="inlineStr">
        <is>
          <r>
            <t xml:space="preserve">Material</t>
          </r>
        </is>
      </c>
      <c r="B471" s="33" t="inlineStr"/>
      <c r="C471" s="12" t="inlineStr">
        <is>
          <r>
            <t xml:space="preserve">FONTE</t>
          </r>
        </is>
      </c>
      <c r="D471" s="12" t="inlineStr">
        <is>
          <r>
            <t xml:space="preserve">UNID</t>
          </r>
        </is>
      </c>
      <c r="E471" s="12" t="inlineStr">
        <is>
          <r>
            <t xml:space="preserve">COEFICIENTE</t>
          </r>
        </is>
      </c>
      <c r="F471" s="12" t="inlineStr">
        <is>
          <r>
            <t xml:space="preserve">PREÇO UNITÁRIO</t>
          </r>
        </is>
      </c>
      <c r="G471" s="12" t="inlineStr">
        <is>
          <r>
            <t xml:space="preserve">TOTAL</t>
          </r>
        </is>
      </c>
    </row>
    <row r="472" customHeight="1" ht="21">
      <c r="A472" s="34" t="inlineStr">
        <is>
          <r>
            <t xml:space="preserve">00043059</t>
          </r>
        </is>
      </c>
      <c r="B472" s="35" t="inlineStr">
        <is>
          <r>
            <t xml:space="preserve">ACO CA-60, 4,2 MM, OU 5,0 MM, OU 6,0 MM, OU 7,0 MM, VERGALHAO</t>
          </r>
        </is>
      </c>
      <c r="C472" s="34" t="inlineStr">
        <is>
          <r>
            <t xml:space="preserve">SINAPI</t>
          </r>
        </is>
      </c>
      <c r="D472" s="34" t="inlineStr">
        <is>
          <r>
            <t xml:space="preserve">KG</t>
          </r>
        </is>
      </c>
      <c r="E472" s="36" t="n">
        <v>1.07</v>
      </c>
      <c r="F472" s="37" t="n">
        <v>9.33</v>
      </c>
      <c r="G472" s="37" t="n">
        <f>TRUNC(TRUNC(E472,8)*F472,2)</f>
        <v>9.98</v>
      </c>
    </row>
    <row r="473" customHeight="1" ht="15">
      <c r="A473" s="9" t="inlineStr"/>
      <c r="B473" s="9" t="inlineStr"/>
      <c r="C473" s="9" t="inlineStr"/>
      <c r="D473" s="9" t="inlineStr"/>
      <c r="E473" s="38" t="inlineStr">
        <is>
          <r>
            <t xml:space="preserve">TOTAL Material:</t>
          </r>
        </is>
      </c>
      <c r="F473" s="38" t="inlineStr"/>
      <c r="G473" s="39" t="n">
        <f>SUM(G472:G472)</f>
        <v>9.98</v>
      </c>
    </row>
    <row r="474" customHeight="1" ht="15">
      <c r="A474" s="33" t="inlineStr">
        <is>
          <r>
            <t xml:space="preserve">Mão de Obra com Encargos Complementares</t>
          </r>
        </is>
      </c>
      <c r="B474" s="33" t="inlineStr"/>
      <c r="C474" s="12" t="inlineStr">
        <is>
          <r>
            <t xml:space="preserve">FONTE</t>
          </r>
        </is>
      </c>
      <c r="D474" s="12" t="inlineStr">
        <is>
          <r>
            <t xml:space="preserve">UNID</t>
          </r>
        </is>
      </c>
      <c r="E474" s="12" t="inlineStr">
        <is>
          <r>
            <t xml:space="preserve">COEFICIENTE</t>
          </r>
        </is>
      </c>
      <c r="F474" s="12" t="inlineStr">
        <is>
          <r>
            <t xml:space="preserve">PREÇO UNITÁRIO</t>
          </r>
        </is>
      </c>
      <c r="G474" s="12" t="inlineStr">
        <is>
          <r>
            <t xml:space="preserve">TOTAL</t>
          </r>
        </is>
      </c>
    </row>
    <row r="475" customHeight="1" ht="21">
      <c r="A475" s="34" t="inlineStr">
        <is>
          <r>
            <t xml:space="preserve">88238</t>
          </r>
        </is>
      </c>
      <c r="B475" s="35" t="inlineStr">
        <is>
          <r>
            <t xml:space="preserve">AJUDANTE DE ARMADOR COM ENCARGOS COMPLEMENTARES</t>
          </r>
        </is>
      </c>
      <c r="C475" s="34" t="inlineStr">
        <is>
          <r>
            <t xml:space="preserve">SINAPI</t>
          </r>
        </is>
      </c>
      <c r="D475" s="34" t="inlineStr">
        <is>
          <r>
            <t xml:space="preserve">H</t>
          </r>
        </is>
      </c>
      <c r="E475" s="36" t="n">
        <v>0.0152</v>
      </c>
      <c r="F475" s="37" t="n">
        <v>28.7</v>
      </c>
      <c r="G475" s="37" t="n">
        <f>TRUNC(TRUNC(E475,8)*F475,2)</f>
        <v>0.43</v>
      </c>
    </row>
    <row r="476" customHeight="1" ht="15">
      <c r="A476" s="34" t="inlineStr">
        <is>
          <r>
            <t xml:space="preserve">88245</t>
          </r>
        </is>
      </c>
      <c r="B476" s="35" t="inlineStr">
        <is>
          <r>
            <t xml:space="preserve">ARMADOR COM ENCARGOS COMPLEMENTARES</t>
          </r>
        </is>
      </c>
      <c r="C476" s="34" t="inlineStr">
        <is>
          <r>
            <t xml:space="preserve">SINAPI</t>
          </r>
        </is>
      </c>
      <c r="D476" s="34" t="inlineStr">
        <is>
          <r>
            <t xml:space="preserve">H</t>
          </r>
        </is>
      </c>
      <c r="E476" s="36" t="n">
        <v>0.0933</v>
      </c>
      <c r="F476" s="37" t="n">
        <v>31.21</v>
      </c>
      <c r="G476" s="37" t="n">
        <f>TRUNC(TRUNC(E476,8)*F476,2)</f>
        <v>2.91</v>
      </c>
    </row>
    <row r="477" customHeight="1" ht="18">
      <c r="A477" s="9" t="inlineStr"/>
      <c r="B477" s="9" t="inlineStr"/>
      <c r="C477" s="9" t="inlineStr"/>
      <c r="D477" s="9" t="inlineStr"/>
      <c r="E477" s="38" t="inlineStr">
        <is>
          <r>
            <t xml:space="preserve">TOTAL Mão de Obra com Encargos Complementares:</t>
          </r>
        </is>
      </c>
      <c r="F477" s="38" t="inlineStr"/>
      <c r="G477" s="39" t="n">
        <f>SUM(G475:G476)</f>
        <v>3.34</v>
      </c>
    </row>
    <row r="478" customHeight="1" ht="15">
      <c r="A478" s="9" t="inlineStr"/>
      <c r="B478" s="9" t="inlineStr"/>
      <c r="C478" s="9" t="inlineStr"/>
      <c r="D478" s="9" t="inlineStr"/>
      <c r="E478" s="40" t="inlineStr">
        <is>
          <r>
            <t xml:space="preserve">VALOR:</t>
          </r>
        </is>
      </c>
      <c r="F478" s="40" t="inlineStr"/>
      <c r="G478" s="41" t="n">
        <f>ROUND(SUM(G473,G477),2)</f>
        <v>13.32</v>
      </c>
    </row>
    <row r="479" customHeight="1" ht="10">
      <c r="A479" s="9" t="inlineStr"/>
      <c r="B479" s="9" t="inlineStr"/>
      <c r="C479" s="9" t="inlineStr"/>
      <c r="D479" s="9" t="inlineStr"/>
      <c r="E479" s="31" t="inlineStr"/>
      <c r="F479" s="31" t="inlineStr"/>
      <c r="G479" s="31" t="inlineStr"/>
    </row>
    <row r="480" customHeight="1" ht="20">
      <c r="A480" s="32" t="inlineStr">
        <is>
          <r>
            <t xml:space="preserve">95308 CURSO DE CAPACITAÇÃO PARA AJUDANTE DE ARMADOR (ENCARGOS COMPLEMENTARES) - HORISTA (H)</t>
          </r>
        </is>
      </c>
      <c r="B480" s="32" t="inlineStr"/>
      <c r="C480" s="32" t="inlineStr"/>
      <c r="D480" s="32" t="inlineStr"/>
      <c r="E480" s="32" t="inlineStr"/>
      <c r="F480" s="32" t="inlineStr"/>
      <c r="G480" s="32" t="inlineStr"/>
    </row>
    <row r="481" customHeight="1" ht="15">
      <c r="A481" s="33" t="inlineStr">
        <is>
          <r>
            <t xml:space="preserve">Mão de Obra</t>
          </r>
        </is>
      </c>
      <c r="B481" s="33" t="inlineStr"/>
      <c r="C481" s="12" t="inlineStr">
        <is>
          <r>
            <t xml:space="preserve">FONTE</t>
          </r>
        </is>
      </c>
      <c r="D481" s="12" t="inlineStr">
        <is>
          <r>
            <t xml:space="preserve">UNID</t>
          </r>
        </is>
      </c>
      <c r="E481" s="12" t="inlineStr">
        <is>
          <r>
            <t xml:space="preserve">COEFICIENTE</t>
          </r>
        </is>
      </c>
      <c r="F481" s="12" t="inlineStr">
        <is>
          <r>
            <t xml:space="preserve">PREÇO UNITÁRIO</t>
          </r>
        </is>
      </c>
      <c r="G481" s="12" t="inlineStr">
        <is>
          <r>
            <t xml:space="preserve">TOTAL</t>
          </r>
        </is>
      </c>
    </row>
    <row r="482" customHeight="1" ht="15">
      <c r="A482" s="34" t="inlineStr">
        <is>
          <r>
            <t xml:space="preserve">00006114</t>
          </r>
        </is>
      </c>
      <c r="B482" s="35" t="inlineStr">
        <is>
          <r>
            <t xml:space="preserve">AJUDANTE DE ARMADOR (HORISTA)</t>
          </r>
        </is>
      </c>
      <c r="C482" s="34" t="inlineStr">
        <is>
          <r>
            <t xml:space="preserve">SINAPI</t>
          </r>
        </is>
      </c>
      <c r="D482" s="34" t="inlineStr">
        <is>
          <r>
            <t xml:space="preserve">H</t>
          </r>
        </is>
      </c>
      <c r="E482" s="36" t="n">
        <v>0.01154</v>
      </c>
      <c r="F482" s="37" t="n">
        <v>20.82</v>
      </c>
      <c r="G482" s="37" t="n">
        <f>TRUNC(TRUNC(E482,8)*F482,2)</f>
        <v>0.24</v>
      </c>
    </row>
    <row r="483" customHeight="1" ht="15">
      <c r="A483" s="9" t="inlineStr"/>
      <c r="B483" s="9" t="inlineStr"/>
      <c r="C483" s="9" t="inlineStr"/>
      <c r="D483" s="9" t="inlineStr"/>
      <c r="E483" s="38" t="inlineStr">
        <is>
          <r>
            <t xml:space="preserve">TOTAL Mão de Obra:</t>
          </r>
        </is>
      </c>
      <c r="F483" s="38" t="inlineStr"/>
      <c r="G483" s="39" t="n">
        <f>SUM(G482:G482)</f>
        <v>0.24</v>
      </c>
    </row>
    <row r="484" customHeight="1" ht="15">
      <c r="A484" s="9" t="inlineStr"/>
      <c r="B484" s="9" t="inlineStr"/>
      <c r="C484" s="9" t="inlineStr"/>
      <c r="D484" s="9" t="inlineStr"/>
      <c r="E484" s="40" t="inlineStr">
        <is>
          <r>
            <t xml:space="preserve">VALOR:</t>
          </r>
        </is>
      </c>
      <c r="F484" s="40" t="inlineStr"/>
      <c r="G484" s="41" t="n">
        <f>ROUND(SUM(G483),2)</f>
        <v>0.24</v>
      </c>
    </row>
    <row r="485" customHeight="1" ht="10">
      <c r="A485" s="9" t="inlineStr"/>
      <c r="B485" s="9" t="inlineStr"/>
      <c r="C485" s="9" t="inlineStr"/>
      <c r="D485" s="9" t="inlineStr"/>
      <c r="E485" s="31" t="inlineStr"/>
      <c r="F485" s="31" t="inlineStr"/>
      <c r="G485" s="31" t="inlineStr"/>
    </row>
    <row r="486" customHeight="1" ht="20">
      <c r="A486" s="32" t="inlineStr">
        <is>
          <r>
            <t xml:space="preserve">95309 CURSO DE CAPACITAÇÃO PARA AJUDANTE DE CARPINTEIRO (ENCARGOS COMPLEMENTARES) - HORISTA (H)</t>
          </r>
        </is>
      </c>
      <c r="B486" s="32" t="inlineStr"/>
      <c r="C486" s="32" t="inlineStr"/>
      <c r="D486" s="32" t="inlineStr"/>
      <c r="E486" s="32" t="inlineStr"/>
      <c r="F486" s="32" t="inlineStr"/>
      <c r="G486" s="32" t="inlineStr"/>
    </row>
    <row r="487" customHeight="1" ht="15">
      <c r="A487" s="33" t="inlineStr">
        <is>
          <r>
            <t xml:space="preserve">Mão de Obra</t>
          </r>
        </is>
      </c>
      <c r="B487" s="33" t="inlineStr"/>
      <c r="C487" s="12" t="inlineStr">
        <is>
          <r>
            <t xml:space="preserve">FONTE</t>
          </r>
        </is>
      </c>
      <c r="D487" s="12" t="inlineStr">
        <is>
          <r>
            <t xml:space="preserve">UNID</t>
          </r>
        </is>
      </c>
      <c r="E487" s="12" t="inlineStr">
        <is>
          <r>
            <t xml:space="preserve">COEFICIENTE</t>
          </r>
        </is>
      </c>
      <c r="F487" s="12" t="inlineStr">
        <is>
          <r>
            <t xml:space="preserve">PREÇO UNITÁRIO</t>
          </r>
        </is>
      </c>
      <c r="G487" s="12" t="inlineStr">
        <is>
          <r>
            <t xml:space="preserve">TOTAL</t>
          </r>
        </is>
      </c>
    </row>
    <row r="488" customHeight="1" ht="15">
      <c r="A488" s="34" t="inlineStr">
        <is>
          <r>
            <t xml:space="preserve">00006117</t>
          </r>
        </is>
      </c>
      <c r="B488" s="35" t="inlineStr">
        <is>
          <r>
            <t xml:space="preserve">CARPINTEIRO AUXILIAR (HORISTA)</t>
          </r>
        </is>
      </c>
      <c r="C488" s="34" t="inlineStr">
        <is>
          <r>
            <t xml:space="preserve">SINAPI</t>
          </r>
        </is>
      </c>
      <c r="D488" s="34" t="inlineStr">
        <is>
          <r>
            <t xml:space="preserve">H</t>
          </r>
        </is>
      </c>
      <c r="E488" s="36" t="n">
        <v>0.01476</v>
      </c>
      <c r="F488" s="37" t="n">
        <v>20.82</v>
      </c>
      <c r="G488" s="37" t="n">
        <f>TRUNC(TRUNC(E488,8)*F488,2)</f>
        <v>0.3</v>
      </c>
    </row>
    <row r="489" customHeight="1" ht="15">
      <c r="A489" s="9" t="inlineStr"/>
      <c r="B489" s="9" t="inlineStr"/>
      <c r="C489" s="9" t="inlineStr"/>
      <c r="D489" s="9" t="inlineStr"/>
      <c r="E489" s="38" t="inlineStr">
        <is>
          <r>
            <t xml:space="preserve">TOTAL Mão de Obra:</t>
          </r>
        </is>
      </c>
      <c r="F489" s="38" t="inlineStr"/>
      <c r="G489" s="39" t="n">
        <f>SUM(G488:G488)</f>
        <v>0.3</v>
      </c>
    </row>
    <row r="490" customHeight="1" ht="15">
      <c r="A490" s="9" t="inlineStr"/>
      <c r="B490" s="9" t="inlineStr"/>
      <c r="C490" s="9" t="inlineStr"/>
      <c r="D490" s="9" t="inlineStr"/>
      <c r="E490" s="40" t="inlineStr">
        <is>
          <r>
            <t xml:space="preserve">VALOR:</t>
          </r>
        </is>
      </c>
      <c r="F490" s="40" t="inlineStr"/>
      <c r="G490" s="41" t="n">
        <f>ROUND(SUM(G489),2)</f>
        <v>0.3</v>
      </c>
    </row>
    <row r="491" customHeight="1" ht="10">
      <c r="A491" s="9" t="inlineStr"/>
      <c r="B491" s="9" t="inlineStr"/>
      <c r="C491" s="9" t="inlineStr"/>
      <c r="D491" s="9" t="inlineStr"/>
      <c r="E491" s="31" t="inlineStr"/>
      <c r="F491" s="31" t="inlineStr"/>
      <c r="G491" s="31" t="inlineStr"/>
    </row>
    <row r="492" customHeight="1" ht="20">
      <c r="A492" s="32" t="inlineStr">
        <is>
          <r>
            <t xml:space="preserve">95314 CURSO DE CAPACITAÇÃO PARA ARMADOR (ENCARGOS COMPLEMENTARES) - HORISTA (H)</t>
          </r>
        </is>
      </c>
      <c r="B492" s="32" t="inlineStr"/>
      <c r="C492" s="32" t="inlineStr"/>
      <c r="D492" s="32" t="inlineStr"/>
      <c r="E492" s="32" t="inlineStr"/>
      <c r="F492" s="32" t="inlineStr"/>
      <c r="G492" s="32" t="inlineStr"/>
    </row>
    <row r="493" customHeight="1" ht="15">
      <c r="A493" s="33" t="inlineStr">
        <is>
          <r>
            <t xml:space="preserve">Mão de Obra</t>
          </r>
        </is>
      </c>
      <c r="B493" s="33" t="inlineStr"/>
      <c r="C493" s="12" t="inlineStr">
        <is>
          <r>
            <t xml:space="preserve">FONTE</t>
          </r>
        </is>
      </c>
      <c r="D493" s="12" t="inlineStr">
        <is>
          <r>
            <t xml:space="preserve">UNID</t>
          </r>
        </is>
      </c>
      <c r="E493" s="12" t="inlineStr">
        <is>
          <r>
            <t xml:space="preserve">COEFICIENTE</t>
          </r>
        </is>
      </c>
      <c r="F493" s="12" t="inlineStr">
        <is>
          <r>
            <t xml:space="preserve">PREÇO UNITÁRIO</t>
          </r>
        </is>
      </c>
      <c r="G493" s="12" t="inlineStr">
        <is>
          <r>
            <t xml:space="preserve">TOTAL</t>
          </r>
        </is>
      </c>
    </row>
    <row r="494" customHeight="1" ht="15">
      <c r="A494" s="34" t="inlineStr">
        <is>
          <r>
            <t xml:space="preserve">00000378</t>
          </r>
        </is>
      </c>
      <c r="B494" s="35" t="inlineStr">
        <is>
          <r>
            <t xml:space="preserve">ARMADOR (HORISTA)</t>
          </r>
        </is>
      </c>
      <c r="C494" s="34" t="inlineStr">
        <is>
          <r>
            <t xml:space="preserve">SINAPI</t>
          </r>
        </is>
      </c>
      <c r="D494" s="34" t="inlineStr">
        <is>
          <r>
            <t xml:space="preserve">H</t>
          </r>
        </is>
      </c>
      <c r="E494" s="36" t="n">
        <v>0.01154</v>
      </c>
      <c r="F494" s="37" t="n">
        <v>23.31</v>
      </c>
      <c r="G494" s="37" t="n">
        <f>TRUNC(TRUNC(E494,8)*F494,2)</f>
        <v>0.26</v>
      </c>
    </row>
    <row r="495" customHeight="1" ht="15">
      <c r="A495" s="9" t="inlineStr"/>
      <c r="B495" s="9" t="inlineStr"/>
      <c r="C495" s="9" t="inlineStr"/>
      <c r="D495" s="9" t="inlineStr"/>
      <c r="E495" s="38" t="inlineStr">
        <is>
          <r>
            <t xml:space="preserve">TOTAL Mão de Obra:</t>
          </r>
        </is>
      </c>
      <c r="F495" s="38" t="inlineStr"/>
      <c r="G495" s="39" t="n">
        <f>SUM(G494:G494)</f>
        <v>0.26</v>
      </c>
    </row>
    <row r="496" customHeight="1" ht="15">
      <c r="A496" s="9" t="inlineStr"/>
      <c r="B496" s="9" t="inlineStr"/>
      <c r="C496" s="9" t="inlineStr"/>
      <c r="D496" s="9" t="inlineStr"/>
      <c r="E496" s="40" t="inlineStr">
        <is>
          <r>
            <t xml:space="preserve">VALOR:</t>
          </r>
        </is>
      </c>
      <c r="F496" s="40" t="inlineStr"/>
      <c r="G496" s="41" t="n">
        <f>ROUND(SUM(G495),2)</f>
        <v>0.26</v>
      </c>
    </row>
    <row r="497" customHeight="1" ht="10">
      <c r="A497" s="9" t="inlineStr"/>
      <c r="B497" s="9" t="inlineStr"/>
      <c r="C497" s="9" t="inlineStr"/>
      <c r="D497" s="9" t="inlineStr"/>
      <c r="E497" s="31" t="inlineStr"/>
      <c r="F497" s="31" t="inlineStr"/>
      <c r="G497" s="31" t="inlineStr"/>
    </row>
    <row r="498" customHeight="1" ht="20">
      <c r="A498" s="32" t="inlineStr">
        <is>
          <r>
            <t xml:space="preserve">95316 CURSO DE CAPACITAÇÃO PARA AUXILIAR DE ELETRICISTA (ENCARGOS COMPLEMENTARES) - HORISTA (H)</t>
          </r>
        </is>
      </c>
      <c r="B498" s="32" t="inlineStr"/>
      <c r="C498" s="32" t="inlineStr"/>
      <c r="D498" s="32" t="inlineStr"/>
      <c r="E498" s="32" t="inlineStr"/>
      <c r="F498" s="32" t="inlineStr"/>
      <c r="G498" s="32" t="inlineStr"/>
    </row>
    <row r="499" customHeight="1" ht="15">
      <c r="A499" s="33" t="inlineStr">
        <is>
          <r>
            <t xml:space="preserve">Mão de Obra</t>
          </r>
        </is>
      </c>
      <c r="B499" s="33" t="inlineStr"/>
      <c r="C499" s="12" t="inlineStr">
        <is>
          <r>
            <t xml:space="preserve">FONTE</t>
          </r>
        </is>
      </c>
      <c r="D499" s="12" t="inlineStr">
        <is>
          <r>
            <t xml:space="preserve">UNID</t>
          </r>
        </is>
      </c>
      <c r="E499" s="12" t="inlineStr">
        <is>
          <r>
            <t xml:space="preserve">COEFICIENTE</t>
          </r>
        </is>
      </c>
      <c r="F499" s="12" t="inlineStr">
        <is>
          <r>
            <t xml:space="preserve">PREÇO UNITÁRIO</t>
          </r>
        </is>
      </c>
      <c r="G499" s="12" t="inlineStr">
        <is>
          <r>
            <t xml:space="preserve">TOTAL</t>
          </r>
        </is>
      </c>
    </row>
    <row r="500" customHeight="1" ht="15">
      <c r="A500" s="34" t="inlineStr">
        <is>
          <r>
            <t xml:space="preserve">00000247</t>
          </r>
        </is>
      </c>
      <c r="B500" s="35" t="inlineStr">
        <is>
          <r>
            <t xml:space="preserve">AJUDANTE DE ELETRICISTA (HORISTA)</t>
          </r>
        </is>
      </c>
      <c r="C500" s="34" t="inlineStr">
        <is>
          <r>
            <t xml:space="preserve">SINAPI</t>
          </r>
        </is>
      </c>
      <c r="D500" s="34" t="inlineStr">
        <is>
          <r>
            <t xml:space="preserve">H</t>
          </r>
        </is>
      </c>
      <c r="E500" s="36" t="n">
        <v>0.03732</v>
      </c>
      <c r="F500" s="37" t="n">
        <v>20.82</v>
      </c>
      <c r="G500" s="37" t="n">
        <f>TRUNC(TRUNC(E500,8)*F500,2)</f>
        <v>0.77</v>
      </c>
    </row>
    <row r="501" customHeight="1" ht="15">
      <c r="A501" s="9" t="inlineStr"/>
      <c r="B501" s="9" t="inlineStr"/>
      <c r="C501" s="9" t="inlineStr"/>
      <c r="D501" s="9" t="inlineStr"/>
      <c r="E501" s="38" t="inlineStr">
        <is>
          <r>
            <t xml:space="preserve">TOTAL Mão de Obra:</t>
          </r>
        </is>
      </c>
      <c r="F501" s="38" t="inlineStr"/>
      <c r="G501" s="39" t="n">
        <f>SUM(G500:G500)</f>
        <v>0.77</v>
      </c>
    </row>
    <row r="502" customHeight="1" ht="15">
      <c r="A502" s="9" t="inlineStr"/>
      <c r="B502" s="9" t="inlineStr"/>
      <c r="C502" s="9" t="inlineStr"/>
      <c r="D502" s="9" t="inlineStr"/>
      <c r="E502" s="40" t="inlineStr">
        <is>
          <r>
            <t xml:space="preserve">VALOR:</t>
          </r>
        </is>
      </c>
      <c r="F502" s="40" t="inlineStr"/>
      <c r="G502" s="41" t="n">
        <f>ROUND(SUM(G501),2)</f>
        <v>0.77</v>
      </c>
    </row>
    <row r="503" customHeight="1" ht="10">
      <c r="A503" s="9" t="inlineStr"/>
      <c r="B503" s="9" t="inlineStr"/>
      <c r="C503" s="9" t="inlineStr"/>
      <c r="D503" s="9" t="inlineStr"/>
      <c r="E503" s="31" t="inlineStr"/>
      <c r="F503" s="31" t="inlineStr"/>
      <c r="G503" s="31" t="inlineStr"/>
    </row>
    <row r="504" customHeight="1" ht="20">
      <c r="A504" s="32" t="inlineStr">
        <is>
          <r>
            <t xml:space="preserve">95329 CURSO DE CAPACITAÇÃO PARA CARPINTEIRO DE ESQUADRIA (ENCARGOS COMPLEMENTARES) - HORISTA (H)</t>
          </r>
        </is>
      </c>
      <c r="B504" s="32" t="inlineStr"/>
      <c r="C504" s="32" t="inlineStr"/>
      <c r="D504" s="32" t="inlineStr"/>
      <c r="E504" s="32" t="inlineStr"/>
      <c r="F504" s="32" t="inlineStr"/>
      <c r="G504" s="32" t="inlineStr"/>
    </row>
    <row r="505" customHeight="1" ht="15">
      <c r="A505" s="33" t="inlineStr">
        <is>
          <r>
            <t xml:space="preserve">Mão de Obra</t>
          </r>
        </is>
      </c>
      <c r="B505" s="33" t="inlineStr"/>
      <c r="C505" s="12" t="inlineStr">
        <is>
          <r>
            <t xml:space="preserve">FONTE</t>
          </r>
        </is>
      </c>
      <c r="D505" s="12" t="inlineStr">
        <is>
          <r>
            <t xml:space="preserve">UNID</t>
          </r>
        </is>
      </c>
      <c r="E505" s="12" t="inlineStr">
        <is>
          <r>
            <t xml:space="preserve">COEFICIENTE</t>
          </r>
        </is>
      </c>
      <c r="F505" s="12" t="inlineStr">
        <is>
          <r>
            <t xml:space="preserve">PREÇO UNITÁRIO</t>
          </r>
        </is>
      </c>
      <c r="G505" s="12" t="inlineStr">
        <is>
          <r>
            <t xml:space="preserve">TOTAL</t>
          </r>
        </is>
      </c>
    </row>
    <row r="506" customHeight="1" ht="15">
      <c r="A506" s="34" t="inlineStr">
        <is>
          <r>
            <t xml:space="preserve">00001214</t>
          </r>
        </is>
      </c>
      <c r="B506" s="35" t="inlineStr">
        <is>
          <r>
            <t xml:space="preserve">CARPINTEIRO DE ESQUADRIAS (HORISTA)</t>
          </r>
        </is>
      </c>
      <c r="C506" s="34" t="inlineStr">
        <is>
          <r>
            <t xml:space="preserve">SINAPI</t>
          </r>
        </is>
      </c>
      <c r="D506" s="34" t="inlineStr">
        <is>
          <r>
            <t xml:space="preserve">H</t>
          </r>
        </is>
      </c>
      <c r="E506" s="36" t="n">
        <v>0.01476</v>
      </c>
      <c r="F506" s="37" t="n">
        <v>21.93</v>
      </c>
      <c r="G506" s="37" t="n">
        <f>TRUNC(TRUNC(E506,8)*F506,2)</f>
        <v>0.32</v>
      </c>
    </row>
    <row r="507" customHeight="1" ht="15">
      <c r="A507" s="9" t="inlineStr"/>
      <c r="B507" s="9" t="inlineStr"/>
      <c r="C507" s="9" t="inlineStr"/>
      <c r="D507" s="9" t="inlineStr"/>
      <c r="E507" s="38" t="inlineStr">
        <is>
          <r>
            <t xml:space="preserve">TOTAL Mão de Obra:</t>
          </r>
        </is>
      </c>
      <c r="F507" s="38" t="inlineStr"/>
      <c r="G507" s="39" t="n">
        <f>SUM(G506:G506)</f>
        <v>0.32</v>
      </c>
    </row>
    <row r="508" customHeight="1" ht="15">
      <c r="A508" s="9" t="inlineStr"/>
      <c r="B508" s="9" t="inlineStr"/>
      <c r="C508" s="9" t="inlineStr"/>
      <c r="D508" s="9" t="inlineStr"/>
      <c r="E508" s="40" t="inlineStr">
        <is>
          <r>
            <t xml:space="preserve">VALOR:</t>
          </r>
        </is>
      </c>
      <c r="F508" s="40" t="inlineStr"/>
      <c r="G508" s="41" t="n">
        <f>ROUND(SUM(G507),2)</f>
        <v>0.32</v>
      </c>
    </row>
    <row r="509" customHeight="1" ht="10">
      <c r="A509" s="9" t="inlineStr"/>
      <c r="B509" s="9" t="inlineStr"/>
      <c r="C509" s="9" t="inlineStr"/>
      <c r="D509" s="9" t="inlineStr"/>
      <c r="E509" s="31" t="inlineStr"/>
      <c r="F509" s="31" t="inlineStr"/>
      <c r="G509" s="31" t="inlineStr"/>
    </row>
    <row r="510" customHeight="1" ht="20">
      <c r="A510" s="32" t="inlineStr">
        <is>
          <r>
            <t xml:space="preserve">95330 CURSO DE CAPACITAÇÃO PARA CARPINTEIRO DE FÔRMAS (ENCARGOS COMPLEMENTARES) - HORISTA (H)</t>
          </r>
        </is>
      </c>
      <c r="B510" s="32" t="inlineStr"/>
      <c r="C510" s="32" t="inlineStr"/>
      <c r="D510" s="32" t="inlineStr"/>
      <c r="E510" s="32" t="inlineStr"/>
      <c r="F510" s="32" t="inlineStr"/>
      <c r="G510" s="32" t="inlineStr"/>
    </row>
    <row r="511" customHeight="1" ht="15">
      <c r="A511" s="33" t="inlineStr">
        <is>
          <r>
            <t xml:space="preserve">Mão de Obra</t>
          </r>
        </is>
      </c>
      <c r="B511" s="33" t="inlineStr"/>
      <c r="C511" s="12" t="inlineStr">
        <is>
          <r>
            <t xml:space="preserve">FONTE</t>
          </r>
        </is>
      </c>
      <c r="D511" s="12" t="inlineStr">
        <is>
          <r>
            <t xml:space="preserve">UNID</t>
          </r>
        </is>
      </c>
      <c r="E511" s="12" t="inlineStr">
        <is>
          <r>
            <t xml:space="preserve">COEFICIENTE</t>
          </r>
        </is>
      </c>
      <c r="F511" s="12" t="inlineStr">
        <is>
          <r>
            <t xml:space="preserve">PREÇO UNITÁRIO</t>
          </r>
        </is>
      </c>
      <c r="G511" s="12" t="inlineStr">
        <is>
          <r>
            <t xml:space="preserve">TOTAL</t>
          </r>
        </is>
      </c>
    </row>
    <row r="512" customHeight="1" ht="15">
      <c r="A512" s="34" t="inlineStr">
        <is>
          <r>
            <t xml:space="preserve">00001213</t>
          </r>
        </is>
      </c>
      <c r="B512" s="35" t="inlineStr">
        <is>
          <r>
            <t xml:space="preserve">CARPINTEIRO DE FORMAS PARA CONCRETO (HORISTA)</t>
          </r>
        </is>
      </c>
      <c r="C512" s="34" t="inlineStr">
        <is>
          <r>
            <t xml:space="preserve">SINAPI</t>
          </r>
        </is>
      </c>
      <c r="D512" s="34" t="inlineStr">
        <is>
          <r>
            <t xml:space="preserve">H</t>
          </r>
        </is>
      </c>
      <c r="E512" s="36" t="n">
        <v>0.01154</v>
      </c>
      <c r="F512" s="37" t="n">
        <v>23.31</v>
      </c>
      <c r="G512" s="37" t="n">
        <f>TRUNC(TRUNC(E512,8)*F512,2)</f>
        <v>0.26</v>
      </c>
    </row>
    <row r="513" customHeight="1" ht="15">
      <c r="A513" s="9" t="inlineStr"/>
      <c r="B513" s="9" t="inlineStr"/>
      <c r="C513" s="9" t="inlineStr"/>
      <c r="D513" s="9" t="inlineStr"/>
      <c r="E513" s="38" t="inlineStr">
        <is>
          <r>
            <t xml:space="preserve">TOTAL Mão de Obra:</t>
          </r>
        </is>
      </c>
      <c r="F513" s="38" t="inlineStr"/>
      <c r="G513" s="39" t="n">
        <f>SUM(G512:G512)</f>
        <v>0.26</v>
      </c>
    </row>
    <row r="514" customHeight="1" ht="15">
      <c r="A514" s="9" t="inlineStr"/>
      <c r="B514" s="9" t="inlineStr"/>
      <c r="C514" s="9" t="inlineStr"/>
      <c r="D514" s="9" t="inlineStr"/>
      <c r="E514" s="40" t="inlineStr">
        <is>
          <r>
            <t xml:space="preserve">VALOR:</t>
          </r>
        </is>
      </c>
      <c r="F514" s="40" t="inlineStr"/>
      <c r="G514" s="41" t="n">
        <f>ROUND(SUM(G513),2)</f>
        <v>0.26</v>
      </c>
    </row>
    <row r="515" customHeight="1" ht="10">
      <c r="A515" s="9" t="inlineStr"/>
      <c r="B515" s="9" t="inlineStr"/>
      <c r="C515" s="9" t="inlineStr"/>
      <c r="D515" s="9" t="inlineStr"/>
      <c r="E515" s="31" t="inlineStr"/>
      <c r="F515" s="31" t="inlineStr"/>
      <c r="G515" s="31" t="inlineStr"/>
    </row>
    <row r="516" customHeight="1" ht="20">
      <c r="A516" s="32" t="inlineStr">
        <is>
          <r>
            <t xml:space="preserve">95332 CURSO DE CAPACITAÇÃO PARA ELETRICISTA (ENCARGOS COMPLEMENTARES) - HORISTA (H)</t>
          </r>
        </is>
      </c>
      <c r="B516" s="32" t="inlineStr"/>
      <c r="C516" s="32" t="inlineStr"/>
      <c r="D516" s="32" t="inlineStr"/>
      <c r="E516" s="32" t="inlineStr"/>
      <c r="F516" s="32" t="inlineStr"/>
      <c r="G516" s="32" t="inlineStr"/>
    </row>
    <row r="517" customHeight="1" ht="15">
      <c r="A517" s="33" t="inlineStr">
        <is>
          <r>
            <t xml:space="preserve">Mão de Obra</t>
          </r>
        </is>
      </c>
      <c r="B517" s="33" t="inlineStr"/>
      <c r="C517" s="12" t="inlineStr">
        <is>
          <r>
            <t xml:space="preserve">FONTE</t>
          </r>
        </is>
      </c>
      <c r="D517" s="12" t="inlineStr">
        <is>
          <r>
            <t xml:space="preserve">UNID</t>
          </r>
        </is>
      </c>
      <c r="E517" s="12" t="inlineStr">
        <is>
          <r>
            <t xml:space="preserve">COEFICIENTE</t>
          </r>
        </is>
      </c>
      <c r="F517" s="12" t="inlineStr">
        <is>
          <r>
            <t xml:space="preserve">PREÇO UNITÁRIO</t>
          </r>
        </is>
      </c>
      <c r="G517" s="12" t="inlineStr">
        <is>
          <r>
            <t xml:space="preserve">TOTAL</t>
          </r>
        </is>
      </c>
    </row>
    <row r="518" customHeight="1" ht="15">
      <c r="A518" s="34" t="inlineStr">
        <is>
          <r>
            <t xml:space="preserve">00002436</t>
          </r>
        </is>
      </c>
      <c r="B518" s="35" t="inlineStr">
        <is>
          <r>
            <t xml:space="preserve">ELETRICISTA (HORISTA)</t>
          </r>
        </is>
      </c>
      <c r="C518" s="34" t="inlineStr">
        <is>
          <r>
            <t xml:space="preserve">SINAPI</t>
          </r>
        </is>
      </c>
      <c r="D518" s="34" t="inlineStr">
        <is>
          <r>
            <t xml:space="preserve">H</t>
          </r>
        </is>
      </c>
      <c r="E518" s="36" t="n">
        <v>0.03732</v>
      </c>
      <c r="F518" s="37" t="n">
        <v>24.47</v>
      </c>
      <c r="G518" s="37" t="n">
        <f>TRUNC(TRUNC(E518,8)*F518,2)</f>
        <v>0.91</v>
      </c>
    </row>
    <row r="519" customHeight="1" ht="15">
      <c r="A519" s="9" t="inlineStr"/>
      <c r="B519" s="9" t="inlineStr"/>
      <c r="C519" s="9" t="inlineStr"/>
      <c r="D519" s="9" t="inlineStr"/>
      <c r="E519" s="38" t="inlineStr">
        <is>
          <r>
            <t xml:space="preserve">TOTAL Mão de Obra:</t>
          </r>
        </is>
      </c>
      <c r="F519" s="38" t="inlineStr"/>
      <c r="G519" s="39" t="n">
        <f>SUM(G518:G518)</f>
        <v>0.91</v>
      </c>
    </row>
    <row r="520" customHeight="1" ht="15">
      <c r="A520" s="9" t="inlineStr"/>
      <c r="B520" s="9" t="inlineStr"/>
      <c r="C520" s="9" t="inlineStr"/>
      <c r="D520" s="9" t="inlineStr"/>
      <c r="E520" s="40" t="inlineStr">
        <is>
          <r>
            <t xml:space="preserve">VALOR:</t>
          </r>
        </is>
      </c>
      <c r="F520" s="40" t="inlineStr"/>
      <c r="G520" s="41" t="n">
        <f>ROUND(SUM(G519),2)</f>
        <v>0.91</v>
      </c>
    </row>
    <row r="521" customHeight="1" ht="10">
      <c r="A521" s="9" t="inlineStr"/>
      <c r="B521" s="9" t="inlineStr"/>
      <c r="C521" s="9" t="inlineStr"/>
      <c r="D521" s="9" t="inlineStr"/>
      <c r="E521" s="31" t="inlineStr"/>
      <c r="F521" s="31" t="inlineStr"/>
      <c r="G521" s="31" t="inlineStr"/>
    </row>
    <row r="522" customHeight="1" ht="20">
      <c r="A522" s="32" t="inlineStr">
        <is>
          <r>
            <t xml:space="preserve">95347 CURSO DE CAPACITAÇÃO PARA MOTORISTA DE CAMINHÃO (ENCARGOS COMPLEMENTARES) - HORISTA (H)</t>
          </r>
        </is>
      </c>
      <c r="B522" s="32" t="inlineStr"/>
      <c r="C522" s="32" t="inlineStr"/>
      <c r="D522" s="32" t="inlineStr"/>
      <c r="E522" s="32" t="inlineStr"/>
      <c r="F522" s="32" t="inlineStr"/>
      <c r="G522" s="32" t="inlineStr"/>
    </row>
    <row r="523" customHeight="1" ht="15">
      <c r="A523" s="33" t="inlineStr">
        <is>
          <r>
            <t xml:space="preserve">Mão de Obra</t>
          </r>
        </is>
      </c>
      <c r="B523" s="33" t="inlineStr"/>
      <c r="C523" s="12" t="inlineStr">
        <is>
          <r>
            <t xml:space="preserve">FONTE</t>
          </r>
        </is>
      </c>
      <c r="D523" s="12" t="inlineStr">
        <is>
          <r>
            <t xml:space="preserve">UNID</t>
          </r>
        </is>
      </c>
      <c r="E523" s="12" t="inlineStr">
        <is>
          <r>
            <t xml:space="preserve">COEFICIENTE</t>
          </r>
        </is>
      </c>
      <c r="F523" s="12" t="inlineStr">
        <is>
          <r>
            <t xml:space="preserve">PREÇO UNITÁRIO</t>
          </r>
        </is>
      </c>
      <c r="G523" s="12" t="inlineStr">
        <is>
          <r>
            <t xml:space="preserve">TOTAL</t>
          </r>
        </is>
      </c>
    </row>
    <row r="524" customHeight="1" ht="15">
      <c r="A524" s="34" t="inlineStr">
        <is>
          <r>
            <t xml:space="preserve">00004093</t>
          </r>
        </is>
      </c>
      <c r="B524" s="35" t="inlineStr">
        <is>
          <r>
            <t xml:space="preserve">MOTORISTA DE CAMINHAO (HORISTA)</t>
          </r>
        </is>
      </c>
      <c r="C524" s="34" t="inlineStr">
        <is>
          <r>
            <t xml:space="preserve">SINAPI</t>
          </r>
        </is>
      </c>
      <c r="D524" s="34" t="inlineStr">
        <is>
          <r>
            <t xml:space="preserve">H</t>
          </r>
        </is>
      </c>
      <c r="E524" s="36" t="n">
        <v>0.00509</v>
      </c>
      <c r="F524" s="37" t="n">
        <v>26.55</v>
      </c>
      <c r="G524" s="37" t="n">
        <f>TRUNC(TRUNC(E524,8)*F524,2)</f>
        <v>0.13</v>
      </c>
    </row>
    <row r="525" customHeight="1" ht="15">
      <c r="A525" s="9" t="inlineStr"/>
      <c r="B525" s="9" t="inlineStr"/>
      <c r="C525" s="9" t="inlineStr"/>
      <c r="D525" s="9" t="inlineStr"/>
      <c r="E525" s="38" t="inlineStr">
        <is>
          <r>
            <t xml:space="preserve">TOTAL Mão de Obra:</t>
          </r>
        </is>
      </c>
      <c r="F525" s="38" t="inlineStr"/>
      <c r="G525" s="39" t="n">
        <f>SUM(G524:G524)</f>
        <v>0.13</v>
      </c>
    </row>
    <row r="526" customHeight="1" ht="15">
      <c r="A526" s="9" t="inlineStr"/>
      <c r="B526" s="9" t="inlineStr"/>
      <c r="C526" s="9" t="inlineStr"/>
      <c r="D526" s="9" t="inlineStr"/>
      <c r="E526" s="40" t="inlineStr">
        <is>
          <r>
            <t xml:space="preserve">VALOR:</t>
          </r>
        </is>
      </c>
      <c r="F526" s="40" t="inlineStr"/>
      <c r="G526" s="41" t="n">
        <f>ROUND(SUM(G525),2)</f>
        <v>0.13</v>
      </c>
    </row>
    <row r="527" customHeight="1" ht="10">
      <c r="A527" s="9" t="inlineStr"/>
      <c r="B527" s="9" t="inlineStr"/>
      <c r="C527" s="9" t="inlineStr"/>
      <c r="D527" s="9" t="inlineStr"/>
      <c r="E527" s="31" t="inlineStr"/>
      <c r="F527" s="31" t="inlineStr"/>
      <c r="G527" s="31" t="inlineStr"/>
    </row>
    <row r="528" customHeight="1" ht="20">
      <c r="A528" s="32" t="inlineStr">
        <is>
          <r>
            <t xml:space="preserve">95351 CURSO DE CAPACITAÇÃO PARA MOTORISTA OPERADOR DE MUNCK (ENCARGOS COMPLEMENTARES) - HORISTA (H)</t>
          </r>
        </is>
      </c>
      <c r="B528" s="32" t="inlineStr"/>
      <c r="C528" s="32" t="inlineStr"/>
      <c r="D528" s="32" t="inlineStr"/>
      <c r="E528" s="32" t="inlineStr"/>
      <c r="F528" s="32" t="inlineStr"/>
      <c r="G528" s="32" t="inlineStr"/>
    </row>
    <row r="529" customHeight="1" ht="15">
      <c r="A529" s="33" t="inlineStr">
        <is>
          <r>
            <t xml:space="preserve">Mão de Obra</t>
          </r>
        </is>
      </c>
      <c r="B529" s="33" t="inlineStr"/>
      <c r="C529" s="12" t="inlineStr">
        <is>
          <r>
            <t xml:space="preserve">FONTE</t>
          </r>
        </is>
      </c>
      <c r="D529" s="12" t="inlineStr">
        <is>
          <r>
            <t xml:space="preserve">UNID</t>
          </r>
        </is>
      </c>
      <c r="E529" s="12" t="inlineStr">
        <is>
          <r>
            <t xml:space="preserve">COEFICIENTE</t>
          </r>
        </is>
      </c>
      <c r="F529" s="12" t="inlineStr">
        <is>
          <r>
            <t xml:space="preserve">PREÇO UNITÁRIO</t>
          </r>
        </is>
      </c>
      <c r="G529" s="12" t="inlineStr">
        <is>
          <r>
            <t xml:space="preserve">TOTAL</t>
          </r>
        </is>
      </c>
    </row>
    <row r="530" customHeight="1" ht="21">
      <c r="A530" s="34" t="inlineStr">
        <is>
          <r>
            <t xml:space="preserve">00004096</t>
          </r>
        </is>
      </c>
      <c r="B530" s="35" t="inlineStr">
        <is>
          <r>
            <t xml:space="preserve">MOTORISTA OPERADOR DE CAMINHAO COM MUNCK (HORISTA)</t>
          </r>
        </is>
      </c>
      <c r="C530" s="34" t="inlineStr">
        <is>
          <r>
            <t xml:space="preserve">SINAPI</t>
          </r>
        </is>
      </c>
      <c r="D530" s="34" t="inlineStr">
        <is>
          <r>
            <t xml:space="preserve">H</t>
          </r>
        </is>
      </c>
      <c r="E530" s="36" t="n">
        <v>0.01637</v>
      </c>
      <c r="F530" s="37" t="n">
        <v>29.76</v>
      </c>
      <c r="G530" s="37" t="n">
        <f>TRUNC(TRUNC(E530,8)*F530,2)</f>
        <v>0.48</v>
      </c>
    </row>
    <row r="531" customHeight="1" ht="15">
      <c r="A531" s="9" t="inlineStr"/>
      <c r="B531" s="9" t="inlineStr"/>
      <c r="C531" s="9" t="inlineStr"/>
      <c r="D531" s="9" t="inlineStr"/>
      <c r="E531" s="38" t="inlineStr">
        <is>
          <r>
            <t xml:space="preserve">TOTAL Mão de Obra:</t>
          </r>
        </is>
      </c>
      <c r="F531" s="38" t="inlineStr"/>
      <c r="G531" s="39" t="n">
        <f>SUM(G530:G530)</f>
        <v>0.48</v>
      </c>
    </row>
    <row r="532" customHeight="1" ht="15">
      <c r="A532" s="9" t="inlineStr"/>
      <c r="B532" s="9" t="inlineStr"/>
      <c r="C532" s="9" t="inlineStr"/>
      <c r="D532" s="9" t="inlineStr"/>
      <c r="E532" s="40" t="inlineStr">
        <is>
          <r>
            <t xml:space="preserve">VALOR:</t>
          </r>
        </is>
      </c>
      <c r="F532" s="40" t="inlineStr"/>
      <c r="G532" s="41" t="n">
        <f>ROUND(SUM(G531),2)</f>
        <v>0.48</v>
      </c>
    </row>
    <row r="533" customHeight="1" ht="10">
      <c r="A533" s="9" t="inlineStr"/>
      <c r="B533" s="9" t="inlineStr"/>
      <c r="C533" s="9" t="inlineStr"/>
      <c r="D533" s="9" t="inlineStr"/>
      <c r="E533" s="31" t="inlineStr"/>
      <c r="F533" s="31" t="inlineStr"/>
      <c r="G533" s="31" t="inlineStr"/>
    </row>
    <row r="534" customHeight="1" ht="20">
      <c r="A534" s="32" t="inlineStr">
        <is>
          <r>
            <t xml:space="preserve">95389 CURSO DE CAPACITAÇÃO PARA OPERADOR DE BETONEIRA ESTACIONÁRIA/MISTURADOR (ENCARGOS COMPLEMENTARES) - HORISTA (H)</t>
          </r>
        </is>
      </c>
      <c r="B534" s="32" t="inlineStr"/>
      <c r="C534" s="32" t="inlineStr"/>
      <c r="D534" s="32" t="inlineStr"/>
      <c r="E534" s="32" t="inlineStr"/>
      <c r="F534" s="32" t="inlineStr"/>
      <c r="G534" s="32" t="inlineStr"/>
    </row>
    <row r="535" customHeight="1" ht="15">
      <c r="A535" s="33" t="inlineStr">
        <is>
          <r>
            <t xml:space="preserve">Mão de Obra</t>
          </r>
        </is>
      </c>
      <c r="B535" s="33" t="inlineStr"/>
      <c r="C535" s="12" t="inlineStr">
        <is>
          <r>
            <t xml:space="preserve">FONTE</t>
          </r>
        </is>
      </c>
      <c r="D535" s="12" t="inlineStr">
        <is>
          <r>
            <t xml:space="preserve">UNID</t>
          </r>
        </is>
      </c>
      <c r="E535" s="12" t="inlineStr">
        <is>
          <r>
            <t xml:space="preserve">COEFICIENTE</t>
          </r>
        </is>
      </c>
      <c r="F535" s="12" t="inlineStr">
        <is>
          <r>
            <t xml:space="preserve">PREÇO UNITÁRIO</t>
          </r>
        </is>
      </c>
      <c r="G535" s="12" t="inlineStr">
        <is>
          <r>
            <t xml:space="preserve">TOTAL</t>
          </r>
        </is>
      </c>
    </row>
    <row r="536" customHeight="1" ht="21">
      <c r="A536" s="34" t="inlineStr">
        <is>
          <r>
            <t xml:space="preserve">00037666</t>
          </r>
        </is>
      </c>
      <c r="B536" s="35" t="inlineStr">
        <is>
          <r>
            <t xml:space="preserve">OPERADOR DE BETONEIRA ESTACIONARIA / MISTURADOR (HORISTA)</t>
          </r>
        </is>
      </c>
      <c r="C536" s="34" t="inlineStr">
        <is>
          <r>
            <t xml:space="preserve">SINAPI</t>
          </r>
        </is>
      </c>
      <c r="D536" s="34" t="inlineStr">
        <is>
          <r>
            <t xml:space="preserve">H</t>
          </r>
        </is>
      </c>
      <c r="E536" s="36" t="n">
        <v>0.00831</v>
      </c>
      <c r="F536" s="37" t="n">
        <v>19.96</v>
      </c>
      <c r="G536" s="37" t="n">
        <f>TRUNC(TRUNC(E536,8)*F536,2)</f>
        <v>0.16</v>
      </c>
    </row>
    <row r="537" customHeight="1" ht="15">
      <c r="A537" s="9" t="inlineStr"/>
      <c r="B537" s="9" t="inlineStr"/>
      <c r="C537" s="9" t="inlineStr"/>
      <c r="D537" s="9" t="inlineStr"/>
      <c r="E537" s="38" t="inlineStr">
        <is>
          <r>
            <t xml:space="preserve">TOTAL Mão de Obra:</t>
          </r>
        </is>
      </c>
      <c r="F537" s="38" t="inlineStr"/>
      <c r="G537" s="39" t="n">
        <f>SUM(G536:G536)</f>
        <v>0.16</v>
      </c>
    </row>
    <row r="538" customHeight="1" ht="15">
      <c r="A538" s="9" t="inlineStr"/>
      <c r="B538" s="9" t="inlineStr"/>
      <c r="C538" s="9" t="inlineStr"/>
      <c r="D538" s="9" t="inlineStr"/>
      <c r="E538" s="40" t="inlineStr">
        <is>
          <r>
            <t xml:space="preserve">VALOR:</t>
          </r>
        </is>
      </c>
      <c r="F538" s="40" t="inlineStr"/>
      <c r="G538" s="41" t="n">
        <f>ROUND(SUM(G537),2)</f>
        <v>0.16</v>
      </c>
    </row>
    <row r="539" customHeight="1" ht="10">
      <c r="A539" s="9" t="inlineStr"/>
      <c r="B539" s="9" t="inlineStr"/>
      <c r="C539" s="9" t="inlineStr"/>
      <c r="D539" s="9" t="inlineStr"/>
      <c r="E539" s="31" t="inlineStr"/>
      <c r="F539" s="31" t="inlineStr"/>
      <c r="G539" s="31" t="inlineStr"/>
    </row>
    <row r="540" customHeight="1" ht="20">
      <c r="A540" s="32" t="inlineStr">
        <is>
          <r>
            <t xml:space="preserve">95357 CURSO DE CAPACITAÇÃO PARA OPERADOR DE ESCAVADEIRA (ENCARGOS COMPLEMENTARES) - HORISTA (H)</t>
          </r>
        </is>
      </c>
      <c r="B540" s="32" t="inlineStr"/>
      <c r="C540" s="32" t="inlineStr"/>
      <c r="D540" s="32" t="inlineStr"/>
      <c r="E540" s="32" t="inlineStr"/>
      <c r="F540" s="32" t="inlineStr"/>
      <c r="G540" s="32" t="inlineStr"/>
    </row>
    <row r="541" customHeight="1" ht="15">
      <c r="A541" s="33" t="inlineStr">
        <is>
          <r>
            <t xml:space="preserve">Mão de Obra</t>
          </r>
        </is>
      </c>
      <c r="B541" s="33" t="inlineStr"/>
      <c r="C541" s="12" t="inlineStr">
        <is>
          <r>
            <t xml:space="preserve">FONTE</t>
          </r>
        </is>
      </c>
      <c r="D541" s="12" t="inlineStr">
        <is>
          <r>
            <t xml:space="preserve">UNID</t>
          </r>
        </is>
      </c>
      <c r="E541" s="12" t="inlineStr">
        <is>
          <r>
            <t xml:space="preserve">COEFICIENTE</t>
          </r>
        </is>
      </c>
      <c r="F541" s="12" t="inlineStr">
        <is>
          <r>
            <t xml:space="preserve">PREÇO UNITÁRIO</t>
          </r>
        </is>
      </c>
      <c r="G541" s="12" t="inlineStr">
        <is>
          <r>
            <t xml:space="preserve">TOTAL</t>
          </r>
        </is>
      </c>
    </row>
    <row r="542" customHeight="1" ht="15">
      <c r="A542" s="34" t="inlineStr">
        <is>
          <r>
            <t xml:space="preserve">00004234</t>
          </r>
        </is>
      </c>
      <c r="B542" s="35" t="inlineStr">
        <is>
          <r>
            <t xml:space="preserve">OPERADOR DE ESCAVADEIRA (HORISTA)</t>
          </r>
        </is>
      </c>
      <c r="C542" s="34" t="inlineStr">
        <is>
          <r>
            <t xml:space="preserve">SINAPI</t>
          </r>
        </is>
      </c>
      <c r="D542" s="34" t="inlineStr">
        <is>
          <r>
            <t xml:space="preserve">H</t>
          </r>
        </is>
      </c>
      <c r="E542" s="36" t="n">
        <v>0.01154</v>
      </c>
      <c r="F542" s="37" t="n">
        <v>26.55</v>
      </c>
      <c r="G542" s="37" t="n">
        <f>TRUNC(TRUNC(E542,8)*F542,2)</f>
        <v>0.3</v>
      </c>
    </row>
    <row r="543" customHeight="1" ht="15">
      <c r="A543" s="9" t="inlineStr"/>
      <c r="B543" s="9" t="inlineStr"/>
      <c r="C543" s="9" t="inlineStr"/>
      <c r="D543" s="9" t="inlineStr"/>
      <c r="E543" s="38" t="inlineStr">
        <is>
          <r>
            <t xml:space="preserve">TOTAL Mão de Obra:</t>
          </r>
        </is>
      </c>
      <c r="F543" s="38" t="inlineStr"/>
      <c r="G543" s="39" t="n">
        <f>SUM(G542:G542)</f>
        <v>0.3</v>
      </c>
    </row>
    <row r="544" customHeight="1" ht="15">
      <c r="A544" s="9" t="inlineStr"/>
      <c r="B544" s="9" t="inlineStr"/>
      <c r="C544" s="9" t="inlineStr"/>
      <c r="D544" s="9" t="inlineStr"/>
      <c r="E544" s="40" t="inlineStr">
        <is>
          <r>
            <t xml:space="preserve">VALOR:</t>
          </r>
        </is>
      </c>
      <c r="F544" s="40" t="inlineStr"/>
      <c r="G544" s="41" t="n">
        <f>ROUND(SUM(G543),2)</f>
        <v>0.3</v>
      </c>
    </row>
    <row r="545" customHeight="1" ht="10">
      <c r="A545" s="9" t="inlineStr"/>
      <c r="B545" s="9" t="inlineStr"/>
      <c r="C545" s="9" t="inlineStr"/>
      <c r="D545" s="9" t="inlineStr"/>
      <c r="E545" s="31" t="inlineStr"/>
      <c r="F545" s="31" t="inlineStr"/>
      <c r="G545" s="31" t="inlineStr"/>
    </row>
    <row r="546" customHeight="1" ht="20">
      <c r="A546" s="32" t="inlineStr">
        <is>
          <r>
            <t xml:space="preserve">95359 CURSO DE CAPACITAÇÃO PARA OPERADOR DE GUINDASTE (ENCARGOS COMPLEMENTARES) - HORISTA (H)</t>
          </r>
        </is>
      </c>
      <c r="B546" s="32" t="inlineStr"/>
      <c r="C546" s="32" t="inlineStr"/>
      <c r="D546" s="32" t="inlineStr"/>
      <c r="E546" s="32" t="inlineStr"/>
      <c r="F546" s="32" t="inlineStr"/>
      <c r="G546" s="32" t="inlineStr"/>
    </row>
    <row r="547" customHeight="1" ht="15">
      <c r="A547" s="33" t="inlineStr">
        <is>
          <r>
            <t xml:space="preserve">Mão de Obra</t>
          </r>
        </is>
      </c>
      <c r="B547" s="33" t="inlineStr"/>
      <c r="C547" s="12" t="inlineStr">
        <is>
          <r>
            <t xml:space="preserve">FONTE</t>
          </r>
        </is>
      </c>
      <c r="D547" s="12" t="inlineStr">
        <is>
          <r>
            <t xml:space="preserve">UNID</t>
          </r>
        </is>
      </c>
      <c r="E547" s="12" t="inlineStr">
        <is>
          <r>
            <t xml:space="preserve">COEFICIENTE</t>
          </r>
        </is>
      </c>
      <c r="F547" s="12" t="inlineStr">
        <is>
          <r>
            <t xml:space="preserve">PREÇO UNITÁRIO</t>
          </r>
        </is>
      </c>
      <c r="G547" s="12" t="inlineStr">
        <is>
          <r>
            <t xml:space="preserve">TOTAL</t>
          </r>
        </is>
      </c>
    </row>
    <row r="548" customHeight="1" ht="15">
      <c r="A548" s="34" t="inlineStr">
        <is>
          <r>
            <t xml:space="preserve">00004254</t>
          </r>
        </is>
      </c>
      <c r="B548" s="35" t="inlineStr">
        <is>
          <r>
            <t xml:space="preserve">OPERADOR DE GUINDASTE (HORISTA)</t>
          </r>
        </is>
      </c>
      <c r="C548" s="34" t="inlineStr">
        <is>
          <r>
            <t xml:space="preserve">SINAPI</t>
          </r>
        </is>
      </c>
      <c r="D548" s="34" t="inlineStr">
        <is>
          <r>
            <t xml:space="preserve">H</t>
          </r>
        </is>
      </c>
      <c r="E548" s="36" t="n">
        <v>0.01637</v>
      </c>
      <c r="F548" s="37" t="n">
        <v>26.18</v>
      </c>
      <c r="G548" s="37" t="n">
        <f>TRUNC(TRUNC(E548,8)*F548,2)</f>
        <v>0.42</v>
      </c>
    </row>
    <row r="549" customHeight="1" ht="15">
      <c r="A549" s="9" t="inlineStr"/>
      <c r="B549" s="9" t="inlineStr"/>
      <c r="C549" s="9" t="inlineStr"/>
      <c r="D549" s="9" t="inlineStr"/>
      <c r="E549" s="38" t="inlineStr">
        <is>
          <r>
            <t xml:space="preserve">TOTAL Mão de Obra:</t>
          </r>
        </is>
      </c>
      <c r="F549" s="38" t="inlineStr"/>
      <c r="G549" s="39" t="n">
        <f>SUM(G548:G548)</f>
        <v>0.42</v>
      </c>
    </row>
    <row r="550" customHeight="1" ht="15">
      <c r="A550" s="9" t="inlineStr"/>
      <c r="B550" s="9" t="inlineStr"/>
      <c r="C550" s="9" t="inlineStr"/>
      <c r="D550" s="9" t="inlineStr"/>
      <c r="E550" s="40" t="inlineStr">
        <is>
          <r>
            <t xml:space="preserve">VALOR:</t>
          </r>
        </is>
      </c>
      <c r="F550" s="40" t="inlineStr"/>
      <c r="G550" s="41" t="n">
        <f>ROUND(SUM(G549),2)</f>
        <v>0.42</v>
      </c>
    </row>
    <row r="551" customHeight="1" ht="10">
      <c r="A551" s="9" t="inlineStr"/>
      <c r="B551" s="9" t="inlineStr"/>
      <c r="C551" s="9" t="inlineStr"/>
      <c r="D551" s="9" t="inlineStr"/>
      <c r="E551" s="31" t="inlineStr"/>
      <c r="F551" s="31" t="inlineStr"/>
      <c r="G551" s="31" t="inlineStr"/>
    </row>
    <row r="552" customHeight="1" ht="20">
      <c r="A552" s="32" t="inlineStr">
        <is>
          <r>
            <t xml:space="preserve">95360 CURSO DE CAPACITAÇÃO PARA OPERADOR DE MÁQUINAS E EQUIPAMENTOS (ENCARGOS COMPLEMENTARES) - HORISTA (H)</t>
          </r>
        </is>
      </c>
      <c r="B552" s="32" t="inlineStr"/>
      <c r="C552" s="32" t="inlineStr"/>
      <c r="D552" s="32" t="inlineStr"/>
      <c r="E552" s="32" t="inlineStr"/>
      <c r="F552" s="32" t="inlineStr"/>
      <c r="G552" s="32" t="inlineStr"/>
    </row>
    <row r="553" customHeight="1" ht="15">
      <c r="A553" s="33" t="inlineStr">
        <is>
          <r>
            <t xml:space="preserve">Mão de Obra</t>
          </r>
        </is>
      </c>
      <c r="B553" s="33" t="inlineStr"/>
      <c r="C553" s="12" t="inlineStr">
        <is>
          <r>
            <t xml:space="preserve">FONTE</t>
          </r>
        </is>
      </c>
      <c r="D553" s="12" t="inlineStr">
        <is>
          <r>
            <t xml:space="preserve">UNID</t>
          </r>
        </is>
      </c>
      <c r="E553" s="12" t="inlineStr">
        <is>
          <r>
            <t xml:space="preserve">COEFICIENTE</t>
          </r>
        </is>
      </c>
      <c r="F553" s="12" t="inlineStr">
        <is>
          <r>
            <t xml:space="preserve">PREÇO UNITÁRIO</t>
          </r>
        </is>
      </c>
      <c r="G553" s="12" t="inlineStr">
        <is>
          <r>
            <t xml:space="preserve">TOTAL</t>
          </r>
        </is>
      </c>
    </row>
    <row r="554" customHeight="1" ht="21">
      <c r="A554" s="34" t="inlineStr">
        <is>
          <r>
            <t xml:space="preserve">00004230</t>
          </r>
        </is>
      </c>
      <c r="B554" s="35" t="inlineStr">
        <is>
          <r>
            <t xml:space="preserve">OPERADOR DE MAQUINAS E TRATORES DIVERSOS - TERRAPLANAGEM (HORISTA)</t>
          </r>
        </is>
      </c>
      <c r="C554" s="34" t="inlineStr">
        <is>
          <r>
            <t xml:space="preserve">SINAPI</t>
          </r>
        </is>
      </c>
      <c r="D554" s="34" t="inlineStr">
        <is>
          <r>
            <t xml:space="preserve">H</t>
          </r>
        </is>
      </c>
      <c r="E554" s="36" t="n">
        <v>0.01154</v>
      </c>
      <c r="F554" s="37" t="n">
        <v>30.46</v>
      </c>
      <c r="G554" s="37" t="n">
        <f>TRUNC(TRUNC(E554,8)*F554,2)</f>
        <v>0.35</v>
      </c>
    </row>
    <row r="555" customHeight="1" ht="15">
      <c r="A555" s="9" t="inlineStr"/>
      <c r="B555" s="9" t="inlineStr"/>
      <c r="C555" s="9" t="inlineStr"/>
      <c r="D555" s="9" t="inlineStr"/>
      <c r="E555" s="38" t="inlineStr">
        <is>
          <r>
            <t xml:space="preserve">TOTAL Mão de Obra:</t>
          </r>
        </is>
      </c>
      <c r="F555" s="38" t="inlineStr"/>
      <c r="G555" s="39" t="n">
        <f>SUM(G554:G554)</f>
        <v>0.35</v>
      </c>
    </row>
    <row r="556" customHeight="1" ht="15">
      <c r="A556" s="9" t="inlineStr"/>
      <c r="B556" s="9" t="inlineStr"/>
      <c r="C556" s="9" t="inlineStr"/>
      <c r="D556" s="9" t="inlineStr"/>
      <c r="E556" s="40" t="inlineStr">
        <is>
          <r>
            <t xml:space="preserve">VALOR:</t>
          </r>
        </is>
      </c>
      <c r="F556" s="40" t="inlineStr"/>
      <c r="G556" s="41" t="n">
        <f>ROUND(SUM(G555),2)</f>
        <v>0.35</v>
      </c>
    </row>
    <row r="557" customHeight="1" ht="10">
      <c r="A557" s="9" t="inlineStr"/>
      <c r="B557" s="9" t="inlineStr"/>
      <c r="C557" s="9" t="inlineStr"/>
      <c r="D557" s="9" t="inlineStr"/>
      <c r="E557" s="31" t="inlineStr"/>
      <c r="F557" s="31" t="inlineStr"/>
      <c r="G557" s="31" t="inlineStr"/>
    </row>
    <row r="558" customHeight="1" ht="20">
      <c r="A558" s="32" t="inlineStr">
        <is>
          <r>
            <t xml:space="preserve">95371 CURSO DE CAPACITAÇÃO PARA PEDREIRO (ENCARGOS COMPLEMENTARES) - HORISTA (H)</t>
          </r>
        </is>
      </c>
      <c r="B558" s="32" t="inlineStr"/>
      <c r="C558" s="32" t="inlineStr"/>
      <c r="D558" s="32" t="inlineStr"/>
      <c r="E558" s="32" t="inlineStr"/>
      <c r="F558" s="32" t="inlineStr"/>
      <c r="G558" s="32" t="inlineStr"/>
    </row>
    <row r="559" customHeight="1" ht="15">
      <c r="A559" s="33" t="inlineStr">
        <is>
          <r>
            <t xml:space="preserve">Mão de Obra</t>
          </r>
        </is>
      </c>
      <c r="B559" s="33" t="inlineStr"/>
      <c r="C559" s="12" t="inlineStr">
        <is>
          <r>
            <t xml:space="preserve">FONTE</t>
          </r>
        </is>
      </c>
      <c r="D559" s="12" t="inlineStr">
        <is>
          <r>
            <t xml:space="preserve">UNID</t>
          </r>
        </is>
      </c>
      <c r="E559" s="12" t="inlineStr">
        <is>
          <r>
            <t xml:space="preserve">COEFICIENTE</t>
          </r>
        </is>
      </c>
      <c r="F559" s="12" t="inlineStr">
        <is>
          <r>
            <t xml:space="preserve">PREÇO UNITÁRIO</t>
          </r>
        </is>
      </c>
      <c r="G559" s="12" t="inlineStr">
        <is>
          <r>
            <t xml:space="preserve">TOTAL</t>
          </r>
        </is>
      </c>
    </row>
    <row r="560" customHeight="1" ht="15">
      <c r="A560" s="34" t="inlineStr">
        <is>
          <r>
            <t xml:space="preserve">00004750</t>
          </r>
        </is>
      </c>
      <c r="B560" s="35" t="inlineStr">
        <is>
          <r>
            <t xml:space="preserve">PEDREIRO (HORISTA)</t>
          </r>
        </is>
      </c>
      <c r="C560" s="34" t="inlineStr">
        <is>
          <r>
            <t xml:space="preserve">SINAPI</t>
          </r>
        </is>
      </c>
      <c r="D560" s="34" t="inlineStr">
        <is>
          <r>
            <t xml:space="preserve">H</t>
          </r>
        </is>
      </c>
      <c r="E560" s="36" t="n">
        <v>0.0212</v>
      </c>
      <c r="F560" s="37" t="n">
        <v>23.31</v>
      </c>
      <c r="G560" s="37" t="n">
        <f>TRUNC(TRUNC(E560,8)*F560,2)</f>
        <v>0.49</v>
      </c>
    </row>
    <row r="561" customHeight="1" ht="15">
      <c r="A561" s="9" t="inlineStr"/>
      <c r="B561" s="9" t="inlineStr"/>
      <c r="C561" s="9" t="inlineStr"/>
      <c r="D561" s="9" t="inlineStr"/>
      <c r="E561" s="38" t="inlineStr">
        <is>
          <r>
            <t xml:space="preserve">TOTAL Mão de Obra:</t>
          </r>
        </is>
      </c>
      <c r="F561" s="38" t="inlineStr"/>
      <c r="G561" s="39" t="n">
        <f>SUM(G560:G560)</f>
        <v>0.49</v>
      </c>
    </row>
    <row r="562" customHeight="1" ht="15">
      <c r="A562" s="9" t="inlineStr"/>
      <c r="B562" s="9" t="inlineStr"/>
      <c r="C562" s="9" t="inlineStr"/>
      <c r="D562" s="9" t="inlineStr"/>
      <c r="E562" s="40" t="inlineStr">
        <is>
          <r>
            <t xml:space="preserve">VALOR:</t>
          </r>
        </is>
      </c>
      <c r="F562" s="40" t="inlineStr"/>
      <c r="G562" s="41" t="n">
        <f>ROUND(SUM(G561),2)</f>
        <v>0.49</v>
      </c>
    </row>
    <row r="563" customHeight="1" ht="10">
      <c r="A563" s="9" t="inlineStr"/>
      <c r="B563" s="9" t="inlineStr"/>
      <c r="C563" s="9" t="inlineStr"/>
      <c r="D563" s="9" t="inlineStr"/>
      <c r="E563" s="31" t="inlineStr"/>
      <c r="F563" s="31" t="inlineStr"/>
      <c r="G563" s="31" t="inlineStr"/>
    </row>
    <row r="564" customHeight="1" ht="20">
      <c r="A564" s="32" t="inlineStr">
        <is>
          <r>
            <t xml:space="preserve">95372 CURSO DE CAPACITAÇÃO PARA PINTOR (ENCARGOS COMPLEMENTARES) - HORISTA (H)</t>
          </r>
        </is>
      </c>
      <c r="B564" s="32" t="inlineStr"/>
      <c r="C564" s="32" t="inlineStr"/>
      <c r="D564" s="32" t="inlineStr"/>
      <c r="E564" s="32" t="inlineStr"/>
      <c r="F564" s="32" t="inlineStr"/>
      <c r="G564" s="32" t="inlineStr"/>
    </row>
    <row r="565" customHeight="1" ht="15">
      <c r="A565" s="33" t="inlineStr">
        <is>
          <r>
            <t xml:space="preserve">Mão de Obra</t>
          </r>
        </is>
      </c>
      <c r="B565" s="33" t="inlineStr"/>
      <c r="C565" s="12" t="inlineStr">
        <is>
          <r>
            <t xml:space="preserve">FONTE</t>
          </r>
        </is>
      </c>
      <c r="D565" s="12" t="inlineStr">
        <is>
          <r>
            <t xml:space="preserve">UNID</t>
          </r>
        </is>
      </c>
      <c r="E565" s="12" t="inlineStr">
        <is>
          <r>
            <t xml:space="preserve">COEFICIENTE</t>
          </r>
        </is>
      </c>
      <c r="F565" s="12" t="inlineStr">
        <is>
          <r>
            <t xml:space="preserve">PREÇO UNITÁRIO</t>
          </r>
        </is>
      </c>
      <c r="G565" s="12" t="inlineStr">
        <is>
          <r>
            <t xml:space="preserve">TOTAL</t>
          </r>
        </is>
      </c>
    </row>
    <row r="566" customHeight="1" ht="15">
      <c r="A566" s="34" t="inlineStr">
        <is>
          <r>
            <t xml:space="preserve">00004783</t>
          </r>
        </is>
      </c>
      <c r="B566" s="35" t="inlineStr">
        <is>
          <r>
            <t xml:space="preserve">PINTOR (HORISTA)</t>
          </r>
        </is>
      </c>
      <c r="C566" s="34" t="inlineStr">
        <is>
          <r>
            <t xml:space="preserve">SINAPI</t>
          </r>
        </is>
      </c>
      <c r="D566" s="34" t="inlineStr">
        <is>
          <r>
            <t xml:space="preserve">H</t>
          </r>
        </is>
      </c>
      <c r="E566" s="36" t="n">
        <v>0.01476</v>
      </c>
      <c r="F566" s="37" t="n">
        <v>23.31</v>
      </c>
      <c r="G566" s="37" t="n">
        <f>TRUNC(TRUNC(E566,8)*F566,2)</f>
        <v>0.34</v>
      </c>
    </row>
    <row r="567" customHeight="1" ht="15">
      <c r="A567" s="9" t="inlineStr"/>
      <c r="B567" s="9" t="inlineStr"/>
      <c r="C567" s="9" t="inlineStr"/>
      <c r="D567" s="9" t="inlineStr"/>
      <c r="E567" s="38" t="inlineStr">
        <is>
          <r>
            <t xml:space="preserve">TOTAL Mão de Obra:</t>
          </r>
        </is>
      </c>
      <c r="F567" s="38" t="inlineStr"/>
      <c r="G567" s="39" t="n">
        <f>SUM(G566:G566)</f>
        <v>0.34</v>
      </c>
    </row>
    <row r="568" customHeight="1" ht="15">
      <c r="A568" s="9" t="inlineStr"/>
      <c r="B568" s="9" t="inlineStr"/>
      <c r="C568" s="9" t="inlineStr"/>
      <c r="D568" s="9" t="inlineStr"/>
      <c r="E568" s="40" t="inlineStr">
        <is>
          <r>
            <t xml:space="preserve">VALOR:</t>
          </r>
        </is>
      </c>
      <c r="F568" s="40" t="inlineStr"/>
      <c r="G568" s="41" t="n">
        <f>ROUND(SUM(G567),2)</f>
        <v>0.34</v>
      </c>
    </row>
    <row r="569" customHeight="1" ht="10">
      <c r="A569" s="9" t="inlineStr"/>
      <c r="B569" s="9" t="inlineStr"/>
      <c r="C569" s="9" t="inlineStr"/>
      <c r="D569" s="9" t="inlineStr"/>
      <c r="E569" s="31" t="inlineStr"/>
      <c r="F569" s="31" t="inlineStr"/>
      <c r="G569" s="31" t="inlineStr"/>
    </row>
    <row r="570" customHeight="1" ht="20">
      <c r="A570" s="32" t="inlineStr">
        <is>
          <r>
            <t xml:space="preserve">95378 CURSO DE CAPACITAÇÃO PARA SERVENTE (ENCARGOS COMPLEMENTARES) - HORISTA (H)</t>
          </r>
        </is>
      </c>
      <c r="B570" s="32" t="inlineStr"/>
      <c r="C570" s="32" t="inlineStr"/>
      <c r="D570" s="32" t="inlineStr"/>
      <c r="E570" s="32" t="inlineStr"/>
      <c r="F570" s="32" t="inlineStr"/>
      <c r="G570" s="32" t="inlineStr"/>
    </row>
    <row r="571" customHeight="1" ht="15">
      <c r="A571" s="33" t="inlineStr">
        <is>
          <r>
            <t xml:space="preserve">Mão de Obra</t>
          </r>
        </is>
      </c>
      <c r="B571" s="33" t="inlineStr"/>
      <c r="C571" s="12" t="inlineStr">
        <is>
          <r>
            <t xml:space="preserve">FONTE</t>
          </r>
        </is>
      </c>
      <c r="D571" s="12" t="inlineStr">
        <is>
          <r>
            <t xml:space="preserve">UNID</t>
          </r>
        </is>
      </c>
      <c r="E571" s="12" t="inlineStr">
        <is>
          <r>
            <t xml:space="preserve">COEFICIENTE</t>
          </r>
        </is>
      </c>
      <c r="F571" s="12" t="inlineStr">
        <is>
          <r>
            <t xml:space="preserve">PREÇO UNITÁRIO</t>
          </r>
        </is>
      </c>
      <c r="G571" s="12" t="inlineStr">
        <is>
          <r>
            <t xml:space="preserve">TOTAL</t>
          </r>
        </is>
      </c>
    </row>
    <row r="572" customHeight="1" ht="15">
      <c r="A572" s="34" t="inlineStr">
        <is>
          <r>
            <t xml:space="preserve">00006111</t>
          </r>
        </is>
      </c>
      <c r="B572" s="35" t="inlineStr">
        <is>
          <r>
            <t xml:space="preserve">SERVENTE DE OBRAS (HORISTA)</t>
          </r>
        </is>
      </c>
      <c r="C572" s="34" t="inlineStr">
        <is>
          <r>
            <t xml:space="preserve">SINAPI</t>
          </r>
        </is>
      </c>
      <c r="D572" s="34" t="inlineStr">
        <is>
          <r>
            <t xml:space="preserve">H</t>
          </r>
        </is>
      </c>
      <c r="E572" s="36" t="n">
        <v>0.0212</v>
      </c>
      <c r="F572" s="37" t="n">
        <v>18.98</v>
      </c>
      <c r="G572" s="37" t="n">
        <f>TRUNC(TRUNC(E572,8)*F572,2)</f>
        <v>0.4</v>
      </c>
    </row>
    <row r="573" customHeight="1" ht="15">
      <c r="A573" s="9" t="inlineStr"/>
      <c r="B573" s="9" t="inlineStr"/>
      <c r="C573" s="9" t="inlineStr"/>
      <c r="D573" s="9" t="inlineStr"/>
      <c r="E573" s="38" t="inlineStr">
        <is>
          <r>
            <t xml:space="preserve">TOTAL Mão de Obra:</t>
          </r>
        </is>
      </c>
      <c r="F573" s="38" t="inlineStr"/>
      <c r="G573" s="39" t="n">
        <f>SUM(G572:G572)</f>
        <v>0.4</v>
      </c>
    </row>
    <row r="574" customHeight="1" ht="15">
      <c r="A574" s="9" t="inlineStr"/>
      <c r="B574" s="9" t="inlineStr"/>
      <c r="C574" s="9" t="inlineStr"/>
      <c r="D574" s="9" t="inlineStr"/>
      <c r="E574" s="40" t="inlineStr">
        <is>
          <r>
            <t xml:space="preserve">VALOR:</t>
          </r>
        </is>
      </c>
      <c r="F574" s="40" t="inlineStr"/>
      <c r="G574" s="41" t="n">
        <f>ROUND(SUM(G573),2)</f>
        <v>0.4</v>
      </c>
    </row>
    <row r="575" customHeight="1" ht="10">
      <c r="A575" s="9" t="inlineStr"/>
      <c r="B575" s="9" t="inlineStr"/>
      <c r="C575" s="9" t="inlineStr"/>
      <c r="D575" s="9" t="inlineStr"/>
      <c r="E575" s="31" t="inlineStr"/>
      <c r="F575" s="31" t="inlineStr"/>
      <c r="G575" s="31" t="inlineStr"/>
    </row>
    <row r="576" customHeight="1" ht="20">
      <c r="A576" s="32" t="inlineStr">
        <is>
          <r>
            <t xml:space="preserve">101898 DISJUNTOR TERMOMAGNÉTICO TRIPOLAR, CORRENTE NOMINAL DE 400A - FORNECIMENTO E INSTALAÇÃO. AF_07/2025 (UN)</t>
          </r>
        </is>
      </c>
      <c r="B576" s="32" t="inlineStr"/>
      <c r="C576" s="32" t="inlineStr"/>
      <c r="D576" s="32" t="inlineStr"/>
      <c r="E576" s="32" t="inlineStr"/>
      <c r="F576" s="32" t="inlineStr"/>
      <c r="G576" s="32" t="inlineStr"/>
    </row>
    <row r="577" customHeight="1" ht="15">
      <c r="A577" s="33" t="inlineStr">
        <is>
          <r>
            <t xml:space="preserve">Material</t>
          </r>
        </is>
      </c>
      <c r="B577" s="33" t="inlineStr"/>
      <c r="C577" s="12" t="inlineStr">
        <is>
          <r>
            <t xml:space="preserve">FONTE</t>
          </r>
        </is>
      </c>
      <c r="D577" s="12" t="inlineStr">
        <is>
          <r>
            <t xml:space="preserve">UNID</t>
          </r>
        </is>
      </c>
      <c r="E577" s="12" t="inlineStr">
        <is>
          <r>
            <t xml:space="preserve">COEFICIENTE</t>
          </r>
        </is>
      </c>
      <c r="F577" s="12" t="inlineStr">
        <is>
          <r>
            <t xml:space="preserve">PREÇO UNITÁRIO</t>
          </r>
        </is>
      </c>
      <c r="G577" s="12" t="inlineStr">
        <is>
          <r>
            <t xml:space="preserve">TOTAL</t>
          </r>
        </is>
      </c>
    </row>
    <row r="578" customHeight="1" ht="21">
      <c r="A578" s="34" t="inlineStr">
        <is>
          <r>
            <t xml:space="preserve">00002379</t>
          </r>
        </is>
      </c>
      <c r="B578" s="35" t="inlineStr">
        <is>
          <r>
            <t xml:space="preserve">DISJUNTOR TERMOMAGNETICO TRIPOLAR 400 A / 600 V, TIPO JXD / ICC - 40 KA</t>
          </r>
        </is>
      </c>
      <c r="C578" s="34" t="inlineStr">
        <is>
          <r>
            <t xml:space="preserve">SINAPI</t>
          </r>
        </is>
      </c>
      <c r="D578" s="34" t="inlineStr">
        <is>
          <r>
            <t xml:space="preserve">UN</t>
          </r>
        </is>
      </c>
      <c r="E578" s="36" t="n">
        <v>1.0</v>
      </c>
      <c r="F578" s="37" t="n">
        <v>1215.4</v>
      </c>
      <c r="G578" s="37" t="n">
        <f>TRUNC(TRUNC(E578,8)*F578,2)</f>
        <v>1215.4</v>
      </c>
    </row>
    <row r="579" customHeight="1" ht="29">
      <c r="A579" s="34" t="inlineStr">
        <is>
          <r>
            <t xml:space="preserve">00001581</t>
          </r>
        </is>
      </c>
      <c r="B579" s="35" t="inlineStr">
        <is>
          <r>
            <t xml:space="preserve">TERMINAL A COMPRESSAO EM COBRE ESTANHADO PARA CABO 120 MM2, 1 FURO E 1 COMPRESSAO, PARA PARAFUSO DE FIXACAO M12</t>
          </r>
        </is>
      </c>
      <c r="C579" s="34" t="inlineStr">
        <is>
          <r>
            <t xml:space="preserve">SINAPI</t>
          </r>
        </is>
      </c>
      <c r="D579" s="34" t="inlineStr">
        <is>
          <r>
            <t xml:space="preserve">UN</t>
          </r>
        </is>
      </c>
      <c r="E579" s="36" t="n">
        <v>3.0</v>
      </c>
      <c r="F579" s="37" t="n">
        <v>15.05</v>
      </c>
      <c r="G579" s="37" t="n">
        <f>TRUNC(TRUNC(E579,8)*F579,2)</f>
        <v>45.15</v>
      </c>
    </row>
    <row r="580" customHeight="1" ht="15">
      <c r="A580" s="9" t="inlineStr"/>
      <c r="B580" s="9" t="inlineStr"/>
      <c r="C580" s="9" t="inlineStr"/>
      <c r="D580" s="9" t="inlineStr"/>
      <c r="E580" s="38" t="inlineStr">
        <is>
          <r>
            <t xml:space="preserve">TOTAL Material:</t>
          </r>
        </is>
      </c>
      <c r="F580" s="38" t="inlineStr"/>
      <c r="G580" s="39" t="n">
        <f>SUM(G578:G579)</f>
        <v>1260.55</v>
      </c>
    </row>
    <row r="581" customHeight="1" ht="15">
      <c r="A581" s="33" t="inlineStr">
        <is>
          <r>
            <t xml:space="preserve">Mão de Obra com Encargos Complementares</t>
          </r>
        </is>
      </c>
      <c r="B581" s="33" t="inlineStr"/>
      <c r="C581" s="12" t="inlineStr">
        <is>
          <r>
            <t xml:space="preserve">FONTE</t>
          </r>
        </is>
      </c>
      <c r="D581" s="12" t="inlineStr">
        <is>
          <r>
            <t xml:space="preserve">UNID</t>
          </r>
        </is>
      </c>
      <c r="E581" s="12" t="inlineStr">
        <is>
          <r>
            <t xml:space="preserve">COEFICIENTE</t>
          </r>
        </is>
      </c>
      <c r="F581" s="12" t="inlineStr">
        <is>
          <r>
            <t xml:space="preserve">PREÇO UNITÁRIO</t>
          </r>
        </is>
      </c>
      <c r="G581" s="12" t="inlineStr">
        <is>
          <r>
            <t xml:space="preserve">TOTAL</t>
          </r>
        </is>
      </c>
    </row>
    <row r="582" customHeight="1" ht="21">
      <c r="A582" s="34" t="inlineStr">
        <is>
          <r>
            <t xml:space="preserve">88247</t>
          </r>
        </is>
      </c>
      <c r="B582" s="35" t="inlineStr">
        <is>
          <r>
            <t xml:space="preserve">AUXILIAR DE ELETRICISTA COM ENCARGOS COMPLEMENTARES</t>
          </r>
        </is>
      </c>
      <c r="C582" s="34" t="inlineStr">
        <is>
          <r>
            <t xml:space="preserve">SINAPI</t>
          </r>
        </is>
      </c>
      <c r="D582" s="34" t="inlineStr">
        <is>
          <r>
            <t xml:space="preserve">H</t>
          </r>
        </is>
      </c>
      <c r="E582" s="36" t="n">
        <v>1.222415</v>
      </c>
      <c r="F582" s="37" t="n">
        <v>29.26</v>
      </c>
      <c r="G582" s="37" t="n">
        <f>TRUNC(TRUNC(E582,8)*F582,2)</f>
        <v>35.76</v>
      </c>
    </row>
    <row r="583" customHeight="1" ht="15">
      <c r="A583" s="34" t="inlineStr">
        <is>
          <r>
            <t xml:space="preserve">88264</t>
          </r>
        </is>
      </c>
      <c r="B583" s="35" t="inlineStr">
        <is>
          <r>
            <t xml:space="preserve">ELETRICISTA COM ENCARGOS COMPLEMENTARES</t>
          </r>
        </is>
      </c>
      <c r="C583" s="34" t="inlineStr">
        <is>
          <r>
            <t xml:space="preserve">SINAPI</t>
          </r>
        </is>
      </c>
      <c r="D583" s="34" t="inlineStr">
        <is>
          <r>
            <t xml:space="preserve">H</t>
          </r>
        </is>
      </c>
      <c r="E583" s="36" t="n">
        <v>1.222415</v>
      </c>
      <c r="F583" s="37" t="n">
        <v>33.05</v>
      </c>
      <c r="G583" s="37" t="n">
        <f>TRUNC(TRUNC(E583,8)*F583,2)</f>
        <v>40.4</v>
      </c>
    </row>
    <row r="584" customHeight="1" ht="18">
      <c r="A584" s="9" t="inlineStr"/>
      <c r="B584" s="9" t="inlineStr"/>
      <c r="C584" s="9" t="inlineStr"/>
      <c r="D584" s="9" t="inlineStr"/>
      <c r="E584" s="38" t="inlineStr">
        <is>
          <r>
            <t xml:space="preserve">TOTAL Mão de Obra com Encargos Complementares:</t>
          </r>
        </is>
      </c>
      <c r="F584" s="38" t="inlineStr"/>
      <c r="G584" s="39" t="n">
        <f>SUM(G582:G583)</f>
        <v>76.16</v>
      </c>
    </row>
    <row r="585" customHeight="1" ht="15">
      <c r="A585" s="9" t="inlineStr"/>
      <c r="B585" s="9" t="inlineStr"/>
      <c r="C585" s="9" t="inlineStr"/>
      <c r="D585" s="9" t="inlineStr"/>
      <c r="E585" s="40" t="inlineStr">
        <is>
          <r>
            <t xml:space="preserve">VALOR:</t>
          </r>
        </is>
      </c>
      <c r="F585" s="40" t="inlineStr"/>
      <c r="G585" s="41" t="n">
        <f>ROUND(SUM(G580,G584),2)</f>
        <v>1336.71</v>
      </c>
    </row>
    <row r="586" customHeight="1" ht="10">
      <c r="A586" s="9" t="inlineStr"/>
      <c r="B586" s="9" t="inlineStr"/>
      <c r="C586" s="9" t="inlineStr"/>
      <c r="D586" s="9" t="inlineStr"/>
      <c r="E586" s="31" t="inlineStr"/>
      <c r="F586" s="31" t="inlineStr"/>
      <c r="G586" s="31" t="inlineStr"/>
    </row>
    <row r="587" customHeight="1" ht="20">
      <c r="A587" s="32" t="inlineStr">
        <is>
          <r>
            <t xml:space="preserve">88264 ELETRICISTA COM ENCARGOS COMPLEMENTARES (H)</t>
          </r>
        </is>
      </c>
      <c r="B587" s="32" t="inlineStr"/>
      <c r="C587" s="32" t="inlineStr"/>
      <c r="D587" s="32" t="inlineStr"/>
      <c r="E587" s="32" t="inlineStr"/>
      <c r="F587" s="32" t="inlineStr"/>
      <c r="G587" s="32" t="inlineStr"/>
    </row>
    <row r="588" customHeight="1" ht="15">
      <c r="A588" s="33" t="inlineStr">
        <is>
          <r>
            <t xml:space="preserve">Encargos Complementares</t>
          </r>
        </is>
      </c>
      <c r="B588" s="33" t="inlineStr"/>
      <c r="C588" s="12" t="inlineStr">
        <is>
          <r>
            <t xml:space="preserve">FONTE</t>
          </r>
        </is>
      </c>
      <c r="D588" s="12" t="inlineStr">
        <is>
          <r>
            <t xml:space="preserve">UNID</t>
          </r>
        </is>
      </c>
      <c r="E588" s="12" t="inlineStr">
        <is>
          <r>
            <t xml:space="preserve">COEFICIENTE</t>
          </r>
        </is>
      </c>
      <c r="F588" s="12" t="inlineStr">
        <is>
          <r>
            <t xml:space="preserve">PREÇO UNITÁRIO</t>
          </r>
        </is>
      </c>
      <c r="G588" s="12" t="inlineStr">
        <is>
          <r>
            <t xml:space="preserve">TOTAL</t>
          </r>
        </is>
      </c>
    </row>
    <row r="589" customHeight="1" ht="21">
      <c r="A589" s="34" t="inlineStr">
        <is>
          <r>
            <t xml:space="preserve">00037370</t>
          </r>
        </is>
      </c>
      <c r="B589" s="35" t="inlineStr">
        <is>
          <r>
            <t xml:space="preserve">ALIMENTACAO - HORISTA (COLETADO CAIXA - ENCARGOS COMPLEMENTARES)</t>
          </r>
        </is>
      </c>
      <c r="C589" s="34" t="inlineStr">
        <is>
          <r>
            <t xml:space="preserve">SINAPI</t>
          </r>
        </is>
      </c>
      <c r="D589" s="34" t="inlineStr">
        <is>
          <r>
            <t xml:space="preserve">H</t>
          </r>
        </is>
      </c>
      <c r="E589" s="36" t="n">
        <v>1.0</v>
      </c>
      <c r="F589" s="37" t="n">
        <v>3.44</v>
      </c>
      <c r="G589" s="37" t="n">
        <f>TRUNC(TRUNC(E589,8)*F589,2)</f>
        <v>3.44</v>
      </c>
    </row>
    <row r="590" customHeight="1" ht="21">
      <c r="A590" s="34" t="inlineStr">
        <is>
          <r>
            <t xml:space="preserve">00043484</t>
          </r>
        </is>
      </c>
      <c r="B590" s="35" t="inlineStr">
        <is>
          <r>
            <t xml:space="preserve">EPI - FAMILIA ELETRICISTA - HORISTA (ENCARGOS COMPLEMENTARES - COLETADO CAIXA)</t>
          </r>
        </is>
      </c>
      <c r="C590" s="34" t="inlineStr">
        <is>
          <r>
            <t xml:space="preserve">SINAPI</t>
          </r>
        </is>
      </c>
      <c r="D590" s="34" t="inlineStr">
        <is>
          <r>
            <t xml:space="preserve">H</t>
          </r>
        </is>
      </c>
      <c r="E590" s="36" t="n">
        <v>1.0</v>
      </c>
      <c r="F590" s="37" t="n">
        <v>1.26</v>
      </c>
      <c r="G590" s="37" t="n">
        <f>TRUNC(TRUNC(E590,8)*F590,2)</f>
        <v>1.26</v>
      </c>
    </row>
    <row r="591" customHeight="1" ht="21">
      <c r="A591" s="34" t="inlineStr">
        <is>
          <r>
            <t xml:space="preserve">00037372</t>
          </r>
        </is>
      </c>
      <c r="B591" s="35" t="inlineStr">
        <is>
          <r>
            <t xml:space="preserve">EXAMES - HORISTA (COLETADO CAIXA - ENCARGOS COMPLEMENTARES)</t>
          </r>
        </is>
      </c>
      <c r="C591" s="34" t="inlineStr">
        <is>
          <r>
            <t xml:space="preserve">SINAPI</t>
          </r>
        </is>
      </c>
      <c r="D591" s="34" t="inlineStr">
        <is>
          <r>
            <t xml:space="preserve">H</t>
          </r>
        </is>
      </c>
      <c r="E591" s="36" t="n">
        <v>1.0</v>
      </c>
      <c r="F591" s="37" t="n">
        <v>1.43</v>
      </c>
      <c r="G591" s="37" t="n">
        <f>TRUNC(TRUNC(E591,8)*F591,2)</f>
        <v>1.43</v>
      </c>
    </row>
    <row r="592" customHeight="1" ht="21">
      <c r="A592" s="34" t="inlineStr">
        <is>
          <r>
            <t xml:space="preserve">00043460</t>
          </r>
        </is>
      </c>
      <c r="B592" s="35" t="inlineStr">
        <is>
          <r>
            <t xml:space="preserve">FERRAMENTAS - FAMILIA ELETRICISTA - HORISTA (ENCARGOS COMPLEMENTARES - COLETADO CAIXA)</t>
          </r>
        </is>
      </c>
      <c r="C592" s="34" t="inlineStr">
        <is>
          <r>
            <t xml:space="preserve">SINAPI</t>
          </r>
        </is>
      </c>
      <c r="D592" s="34" t="inlineStr">
        <is>
          <r>
            <t xml:space="preserve">H</t>
          </r>
        </is>
      </c>
      <c r="E592" s="36" t="n">
        <v>1.0</v>
      </c>
      <c r="F592" s="37" t="n">
        <v>0.86</v>
      </c>
      <c r="G592" s="37" t="n">
        <f>TRUNC(TRUNC(E592,8)*F592,2)</f>
        <v>0.86</v>
      </c>
    </row>
    <row r="593" customHeight="1" ht="21">
      <c r="A593" s="34" t="inlineStr">
        <is>
          <r>
            <t xml:space="preserve">00037373</t>
          </r>
        </is>
      </c>
      <c r="B593" s="35" t="inlineStr">
        <is>
          <r>
            <t xml:space="preserve">SEGURO - HORISTA (COLETADO CAIXA - ENCARGOS COMPLEMENTARES)</t>
          </r>
        </is>
      </c>
      <c r="C593" s="34" t="inlineStr">
        <is>
          <r>
            <t xml:space="preserve">SINAPI</t>
          </r>
        </is>
      </c>
      <c r="D593" s="34" t="inlineStr">
        <is>
          <r>
            <t xml:space="preserve">H</t>
          </r>
        </is>
      </c>
      <c r="E593" s="36" t="n">
        <v>1.0</v>
      </c>
      <c r="F593" s="37" t="n">
        <v>0.08</v>
      </c>
      <c r="G593" s="37" t="n">
        <f>TRUNC(TRUNC(E593,8)*F593,2)</f>
        <v>0.08</v>
      </c>
    </row>
    <row r="594" customHeight="1" ht="21">
      <c r="A594" s="34" t="inlineStr">
        <is>
          <r>
            <t xml:space="preserve">00037371</t>
          </r>
        </is>
      </c>
      <c r="B594" s="35" t="inlineStr">
        <is>
          <r>
            <t xml:space="preserve">TRANSPORTE - HORISTA (COLETADO CAIXA - ENCARGOS COMPLEMENTARES)</t>
          </r>
        </is>
      </c>
      <c r="C594" s="34" t="inlineStr">
        <is>
          <r>
            <t xml:space="preserve">SINAPI</t>
          </r>
        </is>
      </c>
      <c r="D594" s="34" t="inlineStr">
        <is>
          <r>
            <t xml:space="preserve">H</t>
          </r>
        </is>
      </c>
      <c r="E594" s="36" t="n">
        <v>1.0</v>
      </c>
      <c r="F594" s="37" t="n">
        <v>0.6</v>
      </c>
      <c r="G594" s="37" t="n">
        <f>TRUNC(TRUNC(E594,8)*F594,2)</f>
        <v>0.6</v>
      </c>
    </row>
    <row r="595" customHeight="1" ht="15">
      <c r="A595" s="9" t="inlineStr"/>
      <c r="B595" s="9" t="inlineStr"/>
      <c r="C595" s="9" t="inlineStr"/>
      <c r="D595" s="9" t="inlineStr"/>
      <c r="E595" s="38" t="inlineStr">
        <is>
          <r>
            <t xml:space="preserve">TOTAL Encargos Complementares:</t>
          </r>
        </is>
      </c>
      <c r="F595" s="38" t="inlineStr"/>
      <c r="G595" s="39" t="n">
        <f>SUM(G589:G594)</f>
        <v>7.67</v>
      </c>
    </row>
    <row r="596" customHeight="1" ht="15">
      <c r="A596" s="33" t="inlineStr">
        <is>
          <r>
            <t xml:space="preserve">Mão de Obra</t>
          </r>
        </is>
      </c>
      <c r="B596" s="33" t="inlineStr"/>
      <c r="C596" s="12" t="inlineStr">
        <is>
          <r>
            <t xml:space="preserve">FONTE</t>
          </r>
        </is>
      </c>
      <c r="D596" s="12" t="inlineStr">
        <is>
          <r>
            <t xml:space="preserve">UNID</t>
          </r>
        </is>
      </c>
      <c r="E596" s="12" t="inlineStr">
        <is>
          <r>
            <t xml:space="preserve">COEFICIENTE</t>
          </r>
        </is>
      </c>
      <c r="F596" s="12" t="inlineStr">
        <is>
          <r>
            <t xml:space="preserve">PREÇO UNITÁRIO</t>
          </r>
        </is>
      </c>
      <c r="G596" s="12" t="inlineStr">
        <is>
          <r>
            <t xml:space="preserve">TOTAL</t>
          </r>
        </is>
      </c>
    </row>
    <row r="597" customHeight="1" ht="15">
      <c r="A597" s="34" t="inlineStr">
        <is>
          <r>
            <t xml:space="preserve">00002436</t>
          </r>
        </is>
      </c>
      <c r="B597" s="35" t="inlineStr">
        <is>
          <r>
            <t xml:space="preserve">ELETRICISTA (HORISTA)</t>
          </r>
        </is>
      </c>
      <c r="C597" s="34" t="inlineStr">
        <is>
          <r>
            <t xml:space="preserve">SINAPI</t>
          </r>
        </is>
      </c>
      <c r="D597" s="34" t="inlineStr">
        <is>
          <r>
            <t xml:space="preserve">H</t>
          </r>
        </is>
      </c>
      <c r="E597" s="36" t="n">
        <v>1.0</v>
      </c>
      <c r="F597" s="37" t="n">
        <v>24.47</v>
      </c>
      <c r="G597" s="37" t="n">
        <f>TRUNC(TRUNC(E597,8)*F597,2)</f>
        <v>24.47</v>
      </c>
    </row>
    <row r="598" customHeight="1" ht="15">
      <c r="A598" s="9" t="inlineStr"/>
      <c r="B598" s="9" t="inlineStr"/>
      <c r="C598" s="9" t="inlineStr"/>
      <c r="D598" s="9" t="inlineStr"/>
      <c r="E598" s="38" t="inlineStr">
        <is>
          <r>
            <t xml:space="preserve">TOTAL Mão de Obra:</t>
          </r>
        </is>
      </c>
      <c r="F598" s="38" t="inlineStr"/>
      <c r="G598" s="39" t="n">
        <f>SUM(G597:G597)</f>
        <v>24.47</v>
      </c>
    </row>
    <row r="599" customHeight="1" ht="15">
      <c r="A599" s="33" t="inlineStr">
        <is>
          <r>
            <t xml:space="preserve">Serviço</t>
          </r>
        </is>
      </c>
      <c r="B599" s="33" t="inlineStr"/>
      <c r="C599" s="12" t="inlineStr">
        <is>
          <r>
            <t xml:space="preserve">FONTE</t>
          </r>
        </is>
      </c>
      <c r="D599" s="12" t="inlineStr">
        <is>
          <r>
            <t xml:space="preserve">UNID</t>
          </r>
        </is>
      </c>
      <c r="E599" s="12" t="inlineStr">
        <is>
          <r>
            <t xml:space="preserve">COEFICIENTE</t>
          </r>
        </is>
      </c>
      <c r="F599" s="12" t="inlineStr">
        <is>
          <r>
            <t xml:space="preserve">PREÇO UNITÁRIO</t>
          </r>
        </is>
      </c>
      <c r="G599" s="12" t="inlineStr">
        <is>
          <r>
            <t xml:space="preserve">TOTAL</t>
          </r>
        </is>
      </c>
    </row>
    <row r="600" customHeight="1" ht="21">
      <c r="A600" s="34" t="inlineStr">
        <is>
          <r>
            <t xml:space="preserve">95332</t>
          </r>
        </is>
      </c>
      <c r="B600" s="35" t="inlineStr">
        <is>
          <r>
            <t xml:space="preserve">CURSO DE CAPACITAÇÃO PARA ELETRICISTA (ENCARGOS COMPLEMENTARES) - HORISTA</t>
          </r>
        </is>
      </c>
      <c r="C600" s="34" t="inlineStr">
        <is>
          <r>
            <t xml:space="preserve">SINAPI</t>
          </r>
        </is>
      </c>
      <c r="D600" s="34" t="inlineStr">
        <is>
          <r>
            <t xml:space="preserve">H</t>
          </r>
        </is>
      </c>
      <c r="E600" s="36" t="n">
        <v>1.0</v>
      </c>
      <c r="F600" s="37" t="n">
        <v>0.91</v>
      </c>
      <c r="G600" s="37" t="n">
        <f>TRUNC(TRUNC(E600,8)*F600,2)</f>
        <v>0.91</v>
      </c>
    </row>
    <row r="601" customHeight="1" ht="15">
      <c r="A601" s="9" t="inlineStr"/>
      <c r="B601" s="9" t="inlineStr"/>
      <c r="C601" s="9" t="inlineStr"/>
      <c r="D601" s="9" t="inlineStr"/>
      <c r="E601" s="38" t="inlineStr">
        <is>
          <r>
            <t xml:space="preserve">TOTAL Serviço:</t>
          </r>
        </is>
      </c>
      <c r="F601" s="38" t="inlineStr"/>
      <c r="G601" s="39" t="n">
        <f>SUM(G600:G600)</f>
        <v>0.91</v>
      </c>
    </row>
    <row r="602" customHeight="1" ht="15">
      <c r="A602" s="9" t="inlineStr"/>
      <c r="B602" s="9" t="inlineStr"/>
      <c r="C602" s="9" t="inlineStr"/>
      <c r="D602" s="9" t="inlineStr"/>
      <c r="E602" s="40" t="inlineStr">
        <is>
          <r>
            <t xml:space="preserve">VALOR:</t>
          </r>
        </is>
      </c>
      <c r="F602" s="40" t="inlineStr"/>
      <c r="G602" s="41" t="n">
        <f>ROUND(SUM(G595,G598,G601),2)</f>
        <v>33.05</v>
      </c>
    </row>
    <row r="603" customHeight="1" ht="10">
      <c r="A603" s="9" t="inlineStr"/>
      <c r="B603" s="9" t="inlineStr"/>
      <c r="C603" s="9" t="inlineStr"/>
      <c r="D603" s="9" t="inlineStr"/>
      <c r="E603" s="31" t="inlineStr"/>
      <c r="F603" s="31" t="inlineStr"/>
      <c r="G603" s="31" t="inlineStr"/>
    </row>
    <row r="604" customHeight="1" ht="20">
      <c r="A604" s="32" t="inlineStr">
        <is>
          <r>
            <t xml:space="preserve">93012 ELETRODUTO RÍGIDO ROSCÁVEL, PVC, DN 110 MM (4"), PARA REDE ENTERRADA DE DISTRIBUIÇÃO DE ENERGIA ELÉTRICA - FORNECIMENTO E INSTALAÇÃO. AF_12/2021 (M)</t>
          </r>
        </is>
      </c>
      <c r="B604" s="32" t="inlineStr"/>
      <c r="C604" s="32" t="inlineStr"/>
      <c r="D604" s="32" t="inlineStr"/>
      <c r="E604" s="32" t="inlineStr"/>
      <c r="F604" s="32" t="inlineStr"/>
      <c r="G604" s="32" t="inlineStr"/>
    </row>
    <row r="605" customHeight="1" ht="15">
      <c r="A605" s="33" t="inlineStr">
        <is>
          <r>
            <t xml:space="preserve">Material</t>
          </r>
        </is>
      </c>
      <c r="B605" s="33" t="inlineStr"/>
      <c r="C605" s="12" t="inlineStr">
        <is>
          <r>
            <t xml:space="preserve">FONTE</t>
          </r>
        </is>
      </c>
      <c r="D605" s="12" t="inlineStr">
        <is>
          <r>
            <t xml:space="preserve">UNID</t>
          </r>
        </is>
      </c>
      <c r="E605" s="12" t="inlineStr">
        <is>
          <r>
            <t xml:space="preserve">COEFICIENTE</t>
          </r>
        </is>
      </c>
      <c r="F605" s="12" t="inlineStr">
        <is>
          <r>
            <t xml:space="preserve">PREÇO UNITÁRIO</t>
          </r>
        </is>
      </c>
      <c r="G605" s="12" t="inlineStr">
        <is>
          <r>
            <t xml:space="preserve">TOTAL</t>
          </r>
        </is>
      </c>
    </row>
    <row r="606" customHeight="1" ht="15">
      <c r="A606" s="34" t="inlineStr">
        <is>
          <r>
            <t xml:space="preserve">00002683</t>
          </r>
        </is>
      </c>
      <c r="B606" s="35" t="inlineStr">
        <is>
          <r>
            <t xml:space="preserve">ELETRODUTO DE PVC RIGIDO ROSCAVEL DE 4", SEM LUVA</t>
          </r>
        </is>
      </c>
      <c r="C606" s="34" t="inlineStr">
        <is>
          <r>
            <t xml:space="preserve">SINAPI</t>
          </r>
        </is>
      </c>
      <c r="D606" s="34" t="inlineStr">
        <is>
          <r>
            <t xml:space="preserve">M</t>
          </r>
        </is>
      </c>
      <c r="E606" s="36" t="n">
        <v>1.1</v>
      </c>
      <c r="F606" s="37" t="n">
        <v>55.0</v>
      </c>
      <c r="G606" s="37" t="n">
        <f>TRUNC(TRUNC(E606,8)*F606,2)</f>
        <v>60.5</v>
      </c>
    </row>
    <row r="607" customHeight="1" ht="15">
      <c r="A607" s="9" t="inlineStr"/>
      <c r="B607" s="9" t="inlineStr"/>
      <c r="C607" s="9" t="inlineStr"/>
      <c r="D607" s="9" t="inlineStr"/>
      <c r="E607" s="38" t="inlineStr">
        <is>
          <r>
            <t xml:space="preserve">TOTAL Material:</t>
          </r>
        </is>
      </c>
      <c r="F607" s="38" t="inlineStr"/>
      <c r="G607" s="39" t="n">
        <f>SUM(G606:G606)</f>
        <v>60.5</v>
      </c>
    </row>
    <row r="608" customHeight="1" ht="15">
      <c r="A608" s="33" t="inlineStr">
        <is>
          <r>
            <t xml:space="preserve">Mão de Obra com Encargos Complementares</t>
          </r>
        </is>
      </c>
      <c r="B608" s="33" t="inlineStr"/>
      <c r="C608" s="12" t="inlineStr">
        <is>
          <r>
            <t xml:space="preserve">FONTE</t>
          </r>
        </is>
      </c>
      <c r="D608" s="12" t="inlineStr">
        <is>
          <r>
            <t xml:space="preserve">UNID</t>
          </r>
        </is>
      </c>
      <c r="E608" s="12" t="inlineStr">
        <is>
          <r>
            <t xml:space="preserve">COEFICIENTE</t>
          </r>
        </is>
      </c>
      <c r="F608" s="12" t="inlineStr">
        <is>
          <r>
            <t xml:space="preserve">PREÇO UNITÁRIO</t>
          </r>
        </is>
      </c>
      <c r="G608" s="12" t="inlineStr">
        <is>
          <r>
            <t xml:space="preserve">TOTAL</t>
          </r>
        </is>
      </c>
    </row>
    <row r="609" customHeight="1" ht="21">
      <c r="A609" s="34" t="inlineStr">
        <is>
          <r>
            <t xml:space="preserve">88247</t>
          </r>
        </is>
      </c>
      <c r="B609" s="35" t="inlineStr">
        <is>
          <r>
            <t xml:space="preserve">AUXILIAR DE ELETRICISTA COM ENCARGOS COMPLEMENTARES</t>
          </r>
        </is>
      </c>
      <c r="C609" s="34" t="inlineStr">
        <is>
          <r>
            <t xml:space="preserve">SINAPI</t>
          </r>
        </is>
      </c>
      <c r="D609" s="34" t="inlineStr">
        <is>
          <r>
            <t xml:space="preserve">H</t>
          </r>
        </is>
      </c>
      <c r="E609" s="36" t="n">
        <v>0.213</v>
      </c>
      <c r="F609" s="37" t="n">
        <v>29.26</v>
      </c>
      <c r="G609" s="37" t="n">
        <f>TRUNC(TRUNC(E609,8)*F609,2)</f>
        <v>6.23</v>
      </c>
    </row>
    <row r="610" customHeight="1" ht="15">
      <c r="A610" s="34" t="inlineStr">
        <is>
          <r>
            <t xml:space="preserve">88264</t>
          </r>
        </is>
      </c>
      <c r="B610" s="35" t="inlineStr">
        <is>
          <r>
            <t xml:space="preserve">ELETRICISTA COM ENCARGOS COMPLEMENTARES</t>
          </r>
        </is>
      </c>
      <c r="C610" s="34" t="inlineStr">
        <is>
          <r>
            <t xml:space="preserve">SINAPI</t>
          </r>
        </is>
      </c>
      <c r="D610" s="34" t="inlineStr">
        <is>
          <r>
            <t xml:space="preserve">H</t>
          </r>
        </is>
      </c>
      <c r="E610" s="36" t="n">
        <v>0.213</v>
      </c>
      <c r="F610" s="37" t="n">
        <v>33.05</v>
      </c>
      <c r="G610" s="37" t="n">
        <f>TRUNC(TRUNC(E610,8)*F610,2)</f>
        <v>7.03</v>
      </c>
    </row>
    <row r="611" customHeight="1" ht="18">
      <c r="A611" s="9" t="inlineStr"/>
      <c r="B611" s="9" t="inlineStr"/>
      <c r="C611" s="9" t="inlineStr"/>
      <c r="D611" s="9" t="inlineStr"/>
      <c r="E611" s="38" t="inlineStr">
        <is>
          <r>
            <t xml:space="preserve">TOTAL Mão de Obra com Encargos Complementares:</t>
          </r>
        </is>
      </c>
      <c r="F611" s="38" t="inlineStr"/>
      <c r="G611" s="39" t="n">
        <f>SUM(G609:G610)</f>
        <v>13.26</v>
      </c>
    </row>
    <row r="612" customHeight="1" ht="15">
      <c r="A612" s="9" t="inlineStr"/>
      <c r="B612" s="9" t="inlineStr"/>
      <c r="C612" s="9" t="inlineStr"/>
      <c r="D612" s="9" t="inlineStr"/>
      <c r="E612" s="40" t="inlineStr">
        <is>
          <r>
            <t xml:space="preserve">VALOR:</t>
          </r>
        </is>
      </c>
      <c r="F612" s="40" t="inlineStr"/>
      <c r="G612" s="41" t="n">
        <f>ROUND(SUM(G607,G611),2)</f>
        <v>73.76</v>
      </c>
    </row>
    <row r="613" customHeight="1" ht="10">
      <c r="A613" s="9" t="inlineStr"/>
      <c r="B613" s="9" t="inlineStr"/>
      <c r="C613" s="9" t="inlineStr"/>
      <c r="D613" s="9" t="inlineStr"/>
      <c r="E613" s="31" t="inlineStr"/>
      <c r="F613" s="31" t="inlineStr"/>
      <c r="G613" s="31" t="inlineStr"/>
    </row>
    <row r="614" customHeight="1" ht="20">
      <c r="A614" s="32" t="inlineStr">
        <is>
          <r>
            <t xml:space="preserve">104237 EMBOÇO OU MASSA ÚNICA EM ARGAMASSA TRAÇO 1:2:8, PREPARO MECÂNICA COM BETONEIRA 400 L, APLICADA MANUALMENTE EM PANOS DE FACHADA SEM PRESENÇA DE VÃOS, ESPESSURA DE 35 MM, ACESSO POR ANDAIME. AF_08/2022 (M2)</t>
          </r>
        </is>
      </c>
      <c r="B614" s="32" t="inlineStr"/>
      <c r="C614" s="32" t="inlineStr"/>
      <c r="D614" s="32" t="inlineStr"/>
      <c r="E614" s="32" t="inlineStr"/>
      <c r="F614" s="32" t="inlineStr"/>
      <c r="G614" s="32" t="inlineStr"/>
    </row>
    <row r="615" customHeight="1" ht="15">
      <c r="A615" s="33" t="inlineStr">
        <is>
          <r>
            <t xml:space="preserve">Material</t>
          </r>
        </is>
      </c>
      <c r="B615" s="33" t="inlineStr"/>
      <c r="C615" s="12" t="inlineStr">
        <is>
          <r>
            <t xml:space="preserve">FONTE</t>
          </r>
        </is>
      </c>
      <c r="D615" s="12" t="inlineStr">
        <is>
          <r>
            <t xml:space="preserve">UNID</t>
          </r>
        </is>
      </c>
      <c r="E615" s="12" t="inlineStr">
        <is>
          <r>
            <t xml:space="preserve">COEFICIENTE</t>
          </r>
        </is>
      </c>
      <c r="F615" s="12" t="inlineStr">
        <is>
          <r>
            <t xml:space="preserve">PREÇO UNITÁRIO</t>
          </r>
        </is>
      </c>
      <c r="G615" s="12" t="inlineStr">
        <is>
          <r>
            <t xml:space="preserve">TOTAL</t>
          </r>
        </is>
      </c>
    </row>
    <row r="616" customHeight="1" ht="21">
      <c r="A616" s="34" t="inlineStr">
        <is>
          <r>
            <t xml:space="preserve">00037411</t>
          </r>
        </is>
      </c>
      <c r="B616" s="35" t="inlineStr">
        <is>
          <r>
            <t xml:space="preserve">TELA DE ACO SOLDADA GALVANIZADA/ZINCADA PARA ALVENARIA, FIO D = *1,24 MM, MALHA 25 X 25 MM</t>
          </r>
        </is>
      </c>
      <c r="C616" s="34" t="inlineStr">
        <is>
          <r>
            <t xml:space="preserve">SINAPI</t>
          </r>
        </is>
      </c>
      <c r="D616" s="34" t="inlineStr">
        <is>
          <r>
            <t xml:space="preserve">M2</t>
          </r>
        </is>
      </c>
      <c r="E616" s="36" t="n">
        <v>0.1581</v>
      </c>
      <c r="F616" s="37" t="n">
        <v>21.02</v>
      </c>
      <c r="G616" s="37" t="n">
        <f>TRUNC(TRUNC(E616,8)*F616,2)</f>
        <v>3.32</v>
      </c>
    </row>
    <row r="617" customHeight="1" ht="15">
      <c r="A617" s="9" t="inlineStr"/>
      <c r="B617" s="9" t="inlineStr"/>
      <c r="C617" s="9" t="inlineStr"/>
      <c r="D617" s="9" t="inlineStr"/>
      <c r="E617" s="38" t="inlineStr">
        <is>
          <r>
            <t xml:space="preserve">TOTAL Material:</t>
          </r>
        </is>
      </c>
      <c r="F617" s="38" t="inlineStr"/>
      <c r="G617" s="39" t="n">
        <f>SUM(G616:G616)</f>
        <v>3.32</v>
      </c>
    </row>
    <row r="618" customHeight="1" ht="15">
      <c r="A618" s="33" t="inlineStr">
        <is>
          <r>
            <t xml:space="preserve">Mão de Obra com Encargos Complementares</t>
          </r>
        </is>
      </c>
      <c r="B618" s="33" t="inlineStr"/>
      <c r="C618" s="12" t="inlineStr">
        <is>
          <r>
            <t xml:space="preserve">FONTE</t>
          </r>
        </is>
      </c>
      <c r="D618" s="12" t="inlineStr">
        <is>
          <r>
            <t xml:space="preserve">UNID</t>
          </r>
        </is>
      </c>
      <c r="E618" s="12" t="inlineStr">
        <is>
          <r>
            <t xml:space="preserve">COEFICIENTE</t>
          </r>
        </is>
      </c>
      <c r="F618" s="12" t="inlineStr">
        <is>
          <r>
            <t xml:space="preserve">PREÇO UNITÁRIO</t>
          </r>
        </is>
      </c>
      <c r="G618" s="12" t="inlineStr">
        <is>
          <r>
            <t xml:space="preserve">TOTAL</t>
          </r>
        </is>
      </c>
    </row>
    <row r="619" customHeight="1" ht="15">
      <c r="A619" s="34" t="inlineStr">
        <is>
          <r>
            <t xml:space="preserve">88309</t>
          </r>
        </is>
      </c>
      <c r="B619" s="35" t="inlineStr">
        <is>
          <r>
            <t xml:space="preserve">PEDREIRO COM ENCARGOS COMPLEMENTARES</t>
          </r>
        </is>
      </c>
      <c r="C619" s="34" t="inlineStr">
        <is>
          <r>
            <t xml:space="preserve">SINAPI</t>
          </r>
        </is>
      </c>
      <c r="D619" s="34" t="inlineStr">
        <is>
          <r>
            <t xml:space="preserve">H</t>
          </r>
        </is>
      </c>
      <c r="E619" s="36" t="n">
        <v>0.532</v>
      </c>
      <c r="F619" s="37" t="n">
        <v>31.44</v>
      </c>
      <c r="G619" s="37" t="n">
        <f>TRUNC(TRUNC(E619,8)*F619,2)</f>
        <v>16.72</v>
      </c>
    </row>
    <row r="620" customHeight="1" ht="15">
      <c r="A620" s="34" t="inlineStr">
        <is>
          <r>
            <t xml:space="preserve">88316</t>
          </r>
        </is>
      </c>
      <c r="B620" s="35" t="inlineStr">
        <is>
          <r>
            <t xml:space="preserve">SERVENTE COM ENCARGOS COMPLEMENTARES</t>
          </r>
        </is>
      </c>
      <c r="C620" s="34" t="inlineStr">
        <is>
          <r>
            <t xml:space="preserve">SINAPI</t>
          </r>
        </is>
      </c>
      <c r="D620" s="34" t="inlineStr">
        <is>
          <r>
            <t xml:space="preserve">H</t>
          </r>
        </is>
      </c>
      <c r="E620" s="36" t="n">
        <v>0.532</v>
      </c>
      <c r="F620" s="37" t="n">
        <v>26.93</v>
      </c>
      <c r="G620" s="37" t="n">
        <f>TRUNC(TRUNC(E620,8)*F620,2)</f>
        <v>14.32</v>
      </c>
    </row>
    <row r="621" customHeight="1" ht="18">
      <c r="A621" s="9" t="inlineStr"/>
      <c r="B621" s="9" t="inlineStr"/>
      <c r="C621" s="9" t="inlineStr"/>
      <c r="D621" s="9" t="inlineStr"/>
      <c r="E621" s="38" t="inlineStr">
        <is>
          <r>
            <t xml:space="preserve">TOTAL Mão de Obra com Encargos Complementares:</t>
          </r>
        </is>
      </c>
      <c r="F621" s="38" t="inlineStr"/>
      <c r="G621" s="39" t="n">
        <f>SUM(G619:G620)</f>
        <v>31.04</v>
      </c>
    </row>
    <row r="622" customHeight="1" ht="15">
      <c r="A622" s="33" t="inlineStr">
        <is>
          <r>
            <t xml:space="preserve">Serviço</t>
          </r>
        </is>
      </c>
      <c r="B622" s="33" t="inlineStr"/>
      <c r="C622" s="12" t="inlineStr">
        <is>
          <r>
            <t xml:space="preserve">FONTE</t>
          </r>
        </is>
      </c>
      <c r="D622" s="12" t="inlineStr">
        <is>
          <r>
            <t xml:space="preserve">UNID</t>
          </r>
        </is>
      </c>
      <c r="E622" s="12" t="inlineStr">
        <is>
          <r>
            <t xml:space="preserve">COEFICIENTE</t>
          </r>
        </is>
      </c>
      <c r="F622" s="12" t="inlineStr">
        <is>
          <r>
            <t xml:space="preserve">PREÇO UNITÁRIO</t>
          </r>
        </is>
      </c>
      <c r="G622" s="12" t="inlineStr">
        <is>
          <r>
            <t xml:space="preserve">TOTAL</t>
          </r>
        </is>
      </c>
    </row>
    <row r="623" customHeight="1" ht="38">
      <c r="A623" s="34" t="inlineStr">
        <is>
          <r>
            <t xml:space="preserve">87292</t>
          </r>
        </is>
      </c>
      <c r="B623" s="35" t="inlineStr">
        <is>
          <r>
            <t xml:space="preserve">ARGAMASSA TRAÇO 1:2:8 (EM VOLUME DE CIMENTO, CAL E AREIA MÉDIA ÚMIDA) PARA EMBOÇO/MASSA ÚNICA/ASSENTAMENTO DE ALVENARIA DE VEDAÇÃO, PREPARO MECÂNICO COM BETONEIRA 400 L. AF_08/2019</t>
          </r>
        </is>
      </c>
      <c r="C623" s="34" t="inlineStr">
        <is>
          <r>
            <t xml:space="preserve">SINAPI</t>
          </r>
        </is>
      </c>
      <c r="D623" s="34" t="inlineStr">
        <is>
          <r>
            <t xml:space="preserve">M3</t>
          </r>
        </is>
      </c>
      <c r="E623" s="36" t="n">
        <v>0.0393</v>
      </c>
      <c r="F623" s="37" t="n">
        <v>794.2</v>
      </c>
      <c r="G623" s="37" t="n">
        <f>TRUNC(TRUNC(E623,8)*F623,2)</f>
        <v>31.21</v>
      </c>
    </row>
    <row r="624" customHeight="1" ht="15">
      <c r="A624" s="9" t="inlineStr"/>
      <c r="B624" s="9" t="inlineStr"/>
      <c r="C624" s="9" t="inlineStr"/>
      <c r="D624" s="9" t="inlineStr"/>
      <c r="E624" s="38" t="inlineStr">
        <is>
          <r>
            <t xml:space="preserve">TOTAL Serviço:</t>
          </r>
        </is>
      </c>
      <c r="F624" s="38" t="inlineStr"/>
      <c r="G624" s="39" t="n">
        <f>SUM(G623:G623)</f>
        <v>31.21</v>
      </c>
    </row>
    <row r="625" customHeight="1" ht="15">
      <c r="A625" s="9" t="inlineStr"/>
      <c r="B625" s="9" t="inlineStr"/>
      <c r="C625" s="9" t="inlineStr"/>
      <c r="D625" s="9" t="inlineStr"/>
      <c r="E625" s="40" t="inlineStr">
        <is>
          <r>
            <t xml:space="preserve">VALOR:</t>
          </r>
        </is>
      </c>
      <c r="F625" s="40" t="inlineStr"/>
      <c r="G625" s="41" t="n">
        <f>ROUND(SUM(G617,G621,G624),2)</f>
        <v>65.57</v>
      </c>
    </row>
    <row r="626" customHeight="1" ht="10">
      <c r="A626" s="9" t="inlineStr"/>
      <c r="B626" s="9" t="inlineStr"/>
      <c r="C626" s="9" t="inlineStr"/>
      <c r="D626" s="9" t="inlineStr"/>
      <c r="E626" s="31" t="inlineStr"/>
      <c r="F626" s="31" t="inlineStr"/>
      <c r="G626" s="31" t="inlineStr"/>
    </row>
    <row r="627" customHeight="1" ht="20">
      <c r="A627" s="32" t="inlineStr">
        <is>
          <r>
            <t xml:space="preserve">93358 ESCAVAÇÃO MANUAL DE VALA. AF_09/2024 (M3)</t>
          </r>
        </is>
      </c>
      <c r="B627" s="32" t="inlineStr"/>
      <c r="C627" s="32" t="inlineStr"/>
      <c r="D627" s="32" t="inlineStr"/>
      <c r="E627" s="32" t="inlineStr"/>
      <c r="F627" s="32" t="inlineStr"/>
      <c r="G627" s="32" t="inlineStr"/>
    </row>
    <row r="628" customHeight="1" ht="15">
      <c r="A628" s="33" t="inlineStr">
        <is>
          <r>
            <t xml:space="preserve">Mão de Obra com Encargos Complementares</t>
          </r>
        </is>
      </c>
      <c r="B628" s="33" t="inlineStr"/>
      <c r="C628" s="12" t="inlineStr">
        <is>
          <r>
            <t xml:space="preserve">FONTE</t>
          </r>
        </is>
      </c>
      <c r="D628" s="12" t="inlineStr">
        <is>
          <r>
            <t xml:space="preserve">UNID</t>
          </r>
        </is>
      </c>
      <c r="E628" s="12" t="inlineStr">
        <is>
          <r>
            <t xml:space="preserve">COEFICIENTE</t>
          </r>
        </is>
      </c>
      <c r="F628" s="12" t="inlineStr">
        <is>
          <r>
            <t xml:space="preserve">PREÇO UNITÁRIO</t>
          </r>
        </is>
      </c>
      <c r="G628" s="12" t="inlineStr">
        <is>
          <r>
            <t xml:space="preserve">TOTAL</t>
          </r>
        </is>
      </c>
    </row>
    <row r="629" customHeight="1" ht="15">
      <c r="A629" s="34" t="inlineStr">
        <is>
          <r>
            <t xml:space="preserve">88316</t>
          </r>
        </is>
      </c>
      <c r="B629" s="35" t="inlineStr">
        <is>
          <r>
            <t xml:space="preserve">SERVENTE COM ENCARGOS COMPLEMENTARES</t>
          </r>
        </is>
      </c>
      <c r="C629" s="34" t="inlineStr">
        <is>
          <r>
            <t xml:space="preserve">SINAPI</t>
          </r>
        </is>
      </c>
      <c r="D629" s="34" t="inlineStr">
        <is>
          <r>
            <t xml:space="preserve">H</t>
          </r>
        </is>
      </c>
      <c r="E629" s="36" t="n">
        <v>3.9557667</v>
      </c>
      <c r="F629" s="37" t="n">
        <v>26.93</v>
      </c>
      <c r="G629" s="37" t="n">
        <f>TRUNC(TRUNC(E629,8)*F629,2)</f>
        <v>106.52</v>
      </c>
    </row>
    <row r="630" customHeight="1" ht="18">
      <c r="A630" s="9" t="inlineStr"/>
      <c r="B630" s="9" t="inlineStr"/>
      <c r="C630" s="9" t="inlineStr"/>
      <c r="D630" s="9" t="inlineStr"/>
      <c r="E630" s="38" t="inlineStr">
        <is>
          <r>
            <t xml:space="preserve">TOTAL Mão de Obra com Encargos Complementares:</t>
          </r>
        </is>
      </c>
      <c r="F630" s="38" t="inlineStr"/>
      <c r="G630" s="39" t="n">
        <f>SUM(G629:G629)</f>
        <v>106.52</v>
      </c>
    </row>
    <row r="631" customHeight="1" ht="15">
      <c r="A631" s="9" t="inlineStr"/>
      <c r="B631" s="9" t="inlineStr"/>
      <c r="C631" s="9" t="inlineStr"/>
      <c r="D631" s="9" t="inlineStr"/>
      <c r="E631" s="40" t="inlineStr">
        <is>
          <r>
            <t xml:space="preserve">VALOR:</t>
          </r>
        </is>
      </c>
      <c r="F631" s="40" t="inlineStr"/>
      <c r="G631" s="41" t="n">
        <f>ROUND(SUM(G630),2)</f>
        <v>106.52</v>
      </c>
    </row>
    <row r="632" customHeight="1" ht="10">
      <c r="A632" s="9" t="inlineStr"/>
      <c r="B632" s="9" t="inlineStr"/>
      <c r="C632" s="9" t="inlineStr"/>
      <c r="D632" s="9" t="inlineStr"/>
      <c r="E632" s="31" t="inlineStr"/>
      <c r="F632" s="31" t="inlineStr"/>
      <c r="G632" s="31" t="inlineStr"/>
    </row>
    <row r="633" customHeight="1" ht="20">
      <c r="A633" s="32" t="inlineStr">
        <is>
          <r>
            <t xml:space="preserve">97086 FABRICAÇÃO, MONTAGEM E DESMONTAGEM DE FORMA PARA RADIER, PISO DE CONCRETO OU LAJE SOBRE SOLO, EM MADEIRA SERRADA, 4 UTILIZAÇÕES. AF_09/2021 (M2)</t>
          </r>
        </is>
      </c>
      <c r="B633" s="32" t="inlineStr"/>
      <c r="C633" s="32" t="inlineStr"/>
      <c r="D633" s="32" t="inlineStr"/>
      <c r="E633" s="32" t="inlineStr"/>
      <c r="F633" s="32" t="inlineStr"/>
      <c r="G633" s="32" t="inlineStr"/>
    </row>
    <row r="634" customHeight="1" ht="15">
      <c r="A634" s="33" t="inlineStr">
        <is>
          <r>
            <t xml:space="preserve">Material</t>
          </r>
        </is>
      </c>
      <c r="B634" s="33" t="inlineStr"/>
      <c r="C634" s="12" t="inlineStr">
        <is>
          <r>
            <t xml:space="preserve">FONTE</t>
          </r>
        </is>
      </c>
      <c r="D634" s="12" t="inlineStr">
        <is>
          <r>
            <t xml:space="preserve">UNID</t>
          </r>
        </is>
      </c>
      <c r="E634" s="12" t="inlineStr">
        <is>
          <r>
            <t xml:space="preserve">COEFICIENTE</t>
          </r>
        </is>
      </c>
      <c r="F634" s="12" t="inlineStr">
        <is>
          <r>
            <t xml:space="preserve">PREÇO UNITÁRIO</t>
          </r>
        </is>
      </c>
      <c r="G634" s="12" t="inlineStr">
        <is>
          <r>
            <t xml:space="preserve">TOTAL</t>
          </r>
        </is>
      </c>
    </row>
    <row r="635" customHeight="1" ht="21">
      <c r="A635" s="34" t="inlineStr">
        <is>
          <r>
            <t xml:space="preserve">00002692</t>
          </r>
        </is>
      </c>
      <c r="B635" s="35" t="inlineStr">
        <is>
          <r>
            <t xml:space="preserve">DESMOLDANTE PROTETOR PARA FORMAS DE MADEIRA, DE BASE OLEOSA EMULSIONADA EM AGUA</t>
          </r>
        </is>
      </c>
      <c r="C635" s="34" t="inlineStr">
        <is>
          <r>
            <t xml:space="preserve">SINAPI</t>
          </r>
        </is>
      </c>
      <c r="D635" s="34" t="inlineStr">
        <is>
          <r>
            <t xml:space="preserve">L</t>
          </r>
        </is>
      </c>
      <c r="E635" s="36" t="n">
        <v>0.017</v>
      </c>
      <c r="F635" s="37" t="n">
        <v>8.98</v>
      </c>
      <c r="G635" s="37" t="n">
        <f>TRUNC(TRUNC(E635,8)*F635,2)</f>
        <v>0.15</v>
      </c>
    </row>
    <row r="636" customHeight="1" ht="21">
      <c r="A636" s="34" t="inlineStr">
        <is>
          <r>
            <t xml:space="preserve">00004491</t>
          </r>
        </is>
      </c>
      <c r="B636" s="35" t="inlineStr">
        <is>
          <r>
            <t xml:space="preserve">PONTALETE *7,5 X 7,5* CM EM PINUS, MISTA OU EQUIVALENTE DA REGIAO - BRUTA</t>
          </r>
        </is>
      </c>
      <c r="C636" s="34" t="inlineStr">
        <is>
          <r>
            <t xml:space="preserve">SINAPI</t>
          </r>
        </is>
      </c>
      <c r="D636" s="34" t="inlineStr">
        <is>
          <r>
            <t xml:space="preserve">M</t>
          </r>
        </is>
      </c>
      <c r="E636" s="36" t="n">
        <v>0.37</v>
      </c>
      <c r="F636" s="37" t="n">
        <v>7.08</v>
      </c>
      <c r="G636" s="37" t="n">
        <f>TRUNC(TRUNC(E636,8)*F636,2)</f>
        <v>2.61</v>
      </c>
    </row>
    <row r="637" customHeight="1" ht="15">
      <c r="A637" s="34" t="inlineStr">
        <is>
          <r>
            <t xml:space="preserve">00005068</t>
          </r>
        </is>
      </c>
      <c r="B637" s="35" t="inlineStr">
        <is>
          <r>
            <t xml:space="preserve">PREGO DE ACO POLIDO COM CABECA 17 X 21 (2 X 11)</t>
          </r>
        </is>
      </c>
      <c r="C637" s="34" t="inlineStr">
        <is>
          <r>
            <t xml:space="preserve">SINAPI</t>
          </r>
        </is>
      </c>
      <c r="D637" s="34" t="inlineStr">
        <is>
          <r>
            <t xml:space="preserve">KG</t>
          </r>
        </is>
      </c>
      <c r="E637" s="36" t="n">
        <v>0.095</v>
      </c>
      <c r="F637" s="37" t="n">
        <v>18.31</v>
      </c>
      <c r="G637" s="37" t="n">
        <f>TRUNC(TRUNC(E637,8)*F637,2)</f>
        <v>1.73</v>
      </c>
    </row>
    <row r="638" customHeight="1" ht="21">
      <c r="A638" s="34" t="inlineStr">
        <is>
          <r>
            <t xml:space="preserve">00004517</t>
          </r>
        </is>
      </c>
      <c r="B638" s="35" t="inlineStr">
        <is>
          <r>
            <t xml:space="preserve">SARRAFO *2,5 X 7,5* CM EM PINUS, MISTA OU EQUIVALENTE DA REGIAO - BRUTA</t>
          </r>
        </is>
      </c>
      <c r="C638" s="34" t="inlineStr">
        <is>
          <r>
            <t xml:space="preserve">SINAPI</t>
          </r>
        </is>
      </c>
      <c r="D638" s="34" t="inlineStr">
        <is>
          <r>
            <t xml:space="preserve">M</t>
          </r>
        </is>
      </c>
      <c r="E638" s="36" t="n">
        <v>0.44</v>
      </c>
      <c r="F638" s="37" t="n">
        <v>2.48</v>
      </c>
      <c r="G638" s="37" t="n">
        <f>TRUNC(TRUNC(E638,8)*F638,2)</f>
        <v>1.09</v>
      </c>
    </row>
    <row r="639" customHeight="1" ht="29">
      <c r="A639" s="34" t="inlineStr">
        <is>
          <r>
            <t xml:space="preserve">00006193</t>
          </r>
        </is>
      </c>
      <c r="B639" s="35" t="inlineStr">
        <is>
          <r>
            <t xml:space="preserve">TABUA NAO APARELHADA *2,5 X 20* CM, EM MACARANDUBA/MASSARANDUBA, ANGELIM OU EQUIVALENTE DA REGIAO - BRUTA</t>
          </r>
        </is>
      </c>
      <c r="C639" s="34" t="inlineStr">
        <is>
          <r>
            <t xml:space="preserve">SINAPI</t>
          </r>
        </is>
      </c>
      <c r="D639" s="34" t="inlineStr">
        <is>
          <r>
            <t xml:space="preserve">M</t>
          </r>
        </is>
      </c>
      <c r="E639" s="36" t="n">
        <v>1.38</v>
      </c>
      <c r="F639" s="37" t="n">
        <v>16.95</v>
      </c>
      <c r="G639" s="37" t="n">
        <f>TRUNC(TRUNC(E639,8)*F639,2)</f>
        <v>23.39</v>
      </c>
    </row>
    <row r="640" customHeight="1" ht="15">
      <c r="A640" s="9" t="inlineStr"/>
      <c r="B640" s="9" t="inlineStr"/>
      <c r="C640" s="9" t="inlineStr"/>
      <c r="D640" s="9" t="inlineStr"/>
      <c r="E640" s="38" t="inlineStr">
        <is>
          <r>
            <t xml:space="preserve">TOTAL Material:</t>
          </r>
        </is>
      </c>
      <c r="F640" s="38" t="inlineStr"/>
      <c r="G640" s="39" t="n">
        <f>SUM(G635:G639)</f>
        <v>28.97</v>
      </c>
    </row>
    <row r="641" customHeight="1" ht="15">
      <c r="A641" s="33" t="inlineStr">
        <is>
          <r>
            <t xml:space="preserve">Mão de Obra com Encargos Complementares</t>
          </r>
        </is>
      </c>
      <c r="B641" s="33" t="inlineStr"/>
      <c r="C641" s="12" t="inlineStr">
        <is>
          <r>
            <t xml:space="preserve">FONTE</t>
          </r>
        </is>
      </c>
      <c r="D641" s="12" t="inlineStr">
        <is>
          <r>
            <t xml:space="preserve">UNID</t>
          </r>
        </is>
      </c>
      <c r="E641" s="12" t="inlineStr">
        <is>
          <r>
            <t xml:space="preserve">COEFICIENTE</t>
          </r>
        </is>
      </c>
      <c r="F641" s="12" t="inlineStr">
        <is>
          <r>
            <t xml:space="preserve">PREÇO UNITÁRIO</t>
          </r>
        </is>
      </c>
      <c r="G641" s="12" t="inlineStr">
        <is>
          <r>
            <t xml:space="preserve">TOTAL</t>
          </r>
        </is>
      </c>
    </row>
    <row r="642" customHeight="1" ht="21">
      <c r="A642" s="34" t="inlineStr">
        <is>
          <r>
            <t xml:space="preserve">88239</t>
          </r>
        </is>
      </c>
      <c r="B642" s="35" t="inlineStr">
        <is>
          <r>
            <t xml:space="preserve">AJUDANTE DE CARPINTEIRO COM ENCARGOS COMPLEMENTARES</t>
          </r>
        </is>
      </c>
      <c r="C642" s="34" t="inlineStr">
        <is>
          <r>
            <t xml:space="preserve">SINAPI</t>
          </r>
        </is>
      </c>
      <c r="D642" s="34" t="inlineStr">
        <is>
          <r>
            <t xml:space="preserve">H</t>
          </r>
        </is>
      </c>
      <c r="E642" s="36" t="n">
        <v>1.444</v>
      </c>
      <c r="F642" s="37" t="n">
        <v>28.54</v>
      </c>
      <c r="G642" s="37" t="n">
        <f>TRUNC(TRUNC(E642,8)*F642,2)</f>
        <v>41.21</v>
      </c>
    </row>
    <row r="643" customHeight="1" ht="21">
      <c r="A643" s="34" t="inlineStr">
        <is>
          <r>
            <t xml:space="preserve">88262</t>
          </r>
        </is>
      </c>
      <c r="B643" s="35" t="inlineStr">
        <is>
          <r>
            <t xml:space="preserve">CARPINTEIRO DE FORMAS COM ENCARGOS COMPLEMENTARES</t>
          </r>
        </is>
      </c>
      <c r="C643" s="34" t="inlineStr">
        <is>
          <r>
            <t xml:space="preserve">SINAPI</t>
          </r>
        </is>
      </c>
      <c r="D643" s="34" t="inlineStr">
        <is>
          <r>
            <t xml:space="preserve">H</t>
          </r>
        </is>
      </c>
      <c r="E643" s="36" t="n">
        <v>2.357</v>
      </c>
      <c r="F643" s="37" t="n">
        <v>30.99</v>
      </c>
      <c r="G643" s="37" t="n">
        <f>TRUNC(TRUNC(E643,8)*F643,2)</f>
        <v>73.04</v>
      </c>
    </row>
    <row r="644" customHeight="1" ht="18">
      <c r="A644" s="9" t="inlineStr"/>
      <c r="B644" s="9" t="inlineStr"/>
      <c r="C644" s="9" t="inlineStr"/>
      <c r="D644" s="9" t="inlineStr"/>
      <c r="E644" s="38" t="inlineStr">
        <is>
          <r>
            <t xml:space="preserve">TOTAL Mão de Obra com Encargos Complementares:</t>
          </r>
        </is>
      </c>
      <c r="F644" s="38" t="inlineStr"/>
      <c r="G644" s="39" t="n">
        <f>SUM(G642:G643)</f>
        <v>114.25</v>
      </c>
    </row>
    <row r="645" customHeight="1" ht="15">
      <c r="A645" s="9" t="inlineStr"/>
      <c r="B645" s="9" t="inlineStr"/>
      <c r="C645" s="9" t="inlineStr"/>
      <c r="D645" s="9" t="inlineStr"/>
      <c r="E645" s="40" t="inlineStr">
        <is>
          <r>
            <t xml:space="preserve">VALOR:</t>
          </r>
        </is>
      </c>
      <c r="F645" s="40" t="inlineStr"/>
      <c r="G645" s="41" t="n">
        <f>ROUND(SUM(G640,G644),2)</f>
        <v>143.22</v>
      </c>
    </row>
    <row r="646" customHeight="1" ht="10">
      <c r="A646" s="9" t="inlineStr"/>
      <c r="B646" s="9" t="inlineStr"/>
      <c r="C646" s="9" t="inlineStr"/>
      <c r="D646" s="9" t="inlineStr"/>
      <c r="E646" s="31" t="inlineStr"/>
      <c r="F646" s="31" t="inlineStr"/>
      <c r="G646" s="31" t="inlineStr"/>
    </row>
    <row r="647" customHeight="1" ht="20">
      <c r="A647" s="32" t="inlineStr">
        <is>
          <r>
            <t xml:space="preserve">89272 GUINDASTE HIDRÁULICO AUTOPROPELIDO, COM LANÇA TELESCÓPICA 28,80 M, CAPACIDADE MÁXIMA 30 T, POTÊNCIA 97 KW, TRAÇÃO 4 X 4 - CHP DIURNO. AF_11/2014 (CHP)</t>
          </r>
        </is>
      </c>
      <c r="B647" s="32" t="inlineStr"/>
      <c r="C647" s="32" t="inlineStr"/>
      <c r="D647" s="32" t="inlineStr"/>
      <c r="E647" s="32" t="inlineStr"/>
      <c r="F647" s="32" t="inlineStr"/>
      <c r="G647" s="32" t="inlineStr"/>
    </row>
    <row r="648" customHeight="1" ht="15">
      <c r="A648" s="33" t="inlineStr">
        <is>
          <r>
            <t xml:space="preserve">Mão de Obra com Encargos Complementares</t>
          </r>
        </is>
      </c>
      <c r="B648" s="33" t="inlineStr"/>
      <c r="C648" s="12" t="inlineStr">
        <is>
          <r>
            <t xml:space="preserve">FONTE</t>
          </r>
        </is>
      </c>
      <c r="D648" s="12" t="inlineStr">
        <is>
          <r>
            <t xml:space="preserve">UNID</t>
          </r>
        </is>
      </c>
      <c r="E648" s="12" t="inlineStr">
        <is>
          <r>
            <t xml:space="preserve">COEFICIENTE</t>
          </r>
        </is>
      </c>
      <c r="F648" s="12" t="inlineStr">
        <is>
          <r>
            <t xml:space="preserve">PREÇO UNITÁRIO</t>
          </r>
        </is>
      </c>
      <c r="G648" s="12" t="inlineStr">
        <is>
          <r>
            <t xml:space="preserve">TOTAL</t>
          </r>
        </is>
      </c>
    </row>
    <row r="649" customHeight="1" ht="21">
      <c r="A649" s="34" t="inlineStr">
        <is>
          <r>
            <t xml:space="preserve">88296</t>
          </r>
        </is>
      </c>
      <c r="B649" s="35" t="inlineStr">
        <is>
          <r>
            <t xml:space="preserve">OPERADOR DE GUINDASTE COM ENCARGOS COMPLEMENTARES</t>
          </r>
        </is>
      </c>
      <c r="C649" s="34" t="inlineStr">
        <is>
          <r>
            <t xml:space="preserve">SINAPI</t>
          </r>
        </is>
      </c>
      <c r="D649" s="34" t="inlineStr">
        <is>
          <r>
            <t xml:space="preserve">H</t>
          </r>
        </is>
      </c>
      <c r="E649" s="36" t="n">
        <v>1.0</v>
      </c>
      <c r="F649" s="37" t="n">
        <v>33.05</v>
      </c>
      <c r="G649" s="37" t="n">
        <f>TRUNC(TRUNC(E649,8)*F649,2)</f>
        <v>33.05</v>
      </c>
    </row>
    <row r="650" customHeight="1" ht="18">
      <c r="A650" s="9" t="inlineStr"/>
      <c r="B650" s="9" t="inlineStr"/>
      <c r="C650" s="9" t="inlineStr"/>
      <c r="D650" s="9" t="inlineStr"/>
      <c r="E650" s="38" t="inlineStr">
        <is>
          <r>
            <t xml:space="preserve">TOTAL Mão de Obra com Encargos Complementares:</t>
          </r>
        </is>
      </c>
      <c r="F650" s="38" t="inlineStr"/>
      <c r="G650" s="39" t="n">
        <f>SUM(G649:G649)</f>
        <v>33.05</v>
      </c>
    </row>
    <row r="651" customHeight="1" ht="15">
      <c r="A651" s="33" t="inlineStr">
        <is>
          <r>
            <t xml:space="preserve">Serviço</t>
          </r>
        </is>
      </c>
      <c r="B651" s="33" t="inlineStr"/>
      <c r="C651" s="12" t="inlineStr">
        <is>
          <r>
            <t xml:space="preserve">FONTE</t>
          </r>
        </is>
      </c>
      <c r="D651" s="12" t="inlineStr">
        <is>
          <r>
            <t xml:space="preserve">UNID</t>
          </r>
        </is>
      </c>
      <c r="E651" s="12" t="inlineStr">
        <is>
          <r>
            <t xml:space="preserve">COEFICIENTE</t>
          </r>
        </is>
      </c>
      <c r="F651" s="12" t="inlineStr">
        <is>
          <r>
            <t xml:space="preserve">PREÇO UNITÁRIO</t>
          </r>
        </is>
      </c>
      <c r="G651" s="12" t="inlineStr">
        <is>
          <r>
            <t xml:space="preserve">TOTAL</t>
          </r>
        </is>
      </c>
    </row>
    <row r="652" customHeight="1" ht="38">
      <c r="A652" s="34" t="inlineStr">
        <is>
          <r>
            <t xml:space="preserve">89267</t>
          </r>
        </is>
      </c>
      <c r="B652" s="35" t="inlineStr">
        <is>
          <r>
            <t xml:space="preserve">GUINDASTE HIDRÁULICO AUTOPROPELIDO, COM LANÇA TELESCÓPICA 28,80 M, CAPACIDADE MÁXIMA 30 T, POTÊNCIA 97 KW, TRAÇÃO 4 X 4 - DEPRECIAÇÃO. AF_11/2014</t>
          </r>
        </is>
      </c>
      <c r="C652" s="34" t="inlineStr">
        <is>
          <r>
            <t xml:space="preserve">SINAPI</t>
          </r>
        </is>
      </c>
      <c r="D652" s="34" t="inlineStr">
        <is>
          <r>
            <t xml:space="preserve">H</t>
          </r>
        </is>
      </c>
      <c r="E652" s="36" t="n">
        <v>1.0</v>
      </c>
      <c r="F652" s="37" t="n">
        <v>51.81</v>
      </c>
      <c r="G652" s="37" t="n">
        <f>TRUNC(TRUNC(E652,8)*F652,2)</f>
        <v>51.81</v>
      </c>
    </row>
    <row r="653" customHeight="1" ht="38">
      <c r="A653" s="34" t="inlineStr">
        <is>
          <r>
            <t xml:space="preserve">89269</t>
          </r>
        </is>
      </c>
      <c r="B653" s="35" t="inlineStr">
        <is>
          <r>
            <t xml:space="preserve">GUINDASTE HIDRÁULICO AUTOPROPELIDO, COM LANÇA TELESCÓPICA 28,80 M, CAPACIDADE MÁXIMA 30 T, POTÊNCIA 97 KW, TRAÇÃO 4 X 4 - IMPOSTOS E SEGUROS. AF_11/2014</t>
          </r>
        </is>
      </c>
      <c r="C653" s="34" t="inlineStr">
        <is>
          <r>
            <t xml:space="preserve">SINAPI</t>
          </r>
        </is>
      </c>
      <c r="D653" s="34" t="inlineStr">
        <is>
          <r>
            <t xml:space="preserve">H</t>
          </r>
        </is>
      </c>
      <c r="E653" s="36" t="n">
        <v>1.0</v>
      </c>
      <c r="F653" s="37" t="n">
        <v>7.38</v>
      </c>
      <c r="G653" s="37" t="n">
        <f>TRUNC(TRUNC(E653,8)*F653,2)</f>
        <v>7.38</v>
      </c>
    </row>
    <row r="654" customHeight="1" ht="29">
      <c r="A654" s="34" t="inlineStr">
        <is>
          <r>
            <t xml:space="preserve">89268</t>
          </r>
        </is>
      </c>
      <c r="B654" s="35" t="inlineStr">
        <is>
          <r>
            <t xml:space="preserve">GUINDASTE HIDRÁULICO AUTOPROPELIDO, COM LANÇA TELESCÓPICA 28,80 M, CAPACIDADE MÁXIMA 30 T, POTÊNCIA 97 KW, TRAÇÃO 4 X 4 - JUROS. AF_11/2014</t>
          </r>
        </is>
      </c>
      <c r="C654" s="34" t="inlineStr">
        <is>
          <r>
            <t xml:space="preserve">SINAPI</t>
          </r>
        </is>
      </c>
      <c r="D654" s="34" t="inlineStr">
        <is>
          <r>
            <t xml:space="preserve">H</t>
          </r>
        </is>
      </c>
      <c r="E654" s="36" t="n">
        <v>1.0</v>
      </c>
      <c r="F654" s="37" t="n">
        <v>18.26</v>
      </c>
      <c r="G654" s="37" t="n">
        <f>TRUNC(TRUNC(E654,8)*F654,2)</f>
        <v>18.26</v>
      </c>
    </row>
    <row r="655" customHeight="1" ht="38">
      <c r="A655" s="34" t="inlineStr">
        <is>
          <r>
            <t xml:space="preserve">89270</t>
          </r>
        </is>
      </c>
      <c r="B655" s="35" t="inlineStr">
        <is>
          <r>
            <t xml:space="preserve">GUINDASTE HIDRÁULICO AUTOPROPELIDO, COM LANÇA TELESCÓPICA 28,80 M, CAPACIDADE MÁXIMA 30 T, POTÊNCIA 97 KW, TRAÇÃO 4 X 4 - MANUTENÇÃO. AF_11/2014</t>
          </r>
        </is>
      </c>
      <c r="C655" s="34" t="inlineStr">
        <is>
          <r>
            <t xml:space="preserve">SINAPI</t>
          </r>
        </is>
      </c>
      <c r="D655" s="34" t="inlineStr">
        <is>
          <r>
            <t xml:space="preserve">H</t>
          </r>
        </is>
      </c>
      <c r="E655" s="36" t="n">
        <v>1.0</v>
      </c>
      <c r="F655" s="37" t="n">
        <v>83.29</v>
      </c>
      <c r="G655" s="37" t="n">
        <f>TRUNC(TRUNC(E655,8)*F655,2)</f>
        <v>83.29</v>
      </c>
    </row>
    <row r="656" customHeight="1" ht="38">
      <c r="A656" s="34" t="inlineStr">
        <is>
          <r>
            <t xml:space="preserve">89271</t>
          </r>
        </is>
      </c>
      <c r="B656" s="35" t="inlineStr">
        <is>
          <r>
            <t xml:space="preserve">GUINDASTE HIDRÁULICO AUTOPROPELIDO, COM LANÇA TELESCÓPICA 28,80 M, CAPACIDADE MÁXIMA 30 T, POTÊNCIA 97 KW, TRAÇÃO 4 X 4 - MATERIAIS NA OPERAÇÃO. AF_11/2014</t>
          </r>
        </is>
      </c>
      <c r="C656" s="34" t="inlineStr">
        <is>
          <r>
            <t xml:space="preserve">SINAPI</t>
          </r>
        </is>
      </c>
      <c r="D656" s="34" t="inlineStr">
        <is>
          <r>
            <t xml:space="preserve">H</t>
          </r>
        </is>
      </c>
      <c r="E656" s="36" t="n">
        <v>1.0</v>
      </c>
      <c r="F656" s="37" t="n">
        <v>31.13</v>
      </c>
      <c r="G656" s="37" t="n">
        <f>TRUNC(TRUNC(E656,8)*F656,2)</f>
        <v>31.13</v>
      </c>
    </row>
    <row r="657" customHeight="1" ht="15">
      <c r="A657" s="9" t="inlineStr"/>
      <c r="B657" s="9" t="inlineStr"/>
      <c r="C657" s="9" t="inlineStr"/>
      <c r="D657" s="9" t="inlineStr"/>
      <c r="E657" s="38" t="inlineStr">
        <is>
          <r>
            <t xml:space="preserve">TOTAL Serviço:</t>
          </r>
        </is>
      </c>
      <c r="F657" s="38" t="inlineStr"/>
      <c r="G657" s="39" t="n">
        <f>SUM(G652:G656)</f>
        <v>191.87</v>
      </c>
    </row>
    <row r="658" customHeight="1" ht="15">
      <c r="A658" s="9" t="inlineStr"/>
      <c r="B658" s="9" t="inlineStr"/>
      <c r="C658" s="9" t="inlineStr"/>
      <c r="D658" s="9" t="inlineStr"/>
      <c r="E658" s="40" t="inlineStr">
        <is>
          <r>
            <t xml:space="preserve">VALOR:</t>
          </r>
        </is>
      </c>
      <c r="F658" s="40" t="inlineStr"/>
      <c r="G658" s="41" t="n">
        <f>ROUND(SUM(G650,G657),2)</f>
        <v>224.92</v>
      </c>
    </row>
    <row r="659" customHeight="1" ht="10">
      <c r="A659" s="9" t="inlineStr"/>
      <c r="B659" s="9" t="inlineStr"/>
      <c r="C659" s="9" t="inlineStr"/>
      <c r="D659" s="9" t="inlineStr"/>
      <c r="E659" s="31" t="inlineStr"/>
      <c r="F659" s="31" t="inlineStr"/>
      <c r="G659" s="31" t="inlineStr"/>
    </row>
    <row r="660" customHeight="1" ht="20">
      <c r="A660" s="32" t="inlineStr">
        <is>
          <r>
            <t xml:space="preserve">89267 GUINDASTE HIDRÁULICO AUTOPROPELIDO, COM LANÇA TELESCÓPICA 28,80 M, CAPACIDADE MÁXIMA 30 T, POTÊNCIA 97 KW, TRAÇÃO 4 X 4 - DEPRECIAÇÃO. AF_11/2014 (H)</t>
          </r>
        </is>
      </c>
      <c r="B660" s="32" t="inlineStr"/>
      <c r="C660" s="32" t="inlineStr"/>
      <c r="D660" s="32" t="inlineStr"/>
      <c r="E660" s="32" t="inlineStr"/>
      <c r="F660" s="32" t="inlineStr"/>
      <c r="G660" s="32" t="inlineStr"/>
    </row>
    <row r="661" customHeight="1" ht="15">
      <c r="A661" s="33" t="inlineStr">
        <is>
          <r>
            <t xml:space="preserve">Equipamento</t>
          </r>
        </is>
      </c>
      <c r="B661" s="33" t="inlineStr"/>
      <c r="C661" s="12" t="inlineStr">
        <is>
          <r>
            <t xml:space="preserve">FONTE</t>
          </r>
        </is>
      </c>
      <c r="D661" s="12" t="inlineStr">
        <is>
          <r>
            <t xml:space="preserve">UNID</t>
          </r>
        </is>
      </c>
      <c r="E661" s="12" t="inlineStr">
        <is>
          <r>
            <t xml:space="preserve">COEFICIENTE</t>
          </r>
        </is>
      </c>
      <c r="F661" s="12" t="inlineStr">
        <is>
          <r>
            <t xml:space="preserve">PREÇO UNITÁRIO</t>
          </r>
        </is>
      </c>
      <c r="G661" s="12" t="inlineStr">
        <is>
          <r>
            <t xml:space="preserve">TOTAL</t>
          </r>
        </is>
      </c>
    </row>
    <row r="662" customHeight="1" ht="29">
      <c r="A662" s="34" t="inlineStr">
        <is>
          <r>
            <t xml:space="preserve">00044475</t>
          </r>
        </is>
      </c>
      <c r="B662" s="35" t="inlineStr">
        <is>
          <r>
            <t xml:space="preserve">GUINDASTE HIDRAULICO AUTOPROPELIDO, COM LANCA TELESCOPICA 28,80 M, CAPACIDADE MAXIMA 30 T, POTENCIA 97 KW, TRACAO 4 X 4</t>
          </r>
        </is>
      </c>
      <c r="C662" s="34" t="inlineStr">
        <is>
          <r>
            <t xml:space="preserve">SINAPI</t>
          </r>
        </is>
      </c>
      <c r="D662" s="34" t="inlineStr">
        <is>
          <r>
            <t xml:space="preserve">UN</t>
          </r>
        </is>
      </c>
      <c r="E662" s="36" t="n">
        <v>4.0E-5</v>
      </c>
      <c r="F662" s="42" t="n">
        <v>1295335.74</v>
      </c>
      <c r="G662" s="37" t="n">
        <f>TRUNC(TRUNC(E662,8)*F662,2)</f>
        <v>51.81</v>
      </c>
    </row>
    <row r="663" customHeight="1" ht="15">
      <c r="A663" s="9" t="inlineStr"/>
      <c r="B663" s="9" t="inlineStr"/>
      <c r="C663" s="9" t="inlineStr"/>
      <c r="D663" s="9" t="inlineStr"/>
      <c r="E663" s="38" t="inlineStr">
        <is>
          <r>
            <t xml:space="preserve">TOTAL Equipamento:</t>
          </r>
        </is>
      </c>
      <c r="F663" s="38" t="inlineStr"/>
      <c r="G663" s="39" t="n">
        <f>SUM(G662:G662)</f>
        <v>51.81</v>
      </c>
    </row>
    <row r="664" customHeight="1" ht="15">
      <c r="A664" s="9" t="inlineStr"/>
      <c r="B664" s="9" t="inlineStr"/>
      <c r="C664" s="9" t="inlineStr"/>
      <c r="D664" s="9" t="inlineStr"/>
      <c r="E664" s="40" t="inlineStr">
        <is>
          <r>
            <t xml:space="preserve">VALOR:</t>
          </r>
        </is>
      </c>
      <c r="F664" s="40" t="inlineStr"/>
      <c r="G664" s="41" t="n">
        <f>ROUND(SUM(G663),2)</f>
        <v>51.81</v>
      </c>
    </row>
    <row r="665" customHeight="1" ht="10">
      <c r="A665" s="9" t="inlineStr"/>
      <c r="B665" s="9" t="inlineStr"/>
      <c r="C665" s="9" t="inlineStr"/>
      <c r="D665" s="9" t="inlineStr"/>
      <c r="E665" s="31" t="inlineStr"/>
      <c r="F665" s="31" t="inlineStr"/>
      <c r="G665" s="31" t="inlineStr"/>
    </row>
    <row r="666" customHeight="1" ht="20">
      <c r="A666" s="32" t="inlineStr">
        <is>
          <r>
            <t xml:space="preserve">89269 GUINDASTE HIDRÁULICO AUTOPROPELIDO, COM LANÇA TELESCÓPICA 28,80 M, CAPACIDADE MÁXIMA 30 T, POTÊNCIA 97 KW, TRAÇÃO 4 X 4 - IMPOSTOS E SEGUROS. AF_11/2014 (H)</t>
          </r>
        </is>
      </c>
      <c r="B666" s="32" t="inlineStr"/>
      <c r="C666" s="32" t="inlineStr"/>
      <c r="D666" s="32" t="inlineStr"/>
      <c r="E666" s="32" t="inlineStr"/>
      <c r="F666" s="32" t="inlineStr"/>
      <c r="G666" s="32" t="inlineStr"/>
    </row>
    <row r="667" customHeight="1" ht="15">
      <c r="A667" s="33" t="inlineStr">
        <is>
          <r>
            <t xml:space="preserve">Equipamento</t>
          </r>
        </is>
      </c>
      <c r="B667" s="33" t="inlineStr"/>
      <c r="C667" s="12" t="inlineStr">
        <is>
          <r>
            <t xml:space="preserve">FONTE</t>
          </r>
        </is>
      </c>
      <c r="D667" s="12" t="inlineStr">
        <is>
          <r>
            <t xml:space="preserve">UNID</t>
          </r>
        </is>
      </c>
      <c r="E667" s="12" t="inlineStr">
        <is>
          <r>
            <t xml:space="preserve">COEFICIENTE</t>
          </r>
        </is>
      </c>
      <c r="F667" s="12" t="inlineStr">
        <is>
          <r>
            <t xml:space="preserve">PREÇO UNITÁRIO</t>
          </r>
        </is>
      </c>
      <c r="G667" s="12" t="inlineStr">
        <is>
          <r>
            <t xml:space="preserve">TOTAL</t>
          </r>
        </is>
      </c>
    </row>
    <row r="668" customHeight="1" ht="29">
      <c r="A668" s="34" t="inlineStr">
        <is>
          <r>
            <t xml:space="preserve">00044475</t>
          </r>
        </is>
      </c>
      <c r="B668" s="35" t="inlineStr">
        <is>
          <r>
            <t xml:space="preserve">GUINDASTE HIDRAULICO AUTOPROPELIDO, COM LANCA TELESCOPICA 28,80 M, CAPACIDADE MAXIMA 30 T, POTENCIA 97 KW, TRACAO 4 X 4</t>
          </r>
        </is>
      </c>
      <c r="C668" s="34" t="inlineStr">
        <is>
          <r>
            <t xml:space="preserve">SINAPI</t>
          </r>
        </is>
      </c>
      <c r="D668" s="34" t="inlineStr">
        <is>
          <r>
            <t xml:space="preserve">UN</t>
          </r>
        </is>
      </c>
      <c r="E668" s="36" t="n">
        <v>5.7E-6</v>
      </c>
      <c r="F668" s="42" t="n">
        <v>1295335.74</v>
      </c>
      <c r="G668" s="37" t="n">
        <f>TRUNC(TRUNC(E668,8)*F668,2)</f>
        <v>7.38</v>
      </c>
    </row>
    <row r="669" customHeight="1" ht="15">
      <c r="A669" s="9" t="inlineStr"/>
      <c r="B669" s="9" t="inlineStr"/>
      <c r="C669" s="9" t="inlineStr"/>
      <c r="D669" s="9" t="inlineStr"/>
      <c r="E669" s="38" t="inlineStr">
        <is>
          <r>
            <t xml:space="preserve">TOTAL Equipamento:</t>
          </r>
        </is>
      </c>
      <c r="F669" s="38" t="inlineStr"/>
      <c r="G669" s="39" t="n">
        <f>SUM(G668:G668)</f>
        <v>7.38</v>
      </c>
    </row>
    <row r="670" customHeight="1" ht="15">
      <c r="A670" s="9" t="inlineStr"/>
      <c r="B670" s="9" t="inlineStr"/>
      <c r="C670" s="9" t="inlineStr"/>
      <c r="D670" s="9" t="inlineStr"/>
      <c r="E670" s="40" t="inlineStr">
        <is>
          <r>
            <t xml:space="preserve">VALOR:</t>
          </r>
        </is>
      </c>
      <c r="F670" s="40" t="inlineStr"/>
      <c r="G670" s="41" t="n">
        <f>ROUND(SUM(G669),2)</f>
        <v>7.38</v>
      </c>
    </row>
    <row r="671" customHeight="1" ht="10">
      <c r="A671" s="9" t="inlineStr"/>
      <c r="B671" s="9" t="inlineStr"/>
      <c r="C671" s="9" t="inlineStr"/>
      <c r="D671" s="9" t="inlineStr"/>
      <c r="E671" s="31" t="inlineStr"/>
      <c r="F671" s="31" t="inlineStr"/>
      <c r="G671" s="31" t="inlineStr"/>
    </row>
    <row r="672" customHeight="1" ht="20">
      <c r="A672" s="32" t="inlineStr">
        <is>
          <r>
            <t xml:space="preserve">89268 GUINDASTE HIDRÁULICO AUTOPROPELIDO, COM LANÇA TELESCÓPICA 28,80 M, CAPACIDADE MÁXIMA 30 T, POTÊNCIA 97 KW, TRAÇÃO 4 X 4 - JUROS. AF_11/2014 (H)</t>
          </r>
        </is>
      </c>
      <c r="B672" s="32" t="inlineStr"/>
      <c r="C672" s="32" t="inlineStr"/>
      <c r="D672" s="32" t="inlineStr"/>
      <c r="E672" s="32" t="inlineStr"/>
      <c r="F672" s="32" t="inlineStr"/>
      <c r="G672" s="32" t="inlineStr"/>
    </row>
    <row r="673" customHeight="1" ht="15">
      <c r="A673" s="33" t="inlineStr">
        <is>
          <r>
            <t xml:space="preserve">Equipamento</t>
          </r>
        </is>
      </c>
      <c r="B673" s="33" t="inlineStr"/>
      <c r="C673" s="12" t="inlineStr">
        <is>
          <r>
            <t xml:space="preserve">FONTE</t>
          </r>
        </is>
      </c>
      <c r="D673" s="12" t="inlineStr">
        <is>
          <r>
            <t xml:space="preserve">UNID</t>
          </r>
        </is>
      </c>
      <c r="E673" s="12" t="inlineStr">
        <is>
          <r>
            <t xml:space="preserve">COEFICIENTE</t>
          </r>
        </is>
      </c>
      <c r="F673" s="12" t="inlineStr">
        <is>
          <r>
            <t xml:space="preserve">PREÇO UNITÁRIO</t>
          </r>
        </is>
      </c>
      <c r="G673" s="12" t="inlineStr">
        <is>
          <r>
            <t xml:space="preserve">TOTAL</t>
          </r>
        </is>
      </c>
    </row>
    <row r="674" customHeight="1" ht="29">
      <c r="A674" s="34" t="inlineStr">
        <is>
          <r>
            <t xml:space="preserve">00044475</t>
          </r>
        </is>
      </c>
      <c r="B674" s="35" t="inlineStr">
        <is>
          <r>
            <t xml:space="preserve">GUINDASTE HIDRAULICO AUTOPROPELIDO, COM LANCA TELESCOPICA 28,80 M, CAPACIDADE MAXIMA 30 T, POTENCIA 97 KW, TRACAO 4 X 4</t>
          </r>
        </is>
      </c>
      <c r="C674" s="34" t="inlineStr">
        <is>
          <r>
            <t xml:space="preserve">SINAPI</t>
          </r>
        </is>
      </c>
      <c r="D674" s="34" t="inlineStr">
        <is>
          <r>
            <t xml:space="preserve">UN</t>
          </r>
        </is>
      </c>
      <c r="E674" s="36" t="n">
        <v>1.41E-5</v>
      </c>
      <c r="F674" s="42" t="n">
        <v>1295335.74</v>
      </c>
      <c r="G674" s="37" t="n">
        <f>TRUNC(TRUNC(E674,8)*F674,2)</f>
        <v>18.26</v>
      </c>
    </row>
    <row r="675" customHeight="1" ht="15">
      <c r="A675" s="9" t="inlineStr"/>
      <c r="B675" s="9" t="inlineStr"/>
      <c r="C675" s="9" t="inlineStr"/>
      <c r="D675" s="9" t="inlineStr"/>
      <c r="E675" s="38" t="inlineStr">
        <is>
          <r>
            <t xml:space="preserve">TOTAL Equipamento:</t>
          </r>
        </is>
      </c>
      <c r="F675" s="38" t="inlineStr"/>
      <c r="G675" s="39" t="n">
        <f>SUM(G674:G674)</f>
        <v>18.26</v>
      </c>
    </row>
    <row r="676" customHeight="1" ht="15">
      <c r="A676" s="9" t="inlineStr"/>
      <c r="B676" s="9" t="inlineStr"/>
      <c r="C676" s="9" t="inlineStr"/>
      <c r="D676" s="9" t="inlineStr"/>
      <c r="E676" s="40" t="inlineStr">
        <is>
          <r>
            <t xml:space="preserve">VALOR:</t>
          </r>
        </is>
      </c>
      <c r="F676" s="40" t="inlineStr"/>
      <c r="G676" s="41" t="n">
        <f>ROUND(SUM(G675),2)</f>
        <v>18.26</v>
      </c>
    </row>
    <row r="677" customHeight="1" ht="10">
      <c r="A677" s="9" t="inlineStr"/>
      <c r="B677" s="9" t="inlineStr"/>
      <c r="C677" s="9" t="inlineStr"/>
      <c r="D677" s="9" t="inlineStr"/>
      <c r="E677" s="31" t="inlineStr"/>
      <c r="F677" s="31" t="inlineStr"/>
      <c r="G677" s="31" t="inlineStr"/>
    </row>
    <row r="678" customHeight="1" ht="20">
      <c r="A678" s="32" t="inlineStr">
        <is>
          <r>
            <t xml:space="preserve">89270 GUINDASTE HIDRÁULICO AUTOPROPELIDO, COM LANÇA TELESCÓPICA 28,80 M, CAPACIDADE MÁXIMA 30 T, POTÊNCIA 97 KW, TRAÇÃO 4 X 4 - MANUTENÇÃO. AF_11/2014 (H)</t>
          </r>
        </is>
      </c>
      <c r="B678" s="32" t="inlineStr"/>
      <c r="C678" s="32" t="inlineStr"/>
      <c r="D678" s="32" t="inlineStr"/>
      <c r="E678" s="32" t="inlineStr"/>
      <c r="F678" s="32" t="inlineStr"/>
      <c r="G678" s="32" t="inlineStr"/>
    </row>
    <row r="679" customHeight="1" ht="15">
      <c r="A679" s="33" t="inlineStr">
        <is>
          <r>
            <t xml:space="preserve">Equipamento</t>
          </r>
        </is>
      </c>
      <c r="B679" s="33" t="inlineStr"/>
      <c r="C679" s="12" t="inlineStr">
        <is>
          <r>
            <t xml:space="preserve">FONTE</t>
          </r>
        </is>
      </c>
      <c r="D679" s="12" t="inlineStr">
        <is>
          <r>
            <t xml:space="preserve">UNID</t>
          </r>
        </is>
      </c>
      <c r="E679" s="12" t="inlineStr">
        <is>
          <r>
            <t xml:space="preserve">COEFICIENTE</t>
          </r>
        </is>
      </c>
      <c r="F679" s="12" t="inlineStr">
        <is>
          <r>
            <t xml:space="preserve">PREÇO UNITÁRIO</t>
          </r>
        </is>
      </c>
      <c r="G679" s="12" t="inlineStr">
        <is>
          <r>
            <t xml:space="preserve">TOTAL</t>
          </r>
        </is>
      </c>
    </row>
    <row r="680" customHeight="1" ht="29">
      <c r="A680" s="34" t="inlineStr">
        <is>
          <r>
            <t xml:space="preserve">00044475</t>
          </r>
        </is>
      </c>
      <c r="B680" s="35" t="inlineStr">
        <is>
          <r>
            <t xml:space="preserve">GUINDASTE HIDRAULICO AUTOPROPELIDO, COM LANCA TELESCOPICA 28,80 M, CAPACIDADE MAXIMA 30 T, POTENCIA 97 KW, TRACAO 4 X 4</t>
          </r>
        </is>
      </c>
      <c r="C680" s="34" t="inlineStr">
        <is>
          <r>
            <t xml:space="preserve">SINAPI</t>
          </r>
        </is>
      </c>
      <c r="D680" s="34" t="inlineStr">
        <is>
          <r>
            <t xml:space="preserve">UN</t>
          </r>
        </is>
      </c>
      <c r="E680" s="36" t="n">
        <v>6.43E-5</v>
      </c>
      <c r="F680" s="42" t="n">
        <v>1295335.74</v>
      </c>
      <c r="G680" s="37" t="n">
        <f>TRUNC(TRUNC(E680,8)*F680,2)</f>
        <v>83.29</v>
      </c>
    </row>
    <row r="681" customHeight="1" ht="15">
      <c r="A681" s="9" t="inlineStr"/>
      <c r="B681" s="9" t="inlineStr"/>
      <c r="C681" s="9" t="inlineStr"/>
      <c r="D681" s="9" t="inlineStr"/>
      <c r="E681" s="38" t="inlineStr">
        <is>
          <r>
            <t xml:space="preserve">TOTAL Equipamento:</t>
          </r>
        </is>
      </c>
      <c r="F681" s="38" t="inlineStr"/>
      <c r="G681" s="39" t="n">
        <f>SUM(G680:G680)</f>
        <v>83.29</v>
      </c>
    </row>
    <row r="682" customHeight="1" ht="15">
      <c r="A682" s="9" t="inlineStr"/>
      <c r="B682" s="9" t="inlineStr"/>
      <c r="C682" s="9" t="inlineStr"/>
      <c r="D682" s="9" t="inlineStr"/>
      <c r="E682" s="40" t="inlineStr">
        <is>
          <r>
            <t xml:space="preserve">VALOR:</t>
          </r>
        </is>
      </c>
      <c r="F682" s="40" t="inlineStr"/>
      <c r="G682" s="41" t="n">
        <f>ROUND(SUM(G681),2)</f>
        <v>83.29</v>
      </c>
    </row>
    <row r="683" customHeight="1" ht="10">
      <c r="A683" s="9" t="inlineStr"/>
      <c r="B683" s="9" t="inlineStr"/>
      <c r="C683" s="9" t="inlineStr"/>
      <c r="D683" s="9" t="inlineStr"/>
      <c r="E683" s="31" t="inlineStr"/>
      <c r="F683" s="31" t="inlineStr"/>
      <c r="G683" s="31" t="inlineStr"/>
    </row>
    <row r="684" customHeight="1" ht="20">
      <c r="A684" s="32" t="inlineStr">
        <is>
          <r>
            <t xml:space="preserve">89271 GUINDASTE HIDRÁULICO AUTOPROPELIDO, COM LANÇA TELESCÓPICA 28,80 M, CAPACIDADE MÁXIMA 30 T, POTÊNCIA 97 KW, TRAÇÃO 4 X 4 - MATERIAIS NA OPERAÇÃO. AF_11/2014 (H)</t>
          </r>
        </is>
      </c>
      <c r="B684" s="32" t="inlineStr"/>
      <c r="C684" s="32" t="inlineStr"/>
      <c r="D684" s="32" t="inlineStr"/>
      <c r="E684" s="32" t="inlineStr"/>
      <c r="F684" s="32" t="inlineStr"/>
      <c r="G684" s="32" t="inlineStr"/>
    </row>
    <row r="685" customHeight="1" ht="15">
      <c r="A685" s="33" t="inlineStr">
        <is>
          <r>
            <t xml:space="preserve">Material</t>
          </r>
        </is>
      </c>
      <c r="B685" s="33" t="inlineStr"/>
      <c r="C685" s="12" t="inlineStr">
        <is>
          <r>
            <t xml:space="preserve">FONTE</t>
          </r>
        </is>
      </c>
      <c r="D685" s="12" t="inlineStr">
        <is>
          <r>
            <t xml:space="preserve">UNID</t>
          </r>
        </is>
      </c>
      <c r="E685" s="12" t="inlineStr">
        <is>
          <r>
            <t xml:space="preserve">COEFICIENTE</t>
          </r>
        </is>
      </c>
      <c r="F685" s="12" t="inlineStr">
        <is>
          <r>
            <t xml:space="preserve">PREÇO UNITÁRIO</t>
          </r>
        </is>
      </c>
      <c r="G685" s="12" t="inlineStr">
        <is>
          <r>
            <t xml:space="preserve">TOTAL</t>
          </r>
        </is>
      </c>
    </row>
    <row r="686" customHeight="1" ht="21">
      <c r="A686" s="34" t="inlineStr">
        <is>
          <r>
            <t xml:space="preserve">00004221</t>
          </r>
        </is>
      </c>
      <c r="B686" s="35" t="inlineStr">
        <is>
          <r>
            <t xml:space="preserve">OLEO DIESEL COMBUSTIVEL COMUM METROPOLITANO S-10 OU S-500</t>
          </r>
        </is>
      </c>
      <c r="C686" s="34" t="inlineStr">
        <is>
          <r>
            <t xml:space="preserve">SINAPI</t>
          </r>
        </is>
      </c>
      <c r="D686" s="34" t="inlineStr">
        <is>
          <r>
            <t xml:space="preserve">L</t>
          </r>
        </is>
      </c>
      <c r="E686" s="36" t="n">
        <v>4.85</v>
      </c>
      <c r="F686" s="37" t="n">
        <v>6.42</v>
      </c>
      <c r="G686" s="37" t="n">
        <f>TRUNC(TRUNC(E686,8)*F686,2)</f>
        <v>31.13</v>
      </c>
    </row>
    <row r="687" customHeight="1" ht="15">
      <c r="A687" s="9" t="inlineStr"/>
      <c r="B687" s="9" t="inlineStr"/>
      <c r="C687" s="9" t="inlineStr"/>
      <c r="D687" s="9" t="inlineStr"/>
      <c r="E687" s="38" t="inlineStr">
        <is>
          <r>
            <t xml:space="preserve">TOTAL Material:</t>
          </r>
        </is>
      </c>
      <c r="F687" s="38" t="inlineStr"/>
      <c r="G687" s="39" t="n">
        <f>SUM(G686:G686)</f>
        <v>31.13</v>
      </c>
    </row>
    <row r="688" customHeight="1" ht="15">
      <c r="A688" s="9" t="inlineStr"/>
      <c r="B688" s="9" t="inlineStr"/>
      <c r="C688" s="9" t="inlineStr"/>
      <c r="D688" s="9" t="inlineStr"/>
      <c r="E688" s="40" t="inlineStr">
        <is>
          <r>
            <t xml:space="preserve">VALOR:</t>
          </r>
        </is>
      </c>
      <c r="F688" s="40" t="inlineStr"/>
      <c r="G688" s="41" t="n">
        <f>ROUND(SUM(G687),2)</f>
        <v>31.13</v>
      </c>
    </row>
    <row r="689" customHeight="1" ht="10">
      <c r="A689" s="9" t="inlineStr"/>
      <c r="B689" s="9" t="inlineStr"/>
      <c r="C689" s="9" t="inlineStr"/>
      <c r="D689" s="9" t="inlineStr"/>
      <c r="E689" s="31" t="inlineStr"/>
      <c r="F689" s="31" t="inlineStr"/>
      <c r="G689" s="31" t="inlineStr"/>
    </row>
    <row r="690" customHeight="1" ht="20">
      <c r="A690" s="32" t="inlineStr">
        <is>
          <r>
            <t xml:space="preserve">5930 GUINDAUTO HIDRÁULICO, CAPACIDADE MÁXIMA DE CARGA 6200 KG, MOMENTO MÁXIMO DE CARGA 11,7 TM, ALCANCE MÁXIMO HORIZONTAL 9,70 M, INCLUSIVE CAMINHÃO TOCO PBT 16.000 KG, POTÊNCIA DE 189 CV - CHI DIURNO. AF_06/2014 (CHI)</t>
          </r>
        </is>
      </c>
      <c r="B690" s="32" t="inlineStr"/>
      <c r="C690" s="32" t="inlineStr"/>
      <c r="D690" s="32" t="inlineStr"/>
      <c r="E690" s="32" t="inlineStr"/>
      <c r="F690" s="32" t="inlineStr"/>
      <c r="G690" s="32" t="inlineStr"/>
    </row>
    <row r="691" customHeight="1" ht="15">
      <c r="A691" s="33" t="inlineStr">
        <is>
          <r>
            <t xml:space="preserve">Mão de Obra com Encargos Complementares</t>
          </r>
        </is>
      </c>
      <c r="B691" s="33" t="inlineStr"/>
      <c r="C691" s="12" t="inlineStr">
        <is>
          <r>
            <t xml:space="preserve">FONTE</t>
          </r>
        </is>
      </c>
      <c r="D691" s="12" t="inlineStr">
        <is>
          <r>
            <t xml:space="preserve">UNID</t>
          </r>
        </is>
      </c>
      <c r="E691" s="12" t="inlineStr">
        <is>
          <r>
            <t xml:space="preserve">COEFICIENTE</t>
          </r>
        </is>
      </c>
      <c r="F691" s="12" t="inlineStr">
        <is>
          <r>
            <t xml:space="preserve">PREÇO UNITÁRIO</t>
          </r>
        </is>
      </c>
      <c r="G691" s="12" t="inlineStr">
        <is>
          <r>
            <t xml:space="preserve">TOTAL</t>
          </r>
        </is>
      </c>
    </row>
    <row r="692" customHeight="1" ht="21">
      <c r="A692" s="34" t="inlineStr">
        <is>
          <r>
            <t xml:space="preserve">88286</t>
          </r>
        </is>
      </c>
      <c r="B692" s="35" t="inlineStr">
        <is>
          <r>
            <t xml:space="preserve">MOTORISTA OPERADOR DE MUNCK COM ENCARGOS COMPLEMENTARES</t>
          </r>
        </is>
      </c>
      <c r="C692" s="34" t="inlineStr">
        <is>
          <r>
            <t xml:space="preserve">SINAPI</t>
          </r>
        </is>
      </c>
      <c r="D692" s="34" t="inlineStr">
        <is>
          <r>
            <t xml:space="preserve">H</t>
          </r>
        </is>
      </c>
      <c r="E692" s="36" t="n">
        <v>1.0</v>
      </c>
      <c r="F692" s="37" t="n">
        <v>36.69</v>
      </c>
      <c r="G692" s="37" t="n">
        <f>TRUNC(TRUNC(E692,8)*F692,2)</f>
        <v>36.69</v>
      </c>
    </row>
    <row r="693" customHeight="1" ht="18">
      <c r="A693" s="9" t="inlineStr"/>
      <c r="B693" s="9" t="inlineStr"/>
      <c r="C693" s="9" t="inlineStr"/>
      <c r="D693" s="9" t="inlineStr"/>
      <c r="E693" s="38" t="inlineStr">
        <is>
          <r>
            <t xml:space="preserve">TOTAL Mão de Obra com Encargos Complementares:</t>
          </r>
        </is>
      </c>
      <c r="F693" s="38" t="inlineStr"/>
      <c r="G693" s="39" t="n">
        <f>SUM(G692:G692)</f>
        <v>36.69</v>
      </c>
    </row>
    <row r="694" customHeight="1" ht="15">
      <c r="A694" s="33" t="inlineStr">
        <is>
          <r>
            <t xml:space="preserve">Serviço</t>
          </r>
        </is>
      </c>
      <c r="B694" s="33" t="inlineStr"/>
      <c r="C694" s="12" t="inlineStr">
        <is>
          <r>
            <t xml:space="preserve">FONTE</t>
          </r>
        </is>
      </c>
      <c r="D694" s="12" t="inlineStr">
        <is>
          <r>
            <t xml:space="preserve">UNID</t>
          </r>
        </is>
      </c>
      <c r="E694" s="12" t="inlineStr">
        <is>
          <r>
            <t xml:space="preserve">COEFICIENTE</t>
          </r>
        </is>
      </c>
      <c r="F694" s="12" t="inlineStr">
        <is>
          <r>
            <t xml:space="preserve">PREÇO UNITÁRIO</t>
          </r>
        </is>
      </c>
      <c r="G694" s="12" t="inlineStr">
        <is>
          <r>
            <t xml:space="preserve">TOTAL</t>
          </r>
        </is>
      </c>
    </row>
    <row r="695" customHeight="1" ht="46">
      <c r="A695" s="34" t="inlineStr">
        <is>
          <r>
            <t xml:space="preserve">89259</t>
          </r>
        </is>
      </c>
      <c r="B695" s="35" t="inlineStr">
        <is>
          <r>
            <t xml:space="preserve">GUINDAUTO HIDRÁULICO, CAPACIDADE MÁXIMA DE CARGA 6200 KG, MOMENTO MÁXIMO DE CARGA 11,7 TM, ALCANCE MÁXIMO HORIZONTAL 9,70 M, INCLUSIVE CAMINHÃO TOCO PBT 16.000 KG, POTÊNCIA DE 189 CV - DEPRECIAÇÃO. AF_06/2014</t>
          </r>
        </is>
      </c>
      <c r="C695" s="34" t="inlineStr">
        <is>
          <r>
            <t xml:space="preserve">SINAPI</t>
          </r>
        </is>
      </c>
      <c r="D695" s="34" t="inlineStr">
        <is>
          <r>
            <t xml:space="preserve">H</t>
          </r>
        </is>
      </c>
      <c r="E695" s="36" t="n">
        <v>1.0</v>
      </c>
      <c r="F695" s="37" t="n">
        <v>27.23</v>
      </c>
      <c r="G695" s="37" t="n">
        <f>TRUNC(TRUNC(E695,8)*F695,2)</f>
        <v>27.23</v>
      </c>
    </row>
    <row r="696" customHeight="1" ht="46">
      <c r="A696" s="34" t="inlineStr">
        <is>
          <r>
            <t xml:space="preserve">91466</t>
          </r>
        </is>
      </c>
      <c r="B696" s="35" t="inlineStr">
        <is>
          <r>
            <t xml:space="preserve">GUINDAUTO HIDRÁULICO, CAPACIDADE MÁXIMA DE CARGA 6200 KG, MOMENTO MÁXIMO DE CARGA 11,7 TM, ALCANCE MÁXIMO HORIZONTAL 9,70 M, INCLUSIVE CAMINHÃO TOCO PBT 16.000 KG, POTÊNCIA DE 189 CV - IMPOSTOS E SEGUROS. AF_08/2015</t>
          </r>
        </is>
      </c>
      <c r="C696" s="34" t="inlineStr">
        <is>
          <r>
            <t xml:space="preserve">SINAPI</t>
          </r>
        </is>
      </c>
      <c r="D696" s="34" t="inlineStr">
        <is>
          <r>
            <t xml:space="preserve">H</t>
          </r>
        </is>
      </c>
      <c r="E696" s="36" t="n">
        <v>1.0</v>
      </c>
      <c r="F696" s="37" t="n">
        <v>4.03</v>
      </c>
      <c r="G696" s="37" t="n">
        <f>TRUNC(TRUNC(E696,8)*F696,2)</f>
        <v>4.03</v>
      </c>
    </row>
    <row r="697" customHeight="1" ht="38">
      <c r="A697" s="34" t="inlineStr">
        <is>
          <r>
            <t xml:space="preserve">89260</t>
          </r>
        </is>
      </c>
      <c r="B697" s="35" t="inlineStr">
        <is>
          <r>
            <t xml:space="preserve">GUINDAUTO HIDRÁULICO, CAPACIDADE MÁXIMA DE CARGA 6200 KG, MOMENTO MÁXIMO DE CARGA 11,7 TM, ALCANCE MÁXIMO HORIZONTAL 9,70 M, INCLUSIVE CAMINHÃO TOCO PBT 16.000 KG, POTÊNCIA DE 189 CV - JUROS. AF_06/2014</t>
          </r>
        </is>
      </c>
      <c r="C697" s="34" t="inlineStr">
        <is>
          <r>
            <t xml:space="preserve">SINAPI</t>
          </r>
        </is>
      </c>
      <c r="D697" s="34" t="inlineStr">
        <is>
          <r>
            <t xml:space="preserve">H</t>
          </r>
        </is>
      </c>
      <c r="E697" s="36" t="n">
        <v>1.0</v>
      </c>
      <c r="F697" s="37" t="n">
        <v>10.0</v>
      </c>
      <c r="G697" s="37" t="n">
        <f>TRUNC(TRUNC(E697,8)*F697,2)</f>
        <v>10.0</v>
      </c>
    </row>
    <row r="698" customHeight="1" ht="15">
      <c r="A698" s="9" t="inlineStr"/>
      <c r="B698" s="9" t="inlineStr"/>
      <c r="C698" s="9" t="inlineStr"/>
      <c r="D698" s="9" t="inlineStr"/>
      <c r="E698" s="38" t="inlineStr">
        <is>
          <r>
            <t xml:space="preserve">TOTAL Serviço:</t>
          </r>
        </is>
      </c>
      <c r="F698" s="38" t="inlineStr"/>
      <c r="G698" s="39" t="n">
        <f>SUM(G695:G697)</f>
        <v>41.26</v>
      </c>
    </row>
    <row r="699" customHeight="1" ht="15">
      <c r="A699" s="9" t="inlineStr"/>
      <c r="B699" s="9" t="inlineStr"/>
      <c r="C699" s="9" t="inlineStr"/>
      <c r="D699" s="9" t="inlineStr"/>
      <c r="E699" s="40" t="inlineStr">
        <is>
          <r>
            <t xml:space="preserve">VALOR:</t>
          </r>
        </is>
      </c>
      <c r="F699" s="40" t="inlineStr"/>
      <c r="G699" s="41" t="n">
        <f>ROUND(SUM(G693,G698),2)</f>
        <v>77.95</v>
      </c>
    </row>
    <row r="700" customHeight="1" ht="10">
      <c r="A700" s="9" t="inlineStr"/>
      <c r="B700" s="9" t="inlineStr"/>
      <c r="C700" s="9" t="inlineStr"/>
      <c r="D700" s="9" t="inlineStr"/>
      <c r="E700" s="31" t="inlineStr"/>
      <c r="F700" s="31" t="inlineStr"/>
      <c r="G700" s="31" t="inlineStr"/>
    </row>
    <row r="701" customHeight="1" ht="20">
      <c r="A701" s="32" t="inlineStr">
        <is>
          <r>
            <t xml:space="preserve">5928 GUINDAUTO HIDRÁULICO, CAPACIDADE MÁXIMA DE CARGA 6200 KG, MOMENTO MÁXIMO DE CARGA 11,7 TM, ALCANCE MÁXIMO HORIZONTAL 9,70 M, INCLUSIVE CAMINHÃO TOCO PBT 16.000 KG, POTÊNCIA DE 189 CV - CHP DIURNO. AF_06/2014 (CHP)</t>
          </r>
        </is>
      </c>
      <c r="B701" s="32" t="inlineStr"/>
      <c r="C701" s="32" t="inlineStr"/>
      <c r="D701" s="32" t="inlineStr"/>
      <c r="E701" s="32" t="inlineStr"/>
      <c r="F701" s="32" t="inlineStr"/>
      <c r="G701" s="32" t="inlineStr"/>
    </row>
    <row r="702" customHeight="1" ht="15">
      <c r="A702" s="33" t="inlineStr">
        <is>
          <r>
            <t xml:space="preserve">Mão de Obra com Encargos Complementares</t>
          </r>
        </is>
      </c>
      <c r="B702" s="33" t="inlineStr"/>
      <c r="C702" s="12" t="inlineStr">
        <is>
          <r>
            <t xml:space="preserve">FONTE</t>
          </r>
        </is>
      </c>
      <c r="D702" s="12" t="inlineStr">
        <is>
          <r>
            <t xml:space="preserve">UNID</t>
          </r>
        </is>
      </c>
      <c r="E702" s="12" t="inlineStr">
        <is>
          <r>
            <t xml:space="preserve">COEFICIENTE</t>
          </r>
        </is>
      </c>
      <c r="F702" s="12" t="inlineStr">
        <is>
          <r>
            <t xml:space="preserve">PREÇO UNITÁRIO</t>
          </r>
        </is>
      </c>
      <c r="G702" s="12" t="inlineStr">
        <is>
          <r>
            <t xml:space="preserve">TOTAL</t>
          </r>
        </is>
      </c>
    </row>
    <row r="703" customHeight="1" ht="21">
      <c r="A703" s="34" t="inlineStr">
        <is>
          <r>
            <t xml:space="preserve">88286</t>
          </r>
        </is>
      </c>
      <c r="B703" s="35" t="inlineStr">
        <is>
          <r>
            <t xml:space="preserve">MOTORISTA OPERADOR DE MUNCK COM ENCARGOS COMPLEMENTARES</t>
          </r>
        </is>
      </c>
      <c r="C703" s="34" t="inlineStr">
        <is>
          <r>
            <t xml:space="preserve">SINAPI</t>
          </r>
        </is>
      </c>
      <c r="D703" s="34" t="inlineStr">
        <is>
          <r>
            <t xml:space="preserve">H</t>
          </r>
        </is>
      </c>
      <c r="E703" s="36" t="n">
        <v>1.0</v>
      </c>
      <c r="F703" s="37" t="n">
        <v>36.69</v>
      </c>
      <c r="G703" s="37" t="n">
        <f>TRUNC(TRUNC(E703,8)*F703,2)</f>
        <v>36.69</v>
      </c>
    </row>
    <row r="704" customHeight="1" ht="18">
      <c r="A704" s="9" t="inlineStr"/>
      <c r="B704" s="9" t="inlineStr"/>
      <c r="C704" s="9" t="inlineStr"/>
      <c r="D704" s="9" t="inlineStr"/>
      <c r="E704" s="38" t="inlineStr">
        <is>
          <r>
            <t xml:space="preserve">TOTAL Mão de Obra com Encargos Complementares:</t>
          </r>
        </is>
      </c>
      <c r="F704" s="38" t="inlineStr"/>
      <c r="G704" s="39" t="n">
        <f>SUM(G703:G703)</f>
        <v>36.69</v>
      </c>
    </row>
    <row r="705" customHeight="1" ht="15">
      <c r="A705" s="33" t="inlineStr">
        <is>
          <r>
            <t xml:space="preserve">Serviço</t>
          </r>
        </is>
      </c>
      <c r="B705" s="33" t="inlineStr"/>
      <c r="C705" s="12" t="inlineStr">
        <is>
          <r>
            <t xml:space="preserve">FONTE</t>
          </r>
        </is>
      </c>
      <c r="D705" s="12" t="inlineStr">
        <is>
          <r>
            <t xml:space="preserve">UNID</t>
          </r>
        </is>
      </c>
      <c r="E705" s="12" t="inlineStr">
        <is>
          <r>
            <t xml:space="preserve">COEFICIENTE</t>
          </r>
        </is>
      </c>
      <c r="F705" s="12" t="inlineStr">
        <is>
          <r>
            <t xml:space="preserve">PREÇO UNITÁRIO</t>
          </r>
        </is>
      </c>
      <c r="G705" s="12" t="inlineStr">
        <is>
          <r>
            <t xml:space="preserve">TOTAL</t>
          </r>
        </is>
      </c>
    </row>
    <row r="706" customHeight="1" ht="46">
      <c r="A706" s="34" t="inlineStr">
        <is>
          <r>
            <t xml:space="preserve">89259</t>
          </r>
        </is>
      </c>
      <c r="B706" s="35" t="inlineStr">
        <is>
          <r>
            <t xml:space="preserve">GUINDAUTO HIDRÁULICO, CAPACIDADE MÁXIMA DE CARGA 6200 KG, MOMENTO MÁXIMO DE CARGA 11,7 TM, ALCANCE MÁXIMO HORIZONTAL 9,70 M, INCLUSIVE CAMINHÃO TOCO PBT 16.000 KG, POTÊNCIA DE 189 CV - DEPRECIAÇÃO. AF_06/2014</t>
          </r>
        </is>
      </c>
      <c r="C706" s="34" t="inlineStr">
        <is>
          <r>
            <t xml:space="preserve">SINAPI</t>
          </r>
        </is>
      </c>
      <c r="D706" s="34" t="inlineStr">
        <is>
          <r>
            <t xml:space="preserve">H</t>
          </r>
        </is>
      </c>
      <c r="E706" s="36" t="n">
        <v>1.0</v>
      </c>
      <c r="F706" s="37" t="n">
        <v>27.23</v>
      </c>
      <c r="G706" s="37" t="n">
        <f>TRUNC(TRUNC(E706,8)*F706,2)</f>
        <v>27.23</v>
      </c>
    </row>
    <row r="707" customHeight="1" ht="46">
      <c r="A707" s="34" t="inlineStr">
        <is>
          <r>
            <t xml:space="preserve">91466</t>
          </r>
        </is>
      </c>
      <c r="B707" s="35" t="inlineStr">
        <is>
          <r>
            <t xml:space="preserve">GUINDAUTO HIDRÁULICO, CAPACIDADE MÁXIMA DE CARGA 6200 KG, MOMENTO MÁXIMO DE CARGA 11,7 TM, ALCANCE MÁXIMO HORIZONTAL 9,70 M, INCLUSIVE CAMINHÃO TOCO PBT 16.000 KG, POTÊNCIA DE 189 CV - IMPOSTOS E SEGUROS. AF_08/2015</t>
          </r>
        </is>
      </c>
      <c r="C707" s="34" t="inlineStr">
        <is>
          <r>
            <t xml:space="preserve">SINAPI</t>
          </r>
        </is>
      </c>
      <c r="D707" s="34" t="inlineStr">
        <is>
          <r>
            <t xml:space="preserve">H</t>
          </r>
        </is>
      </c>
      <c r="E707" s="36" t="n">
        <v>1.0</v>
      </c>
      <c r="F707" s="37" t="n">
        <v>4.03</v>
      </c>
      <c r="G707" s="37" t="n">
        <f>TRUNC(TRUNC(E707,8)*F707,2)</f>
        <v>4.03</v>
      </c>
    </row>
    <row r="708" customHeight="1" ht="38">
      <c r="A708" s="34" t="inlineStr">
        <is>
          <r>
            <t xml:space="preserve">89260</t>
          </r>
        </is>
      </c>
      <c r="B708" s="35" t="inlineStr">
        <is>
          <r>
            <t xml:space="preserve">GUINDAUTO HIDRÁULICO, CAPACIDADE MÁXIMA DE CARGA 6200 KG, MOMENTO MÁXIMO DE CARGA 11,7 TM, ALCANCE MÁXIMO HORIZONTAL 9,70 M, INCLUSIVE CAMINHÃO TOCO PBT 16.000 KG, POTÊNCIA DE 189 CV - JUROS. AF_06/2014</t>
          </r>
        </is>
      </c>
      <c r="C708" s="34" t="inlineStr">
        <is>
          <r>
            <t xml:space="preserve">SINAPI</t>
          </r>
        </is>
      </c>
      <c r="D708" s="34" t="inlineStr">
        <is>
          <r>
            <t xml:space="preserve">H</t>
          </r>
        </is>
      </c>
      <c r="E708" s="36" t="n">
        <v>1.0</v>
      </c>
      <c r="F708" s="37" t="n">
        <v>10.0</v>
      </c>
      <c r="G708" s="37" t="n">
        <f>TRUNC(TRUNC(E708,8)*F708,2)</f>
        <v>10.0</v>
      </c>
    </row>
    <row r="709" customHeight="1" ht="46">
      <c r="A709" s="34" t="inlineStr">
        <is>
          <r>
            <t xml:space="preserve">89262</t>
          </r>
        </is>
      </c>
      <c r="B709" s="35" t="inlineStr">
        <is>
          <r>
            <t xml:space="preserve">GUINDAUTO HIDRÁULICO, CAPACIDADE MÁXIMA DE CARGA 6200 KG, MOMENTO MÁXIMO DE CARGA 11,7 TM, ALCANCE MÁXIMO HORIZONTAL 9,70 M, INCLUSIVE CAMINHÃO TOCO PBT 16.000 KG, POTÊNCIA DE 189 CV - MANUTENÇÃO. AF_06/2014</t>
          </r>
        </is>
      </c>
      <c r="C709" s="34" t="inlineStr">
        <is>
          <r>
            <t xml:space="preserve">SINAPI</t>
          </r>
        </is>
      </c>
      <c r="D709" s="34" t="inlineStr">
        <is>
          <r>
            <t xml:space="preserve">H</t>
          </r>
        </is>
      </c>
      <c r="E709" s="36" t="n">
        <v>1.0</v>
      </c>
      <c r="F709" s="37" t="n">
        <v>46.1</v>
      </c>
      <c r="G709" s="37" t="n">
        <f>TRUNC(TRUNC(E709,8)*F709,2)</f>
        <v>46.1</v>
      </c>
    </row>
    <row r="710" customHeight="1" ht="46">
      <c r="A710" s="34" t="inlineStr">
        <is>
          <r>
            <t xml:space="preserve">91467</t>
          </r>
        </is>
      </c>
      <c r="B710" s="35" t="inlineStr">
        <is>
          <r>
            <t xml:space="preserve">GUINDAUTO HIDRÁULICO, CAPACIDADE MÁXIMA DE CARGA 6200 KG, MOMENTO MÁXIMO DE CARGA 11,7 TM, ALCANCE MÁXIMO HORIZONTAL 9,70 M, INCLUSIVE CAMINHÃO TOCO PBT 16.000 KG, POTÊNCIA DE 189 CV - MATERIAIS NA OPERAÇÃO. AF_08/2015</t>
          </r>
        </is>
      </c>
      <c r="C710" s="34" t="inlineStr">
        <is>
          <r>
            <t xml:space="preserve">SINAPI</t>
          </r>
        </is>
      </c>
      <c r="D710" s="34" t="inlineStr">
        <is>
          <r>
            <t xml:space="preserve">H</t>
          </r>
        </is>
      </c>
      <c r="E710" s="36" t="n">
        <v>1.0</v>
      </c>
      <c r="F710" s="37" t="n">
        <v>169.68</v>
      </c>
      <c r="G710" s="37" t="n">
        <f>TRUNC(TRUNC(E710,8)*F710,2)</f>
        <v>169.68</v>
      </c>
    </row>
    <row r="711" customHeight="1" ht="15">
      <c r="A711" s="9" t="inlineStr"/>
      <c r="B711" s="9" t="inlineStr"/>
      <c r="C711" s="9" t="inlineStr"/>
      <c r="D711" s="9" t="inlineStr"/>
      <c r="E711" s="38" t="inlineStr">
        <is>
          <r>
            <t xml:space="preserve">TOTAL Serviço:</t>
          </r>
        </is>
      </c>
      <c r="F711" s="38" t="inlineStr"/>
      <c r="G711" s="39" t="n">
        <f>SUM(G706:G710)</f>
        <v>257.04</v>
      </c>
    </row>
    <row r="712" customHeight="1" ht="15">
      <c r="A712" s="9" t="inlineStr"/>
      <c r="B712" s="9" t="inlineStr"/>
      <c r="C712" s="9" t="inlineStr"/>
      <c r="D712" s="9" t="inlineStr"/>
      <c r="E712" s="40" t="inlineStr">
        <is>
          <r>
            <t xml:space="preserve">VALOR:</t>
          </r>
        </is>
      </c>
      <c r="F712" s="40" t="inlineStr"/>
      <c r="G712" s="41" t="n">
        <f>ROUND(SUM(G704,G711),2)</f>
        <v>293.73</v>
      </c>
    </row>
    <row r="713" customHeight="1" ht="10">
      <c r="A713" s="9" t="inlineStr"/>
      <c r="B713" s="9" t="inlineStr"/>
      <c r="C713" s="9" t="inlineStr"/>
      <c r="D713" s="9" t="inlineStr"/>
      <c r="E713" s="31" t="inlineStr"/>
      <c r="F713" s="31" t="inlineStr"/>
      <c r="G713" s="31" t="inlineStr"/>
    </row>
    <row r="714" customHeight="1" ht="20">
      <c r="A714" s="32" t="inlineStr">
        <is>
          <r>
            <t xml:space="preserve">89259 GUINDAUTO HIDRÁULICO, CAPACIDADE MÁXIMA DE CARGA 6200 KG, MOMENTO MÁXIMO DE CARGA 11,7 TM, ALCANCE MÁXIMO HORIZONTAL 9,70 M, INCLUSIVE CAMINHÃO TOCO PBT 16.000 KG, POTÊNCIA DE 189 CV - DEPRECIAÇÃO. AF_06/2014 (H)</t>
          </r>
        </is>
      </c>
      <c r="B714" s="32" t="inlineStr"/>
      <c r="C714" s="32" t="inlineStr"/>
      <c r="D714" s="32" t="inlineStr"/>
      <c r="E714" s="32" t="inlineStr"/>
      <c r="F714" s="32" t="inlineStr"/>
      <c r="G714" s="32" t="inlineStr"/>
    </row>
    <row r="715" customHeight="1" ht="15">
      <c r="A715" s="33" t="inlineStr">
        <is>
          <r>
            <t xml:space="preserve">Equipamento</t>
          </r>
        </is>
      </c>
      <c r="B715" s="33" t="inlineStr"/>
      <c r="C715" s="12" t="inlineStr">
        <is>
          <r>
            <t xml:space="preserve">FONTE</t>
          </r>
        </is>
      </c>
      <c r="D715" s="12" t="inlineStr">
        <is>
          <r>
            <t xml:space="preserve">UNID</t>
          </r>
        </is>
      </c>
      <c r="E715" s="12" t="inlineStr">
        <is>
          <r>
            <t xml:space="preserve">COEFICIENTE</t>
          </r>
        </is>
      </c>
      <c r="F715" s="12" t="inlineStr">
        <is>
          <r>
            <t xml:space="preserve">PREÇO UNITÁRIO</t>
          </r>
        </is>
      </c>
      <c r="G715" s="12" t="inlineStr">
        <is>
          <r>
            <t xml:space="preserve">TOTAL</t>
          </r>
        </is>
      </c>
    </row>
    <row r="716" customHeight="1" ht="38">
      <c r="A716" s="34" t="inlineStr">
        <is>
          <r>
            <t xml:space="preserve">00037752</t>
          </r>
        </is>
      </c>
      <c r="B716" s="35" t="inlineStr">
        <is>
          <r>
            <t xml:space="preserve">CAMINHAO TOCO, PESO BRUTO TOTAL 16000 KG, CARGA UTIL MAXIMA 11030 KG, DISTANCIA ENTRE EIXOS 5,41 M, POTENCIA 185 CV (INCLUI CABINE E CHASSI, NAO INCLUI CARROCERIA)</t>
          </r>
        </is>
      </c>
      <c r="C716" s="34" t="inlineStr">
        <is>
          <r>
            <t xml:space="preserve">SINAPI</t>
          </r>
        </is>
      </c>
      <c r="D716" s="34" t="inlineStr">
        <is>
          <r>
            <t xml:space="preserve">UN</t>
          </r>
        </is>
      </c>
      <c r="E716" s="36" t="n">
        <v>3.43E-5</v>
      </c>
      <c r="F716" s="37" t="n">
        <v>563027.0</v>
      </c>
      <c r="G716" s="37" t="n">
        <f>TRUNC(TRUNC(E716,8)*F716,2)</f>
        <v>19.31</v>
      </c>
    </row>
    <row r="717" customHeight="1" ht="46">
      <c r="A717" s="34" t="inlineStr">
        <is>
          <r>
            <t xml:space="preserve">00003363</t>
          </r>
        </is>
      </c>
      <c r="B717" s="35" t="inlineStr">
        <is>
          <r>
            <t xml:space="preserve">GUINDAUTO HIDRAULICO, CAPACIDADE MAXIMA DE CARGA 6200 KG, MOMENTO MAXIMO DE CARGA 11,7 TM, ALCANCE MAXIMO HORIZONTAL 9,70 M, PARA MONTAGEM SOBRE CHASSI DE CAMINHAO PBT MINIMO 13000 KG (INCLUI MONTAGEM, NAO INCLUI CAMINHAO)</t>
          </r>
        </is>
      </c>
      <c r="C717" s="34" t="inlineStr">
        <is>
          <r>
            <t xml:space="preserve">SINAPI</t>
          </r>
        </is>
      </c>
      <c r="D717" s="34" t="inlineStr">
        <is>
          <r>
            <t xml:space="preserve">UN</t>
          </r>
        </is>
      </c>
      <c r="E717" s="36" t="n">
        <v>5.51E-5</v>
      </c>
      <c r="F717" s="37" t="n">
        <v>143750.0</v>
      </c>
      <c r="G717" s="37" t="n">
        <f>TRUNC(TRUNC(E717,8)*F717,2)</f>
        <v>7.92</v>
      </c>
    </row>
    <row r="718" customHeight="1" ht="15">
      <c r="A718" s="9" t="inlineStr"/>
      <c r="B718" s="9" t="inlineStr"/>
      <c r="C718" s="9" t="inlineStr"/>
      <c r="D718" s="9" t="inlineStr"/>
      <c r="E718" s="38" t="inlineStr">
        <is>
          <r>
            <t xml:space="preserve">TOTAL Equipamento:</t>
          </r>
        </is>
      </c>
      <c r="F718" s="38" t="inlineStr"/>
      <c r="G718" s="39" t="n">
        <f>SUM(G716:G717)</f>
        <v>27.23</v>
      </c>
    </row>
    <row r="719" customHeight="1" ht="15">
      <c r="A719" s="9" t="inlineStr"/>
      <c r="B719" s="9" t="inlineStr"/>
      <c r="C719" s="9" t="inlineStr"/>
      <c r="D719" s="9" t="inlineStr"/>
      <c r="E719" s="40" t="inlineStr">
        <is>
          <r>
            <t xml:space="preserve">VALOR:</t>
          </r>
        </is>
      </c>
      <c r="F719" s="40" t="inlineStr"/>
      <c r="G719" s="41" t="n">
        <f>ROUND(SUM(G718),2)</f>
        <v>27.23</v>
      </c>
    </row>
    <row r="720" customHeight="1" ht="10">
      <c r="A720" s="9" t="inlineStr"/>
      <c r="B720" s="9" t="inlineStr"/>
      <c r="C720" s="9" t="inlineStr"/>
      <c r="D720" s="9" t="inlineStr"/>
      <c r="E720" s="31" t="inlineStr"/>
      <c r="F720" s="31" t="inlineStr"/>
      <c r="G720" s="31" t="inlineStr"/>
    </row>
    <row r="721" customHeight="1" ht="20">
      <c r="A721" s="32" t="inlineStr">
        <is>
          <r>
            <t xml:space="preserve">91466 GUINDAUTO HIDRÁULICO, CAPACIDADE MÁXIMA DE CARGA 6200 KG, MOMENTO MÁXIMO DE CARGA 11,7 TM, ALCANCE MÁXIMO HORIZONTAL 9,70 M, INCLUSIVE CAMINHÃO TOCO PBT 16.000 KG, POTÊNCIA DE 189 CV - IMPOSTOS E SEGUROS. AF_08/2015 (H)</t>
          </r>
        </is>
      </c>
      <c r="B721" s="32" t="inlineStr"/>
      <c r="C721" s="32" t="inlineStr"/>
      <c r="D721" s="32" t="inlineStr"/>
      <c r="E721" s="32" t="inlineStr"/>
      <c r="F721" s="32" t="inlineStr"/>
      <c r="G721" s="32" t="inlineStr"/>
    </row>
    <row r="722" customHeight="1" ht="15">
      <c r="A722" s="33" t="inlineStr">
        <is>
          <r>
            <t xml:space="preserve">Equipamento</t>
          </r>
        </is>
      </c>
      <c r="B722" s="33" t="inlineStr"/>
      <c r="C722" s="12" t="inlineStr">
        <is>
          <r>
            <t xml:space="preserve">FONTE</t>
          </r>
        </is>
      </c>
      <c r="D722" s="12" t="inlineStr">
        <is>
          <r>
            <t xml:space="preserve">UNID</t>
          </r>
        </is>
      </c>
      <c r="E722" s="12" t="inlineStr">
        <is>
          <r>
            <t xml:space="preserve">COEFICIENTE</t>
          </r>
        </is>
      </c>
      <c r="F722" s="12" t="inlineStr">
        <is>
          <r>
            <t xml:space="preserve">PREÇO UNITÁRIO</t>
          </r>
        </is>
      </c>
      <c r="G722" s="12" t="inlineStr">
        <is>
          <r>
            <t xml:space="preserve">TOTAL</t>
          </r>
        </is>
      </c>
    </row>
    <row r="723" customHeight="1" ht="38">
      <c r="A723" s="34" t="inlineStr">
        <is>
          <r>
            <t xml:space="preserve">00037752</t>
          </r>
        </is>
      </c>
      <c r="B723" s="35" t="inlineStr">
        <is>
          <r>
            <t xml:space="preserve">CAMINHAO TOCO, PESO BRUTO TOTAL 16000 KG, CARGA UTIL MAXIMA 11030 KG, DISTANCIA ENTRE EIXOS 5,41 M, POTENCIA 185 CV (INCLUI CABINE E CHASSI, NAO INCLUI CARROCERIA)</t>
          </r>
        </is>
      </c>
      <c r="C723" s="34" t="inlineStr">
        <is>
          <r>
            <t xml:space="preserve">SINAPI</t>
          </r>
        </is>
      </c>
      <c r="D723" s="34" t="inlineStr">
        <is>
          <r>
            <t xml:space="preserve">UN</t>
          </r>
        </is>
      </c>
      <c r="E723" s="36" t="n">
        <v>5.7E-6</v>
      </c>
      <c r="F723" s="37" t="n">
        <v>563027.0</v>
      </c>
      <c r="G723" s="37" t="n">
        <f>TRUNC(TRUNC(E723,8)*F723,2)</f>
        <v>3.2</v>
      </c>
    </row>
    <row r="724" customHeight="1" ht="46">
      <c r="A724" s="34" t="inlineStr">
        <is>
          <r>
            <t xml:space="preserve">00003363</t>
          </r>
        </is>
      </c>
      <c r="B724" s="35" t="inlineStr">
        <is>
          <r>
            <t xml:space="preserve">GUINDAUTO HIDRAULICO, CAPACIDADE MAXIMA DE CARGA 6200 KG, MOMENTO MAXIMO DE CARGA 11,7 TM, ALCANCE MAXIMO HORIZONTAL 9,70 M, PARA MONTAGEM SOBRE CHASSI DE CAMINHAO PBT MINIMO 13000 KG (INCLUI MONTAGEM, NAO INCLUI CAMINHAO)</t>
          </r>
        </is>
      </c>
      <c r="C724" s="34" t="inlineStr">
        <is>
          <r>
            <t xml:space="preserve">SINAPI</t>
          </r>
        </is>
      </c>
      <c r="D724" s="34" t="inlineStr">
        <is>
          <r>
            <t xml:space="preserve">UN</t>
          </r>
        </is>
      </c>
      <c r="E724" s="36" t="n">
        <v>5.8E-6</v>
      </c>
      <c r="F724" s="37" t="n">
        <v>143750.0</v>
      </c>
      <c r="G724" s="37" t="n">
        <f>TRUNC(TRUNC(E724,8)*F724,2)</f>
        <v>0.83</v>
      </c>
    </row>
    <row r="725" customHeight="1" ht="15">
      <c r="A725" s="9" t="inlineStr"/>
      <c r="B725" s="9" t="inlineStr"/>
      <c r="C725" s="9" t="inlineStr"/>
      <c r="D725" s="9" t="inlineStr"/>
      <c r="E725" s="38" t="inlineStr">
        <is>
          <r>
            <t xml:space="preserve">TOTAL Equipamento:</t>
          </r>
        </is>
      </c>
      <c r="F725" s="38" t="inlineStr"/>
      <c r="G725" s="39" t="n">
        <f>SUM(G723:G724)</f>
        <v>4.03</v>
      </c>
    </row>
    <row r="726" customHeight="1" ht="15">
      <c r="A726" s="9" t="inlineStr"/>
      <c r="B726" s="9" t="inlineStr"/>
      <c r="C726" s="9" t="inlineStr"/>
      <c r="D726" s="9" t="inlineStr"/>
      <c r="E726" s="40" t="inlineStr">
        <is>
          <r>
            <t xml:space="preserve">VALOR:</t>
          </r>
        </is>
      </c>
      <c r="F726" s="40" t="inlineStr"/>
      <c r="G726" s="41" t="n">
        <f>ROUND(SUM(G725),2)</f>
        <v>4.03</v>
      </c>
    </row>
    <row r="727" customHeight="1" ht="10">
      <c r="A727" s="9" t="inlineStr"/>
      <c r="B727" s="9" t="inlineStr"/>
      <c r="C727" s="9" t="inlineStr"/>
      <c r="D727" s="9" t="inlineStr"/>
      <c r="E727" s="31" t="inlineStr"/>
      <c r="F727" s="31" t="inlineStr"/>
      <c r="G727" s="31" t="inlineStr"/>
    </row>
    <row r="728" customHeight="1" ht="20">
      <c r="A728" s="32" t="inlineStr">
        <is>
          <r>
            <t xml:space="preserve">89260 GUINDAUTO HIDRÁULICO, CAPACIDADE MÁXIMA DE CARGA 6200 KG, MOMENTO MÁXIMO DE CARGA 11,7 TM, ALCANCE MÁXIMO HORIZONTAL 9,70 M, INCLUSIVE CAMINHÃO TOCO PBT 16.000 KG, POTÊNCIA DE 189 CV - JUROS. AF_06/2014 (H)</t>
          </r>
        </is>
      </c>
      <c r="B728" s="32" t="inlineStr"/>
      <c r="C728" s="32" t="inlineStr"/>
      <c r="D728" s="32" t="inlineStr"/>
      <c r="E728" s="32" t="inlineStr"/>
      <c r="F728" s="32" t="inlineStr"/>
      <c r="G728" s="32" t="inlineStr"/>
    </row>
    <row r="729" customHeight="1" ht="15">
      <c r="A729" s="33" t="inlineStr">
        <is>
          <r>
            <t xml:space="preserve">Equipamento</t>
          </r>
        </is>
      </c>
      <c r="B729" s="33" t="inlineStr"/>
      <c r="C729" s="12" t="inlineStr">
        <is>
          <r>
            <t xml:space="preserve">FONTE</t>
          </r>
        </is>
      </c>
      <c r="D729" s="12" t="inlineStr">
        <is>
          <r>
            <t xml:space="preserve">UNID</t>
          </r>
        </is>
      </c>
      <c r="E729" s="12" t="inlineStr">
        <is>
          <r>
            <t xml:space="preserve">COEFICIENTE</t>
          </r>
        </is>
      </c>
      <c r="F729" s="12" t="inlineStr">
        <is>
          <r>
            <t xml:space="preserve">PREÇO UNITÁRIO</t>
          </r>
        </is>
      </c>
      <c r="G729" s="12" t="inlineStr">
        <is>
          <r>
            <t xml:space="preserve">TOTAL</t>
          </r>
        </is>
      </c>
    </row>
    <row r="730" customHeight="1" ht="38">
      <c r="A730" s="34" t="inlineStr">
        <is>
          <r>
            <t xml:space="preserve">00037752</t>
          </r>
        </is>
      </c>
      <c r="B730" s="35" t="inlineStr">
        <is>
          <r>
            <t xml:space="preserve">CAMINHAO TOCO, PESO BRUTO TOTAL 16000 KG, CARGA UTIL MAXIMA 11030 KG, DISTANCIA ENTRE EIXOS 5,41 M, POTENCIA 185 CV (INCLUI CABINE E CHASSI, NAO INCLUI CARROCERIA)</t>
          </r>
        </is>
      </c>
      <c r="C730" s="34" t="inlineStr">
        <is>
          <r>
            <t xml:space="preserve">SINAPI</t>
          </r>
        </is>
      </c>
      <c r="D730" s="34" t="inlineStr">
        <is>
          <r>
            <t xml:space="preserve">UN</t>
          </r>
        </is>
      </c>
      <c r="E730" s="36" t="n">
        <v>1.41E-5</v>
      </c>
      <c r="F730" s="37" t="n">
        <v>563027.0</v>
      </c>
      <c r="G730" s="37" t="n">
        <f>TRUNC(TRUNC(E730,8)*F730,2)</f>
        <v>7.93</v>
      </c>
    </row>
    <row r="731" customHeight="1" ht="46">
      <c r="A731" s="34" t="inlineStr">
        <is>
          <r>
            <t xml:space="preserve">00003363</t>
          </r>
        </is>
      </c>
      <c r="B731" s="35" t="inlineStr">
        <is>
          <r>
            <t xml:space="preserve">GUINDAUTO HIDRAULICO, CAPACIDADE MAXIMA DE CARGA 6200 KG, MOMENTO MAXIMO DE CARGA 11,7 TM, ALCANCE MAXIMO HORIZONTAL 9,70 M, PARA MONTAGEM SOBRE CHASSI DE CAMINHAO PBT MINIMO 13000 KG (INCLUI MONTAGEM, NAO INCLUI CAMINHAO)</t>
          </r>
        </is>
      </c>
      <c r="C731" s="34" t="inlineStr">
        <is>
          <r>
            <t xml:space="preserve">SINAPI</t>
          </r>
        </is>
      </c>
      <c r="D731" s="34" t="inlineStr">
        <is>
          <r>
            <t xml:space="preserve">UN</t>
          </r>
        </is>
      </c>
      <c r="E731" s="36" t="n">
        <v>1.44E-5</v>
      </c>
      <c r="F731" s="37" t="n">
        <v>143750.0</v>
      </c>
      <c r="G731" s="37" t="n">
        <f>TRUNC(TRUNC(E731,8)*F731,2)</f>
        <v>2.07</v>
      </c>
    </row>
    <row r="732" customHeight="1" ht="15">
      <c r="A732" s="9" t="inlineStr"/>
      <c r="B732" s="9" t="inlineStr"/>
      <c r="C732" s="9" t="inlineStr"/>
      <c r="D732" s="9" t="inlineStr"/>
      <c r="E732" s="38" t="inlineStr">
        <is>
          <r>
            <t xml:space="preserve">TOTAL Equipamento:</t>
          </r>
        </is>
      </c>
      <c r="F732" s="38" t="inlineStr"/>
      <c r="G732" s="39" t="n">
        <f>SUM(G730:G731)</f>
        <v>10.0</v>
      </c>
    </row>
    <row r="733" customHeight="1" ht="15">
      <c r="A733" s="9" t="inlineStr"/>
      <c r="B733" s="9" t="inlineStr"/>
      <c r="C733" s="9" t="inlineStr"/>
      <c r="D733" s="9" t="inlineStr"/>
      <c r="E733" s="40" t="inlineStr">
        <is>
          <r>
            <t xml:space="preserve">VALOR:</t>
          </r>
        </is>
      </c>
      <c r="F733" s="40" t="inlineStr"/>
      <c r="G733" s="41" t="n">
        <f>ROUND(SUM(G732),2)</f>
        <v>10.0</v>
      </c>
    </row>
    <row r="734" customHeight="1" ht="10">
      <c r="A734" s="9" t="inlineStr"/>
      <c r="B734" s="9" t="inlineStr"/>
      <c r="C734" s="9" t="inlineStr"/>
      <c r="D734" s="9" t="inlineStr"/>
      <c r="E734" s="31" t="inlineStr"/>
      <c r="F734" s="31" t="inlineStr"/>
      <c r="G734" s="31" t="inlineStr"/>
    </row>
    <row r="735" customHeight="1" ht="20">
      <c r="A735" s="32" t="inlineStr">
        <is>
          <r>
            <t xml:space="preserve">89262 GUINDAUTO HIDRÁULICO, CAPACIDADE MÁXIMA DE CARGA 6200 KG, MOMENTO MÁXIMO DE CARGA 11,7 TM, ALCANCE MÁXIMO HORIZONTAL 9,70 M, INCLUSIVE CAMINHÃO TOCO PBT 16.000 KG, POTÊNCIA DE 189 CV - MANUTENÇÃO. AF_06/2014 (H)</t>
          </r>
        </is>
      </c>
      <c r="B735" s="32" t="inlineStr"/>
      <c r="C735" s="32" t="inlineStr"/>
      <c r="D735" s="32" t="inlineStr"/>
      <c r="E735" s="32" t="inlineStr"/>
      <c r="F735" s="32" t="inlineStr"/>
      <c r="G735" s="32" t="inlineStr"/>
    </row>
    <row r="736" customHeight="1" ht="15">
      <c r="A736" s="33" t="inlineStr">
        <is>
          <r>
            <t xml:space="preserve">Equipamento</t>
          </r>
        </is>
      </c>
      <c r="B736" s="33" t="inlineStr"/>
      <c r="C736" s="12" t="inlineStr">
        <is>
          <r>
            <t xml:space="preserve">FONTE</t>
          </r>
        </is>
      </c>
      <c r="D736" s="12" t="inlineStr">
        <is>
          <r>
            <t xml:space="preserve">UNID</t>
          </r>
        </is>
      </c>
      <c r="E736" s="12" t="inlineStr">
        <is>
          <r>
            <t xml:space="preserve">COEFICIENTE</t>
          </r>
        </is>
      </c>
      <c r="F736" s="12" t="inlineStr">
        <is>
          <r>
            <t xml:space="preserve">PREÇO UNITÁRIO</t>
          </r>
        </is>
      </c>
      <c r="G736" s="12" t="inlineStr">
        <is>
          <r>
            <t xml:space="preserve">TOTAL</t>
          </r>
        </is>
      </c>
    </row>
    <row r="737" customHeight="1" ht="38">
      <c r="A737" s="34" t="inlineStr">
        <is>
          <r>
            <t xml:space="preserve">00037752</t>
          </r>
        </is>
      </c>
      <c r="B737" s="35" t="inlineStr">
        <is>
          <r>
            <t xml:space="preserve">CAMINHAO TOCO, PESO BRUTO TOTAL 16000 KG, CARGA UTIL MAXIMA 11030 KG, DISTANCIA ENTRE EIXOS 5,41 M, POTENCIA 185 CV (INCLUI CABINE E CHASSI, NAO INCLUI CARROCERIA)</t>
          </r>
        </is>
      </c>
      <c r="C737" s="34" t="inlineStr">
        <is>
          <r>
            <t xml:space="preserve">SINAPI</t>
          </r>
        </is>
      </c>
      <c r="D737" s="34" t="inlineStr">
        <is>
          <r>
            <t xml:space="preserve">UN</t>
          </r>
        </is>
      </c>
      <c r="E737" s="36" t="n">
        <v>6.43E-5</v>
      </c>
      <c r="F737" s="37" t="n">
        <v>563027.0</v>
      </c>
      <c r="G737" s="37" t="n">
        <f>TRUNC(TRUNC(E737,8)*F737,2)</f>
        <v>36.2</v>
      </c>
    </row>
    <row r="738" customHeight="1" ht="46">
      <c r="A738" s="34" t="inlineStr">
        <is>
          <r>
            <t xml:space="preserve">00003363</t>
          </r>
        </is>
      </c>
      <c r="B738" s="35" t="inlineStr">
        <is>
          <r>
            <t xml:space="preserve">GUINDAUTO HIDRAULICO, CAPACIDADE MAXIMA DE CARGA 6200 KG, MOMENTO MAXIMO DE CARGA 11,7 TM, ALCANCE MAXIMO HORIZONTAL 9,70 M, PARA MONTAGEM SOBRE CHASSI DE CAMINHAO PBT MINIMO 13000 KG (INCLUI MONTAGEM, NAO INCLUI CAMINHAO)</t>
          </r>
        </is>
      </c>
      <c r="C738" s="34" t="inlineStr">
        <is>
          <r>
            <t xml:space="preserve">SINAPI</t>
          </r>
        </is>
      </c>
      <c r="D738" s="34" t="inlineStr">
        <is>
          <r>
            <t xml:space="preserve">UN</t>
          </r>
        </is>
      </c>
      <c r="E738" s="36" t="n">
        <v>6.89E-5</v>
      </c>
      <c r="F738" s="37" t="n">
        <v>143750.0</v>
      </c>
      <c r="G738" s="37" t="n">
        <f>TRUNC(TRUNC(E738,8)*F738,2)</f>
        <v>9.9</v>
      </c>
    </row>
    <row r="739" customHeight="1" ht="15">
      <c r="A739" s="9" t="inlineStr"/>
      <c r="B739" s="9" t="inlineStr"/>
      <c r="C739" s="9" t="inlineStr"/>
      <c r="D739" s="9" t="inlineStr"/>
      <c r="E739" s="38" t="inlineStr">
        <is>
          <r>
            <t xml:space="preserve">TOTAL Equipamento:</t>
          </r>
        </is>
      </c>
      <c r="F739" s="38" t="inlineStr"/>
      <c r="G739" s="39" t="n">
        <f>SUM(G737:G738)</f>
        <v>46.1</v>
      </c>
    </row>
    <row r="740" customHeight="1" ht="15">
      <c r="A740" s="9" t="inlineStr"/>
      <c r="B740" s="9" t="inlineStr"/>
      <c r="C740" s="9" t="inlineStr"/>
      <c r="D740" s="9" t="inlineStr"/>
      <c r="E740" s="40" t="inlineStr">
        <is>
          <r>
            <t xml:space="preserve">VALOR:</t>
          </r>
        </is>
      </c>
      <c r="F740" s="40" t="inlineStr"/>
      <c r="G740" s="41" t="n">
        <f>ROUND(SUM(G739),2)</f>
        <v>46.1</v>
      </c>
    </row>
    <row r="741" customHeight="1" ht="10">
      <c r="A741" s="9" t="inlineStr"/>
      <c r="B741" s="9" t="inlineStr"/>
      <c r="C741" s="9" t="inlineStr"/>
      <c r="D741" s="9" t="inlineStr"/>
      <c r="E741" s="31" t="inlineStr"/>
      <c r="F741" s="31" t="inlineStr"/>
      <c r="G741" s="31" t="inlineStr"/>
    </row>
    <row r="742" customHeight="1" ht="20">
      <c r="A742" s="32" t="inlineStr">
        <is>
          <r>
            <t xml:space="preserve">91467 GUINDAUTO HIDRÁULICO, CAPACIDADE MÁXIMA DE CARGA 6200 KG, MOMENTO MÁXIMO DE CARGA 11,7 TM, ALCANCE MÁXIMO HORIZONTAL 9,70 M, INCLUSIVE CAMINHÃO TOCO PBT 16.000 KG, POTÊNCIA DE 189 CV - MATERIAIS NA OPERAÇÃO. AF_08/2015 (H)</t>
          </r>
        </is>
      </c>
      <c r="B742" s="32" t="inlineStr"/>
      <c r="C742" s="32" t="inlineStr"/>
      <c r="D742" s="32" t="inlineStr"/>
      <c r="E742" s="32" t="inlineStr"/>
      <c r="F742" s="32" t="inlineStr"/>
      <c r="G742" s="32" t="inlineStr"/>
    </row>
    <row r="743" customHeight="1" ht="15">
      <c r="A743" s="33" t="inlineStr">
        <is>
          <r>
            <t xml:space="preserve">Material</t>
          </r>
        </is>
      </c>
      <c r="B743" s="33" t="inlineStr"/>
      <c r="C743" s="12" t="inlineStr">
        <is>
          <r>
            <t xml:space="preserve">FONTE</t>
          </r>
        </is>
      </c>
      <c r="D743" s="12" t="inlineStr">
        <is>
          <r>
            <t xml:space="preserve">UNID</t>
          </r>
        </is>
      </c>
      <c r="E743" s="12" t="inlineStr">
        <is>
          <r>
            <t xml:space="preserve">COEFICIENTE</t>
          </r>
        </is>
      </c>
      <c r="F743" s="12" t="inlineStr">
        <is>
          <r>
            <t xml:space="preserve">PREÇO UNITÁRIO</t>
          </r>
        </is>
      </c>
      <c r="G743" s="12" t="inlineStr">
        <is>
          <r>
            <t xml:space="preserve">TOTAL</t>
          </r>
        </is>
      </c>
    </row>
    <row r="744" customHeight="1" ht="21">
      <c r="A744" s="34" t="inlineStr">
        <is>
          <r>
            <t xml:space="preserve">00004221</t>
          </r>
        </is>
      </c>
      <c r="B744" s="35" t="inlineStr">
        <is>
          <r>
            <t xml:space="preserve">OLEO DIESEL COMBUSTIVEL COMUM METROPOLITANO S-10 OU S-500</t>
          </r>
        </is>
      </c>
      <c r="C744" s="34" t="inlineStr">
        <is>
          <r>
            <t xml:space="preserve">SINAPI</t>
          </r>
        </is>
      </c>
      <c r="D744" s="34" t="inlineStr">
        <is>
          <r>
            <t xml:space="preserve">L</t>
          </r>
        </is>
      </c>
      <c r="E744" s="36" t="n">
        <v>26.43</v>
      </c>
      <c r="F744" s="37" t="n">
        <v>6.42</v>
      </c>
      <c r="G744" s="37" t="n">
        <f>TRUNC(TRUNC(E744,8)*F744,2)</f>
        <v>169.68</v>
      </c>
    </row>
    <row r="745" customHeight="1" ht="15">
      <c r="A745" s="9" t="inlineStr"/>
      <c r="B745" s="9" t="inlineStr"/>
      <c r="C745" s="9" t="inlineStr"/>
      <c r="D745" s="9" t="inlineStr"/>
      <c r="E745" s="38" t="inlineStr">
        <is>
          <r>
            <t xml:space="preserve">TOTAL Material:</t>
          </r>
        </is>
      </c>
      <c r="F745" s="38" t="inlineStr"/>
      <c r="G745" s="39" t="n">
        <f>SUM(G744:G744)</f>
        <v>169.68</v>
      </c>
    </row>
    <row r="746" customHeight="1" ht="15">
      <c r="A746" s="9" t="inlineStr"/>
      <c r="B746" s="9" t="inlineStr"/>
      <c r="C746" s="9" t="inlineStr"/>
      <c r="D746" s="9" t="inlineStr"/>
      <c r="E746" s="40" t="inlineStr">
        <is>
          <r>
            <t xml:space="preserve">VALOR:</t>
          </r>
        </is>
      </c>
      <c r="F746" s="40" t="inlineStr"/>
      <c r="G746" s="41" t="n">
        <f>ROUND(SUM(G745),2)</f>
        <v>169.68</v>
      </c>
    </row>
    <row r="747" customHeight="1" ht="10">
      <c r="A747" s="9" t="inlineStr"/>
      <c r="B747" s="9" t="inlineStr"/>
      <c r="C747" s="9" t="inlineStr"/>
      <c r="D747" s="9" t="inlineStr"/>
      <c r="E747" s="31" t="inlineStr"/>
      <c r="F747" s="31" t="inlineStr"/>
      <c r="G747" s="31" t="inlineStr"/>
    </row>
    <row r="748" customHeight="1" ht="20">
      <c r="A748" s="32" t="inlineStr">
        <is>
          <r>
            <t xml:space="preserve">96985 HASTE DE ATERRAMENTO, DIÂMETRO 5/8", COM 3 METROS - FORNECIMENTO E INSTALAÇÃO. AF_08/2023 (UN)</t>
          </r>
        </is>
      </c>
      <c r="B748" s="32" t="inlineStr"/>
      <c r="C748" s="32" t="inlineStr"/>
      <c r="D748" s="32" t="inlineStr"/>
      <c r="E748" s="32" t="inlineStr"/>
      <c r="F748" s="32" t="inlineStr"/>
      <c r="G748" s="32" t="inlineStr"/>
    </row>
    <row r="749" customHeight="1" ht="15">
      <c r="A749" s="33" t="inlineStr">
        <is>
          <r>
            <t xml:space="preserve">Material</t>
          </r>
        </is>
      </c>
      <c r="B749" s="33" t="inlineStr"/>
      <c r="C749" s="12" t="inlineStr">
        <is>
          <r>
            <t xml:space="preserve">FONTE</t>
          </r>
        </is>
      </c>
      <c r="D749" s="12" t="inlineStr">
        <is>
          <r>
            <t xml:space="preserve">UNID</t>
          </r>
        </is>
      </c>
      <c r="E749" s="12" t="inlineStr">
        <is>
          <r>
            <t xml:space="preserve">COEFICIENTE</t>
          </r>
        </is>
      </c>
      <c r="F749" s="12" t="inlineStr">
        <is>
          <r>
            <t xml:space="preserve">PREÇO UNITÁRIO</t>
          </r>
        </is>
      </c>
      <c r="G749" s="12" t="inlineStr">
        <is>
          <r>
            <t xml:space="preserve">TOTAL</t>
          </r>
        </is>
      </c>
    </row>
    <row r="750" customHeight="1" ht="29">
      <c r="A750" s="34" t="inlineStr">
        <is>
          <r>
            <t xml:space="preserve">00003379</t>
          </r>
        </is>
      </c>
      <c r="B750" s="35" t="inlineStr">
        <is>
          <r>
            <t xml:space="preserve">HASTE DE ATERRAMENTO EM ACO COM 3,00 M DE COMPRIMENTO E DN = 5/8", REVESTIDA COM BAIXA CAMADA DE COBRE, SEM CONECTOR</t>
          </r>
        </is>
      </c>
      <c r="C750" s="34" t="inlineStr">
        <is>
          <r>
            <t xml:space="preserve">SINAPI</t>
          </r>
        </is>
      </c>
      <c r="D750" s="34" t="inlineStr">
        <is>
          <r>
            <t xml:space="preserve">UN</t>
          </r>
        </is>
      </c>
      <c r="E750" s="36" t="n">
        <v>1.0</v>
      </c>
      <c r="F750" s="37" t="n">
        <v>55.63</v>
      </c>
      <c r="G750" s="37" t="n">
        <f>TRUNC(TRUNC(E750,8)*F750,2)</f>
        <v>55.63</v>
      </c>
    </row>
    <row r="751" customHeight="1" ht="15">
      <c r="A751" s="9" t="inlineStr"/>
      <c r="B751" s="9" t="inlineStr"/>
      <c r="C751" s="9" t="inlineStr"/>
      <c r="D751" s="9" t="inlineStr"/>
      <c r="E751" s="38" t="inlineStr">
        <is>
          <r>
            <t xml:space="preserve">TOTAL Material:</t>
          </r>
        </is>
      </c>
      <c r="F751" s="38" t="inlineStr"/>
      <c r="G751" s="39" t="n">
        <f>SUM(G750:G750)</f>
        <v>55.63</v>
      </c>
    </row>
    <row r="752" customHeight="1" ht="15">
      <c r="A752" s="33" t="inlineStr">
        <is>
          <r>
            <t xml:space="preserve">Mão de Obra com Encargos Complementares</t>
          </r>
        </is>
      </c>
      <c r="B752" s="33" t="inlineStr"/>
      <c r="C752" s="12" t="inlineStr">
        <is>
          <r>
            <t xml:space="preserve">FONTE</t>
          </r>
        </is>
      </c>
      <c r="D752" s="12" t="inlineStr">
        <is>
          <r>
            <t xml:space="preserve">UNID</t>
          </r>
        </is>
      </c>
      <c r="E752" s="12" t="inlineStr">
        <is>
          <r>
            <t xml:space="preserve">COEFICIENTE</t>
          </r>
        </is>
      </c>
      <c r="F752" s="12" t="inlineStr">
        <is>
          <r>
            <t xml:space="preserve">PREÇO UNITÁRIO</t>
          </r>
        </is>
      </c>
      <c r="G752" s="12" t="inlineStr">
        <is>
          <r>
            <t xml:space="preserve">TOTAL</t>
          </r>
        </is>
      </c>
    </row>
    <row r="753" customHeight="1" ht="21">
      <c r="A753" s="34" t="inlineStr">
        <is>
          <r>
            <t xml:space="preserve">88247</t>
          </r>
        </is>
      </c>
      <c r="B753" s="35" t="inlineStr">
        <is>
          <r>
            <t xml:space="preserve">AUXILIAR DE ELETRICISTA COM ENCARGOS COMPLEMENTARES</t>
          </r>
        </is>
      </c>
      <c r="C753" s="34" t="inlineStr">
        <is>
          <r>
            <t xml:space="preserve">SINAPI</t>
          </r>
        </is>
      </c>
      <c r="D753" s="34" t="inlineStr">
        <is>
          <r>
            <t xml:space="preserve">H</t>
          </r>
        </is>
      </c>
      <c r="E753" s="36" t="n">
        <v>0.2484</v>
      </c>
      <c r="F753" s="37" t="n">
        <v>29.26</v>
      </c>
      <c r="G753" s="37" t="n">
        <f>TRUNC(TRUNC(E753,8)*F753,2)</f>
        <v>7.26</v>
      </c>
    </row>
    <row r="754" customHeight="1" ht="15">
      <c r="A754" s="34" t="inlineStr">
        <is>
          <r>
            <t xml:space="preserve">88264</t>
          </r>
        </is>
      </c>
      <c r="B754" s="35" t="inlineStr">
        <is>
          <r>
            <t xml:space="preserve">ELETRICISTA COM ENCARGOS COMPLEMENTARES</t>
          </r>
        </is>
      </c>
      <c r="C754" s="34" t="inlineStr">
        <is>
          <r>
            <t xml:space="preserve">SINAPI</t>
          </r>
        </is>
      </c>
      <c r="D754" s="34" t="inlineStr">
        <is>
          <r>
            <t xml:space="preserve">H</t>
          </r>
        </is>
      </c>
      <c r="E754" s="36" t="n">
        <v>0.2484</v>
      </c>
      <c r="F754" s="37" t="n">
        <v>33.05</v>
      </c>
      <c r="G754" s="37" t="n">
        <f>TRUNC(TRUNC(E754,8)*F754,2)</f>
        <v>8.2</v>
      </c>
    </row>
    <row r="755" customHeight="1" ht="18">
      <c r="A755" s="9" t="inlineStr"/>
      <c r="B755" s="9" t="inlineStr"/>
      <c r="C755" s="9" t="inlineStr"/>
      <c r="D755" s="9" t="inlineStr"/>
      <c r="E755" s="38" t="inlineStr">
        <is>
          <r>
            <t xml:space="preserve">TOTAL Mão de Obra com Encargos Complementares:</t>
          </r>
        </is>
      </c>
      <c r="F755" s="38" t="inlineStr"/>
      <c r="G755" s="39" t="n">
        <f>SUM(G753:G754)</f>
        <v>15.46</v>
      </c>
    </row>
    <row r="756" customHeight="1" ht="15">
      <c r="A756" s="9" t="inlineStr"/>
      <c r="B756" s="9" t="inlineStr"/>
      <c r="C756" s="9" t="inlineStr"/>
      <c r="D756" s="9" t="inlineStr"/>
      <c r="E756" s="40" t="inlineStr">
        <is>
          <r>
            <t xml:space="preserve">VALOR:</t>
          </r>
        </is>
      </c>
      <c r="F756" s="40" t="inlineStr"/>
      <c r="G756" s="41" t="n">
        <f>ROUND(SUM(G751,G755),2)</f>
        <v>71.09</v>
      </c>
    </row>
    <row r="757" customHeight="1" ht="10">
      <c r="A757" s="9" t="inlineStr"/>
      <c r="B757" s="9" t="inlineStr"/>
      <c r="C757" s="9" t="inlineStr"/>
      <c r="D757" s="9" t="inlineStr"/>
      <c r="E757" s="31" t="inlineStr"/>
      <c r="F757" s="31" t="inlineStr"/>
      <c r="G757" s="31" t="inlineStr"/>
    </row>
    <row r="758" customHeight="1" ht="20">
      <c r="A758" s="32" t="inlineStr">
        <is>
          <r>
            <t xml:space="preserve">103670 LANÇAMENTO COM USO DE BALDES, ADENSAMENTO E ACABAMENTO DE CONCRETO EM ESTRUTURAS. AF_02/2022 (M3)</t>
          </r>
        </is>
      </c>
      <c r="B758" s="32" t="inlineStr"/>
      <c r="C758" s="32" t="inlineStr"/>
      <c r="D758" s="32" t="inlineStr"/>
      <c r="E758" s="32" t="inlineStr"/>
      <c r="F758" s="32" t="inlineStr"/>
      <c r="G758" s="32" t="inlineStr"/>
    </row>
    <row r="759" customHeight="1" ht="15">
      <c r="A759" s="33" t="inlineStr">
        <is>
          <r>
            <t xml:space="preserve">Equipamento Custo Horário</t>
          </r>
        </is>
      </c>
      <c r="B759" s="33" t="inlineStr"/>
      <c r="C759" s="12" t="inlineStr">
        <is>
          <r>
            <t xml:space="preserve">FONTE</t>
          </r>
        </is>
      </c>
      <c r="D759" s="12" t="inlineStr">
        <is>
          <r>
            <t xml:space="preserve">UNID</t>
          </r>
        </is>
      </c>
      <c r="E759" s="12" t="inlineStr">
        <is>
          <r>
            <t xml:space="preserve">COEFICIENTE</t>
          </r>
        </is>
      </c>
      <c r="F759" s="12" t="inlineStr">
        <is>
          <r>
            <t xml:space="preserve">PREÇO UNITÁRIO</t>
          </r>
        </is>
      </c>
      <c r="G759" s="12" t="inlineStr">
        <is>
          <r>
            <t xml:space="preserve">TOTAL</t>
          </r>
        </is>
      </c>
    </row>
    <row r="760" customHeight="1" ht="29">
      <c r="A760" s="34" t="inlineStr">
        <is>
          <r>
            <t xml:space="preserve">90587</t>
          </r>
        </is>
      </c>
      <c r="B760" s="35" t="inlineStr">
        <is>
          <r>
            <t xml:space="preserve">VIBRADOR DE IMERSÃO, DIÂMETRO DE PONTEIRA 45MM, MOTOR ELÉTRICO TRIFÁSICO POTÊNCIA DE 2 CV - CHI DIURNO. AF_06/2015</t>
          </r>
        </is>
      </c>
      <c r="C760" s="34" t="inlineStr">
        <is>
          <r>
            <t xml:space="preserve">SINAPI</t>
          </r>
        </is>
      </c>
      <c r="D760" s="34" t="inlineStr">
        <is>
          <r>
            <t xml:space="preserve">CHI</t>
          </r>
        </is>
      </c>
      <c r="E760" s="36" t="n">
        <v>1.417</v>
      </c>
      <c r="F760" s="37" t="n">
        <v>0.55</v>
      </c>
      <c r="G760" s="37" t="n">
        <f>TRUNC(TRUNC(E760,8)*F760,2)</f>
        <v>0.77</v>
      </c>
    </row>
    <row r="761" customHeight="1" ht="29">
      <c r="A761" s="34" t="inlineStr">
        <is>
          <r>
            <t xml:space="preserve">90586</t>
          </r>
        </is>
      </c>
      <c r="B761" s="35" t="inlineStr">
        <is>
          <r>
            <t xml:space="preserve">VIBRADOR DE IMERSÃO, DIÂMETRO DE PONTEIRA 45MM, MOTOR ELÉTRICO TRIFÁSICO POTÊNCIA DE 2 CV - CHP DIURNO. AF_06/2015</t>
          </r>
        </is>
      </c>
      <c r="C761" s="34" t="inlineStr">
        <is>
          <r>
            <t xml:space="preserve">SINAPI</t>
          </r>
        </is>
      </c>
      <c r="D761" s="34" t="inlineStr">
        <is>
          <r>
            <t xml:space="preserve">CHP</t>
          </r>
        </is>
      </c>
      <c r="E761" s="36" t="n">
        <v>1.042</v>
      </c>
      <c r="F761" s="37" t="n">
        <v>1.72</v>
      </c>
      <c r="G761" s="37" t="n">
        <f>TRUNC(TRUNC(E761,8)*F761,2)</f>
        <v>1.79</v>
      </c>
    </row>
    <row r="762" customHeight="1" ht="18">
      <c r="A762" s="9" t="inlineStr"/>
      <c r="B762" s="9" t="inlineStr"/>
      <c r="C762" s="9" t="inlineStr"/>
      <c r="D762" s="9" t="inlineStr"/>
      <c r="E762" s="38" t="inlineStr">
        <is>
          <r>
            <t xml:space="preserve">TOTAL Equipamento Custo Horário:</t>
          </r>
        </is>
      </c>
      <c r="F762" s="38" t="inlineStr"/>
      <c r="G762" s="39" t="n">
        <f>SUM(G760:G761)</f>
        <v>2.56</v>
      </c>
    </row>
    <row r="763" customHeight="1" ht="15">
      <c r="A763" s="33" t="inlineStr">
        <is>
          <r>
            <t xml:space="preserve">Mão de Obra com Encargos Complementares</t>
          </r>
        </is>
      </c>
      <c r="B763" s="33" t="inlineStr"/>
      <c r="C763" s="12" t="inlineStr">
        <is>
          <r>
            <t xml:space="preserve">FONTE</t>
          </r>
        </is>
      </c>
      <c r="D763" s="12" t="inlineStr">
        <is>
          <r>
            <t xml:space="preserve">UNID</t>
          </r>
        </is>
      </c>
      <c r="E763" s="12" t="inlineStr">
        <is>
          <r>
            <t xml:space="preserve">COEFICIENTE</t>
          </r>
        </is>
      </c>
      <c r="F763" s="12" t="inlineStr">
        <is>
          <r>
            <t xml:space="preserve">PREÇO UNITÁRIO</t>
          </r>
        </is>
      </c>
      <c r="G763" s="12" t="inlineStr">
        <is>
          <r>
            <t xml:space="preserve">TOTAL</t>
          </r>
        </is>
      </c>
    </row>
    <row r="764" customHeight="1" ht="21">
      <c r="A764" s="34" t="inlineStr">
        <is>
          <r>
            <t xml:space="preserve">88262</t>
          </r>
        </is>
      </c>
      <c r="B764" s="35" t="inlineStr">
        <is>
          <r>
            <t xml:space="preserve">CARPINTEIRO DE FORMAS COM ENCARGOS COMPLEMENTARES</t>
          </r>
        </is>
      </c>
      <c r="C764" s="34" t="inlineStr">
        <is>
          <r>
            <t xml:space="preserve">SINAPI</t>
          </r>
        </is>
      </c>
      <c r="D764" s="34" t="inlineStr">
        <is>
          <r>
            <t xml:space="preserve">H</t>
          </r>
        </is>
      </c>
      <c r="E764" s="36" t="n">
        <v>2.459</v>
      </c>
      <c r="F764" s="37" t="n">
        <v>30.99</v>
      </c>
      <c r="G764" s="37" t="n">
        <f>TRUNC(TRUNC(E764,8)*F764,2)</f>
        <v>76.2</v>
      </c>
    </row>
    <row r="765" customHeight="1" ht="15">
      <c r="A765" s="34" t="inlineStr">
        <is>
          <r>
            <t xml:space="preserve">88309</t>
          </r>
        </is>
      </c>
      <c r="B765" s="35" t="inlineStr">
        <is>
          <r>
            <t xml:space="preserve">PEDREIRO COM ENCARGOS COMPLEMENTARES</t>
          </r>
        </is>
      </c>
      <c r="C765" s="34" t="inlineStr">
        <is>
          <r>
            <t xml:space="preserve">SINAPI</t>
          </r>
        </is>
      </c>
      <c r="D765" s="34" t="inlineStr">
        <is>
          <r>
            <t xml:space="preserve">H</t>
          </r>
        </is>
      </c>
      <c r="E765" s="36" t="n">
        <v>2.459</v>
      </c>
      <c r="F765" s="37" t="n">
        <v>31.44</v>
      </c>
      <c r="G765" s="37" t="n">
        <f>TRUNC(TRUNC(E765,8)*F765,2)</f>
        <v>77.31</v>
      </c>
    </row>
    <row r="766" customHeight="1" ht="15">
      <c r="A766" s="34" t="inlineStr">
        <is>
          <r>
            <t xml:space="preserve">88316</t>
          </r>
        </is>
      </c>
      <c r="B766" s="35" t="inlineStr">
        <is>
          <r>
            <t xml:space="preserve">SERVENTE COM ENCARGOS COMPLEMENTARES</t>
          </r>
        </is>
      </c>
      <c r="C766" s="34" t="inlineStr">
        <is>
          <r>
            <t xml:space="preserve">SINAPI</t>
          </r>
        </is>
      </c>
      <c r="D766" s="34" t="inlineStr">
        <is>
          <r>
            <t xml:space="preserve">H</t>
          </r>
        </is>
      </c>
      <c r="E766" s="36" t="n">
        <v>7.377</v>
      </c>
      <c r="F766" s="37" t="n">
        <v>26.93</v>
      </c>
      <c r="G766" s="37" t="n">
        <f>TRUNC(TRUNC(E766,8)*F766,2)</f>
        <v>198.66</v>
      </c>
    </row>
    <row r="767" customHeight="1" ht="18">
      <c r="A767" s="9" t="inlineStr"/>
      <c r="B767" s="9" t="inlineStr"/>
      <c r="C767" s="9" t="inlineStr"/>
      <c r="D767" s="9" t="inlineStr"/>
      <c r="E767" s="38" t="inlineStr">
        <is>
          <r>
            <t xml:space="preserve">TOTAL Mão de Obra com Encargos Complementares:</t>
          </r>
        </is>
      </c>
      <c r="F767" s="38" t="inlineStr"/>
      <c r="G767" s="39" t="n">
        <f>SUM(G764:G766)</f>
        <v>352.17</v>
      </c>
    </row>
    <row r="768" customHeight="1" ht="15">
      <c r="A768" s="9" t="inlineStr"/>
      <c r="B768" s="9" t="inlineStr"/>
      <c r="C768" s="9" t="inlineStr"/>
      <c r="D768" s="9" t="inlineStr"/>
      <c r="E768" s="40" t="inlineStr">
        <is>
          <r>
            <t xml:space="preserve">VALOR:</t>
          </r>
        </is>
      </c>
      <c r="F768" s="40" t="inlineStr"/>
      <c r="G768" s="41" t="n">
        <f>ROUND(SUM(G762,G767),2)</f>
        <v>354.73</v>
      </c>
    </row>
    <row r="769" customHeight="1" ht="10">
      <c r="A769" s="9" t="inlineStr"/>
      <c r="B769" s="9" t="inlineStr"/>
      <c r="C769" s="9" t="inlineStr"/>
      <c r="D769" s="9" t="inlineStr"/>
      <c r="E769" s="31" t="inlineStr"/>
      <c r="F769" s="31" t="inlineStr"/>
      <c r="G769" s="31" t="inlineStr"/>
    </row>
    <row r="770" customHeight="1" ht="20">
      <c r="A770" s="32" t="inlineStr">
        <is>
          <r>
            <t xml:space="preserve">96620 LASTRO DE CONCRETO MAGRO, APLICADO EM PISOS, LAJES SOBRE SOLO OU RADIERS. AF_01/2024 (M3)</t>
          </r>
        </is>
      </c>
      <c r="B770" s="32" t="inlineStr"/>
      <c r="C770" s="32" t="inlineStr"/>
      <c r="D770" s="32" t="inlineStr"/>
      <c r="E770" s="32" t="inlineStr"/>
      <c r="F770" s="32" t="inlineStr"/>
      <c r="G770" s="32" t="inlineStr"/>
    </row>
    <row r="771" customHeight="1" ht="15">
      <c r="A771" s="33" t="inlineStr">
        <is>
          <r>
            <t xml:space="preserve">Mão de Obra com Encargos Complementares</t>
          </r>
        </is>
      </c>
      <c r="B771" s="33" t="inlineStr"/>
      <c r="C771" s="12" t="inlineStr">
        <is>
          <r>
            <t xml:space="preserve">FONTE</t>
          </r>
        </is>
      </c>
      <c r="D771" s="12" t="inlineStr">
        <is>
          <r>
            <t xml:space="preserve">UNID</t>
          </r>
        </is>
      </c>
      <c r="E771" s="12" t="inlineStr">
        <is>
          <r>
            <t xml:space="preserve">COEFICIENTE</t>
          </r>
        </is>
      </c>
      <c r="F771" s="12" t="inlineStr">
        <is>
          <r>
            <t xml:space="preserve">PREÇO UNITÁRIO</t>
          </r>
        </is>
      </c>
      <c r="G771" s="12" t="inlineStr">
        <is>
          <r>
            <t xml:space="preserve">TOTAL</t>
          </r>
        </is>
      </c>
    </row>
    <row r="772" customHeight="1" ht="15">
      <c r="A772" s="34" t="inlineStr">
        <is>
          <r>
            <t xml:space="preserve">88309</t>
          </r>
        </is>
      </c>
      <c r="B772" s="35" t="inlineStr">
        <is>
          <r>
            <t xml:space="preserve">PEDREIRO COM ENCARGOS COMPLEMENTARES</t>
          </r>
        </is>
      </c>
      <c r="C772" s="34" t="inlineStr">
        <is>
          <r>
            <t xml:space="preserve">SINAPI</t>
          </r>
        </is>
      </c>
      <c r="D772" s="34" t="inlineStr">
        <is>
          <r>
            <t xml:space="preserve">H</t>
          </r>
        </is>
      </c>
      <c r="E772" s="36" t="n">
        <v>5.083</v>
      </c>
      <c r="F772" s="37" t="n">
        <v>31.44</v>
      </c>
      <c r="G772" s="37" t="n">
        <f>TRUNC(TRUNC(E772,8)*F772,2)</f>
        <v>159.8</v>
      </c>
    </row>
    <row r="773" customHeight="1" ht="15">
      <c r="A773" s="34" t="inlineStr">
        <is>
          <r>
            <t xml:space="preserve">88316</t>
          </r>
        </is>
      </c>
      <c r="B773" s="35" t="inlineStr">
        <is>
          <r>
            <t xml:space="preserve">SERVENTE COM ENCARGOS COMPLEMENTARES</t>
          </r>
        </is>
      </c>
      <c r="C773" s="34" t="inlineStr">
        <is>
          <r>
            <t xml:space="preserve">SINAPI</t>
          </r>
        </is>
      </c>
      <c r="D773" s="34" t="inlineStr">
        <is>
          <r>
            <t xml:space="preserve">H</t>
          </r>
        </is>
      </c>
      <c r="E773" s="36" t="n">
        <v>1.838</v>
      </c>
      <c r="F773" s="37" t="n">
        <v>26.93</v>
      </c>
      <c r="G773" s="37" t="n">
        <f>TRUNC(TRUNC(E773,8)*F773,2)</f>
        <v>49.49</v>
      </c>
    </row>
    <row r="774" customHeight="1" ht="18">
      <c r="A774" s="9" t="inlineStr"/>
      <c r="B774" s="9" t="inlineStr"/>
      <c r="C774" s="9" t="inlineStr"/>
      <c r="D774" s="9" t="inlineStr"/>
      <c r="E774" s="38" t="inlineStr">
        <is>
          <r>
            <t xml:space="preserve">TOTAL Mão de Obra com Encargos Complementares:</t>
          </r>
        </is>
      </c>
      <c r="F774" s="38" t="inlineStr"/>
      <c r="G774" s="39" t="n">
        <f>SUM(G772:G773)</f>
        <v>209.29</v>
      </c>
    </row>
    <row r="775" customHeight="1" ht="15">
      <c r="A775" s="33" t="inlineStr">
        <is>
          <r>
            <t xml:space="preserve">Serviço</t>
          </r>
        </is>
      </c>
      <c r="B775" s="33" t="inlineStr"/>
      <c r="C775" s="12" t="inlineStr">
        <is>
          <r>
            <t xml:space="preserve">FONTE</t>
          </r>
        </is>
      </c>
      <c r="D775" s="12" t="inlineStr">
        <is>
          <r>
            <t xml:space="preserve">UNID</t>
          </r>
        </is>
      </c>
      <c r="E775" s="12" t="inlineStr">
        <is>
          <r>
            <t xml:space="preserve">COEFICIENTE</t>
          </r>
        </is>
      </c>
      <c r="F775" s="12" t="inlineStr">
        <is>
          <r>
            <t xml:space="preserve">PREÇO UNITÁRIO</t>
          </r>
        </is>
      </c>
      <c r="G775" s="12" t="inlineStr">
        <is>
          <r>
            <t xml:space="preserve">TOTAL</t>
          </r>
        </is>
      </c>
    </row>
    <row r="776" customHeight="1" ht="29">
      <c r="A776" s="34" t="inlineStr">
        <is>
          <r>
            <t xml:space="preserve">94968</t>
          </r>
        </is>
      </c>
      <c r="B776" s="35" t="inlineStr">
        <is>
          <r>
            <t xml:space="preserve">CONCRETO MAGRO PARA LASTRO, TRAÇO 1:4,5:4,5 (EM MASSA SECA DE CIMENTO/ AREIA MÉDIA/ BRITA 1) - PREPARO MECÂNICO COM BETONEIRA 600 L. AF_05/2021</t>
          </r>
        </is>
      </c>
      <c r="C776" s="34" t="inlineStr">
        <is>
          <r>
            <t xml:space="preserve">SINAPI</t>
          </r>
        </is>
      </c>
      <c r="D776" s="34" t="inlineStr">
        <is>
          <r>
            <t xml:space="preserve">M3</t>
          </r>
        </is>
      </c>
      <c r="E776" s="36" t="n">
        <v>1.38</v>
      </c>
      <c r="F776" s="37" t="n">
        <v>622.22</v>
      </c>
      <c r="G776" s="37" t="n">
        <f>TRUNC(TRUNC(E776,8)*F776,2)</f>
        <v>858.66</v>
      </c>
    </row>
    <row r="777" customHeight="1" ht="15">
      <c r="A777" s="9" t="inlineStr"/>
      <c r="B777" s="9" t="inlineStr"/>
      <c r="C777" s="9" t="inlineStr"/>
      <c r="D777" s="9" t="inlineStr"/>
      <c r="E777" s="38" t="inlineStr">
        <is>
          <r>
            <t xml:space="preserve">TOTAL Serviço:</t>
          </r>
        </is>
      </c>
      <c r="F777" s="38" t="inlineStr"/>
      <c r="G777" s="39" t="n">
        <f>SUM(G776:G776)</f>
        <v>858.66</v>
      </c>
    </row>
    <row r="778" customHeight="1" ht="15">
      <c r="A778" s="9" t="inlineStr"/>
      <c r="B778" s="9" t="inlineStr"/>
      <c r="C778" s="9" t="inlineStr"/>
      <c r="D778" s="9" t="inlineStr"/>
      <c r="E778" s="40" t="inlineStr">
        <is>
          <r>
            <t xml:space="preserve">VALOR:</t>
          </r>
        </is>
      </c>
      <c r="F778" s="40" t="inlineStr"/>
      <c r="G778" s="41" t="n">
        <f>ROUND(SUM(G774,G777),2)</f>
        <v>1067.95</v>
      </c>
    </row>
    <row r="779" customHeight="1" ht="10">
      <c r="A779" s="9" t="inlineStr"/>
      <c r="B779" s="9" t="inlineStr"/>
      <c r="C779" s="9" t="inlineStr"/>
      <c r="D779" s="9" t="inlineStr"/>
      <c r="E779" s="31" t="inlineStr"/>
      <c r="F779" s="31" t="inlineStr"/>
      <c r="G779" s="31" t="inlineStr"/>
    </row>
    <row r="780" customHeight="1" ht="20">
      <c r="A780" s="32" t="inlineStr">
        <is>
          <r>
            <t xml:space="preserve">88282 MOTORISTA DE CAMINHÃO COM ENCARGOS COMPLEMENTARES (H)</t>
          </r>
        </is>
      </c>
      <c r="B780" s="32" t="inlineStr"/>
      <c r="C780" s="32" t="inlineStr"/>
      <c r="D780" s="32" t="inlineStr"/>
      <c r="E780" s="32" t="inlineStr"/>
      <c r="F780" s="32" t="inlineStr"/>
      <c r="G780" s="32" t="inlineStr"/>
    </row>
    <row r="781" customHeight="1" ht="15">
      <c r="A781" s="33" t="inlineStr">
        <is>
          <r>
            <t xml:space="preserve">Encargos Complementares</t>
          </r>
        </is>
      </c>
      <c r="B781" s="33" t="inlineStr"/>
      <c r="C781" s="12" t="inlineStr">
        <is>
          <r>
            <t xml:space="preserve">FONTE</t>
          </r>
        </is>
      </c>
      <c r="D781" s="12" t="inlineStr">
        <is>
          <r>
            <t xml:space="preserve">UNID</t>
          </r>
        </is>
      </c>
      <c r="E781" s="12" t="inlineStr">
        <is>
          <r>
            <t xml:space="preserve">COEFICIENTE</t>
          </r>
        </is>
      </c>
      <c r="F781" s="12" t="inlineStr">
        <is>
          <r>
            <t xml:space="preserve">PREÇO UNITÁRIO</t>
          </r>
        </is>
      </c>
      <c r="G781" s="12" t="inlineStr">
        <is>
          <r>
            <t xml:space="preserve">TOTAL</t>
          </r>
        </is>
      </c>
    </row>
    <row r="782" customHeight="1" ht="21">
      <c r="A782" s="34" t="inlineStr">
        <is>
          <r>
            <t xml:space="preserve">00037370</t>
          </r>
        </is>
      </c>
      <c r="B782" s="35" t="inlineStr">
        <is>
          <r>
            <t xml:space="preserve">ALIMENTACAO - HORISTA (COLETADO CAIXA - ENCARGOS COMPLEMENTARES)</t>
          </r>
        </is>
      </c>
      <c r="C782" s="34" t="inlineStr">
        <is>
          <r>
            <t xml:space="preserve">SINAPI</t>
          </r>
        </is>
      </c>
      <c r="D782" s="34" t="inlineStr">
        <is>
          <r>
            <t xml:space="preserve">H</t>
          </r>
        </is>
      </c>
      <c r="E782" s="36" t="n">
        <v>1.0</v>
      </c>
      <c r="F782" s="37" t="n">
        <v>3.44</v>
      </c>
      <c r="G782" s="37" t="n">
        <f>TRUNC(TRUNC(E782,8)*F782,2)</f>
        <v>3.44</v>
      </c>
    </row>
    <row r="783" customHeight="1" ht="21">
      <c r="A783" s="34" t="inlineStr">
        <is>
          <r>
            <t xml:space="preserve">00043488</t>
          </r>
        </is>
      </c>
      <c r="B783" s="35" t="inlineStr">
        <is>
          <r>
            <t xml:space="preserve">EPI - FAMILIA OPERADOR ESCAVADEIRA - HORISTA (ENCARGOS COMPLEMENTARES - COLETADO CAIXA)</t>
          </r>
        </is>
      </c>
      <c r="C783" s="34" t="inlineStr">
        <is>
          <r>
            <t xml:space="preserve">SINAPI</t>
          </r>
        </is>
      </c>
      <c r="D783" s="34" t="inlineStr">
        <is>
          <r>
            <t xml:space="preserve">H</t>
          </r>
        </is>
      </c>
      <c r="E783" s="36" t="n">
        <v>1.0</v>
      </c>
      <c r="F783" s="37" t="n">
        <v>0.89</v>
      </c>
      <c r="G783" s="37" t="n">
        <f>TRUNC(TRUNC(E783,8)*F783,2)</f>
        <v>0.89</v>
      </c>
    </row>
    <row r="784" customHeight="1" ht="21">
      <c r="A784" s="34" t="inlineStr">
        <is>
          <r>
            <t xml:space="preserve">00037372</t>
          </r>
        </is>
      </c>
      <c r="B784" s="35" t="inlineStr">
        <is>
          <r>
            <t xml:space="preserve">EXAMES - HORISTA (COLETADO CAIXA - ENCARGOS COMPLEMENTARES)</t>
          </r>
        </is>
      </c>
      <c r="C784" s="34" t="inlineStr">
        <is>
          <r>
            <t xml:space="preserve">SINAPI</t>
          </r>
        </is>
      </c>
      <c r="D784" s="34" t="inlineStr">
        <is>
          <r>
            <t xml:space="preserve">H</t>
          </r>
        </is>
      </c>
      <c r="E784" s="36" t="n">
        <v>1.0</v>
      </c>
      <c r="F784" s="37" t="n">
        <v>1.43</v>
      </c>
      <c r="G784" s="37" t="n">
        <f>TRUNC(TRUNC(E784,8)*F784,2)</f>
        <v>1.43</v>
      </c>
    </row>
    <row r="785" customHeight="1" ht="29">
      <c r="A785" s="34" t="inlineStr">
        <is>
          <r>
            <t xml:space="preserve">00043464</t>
          </r>
        </is>
      </c>
      <c r="B785" s="35" t="inlineStr">
        <is>
          <r>
            <t xml:space="preserve">FERRAMENTAS - FAMILIA OPERADOR ESCAVADEIRA - HORISTA (ENCARGOS COMPLEMENTARES - COLETADO CAIXA)</t>
          </r>
        </is>
      </c>
      <c r="C785" s="34" t="inlineStr">
        <is>
          <r>
            <t xml:space="preserve">SINAPI</t>
          </r>
        </is>
      </c>
      <c r="D785" s="34" t="inlineStr">
        <is>
          <r>
            <t xml:space="preserve">H</t>
          </r>
        </is>
      </c>
      <c r="E785" s="36" t="n">
        <v>1.0</v>
      </c>
      <c r="F785" s="37" t="n">
        <v>0.01</v>
      </c>
      <c r="G785" s="37" t="n">
        <f>TRUNC(TRUNC(E785,8)*F785,2)</f>
        <v>0.01</v>
      </c>
    </row>
    <row r="786" customHeight="1" ht="21">
      <c r="A786" s="34" t="inlineStr">
        <is>
          <r>
            <t xml:space="preserve">00037373</t>
          </r>
        </is>
      </c>
      <c r="B786" s="35" t="inlineStr">
        <is>
          <r>
            <t xml:space="preserve">SEGURO - HORISTA (COLETADO CAIXA - ENCARGOS COMPLEMENTARES)</t>
          </r>
        </is>
      </c>
      <c r="C786" s="34" t="inlineStr">
        <is>
          <r>
            <t xml:space="preserve">SINAPI</t>
          </r>
        </is>
      </c>
      <c r="D786" s="34" t="inlineStr">
        <is>
          <r>
            <t xml:space="preserve">H</t>
          </r>
        </is>
      </c>
      <c r="E786" s="36" t="n">
        <v>1.0</v>
      </c>
      <c r="F786" s="37" t="n">
        <v>0.08</v>
      </c>
      <c r="G786" s="37" t="n">
        <f>TRUNC(TRUNC(E786,8)*F786,2)</f>
        <v>0.08</v>
      </c>
    </row>
    <row r="787" customHeight="1" ht="21">
      <c r="A787" s="34" t="inlineStr">
        <is>
          <r>
            <t xml:space="preserve">00037371</t>
          </r>
        </is>
      </c>
      <c r="B787" s="35" t="inlineStr">
        <is>
          <r>
            <t xml:space="preserve">TRANSPORTE - HORISTA (COLETADO CAIXA - ENCARGOS COMPLEMENTARES)</t>
          </r>
        </is>
      </c>
      <c r="C787" s="34" t="inlineStr">
        <is>
          <r>
            <t xml:space="preserve">SINAPI</t>
          </r>
        </is>
      </c>
      <c r="D787" s="34" t="inlineStr">
        <is>
          <r>
            <t xml:space="preserve">H</t>
          </r>
        </is>
      </c>
      <c r="E787" s="36" t="n">
        <v>1.0</v>
      </c>
      <c r="F787" s="37" t="n">
        <v>0.6</v>
      </c>
      <c r="G787" s="37" t="n">
        <f>TRUNC(TRUNC(E787,8)*F787,2)</f>
        <v>0.6</v>
      </c>
    </row>
    <row r="788" customHeight="1" ht="15">
      <c r="A788" s="9" t="inlineStr"/>
      <c r="B788" s="9" t="inlineStr"/>
      <c r="C788" s="9" t="inlineStr"/>
      <c r="D788" s="9" t="inlineStr"/>
      <c r="E788" s="38" t="inlineStr">
        <is>
          <r>
            <t xml:space="preserve">TOTAL Encargos Complementares:</t>
          </r>
        </is>
      </c>
      <c r="F788" s="38" t="inlineStr"/>
      <c r="G788" s="39" t="n">
        <f>SUM(G782:G787)</f>
        <v>6.45</v>
      </c>
    </row>
    <row r="789" customHeight="1" ht="15">
      <c r="A789" s="33" t="inlineStr">
        <is>
          <r>
            <t xml:space="preserve">Mão de Obra</t>
          </r>
        </is>
      </c>
      <c r="B789" s="33" t="inlineStr"/>
      <c r="C789" s="12" t="inlineStr">
        <is>
          <r>
            <t xml:space="preserve">FONTE</t>
          </r>
        </is>
      </c>
      <c r="D789" s="12" t="inlineStr">
        <is>
          <r>
            <t xml:space="preserve">UNID</t>
          </r>
        </is>
      </c>
      <c r="E789" s="12" t="inlineStr">
        <is>
          <r>
            <t xml:space="preserve">COEFICIENTE</t>
          </r>
        </is>
      </c>
      <c r="F789" s="12" t="inlineStr">
        <is>
          <r>
            <t xml:space="preserve">PREÇO UNITÁRIO</t>
          </r>
        </is>
      </c>
      <c r="G789" s="12" t="inlineStr">
        <is>
          <r>
            <t xml:space="preserve">TOTAL</t>
          </r>
        </is>
      </c>
    </row>
    <row r="790" customHeight="1" ht="15">
      <c r="A790" s="34" t="inlineStr">
        <is>
          <r>
            <t xml:space="preserve">00004093</t>
          </r>
        </is>
      </c>
      <c r="B790" s="35" t="inlineStr">
        <is>
          <r>
            <t xml:space="preserve">MOTORISTA DE CAMINHAO (HORISTA)</t>
          </r>
        </is>
      </c>
      <c r="C790" s="34" t="inlineStr">
        <is>
          <r>
            <t xml:space="preserve">SINAPI</t>
          </r>
        </is>
      </c>
      <c r="D790" s="34" t="inlineStr">
        <is>
          <r>
            <t xml:space="preserve">H</t>
          </r>
        </is>
      </c>
      <c r="E790" s="36" t="n">
        <v>1.0</v>
      </c>
      <c r="F790" s="37" t="n">
        <v>26.55</v>
      </c>
      <c r="G790" s="37" t="n">
        <f>TRUNC(TRUNC(E790,8)*F790,2)</f>
        <v>26.55</v>
      </c>
    </row>
    <row r="791" customHeight="1" ht="15">
      <c r="A791" s="9" t="inlineStr"/>
      <c r="B791" s="9" t="inlineStr"/>
      <c r="C791" s="9" t="inlineStr"/>
      <c r="D791" s="9" t="inlineStr"/>
      <c r="E791" s="38" t="inlineStr">
        <is>
          <r>
            <t xml:space="preserve">TOTAL Mão de Obra:</t>
          </r>
        </is>
      </c>
      <c r="F791" s="38" t="inlineStr"/>
      <c r="G791" s="39" t="n">
        <f>SUM(G790:G790)</f>
        <v>26.55</v>
      </c>
    </row>
    <row r="792" customHeight="1" ht="15">
      <c r="A792" s="33" t="inlineStr">
        <is>
          <r>
            <t xml:space="preserve">Serviço</t>
          </r>
        </is>
      </c>
      <c r="B792" s="33" t="inlineStr"/>
      <c r="C792" s="12" t="inlineStr">
        <is>
          <r>
            <t xml:space="preserve">FONTE</t>
          </r>
        </is>
      </c>
      <c r="D792" s="12" t="inlineStr">
        <is>
          <r>
            <t xml:space="preserve">UNID</t>
          </r>
        </is>
      </c>
      <c r="E792" s="12" t="inlineStr">
        <is>
          <r>
            <t xml:space="preserve">COEFICIENTE</t>
          </r>
        </is>
      </c>
      <c r="F792" s="12" t="inlineStr">
        <is>
          <r>
            <t xml:space="preserve">PREÇO UNITÁRIO</t>
          </r>
        </is>
      </c>
      <c r="G792" s="12" t="inlineStr">
        <is>
          <r>
            <t xml:space="preserve">TOTAL</t>
          </r>
        </is>
      </c>
    </row>
    <row r="793" customHeight="1" ht="21">
      <c r="A793" s="34" t="inlineStr">
        <is>
          <r>
            <t xml:space="preserve">95347</t>
          </r>
        </is>
      </c>
      <c r="B793" s="35" t="inlineStr">
        <is>
          <r>
            <t xml:space="preserve">CURSO DE CAPACITAÇÃO PARA MOTORISTA DE CAMINHÃO (ENCARGOS COMPLEMENTARES) - HORISTA</t>
          </r>
        </is>
      </c>
      <c r="C793" s="34" t="inlineStr">
        <is>
          <r>
            <t xml:space="preserve">SINAPI</t>
          </r>
        </is>
      </c>
      <c r="D793" s="34" t="inlineStr">
        <is>
          <r>
            <t xml:space="preserve">H</t>
          </r>
        </is>
      </c>
      <c r="E793" s="36" t="n">
        <v>1.0</v>
      </c>
      <c r="F793" s="37" t="n">
        <v>0.13</v>
      </c>
      <c r="G793" s="37" t="n">
        <f>TRUNC(TRUNC(E793,8)*F793,2)</f>
        <v>0.13</v>
      </c>
    </row>
    <row r="794" customHeight="1" ht="15">
      <c r="A794" s="9" t="inlineStr"/>
      <c r="B794" s="9" t="inlineStr"/>
      <c r="C794" s="9" t="inlineStr"/>
      <c r="D794" s="9" t="inlineStr"/>
      <c r="E794" s="38" t="inlineStr">
        <is>
          <r>
            <t xml:space="preserve">TOTAL Serviço:</t>
          </r>
        </is>
      </c>
      <c r="F794" s="38" t="inlineStr"/>
      <c r="G794" s="39" t="n">
        <f>SUM(G793:G793)</f>
        <v>0.13</v>
      </c>
    </row>
    <row r="795" customHeight="1" ht="15">
      <c r="A795" s="9" t="inlineStr"/>
      <c r="B795" s="9" t="inlineStr"/>
      <c r="C795" s="9" t="inlineStr"/>
      <c r="D795" s="9" t="inlineStr"/>
      <c r="E795" s="40" t="inlineStr">
        <is>
          <r>
            <t xml:space="preserve">VALOR:</t>
          </r>
        </is>
      </c>
      <c r="F795" s="40" t="inlineStr"/>
      <c r="G795" s="41" t="n">
        <f>ROUND(SUM(G788,G791,G794),2)</f>
        <v>33.13</v>
      </c>
    </row>
    <row r="796" customHeight="1" ht="10">
      <c r="A796" s="9" t="inlineStr"/>
      <c r="B796" s="9" t="inlineStr"/>
      <c r="C796" s="9" t="inlineStr"/>
      <c r="D796" s="9" t="inlineStr"/>
      <c r="E796" s="31" t="inlineStr"/>
      <c r="F796" s="31" t="inlineStr"/>
      <c r="G796" s="31" t="inlineStr"/>
    </row>
    <row r="797" customHeight="1" ht="20">
      <c r="A797" s="32" t="inlineStr">
        <is>
          <r>
            <t xml:space="preserve">88286 MOTORISTA OPERADOR DE MUNCK COM ENCARGOS COMPLEMENTARES (H)</t>
          </r>
        </is>
      </c>
      <c r="B797" s="32" t="inlineStr"/>
      <c r="C797" s="32" t="inlineStr"/>
      <c r="D797" s="32" t="inlineStr"/>
      <c r="E797" s="32" t="inlineStr"/>
      <c r="F797" s="32" t="inlineStr"/>
      <c r="G797" s="32" t="inlineStr"/>
    </row>
    <row r="798" customHeight="1" ht="15">
      <c r="A798" s="33" t="inlineStr">
        <is>
          <r>
            <t xml:space="preserve">Encargos Complementares</t>
          </r>
        </is>
      </c>
      <c r="B798" s="33" t="inlineStr"/>
      <c r="C798" s="12" t="inlineStr">
        <is>
          <r>
            <t xml:space="preserve">FONTE</t>
          </r>
        </is>
      </c>
      <c r="D798" s="12" t="inlineStr">
        <is>
          <r>
            <t xml:space="preserve">UNID</t>
          </r>
        </is>
      </c>
      <c r="E798" s="12" t="inlineStr">
        <is>
          <r>
            <t xml:space="preserve">COEFICIENTE</t>
          </r>
        </is>
      </c>
      <c r="F798" s="12" t="inlineStr">
        <is>
          <r>
            <t xml:space="preserve">PREÇO UNITÁRIO</t>
          </r>
        </is>
      </c>
      <c r="G798" s="12" t="inlineStr">
        <is>
          <r>
            <t xml:space="preserve">TOTAL</t>
          </r>
        </is>
      </c>
    </row>
    <row r="799" customHeight="1" ht="21">
      <c r="A799" s="34" t="inlineStr">
        <is>
          <r>
            <t xml:space="preserve">00037370</t>
          </r>
        </is>
      </c>
      <c r="B799" s="35" t="inlineStr">
        <is>
          <r>
            <t xml:space="preserve">ALIMENTACAO - HORISTA (COLETADO CAIXA - ENCARGOS COMPLEMENTARES)</t>
          </r>
        </is>
      </c>
      <c r="C799" s="34" t="inlineStr">
        <is>
          <r>
            <t xml:space="preserve">SINAPI</t>
          </r>
        </is>
      </c>
      <c r="D799" s="34" t="inlineStr">
        <is>
          <r>
            <t xml:space="preserve">H</t>
          </r>
        </is>
      </c>
      <c r="E799" s="36" t="n">
        <v>1.0</v>
      </c>
      <c r="F799" s="37" t="n">
        <v>3.44</v>
      </c>
      <c r="G799" s="37" t="n">
        <f>TRUNC(TRUNC(E799,8)*F799,2)</f>
        <v>3.44</v>
      </c>
    </row>
    <row r="800" customHeight="1" ht="21">
      <c r="A800" s="34" t="inlineStr">
        <is>
          <r>
            <t xml:space="preserve">00043488</t>
          </r>
        </is>
      </c>
      <c r="B800" s="35" t="inlineStr">
        <is>
          <r>
            <t xml:space="preserve">EPI - FAMILIA OPERADOR ESCAVADEIRA - HORISTA (ENCARGOS COMPLEMENTARES - COLETADO CAIXA)</t>
          </r>
        </is>
      </c>
      <c r="C800" s="34" t="inlineStr">
        <is>
          <r>
            <t xml:space="preserve">SINAPI</t>
          </r>
        </is>
      </c>
      <c r="D800" s="34" t="inlineStr">
        <is>
          <r>
            <t xml:space="preserve">H</t>
          </r>
        </is>
      </c>
      <c r="E800" s="36" t="n">
        <v>1.0</v>
      </c>
      <c r="F800" s="37" t="n">
        <v>0.89</v>
      </c>
      <c r="G800" s="37" t="n">
        <f>TRUNC(TRUNC(E800,8)*F800,2)</f>
        <v>0.89</v>
      </c>
    </row>
    <row r="801" customHeight="1" ht="21">
      <c r="A801" s="34" t="inlineStr">
        <is>
          <r>
            <t xml:space="preserve">00037372</t>
          </r>
        </is>
      </c>
      <c r="B801" s="35" t="inlineStr">
        <is>
          <r>
            <t xml:space="preserve">EXAMES - HORISTA (COLETADO CAIXA - ENCARGOS COMPLEMENTARES)</t>
          </r>
        </is>
      </c>
      <c r="C801" s="34" t="inlineStr">
        <is>
          <r>
            <t xml:space="preserve">SINAPI</t>
          </r>
        </is>
      </c>
      <c r="D801" s="34" t="inlineStr">
        <is>
          <r>
            <t xml:space="preserve">H</t>
          </r>
        </is>
      </c>
      <c r="E801" s="36" t="n">
        <v>1.0</v>
      </c>
      <c r="F801" s="37" t="n">
        <v>1.43</v>
      </c>
      <c r="G801" s="37" t="n">
        <f>TRUNC(TRUNC(E801,8)*F801,2)</f>
        <v>1.43</v>
      </c>
    </row>
    <row r="802" customHeight="1" ht="29">
      <c r="A802" s="34" t="inlineStr">
        <is>
          <r>
            <t xml:space="preserve">00043464</t>
          </r>
        </is>
      </c>
      <c r="B802" s="35" t="inlineStr">
        <is>
          <r>
            <t xml:space="preserve">FERRAMENTAS - FAMILIA OPERADOR ESCAVADEIRA - HORISTA (ENCARGOS COMPLEMENTARES - COLETADO CAIXA)</t>
          </r>
        </is>
      </c>
      <c r="C802" s="34" t="inlineStr">
        <is>
          <r>
            <t xml:space="preserve">SINAPI</t>
          </r>
        </is>
      </c>
      <c r="D802" s="34" t="inlineStr">
        <is>
          <r>
            <t xml:space="preserve">H</t>
          </r>
        </is>
      </c>
      <c r="E802" s="36" t="n">
        <v>1.0</v>
      </c>
      <c r="F802" s="37" t="n">
        <v>0.01</v>
      </c>
      <c r="G802" s="37" t="n">
        <f>TRUNC(TRUNC(E802,8)*F802,2)</f>
        <v>0.01</v>
      </c>
    </row>
    <row r="803" customHeight="1" ht="21">
      <c r="A803" s="34" t="inlineStr">
        <is>
          <r>
            <t xml:space="preserve">00037373</t>
          </r>
        </is>
      </c>
      <c r="B803" s="35" t="inlineStr">
        <is>
          <r>
            <t xml:space="preserve">SEGURO - HORISTA (COLETADO CAIXA - ENCARGOS COMPLEMENTARES)</t>
          </r>
        </is>
      </c>
      <c r="C803" s="34" t="inlineStr">
        <is>
          <r>
            <t xml:space="preserve">SINAPI</t>
          </r>
        </is>
      </c>
      <c r="D803" s="34" t="inlineStr">
        <is>
          <r>
            <t xml:space="preserve">H</t>
          </r>
        </is>
      </c>
      <c r="E803" s="36" t="n">
        <v>1.0</v>
      </c>
      <c r="F803" s="37" t="n">
        <v>0.08</v>
      </c>
      <c r="G803" s="37" t="n">
        <f>TRUNC(TRUNC(E803,8)*F803,2)</f>
        <v>0.08</v>
      </c>
    </row>
    <row r="804" customHeight="1" ht="21">
      <c r="A804" s="34" t="inlineStr">
        <is>
          <r>
            <t xml:space="preserve">00037371</t>
          </r>
        </is>
      </c>
      <c r="B804" s="35" t="inlineStr">
        <is>
          <r>
            <t xml:space="preserve">TRANSPORTE - HORISTA (COLETADO CAIXA - ENCARGOS COMPLEMENTARES)</t>
          </r>
        </is>
      </c>
      <c r="C804" s="34" t="inlineStr">
        <is>
          <r>
            <t xml:space="preserve">SINAPI</t>
          </r>
        </is>
      </c>
      <c r="D804" s="34" t="inlineStr">
        <is>
          <r>
            <t xml:space="preserve">H</t>
          </r>
        </is>
      </c>
      <c r="E804" s="36" t="n">
        <v>1.0</v>
      </c>
      <c r="F804" s="37" t="n">
        <v>0.6</v>
      </c>
      <c r="G804" s="37" t="n">
        <f>TRUNC(TRUNC(E804,8)*F804,2)</f>
        <v>0.6</v>
      </c>
    </row>
    <row r="805" customHeight="1" ht="15">
      <c r="A805" s="9" t="inlineStr"/>
      <c r="B805" s="9" t="inlineStr"/>
      <c r="C805" s="9" t="inlineStr"/>
      <c r="D805" s="9" t="inlineStr"/>
      <c r="E805" s="38" t="inlineStr">
        <is>
          <r>
            <t xml:space="preserve">TOTAL Encargos Complementares:</t>
          </r>
        </is>
      </c>
      <c r="F805" s="38" t="inlineStr"/>
      <c r="G805" s="39" t="n">
        <f>SUM(G799:G804)</f>
        <v>6.45</v>
      </c>
    </row>
    <row r="806" customHeight="1" ht="15">
      <c r="A806" s="33" t="inlineStr">
        <is>
          <r>
            <t xml:space="preserve">Mão de Obra</t>
          </r>
        </is>
      </c>
      <c r="B806" s="33" t="inlineStr"/>
      <c r="C806" s="12" t="inlineStr">
        <is>
          <r>
            <t xml:space="preserve">FONTE</t>
          </r>
        </is>
      </c>
      <c r="D806" s="12" t="inlineStr">
        <is>
          <r>
            <t xml:space="preserve">UNID</t>
          </r>
        </is>
      </c>
      <c r="E806" s="12" t="inlineStr">
        <is>
          <r>
            <t xml:space="preserve">COEFICIENTE</t>
          </r>
        </is>
      </c>
      <c r="F806" s="12" t="inlineStr">
        <is>
          <r>
            <t xml:space="preserve">PREÇO UNITÁRIO</t>
          </r>
        </is>
      </c>
      <c r="G806" s="12" t="inlineStr">
        <is>
          <r>
            <t xml:space="preserve">TOTAL</t>
          </r>
        </is>
      </c>
    </row>
    <row r="807" customHeight="1" ht="21">
      <c r="A807" s="34" t="inlineStr">
        <is>
          <r>
            <t xml:space="preserve">00004096</t>
          </r>
        </is>
      </c>
      <c r="B807" s="35" t="inlineStr">
        <is>
          <r>
            <t xml:space="preserve">MOTORISTA OPERADOR DE CAMINHAO COM MUNCK (HORISTA)</t>
          </r>
        </is>
      </c>
      <c r="C807" s="34" t="inlineStr">
        <is>
          <r>
            <t xml:space="preserve">SINAPI</t>
          </r>
        </is>
      </c>
      <c r="D807" s="34" t="inlineStr">
        <is>
          <r>
            <t xml:space="preserve">H</t>
          </r>
        </is>
      </c>
      <c r="E807" s="36" t="n">
        <v>1.0</v>
      </c>
      <c r="F807" s="37" t="n">
        <v>29.76</v>
      </c>
      <c r="G807" s="37" t="n">
        <f>TRUNC(TRUNC(E807,8)*F807,2)</f>
        <v>29.76</v>
      </c>
    </row>
    <row r="808" customHeight="1" ht="15">
      <c r="A808" s="9" t="inlineStr"/>
      <c r="B808" s="9" t="inlineStr"/>
      <c r="C808" s="9" t="inlineStr"/>
      <c r="D808" s="9" t="inlineStr"/>
      <c r="E808" s="38" t="inlineStr">
        <is>
          <r>
            <t xml:space="preserve">TOTAL Mão de Obra:</t>
          </r>
        </is>
      </c>
      <c r="F808" s="38" t="inlineStr"/>
      <c r="G808" s="39" t="n">
        <f>SUM(G807:G807)</f>
        <v>29.76</v>
      </c>
    </row>
    <row r="809" customHeight="1" ht="15">
      <c r="A809" s="33" t="inlineStr">
        <is>
          <r>
            <t xml:space="preserve">Serviço</t>
          </r>
        </is>
      </c>
      <c r="B809" s="33" t="inlineStr"/>
      <c r="C809" s="12" t="inlineStr">
        <is>
          <r>
            <t xml:space="preserve">FONTE</t>
          </r>
        </is>
      </c>
      <c r="D809" s="12" t="inlineStr">
        <is>
          <r>
            <t xml:space="preserve">UNID</t>
          </r>
        </is>
      </c>
      <c r="E809" s="12" t="inlineStr">
        <is>
          <r>
            <t xml:space="preserve">COEFICIENTE</t>
          </r>
        </is>
      </c>
      <c r="F809" s="12" t="inlineStr">
        <is>
          <r>
            <t xml:space="preserve">PREÇO UNITÁRIO</t>
          </r>
        </is>
      </c>
      <c r="G809" s="12" t="inlineStr">
        <is>
          <r>
            <t xml:space="preserve">TOTAL</t>
          </r>
        </is>
      </c>
    </row>
    <row r="810" customHeight="1" ht="21">
      <c r="A810" s="34" t="inlineStr">
        <is>
          <r>
            <t xml:space="preserve">95351</t>
          </r>
        </is>
      </c>
      <c r="B810" s="35" t="inlineStr">
        <is>
          <r>
            <t xml:space="preserve">CURSO DE CAPACITAÇÃO PARA MOTORISTA OPERADOR DE MUNCK (ENCARGOS COMPLEMENTARES) - HORISTA</t>
          </r>
        </is>
      </c>
      <c r="C810" s="34" t="inlineStr">
        <is>
          <r>
            <t xml:space="preserve">SINAPI</t>
          </r>
        </is>
      </c>
      <c r="D810" s="34" t="inlineStr">
        <is>
          <r>
            <t xml:space="preserve">H</t>
          </r>
        </is>
      </c>
      <c r="E810" s="36" t="n">
        <v>1.0</v>
      </c>
      <c r="F810" s="37" t="n">
        <v>0.48</v>
      </c>
      <c r="G810" s="37" t="n">
        <f>TRUNC(TRUNC(E810,8)*F810,2)</f>
        <v>0.48</v>
      </c>
    </row>
    <row r="811" customHeight="1" ht="15">
      <c r="A811" s="9" t="inlineStr"/>
      <c r="B811" s="9" t="inlineStr"/>
      <c r="C811" s="9" t="inlineStr"/>
      <c r="D811" s="9" t="inlineStr"/>
      <c r="E811" s="38" t="inlineStr">
        <is>
          <r>
            <t xml:space="preserve">TOTAL Serviço:</t>
          </r>
        </is>
      </c>
      <c r="F811" s="38" t="inlineStr"/>
      <c r="G811" s="39" t="n">
        <f>SUM(G810:G810)</f>
        <v>0.48</v>
      </c>
    </row>
    <row r="812" customHeight="1" ht="15">
      <c r="A812" s="9" t="inlineStr"/>
      <c r="B812" s="9" t="inlineStr"/>
      <c r="C812" s="9" t="inlineStr"/>
      <c r="D812" s="9" t="inlineStr"/>
      <c r="E812" s="40" t="inlineStr">
        <is>
          <r>
            <t xml:space="preserve">VALOR:</t>
          </r>
        </is>
      </c>
      <c r="F812" s="40" t="inlineStr"/>
      <c r="G812" s="41" t="n">
        <f>ROUND(SUM(G805,G808,G811),2)</f>
        <v>36.69</v>
      </c>
    </row>
    <row r="813" customHeight="1" ht="10">
      <c r="A813" s="9" t="inlineStr"/>
      <c r="B813" s="9" t="inlineStr"/>
      <c r="C813" s="9" t="inlineStr"/>
      <c r="D813" s="9" t="inlineStr"/>
      <c r="E813" s="31" t="inlineStr"/>
      <c r="F813" s="31" t="inlineStr"/>
      <c r="G813" s="31" t="inlineStr"/>
    </row>
    <row r="814" customHeight="1" ht="20">
      <c r="A814" s="32" t="inlineStr">
        <is>
          <r>
            <t xml:space="preserve">88377 OPERADOR DE BETONEIRA ESTACIONÁRIA/MISTURADOR COM ENCARGOS COMPLEMENTARES (H)</t>
          </r>
        </is>
      </c>
      <c r="B814" s="32" t="inlineStr"/>
      <c r="C814" s="32" t="inlineStr"/>
      <c r="D814" s="32" t="inlineStr"/>
      <c r="E814" s="32" t="inlineStr"/>
      <c r="F814" s="32" t="inlineStr"/>
      <c r="G814" s="32" t="inlineStr"/>
    </row>
    <row r="815" customHeight="1" ht="15">
      <c r="A815" s="33" t="inlineStr">
        <is>
          <r>
            <t xml:space="preserve">Encargos Complementares</t>
          </r>
        </is>
      </c>
      <c r="B815" s="33" t="inlineStr"/>
      <c r="C815" s="12" t="inlineStr">
        <is>
          <r>
            <t xml:space="preserve">FONTE</t>
          </r>
        </is>
      </c>
      <c r="D815" s="12" t="inlineStr">
        <is>
          <r>
            <t xml:space="preserve">UNID</t>
          </r>
        </is>
      </c>
      <c r="E815" s="12" t="inlineStr">
        <is>
          <r>
            <t xml:space="preserve">COEFICIENTE</t>
          </r>
        </is>
      </c>
      <c r="F815" s="12" t="inlineStr">
        <is>
          <r>
            <t xml:space="preserve">PREÇO UNITÁRIO</t>
          </r>
        </is>
      </c>
      <c r="G815" s="12" t="inlineStr">
        <is>
          <r>
            <t xml:space="preserve">TOTAL</t>
          </r>
        </is>
      </c>
    </row>
    <row r="816" customHeight="1" ht="21">
      <c r="A816" s="34" t="inlineStr">
        <is>
          <r>
            <t xml:space="preserve">00037370</t>
          </r>
        </is>
      </c>
      <c r="B816" s="35" t="inlineStr">
        <is>
          <r>
            <t xml:space="preserve">ALIMENTACAO - HORISTA (COLETADO CAIXA - ENCARGOS COMPLEMENTARES)</t>
          </r>
        </is>
      </c>
      <c r="C816" s="34" t="inlineStr">
        <is>
          <r>
            <t xml:space="preserve">SINAPI</t>
          </r>
        </is>
      </c>
      <c r="D816" s="34" t="inlineStr">
        <is>
          <r>
            <t xml:space="preserve">H</t>
          </r>
        </is>
      </c>
      <c r="E816" s="36" t="n">
        <v>1.0</v>
      </c>
      <c r="F816" s="37" t="n">
        <v>3.44</v>
      </c>
      <c r="G816" s="37" t="n">
        <f>TRUNC(TRUNC(E816,8)*F816,2)</f>
        <v>3.44</v>
      </c>
    </row>
    <row r="817" customHeight="1" ht="21">
      <c r="A817" s="34" t="inlineStr">
        <is>
          <r>
            <t xml:space="preserve">00043488</t>
          </r>
        </is>
      </c>
      <c r="B817" s="35" t="inlineStr">
        <is>
          <r>
            <t xml:space="preserve">EPI - FAMILIA OPERADOR ESCAVADEIRA - HORISTA (ENCARGOS COMPLEMENTARES - COLETADO CAIXA)</t>
          </r>
        </is>
      </c>
      <c r="C817" s="34" t="inlineStr">
        <is>
          <r>
            <t xml:space="preserve">SINAPI</t>
          </r>
        </is>
      </c>
      <c r="D817" s="34" t="inlineStr">
        <is>
          <r>
            <t xml:space="preserve">H</t>
          </r>
        </is>
      </c>
      <c r="E817" s="36" t="n">
        <v>1.0</v>
      </c>
      <c r="F817" s="37" t="n">
        <v>0.89</v>
      </c>
      <c r="G817" s="37" t="n">
        <f>TRUNC(TRUNC(E817,8)*F817,2)</f>
        <v>0.89</v>
      </c>
    </row>
    <row r="818" customHeight="1" ht="21">
      <c r="A818" s="34" t="inlineStr">
        <is>
          <r>
            <t xml:space="preserve">00037372</t>
          </r>
        </is>
      </c>
      <c r="B818" s="35" t="inlineStr">
        <is>
          <r>
            <t xml:space="preserve">EXAMES - HORISTA (COLETADO CAIXA - ENCARGOS COMPLEMENTARES)</t>
          </r>
        </is>
      </c>
      <c r="C818" s="34" t="inlineStr">
        <is>
          <r>
            <t xml:space="preserve">SINAPI</t>
          </r>
        </is>
      </c>
      <c r="D818" s="34" t="inlineStr">
        <is>
          <r>
            <t xml:space="preserve">H</t>
          </r>
        </is>
      </c>
      <c r="E818" s="36" t="n">
        <v>1.0</v>
      </c>
      <c r="F818" s="37" t="n">
        <v>1.43</v>
      </c>
      <c r="G818" s="37" t="n">
        <f>TRUNC(TRUNC(E818,8)*F818,2)</f>
        <v>1.43</v>
      </c>
    </row>
    <row r="819" customHeight="1" ht="29">
      <c r="A819" s="34" t="inlineStr">
        <is>
          <r>
            <t xml:space="preserve">00043464</t>
          </r>
        </is>
      </c>
      <c r="B819" s="35" t="inlineStr">
        <is>
          <r>
            <t xml:space="preserve">FERRAMENTAS - FAMILIA OPERADOR ESCAVADEIRA - HORISTA (ENCARGOS COMPLEMENTARES - COLETADO CAIXA)</t>
          </r>
        </is>
      </c>
      <c r="C819" s="34" t="inlineStr">
        <is>
          <r>
            <t xml:space="preserve">SINAPI</t>
          </r>
        </is>
      </c>
      <c r="D819" s="34" t="inlineStr">
        <is>
          <r>
            <t xml:space="preserve">H</t>
          </r>
        </is>
      </c>
      <c r="E819" s="36" t="n">
        <v>1.0</v>
      </c>
      <c r="F819" s="37" t="n">
        <v>0.01</v>
      </c>
      <c r="G819" s="37" t="n">
        <f>TRUNC(TRUNC(E819,8)*F819,2)</f>
        <v>0.01</v>
      </c>
    </row>
    <row r="820" customHeight="1" ht="21">
      <c r="A820" s="34" t="inlineStr">
        <is>
          <r>
            <t xml:space="preserve">00037373</t>
          </r>
        </is>
      </c>
      <c r="B820" s="35" t="inlineStr">
        <is>
          <r>
            <t xml:space="preserve">SEGURO - HORISTA (COLETADO CAIXA - ENCARGOS COMPLEMENTARES)</t>
          </r>
        </is>
      </c>
      <c r="C820" s="34" t="inlineStr">
        <is>
          <r>
            <t xml:space="preserve">SINAPI</t>
          </r>
        </is>
      </c>
      <c r="D820" s="34" t="inlineStr">
        <is>
          <r>
            <t xml:space="preserve">H</t>
          </r>
        </is>
      </c>
      <c r="E820" s="36" t="n">
        <v>1.0</v>
      </c>
      <c r="F820" s="37" t="n">
        <v>0.08</v>
      </c>
      <c r="G820" s="37" t="n">
        <f>TRUNC(TRUNC(E820,8)*F820,2)</f>
        <v>0.08</v>
      </c>
    </row>
    <row r="821" customHeight="1" ht="21">
      <c r="A821" s="34" t="inlineStr">
        <is>
          <r>
            <t xml:space="preserve">00037371</t>
          </r>
        </is>
      </c>
      <c r="B821" s="35" t="inlineStr">
        <is>
          <r>
            <t xml:space="preserve">TRANSPORTE - HORISTA (COLETADO CAIXA - ENCARGOS COMPLEMENTARES)</t>
          </r>
        </is>
      </c>
      <c r="C821" s="34" t="inlineStr">
        <is>
          <r>
            <t xml:space="preserve">SINAPI</t>
          </r>
        </is>
      </c>
      <c r="D821" s="34" t="inlineStr">
        <is>
          <r>
            <t xml:space="preserve">H</t>
          </r>
        </is>
      </c>
      <c r="E821" s="36" t="n">
        <v>1.0</v>
      </c>
      <c r="F821" s="37" t="n">
        <v>0.6</v>
      </c>
      <c r="G821" s="37" t="n">
        <f>TRUNC(TRUNC(E821,8)*F821,2)</f>
        <v>0.6</v>
      </c>
    </row>
    <row r="822" customHeight="1" ht="15">
      <c r="A822" s="9" t="inlineStr"/>
      <c r="B822" s="9" t="inlineStr"/>
      <c r="C822" s="9" t="inlineStr"/>
      <c r="D822" s="9" t="inlineStr"/>
      <c r="E822" s="38" t="inlineStr">
        <is>
          <r>
            <t xml:space="preserve">TOTAL Encargos Complementares:</t>
          </r>
        </is>
      </c>
      <c r="F822" s="38" t="inlineStr"/>
      <c r="G822" s="39" t="n">
        <f>SUM(G816:G821)</f>
        <v>6.45</v>
      </c>
    </row>
    <row r="823" customHeight="1" ht="15">
      <c r="A823" s="33" t="inlineStr">
        <is>
          <r>
            <t xml:space="preserve">Mão de Obra</t>
          </r>
        </is>
      </c>
      <c r="B823" s="33" t="inlineStr"/>
      <c r="C823" s="12" t="inlineStr">
        <is>
          <r>
            <t xml:space="preserve">FONTE</t>
          </r>
        </is>
      </c>
      <c r="D823" s="12" t="inlineStr">
        <is>
          <r>
            <t xml:space="preserve">UNID</t>
          </r>
        </is>
      </c>
      <c r="E823" s="12" t="inlineStr">
        <is>
          <r>
            <t xml:space="preserve">COEFICIENTE</t>
          </r>
        </is>
      </c>
      <c r="F823" s="12" t="inlineStr">
        <is>
          <r>
            <t xml:space="preserve">PREÇO UNITÁRIO</t>
          </r>
        </is>
      </c>
      <c r="G823" s="12" t="inlineStr">
        <is>
          <r>
            <t xml:space="preserve">TOTAL</t>
          </r>
        </is>
      </c>
    </row>
    <row r="824" customHeight="1" ht="21">
      <c r="A824" s="34" t="inlineStr">
        <is>
          <r>
            <t xml:space="preserve">00037666</t>
          </r>
        </is>
      </c>
      <c r="B824" s="35" t="inlineStr">
        <is>
          <r>
            <t xml:space="preserve">OPERADOR DE BETONEIRA ESTACIONARIA / MISTURADOR (HORISTA)</t>
          </r>
        </is>
      </c>
      <c r="C824" s="34" t="inlineStr">
        <is>
          <r>
            <t xml:space="preserve">SINAPI</t>
          </r>
        </is>
      </c>
      <c r="D824" s="34" t="inlineStr">
        <is>
          <r>
            <t xml:space="preserve">H</t>
          </r>
        </is>
      </c>
      <c r="E824" s="36" t="n">
        <v>1.0</v>
      </c>
      <c r="F824" s="37" t="n">
        <v>19.96</v>
      </c>
      <c r="G824" s="37" t="n">
        <f>TRUNC(TRUNC(E824,8)*F824,2)</f>
        <v>19.96</v>
      </c>
    </row>
    <row r="825" customHeight="1" ht="15">
      <c r="A825" s="9" t="inlineStr"/>
      <c r="B825" s="9" t="inlineStr"/>
      <c r="C825" s="9" t="inlineStr"/>
      <c r="D825" s="9" t="inlineStr"/>
      <c r="E825" s="38" t="inlineStr">
        <is>
          <r>
            <t xml:space="preserve">TOTAL Mão de Obra:</t>
          </r>
        </is>
      </c>
      <c r="F825" s="38" t="inlineStr"/>
      <c r="G825" s="39" t="n">
        <f>SUM(G824:G824)</f>
        <v>19.96</v>
      </c>
    </row>
    <row r="826" customHeight="1" ht="15">
      <c r="A826" s="33" t="inlineStr">
        <is>
          <r>
            <t xml:space="preserve">Serviço</t>
          </r>
        </is>
      </c>
      <c r="B826" s="33" t="inlineStr"/>
      <c r="C826" s="12" t="inlineStr">
        <is>
          <r>
            <t xml:space="preserve">FONTE</t>
          </r>
        </is>
      </c>
      <c r="D826" s="12" t="inlineStr">
        <is>
          <r>
            <t xml:space="preserve">UNID</t>
          </r>
        </is>
      </c>
      <c r="E826" s="12" t="inlineStr">
        <is>
          <r>
            <t xml:space="preserve">COEFICIENTE</t>
          </r>
        </is>
      </c>
      <c r="F826" s="12" t="inlineStr">
        <is>
          <r>
            <t xml:space="preserve">PREÇO UNITÁRIO</t>
          </r>
        </is>
      </c>
      <c r="G826" s="12" t="inlineStr">
        <is>
          <r>
            <t xml:space="preserve">TOTAL</t>
          </r>
        </is>
      </c>
    </row>
    <row r="827" customHeight="1" ht="29">
      <c r="A827" s="34" t="inlineStr">
        <is>
          <r>
            <t xml:space="preserve">95389</t>
          </r>
        </is>
      </c>
      <c r="B827" s="35" t="inlineStr">
        <is>
          <r>
            <t xml:space="preserve">CURSO DE CAPACITAÇÃO PARA OPERADOR DE BETONEIRA ESTACIONÁRIA/MISTURADOR (ENCARGOS COMPLEMENTARES) - HORISTA</t>
          </r>
        </is>
      </c>
      <c r="C827" s="34" t="inlineStr">
        <is>
          <r>
            <t xml:space="preserve">SINAPI</t>
          </r>
        </is>
      </c>
      <c r="D827" s="34" t="inlineStr">
        <is>
          <r>
            <t xml:space="preserve">H</t>
          </r>
        </is>
      </c>
      <c r="E827" s="36" t="n">
        <v>1.0</v>
      </c>
      <c r="F827" s="37" t="n">
        <v>0.16</v>
      </c>
      <c r="G827" s="37" t="n">
        <f>TRUNC(TRUNC(E827,8)*F827,2)</f>
        <v>0.16</v>
      </c>
    </row>
    <row r="828" customHeight="1" ht="15">
      <c r="A828" s="9" t="inlineStr"/>
      <c r="B828" s="9" t="inlineStr"/>
      <c r="C828" s="9" t="inlineStr"/>
      <c r="D828" s="9" t="inlineStr"/>
      <c r="E828" s="38" t="inlineStr">
        <is>
          <r>
            <t xml:space="preserve">TOTAL Serviço:</t>
          </r>
        </is>
      </c>
      <c r="F828" s="38" t="inlineStr"/>
      <c r="G828" s="39" t="n">
        <f>SUM(G827:G827)</f>
        <v>0.16</v>
      </c>
    </row>
    <row r="829" customHeight="1" ht="15">
      <c r="A829" s="9" t="inlineStr"/>
      <c r="B829" s="9" t="inlineStr"/>
      <c r="C829" s="9" t="inlineStr"/>
      <c r="D829" s="9" t="inlineStr"/>
      <c r="E829" s="40" t="inlineStr">
        <is>
          <r>
            <t xml:space="preserve">VALOR:</t>
          </r>
        </is>
      </c>
      <c r="F829" s="40" t="inlineStr"/>
      <c r="G829" s="41" t="n">
        <f>ROUND(SUM(G822,G825,G828),2)</f>
        <v>26.57</v>
      </c>
    </row>
    <row r="830" customHeight="1" ht="10">
      <c r="A830" s="9" t="inlineStr"/>
      <c r="B830" s="9" t="inlineStr"/>
      <c r="C830" s="9" t="inlineStr"/>
      <c r="D830" s="9" t="inlineStr"/>
      <c r="E830" s="31" t="inlineStr"/>
      <c r="F830" s="31" t="inlineStr"/>
      <c r="G830" s="31" t="inlineStr"/>
    </row>
    <row r="831" customHeight="1" ht="20">
      <c r="A831" s="32" t="inlineStr">
        <is>
          <r>
            <t xml:space="preserve">88294 OPERADOR DE ESCAVADEIRA COM ENCARGOS COMPLEMENTARES (H)</t>
          </r>
        </is>
      </c>
      <c r="B831" s="32" t="inlineStr"/>
      <c r="C831" s="32" t="inlineStr"/>
      <c r="D831" s="32" t="inlineStr"/>
      <c r="E831" s="32" t="inlineStr"/>
      <c r="F831" s="32" t="inlineStr"/>
      <c r="G831" s="32" t="inlineStr"/>
    </row>
    <row r="832" customHeight="1" ht="15">
      <c r="A832" s="33" t="inlineStr">
        <is>
          <r>
            <t xml:space="preserve">Encargos Complementares</t>
          </r>
        </is>
      </c>
      <c r="B832" s="33" t="inlineStr"/>
      <c r="C832" s="12" t="inlineStr">
        <is>
          <r>
            <t xml:space="preserve">FONTE</t>
          </r>
        </is>
      </c>
      <c r="D832" s="12" t="inlineStr">
        <is>
          <r>
            <t xml:space="preserve">UNID</t>
          </r>
        </is>
      </c>
      <c r="E832" s="12" t="inlineStr">
        <is>
          <r>
            <t xml:space="preserve">COEFICIENTE</t>
          </r>
        </is>
      </c>
      <c r="F832" s="12" t="inlineStr">
        <is>
          <r>
            <t xml:space="preserve">PREÇO UNITÁRIO</t>
          </r>
        </is>
      </c>
      <c r="G832" s="12" t="inlineStr">
        <is>
          <r>
            <t xml:space="preserve">TOTAL</t>
          </r>
        </is>
      </c>
    </row>
    <row r="833" customHeight="1" ht="21">
      <c r="A833" s="34" t="inlineStr">
        <is>
          <r>
            <t xml:space="preserve">00037370</t>
          </r>
        </is>
      </c>
      <c r="B833" s="35" t="inlineStr">
        <is>
          <r>
            <t xml:space="preserve">ALIMENTACAO - HORISTA (COLETADO CAIXA - ENCARGOS COMPLEMENTARES)</t>
          </r>
        </is>
      </c>
      <c r="C833" s="34" t="inlineStr">
        <is>
          <r>
            <t xml:space="preserve">SINAPI</t>
          </r>
        </is>
      </c>
      <c r="D833" s="34" t="inlineStr">
        <is>
          <r>
            <t xml:space="preserve">H</t>
          </r>
        </is>
      </c>
      <c r="E833" s="36" t="n">
        <v>1.0</v>
      </c>
      <c r="F833" s="37" t="n">
        <v>3.44</v>
      </c>
      <c r="G833" s="37" t="n">
        <f>TRUNC(TRUNC(E833,8)*F833,2)</f>
        <v>3.44</v>
      </c>
    </row>
    <row r="834" customHeight="1" ht="21">
      <c r="A834" s="34" t="inlineStr">
        <is>
          <r>
            <t xml:space="preserve">00043488</t>
          </r>
        </is>
      </c>
      <c r="B834" s="35" t="inlineStr">
        <is>
          <r>
            <t xml:space="preserve">EPI - FAMILIA OPERADOR ESCAVADEIRA - HORISTA (ENCARGOS COMPLEMENTARES - COLETADO CAIXA)</t>
          </r>
        </is>
      </c>
      <c r="C834" s="34" t="inlineStr">
        <is>
          <r>
            <t xml:space="preserve">SINAPI</t>
          </r>
        </is>
      </c>
      <c r="D834" s="34" t="inlineStr">
        <is>
          <r>
            <t xml:space="preserve">H</t>
          </r>
        </is>
      </c>
      <c r="E834" s="36" t="n">
        <v>1.0</v>
      </c>
      <c r="F834" s="37" t="n">
        <v>0.89</v>
      </c>
      <c r="G834" s="37" t="n">
        <f>TRUNC(TRUNC(E834,8)*F834,2)</f>
        <v>0.89</v>
      </c>
    </row>
    <row r="835" customHeight="1" ht="21">
      <c r="A835" s="34" t="inlineStr">
        <is>
          <r>
            <t xml:space="preserve">00037372</t>
          </r>
        </is>
      </c>
      <c r="B835" s="35" t="inlineStr">
        <is>
          <r>
            <t xml:space="preserve">EXAMES - HORISTA (COLETADO CAIXA - ENCARGOS COMPLEMENTARES)</t>
          </r>
        </is>
      </c>
      <c r="C835" s="34" t="inlineStr">
        <is>
          <r>
            <t xml:space="preserve">SINAPI</t>
          </r>
        </is>
      </c>
      <c r="D835" s="34" t="inlineStr">
        <is>
          <r>
            <t xml:space="preserve">H</t>
          </r>
        </is>
      </c>
      <c r="E835" s="36" t="n">
        <v>1.0</v>
      </c>
      <c r="F835" s="37" t="n">
        <v>1.43</v>
      </c>
      <c r="G835" s="37" t="n">
        <f>TRUNC(TRUNC(E835,8)*F835,2)</f>
        <v>1.43</v>
      </c>
    </row>
    <row r="836" customHeight="1" ht="29">
      <c r="A836" s="34" t="inlineStr">
        <is>
          <r>
            <t xml:space="preserve">00043464</t>
          </r>
        </is>
      </c>
      <c r="B836" s="35" t="inlineStr">
        <is>
          <r>
            <t xml:space="preserve">FERRAMENTAS - FAMILIA OPERADOR ESCAVADEIRA - HORISTA (ENCARGOS COMPLEMENTARES - COLETADO CAIXA)</t>
          </r>
        </is>
      </c>
      <c r="C836" s="34" t="inlineStr">
        <is>
          <r>
            <t xml:space="preserve">SINAPI</t>
          </r>
        </is>
      </c>
      <c r="D836" s="34" t="inlineStr">
        <is>
          <r>
            <t xml:space="preserve">H</t>
          </r>
        </is>
      </c>
      <c r="E836" s="36" t="n">
        <v>1.0</v>
      </c>
      <c r="F836" s="37" t="n">
        <v>0.01</v>
      </c>
      <c r="G836" s="37" t="n">
        <f>TRUNC(TRUNC(E836,8)*F836,2)</f>
        <v>0.01</v>
      </c>
    </row>
    <row r="837" customHeight="1" ht="21">
      <c r="A837" s="34" t="inlineStr">
        <is>
          <r>
            <t xml:space="preserve">00037373</t>
          </r>
        </is>
      </c>
      <c r="B837" s="35" t="inlineStr">
        <is>
          <r>
            <t xml:space="preserve">SEGURO - HORISTA (COLETADO CAIXA - ENCARGOS COMPLEMENTARES)</t>
          </r>
        </is>
      </c>
      <c r="C837" s="34" t="inlineStr">
        <is>
          <r>
            <t xml:space="preserve">SINAPI</t>
          </r>
        </is>
      </c>
      <c r="D837" s="34" t="inlineStr">
        <is>
          <r>
            <t xml:space="preserve">H</t>
          </r>
        </is>
      </c>
      <c r="E837" s="36" t="n">
        <v>1.0</v>
      </c>
      <c r="F837" s="37" t="n">
        <v>0.08</v>
      </c>
      <c r="G837" s="37" t="n">
        <f>TRUNC(TRUNC(E837,8)*F837,2)</f>
        <v>0.08</v>
      </c>
    </row>
    <row r="838" customHeight="1" ht="21">
      <c r="A838" s="34" t="inlineStr">
        <is>
          <r>
            <t xml:space="preserve">00037371</t>
          </r>
        </is>
      </c>
      <c r="B838" s="35" t="inlineStr">
        <is>
          <r>
            <t xml:space="preserve">TRANSPORTE - HORISTA (COLETADO CAIXA - ENCARGOS COMPLEMENTARES)</t>
          </r>
        </is>
      </c>
      <c r="C838" s="34" t="inlineStr">
        <is>
          <r>
            <t xml:space="preserve">SINAPI</t>
          </r>
        </is>
      </c>
      <c r="D838" s="34" t="inlineStr">
        <is>
          <r>
            <t xml:space="preserve">H</t>
          </r>
        </is>
      </c>
      <c r="E838" s="36" t="n">
        <v>1.0</v>
      </c>
      <c r="F838" s="37" t="n">
        <v>0.6</v>
      </c>
      <c r="G838" s="37" t="n">
        <f>TRUNC(TRUNC(E838,8)*F838,2)</f>
        <v>0.6</v>
      </c>
    </row>
    <row r="839" customHeight="1" ht="15">
      <c r="A839" s="9" t="inlineStr"/>
      <c r="B839" s="9" t="inlineStr"/>
      <c r="C839" s="9" t="inlineStr"/>
      <c r="D839" s="9" t="inlineStr"/>
      <c r="E839" s="38" t="inlineStr">
        <is>
          <r>
            <t xml:space="preserve">TOTAL Encargos Complementares:</t>
          </r>
        </is>
      </c>
      <c r="F839" s="38" t="inlineStr"/>
      <c r="G839" s="39" t="n">
        <f>SUM(G833:G838)</f>
        <v>6.45</v>
      </c>
    </row>
    <row r="840" customHeight="1" ht="15">
      <c r="A840" s="33" t="inlineStr">
        <is>
          <r>
            <t xml:space="preserve">Mão de Obra</t>
          </r>
        </is>
      </c>
      <c r="B840" s="33" t="inlineStr"/>
      <c r="C840" s="12" t="inlineStr">
        <is>
          <r>
            <t xml:space="preserve">FONTE</t>
          </r>
        </is>
      </c>
      <c r="D840" s="12" t="inlineStr">
        <is>
          <r>
            <t xml:space="preserve">UNID</t>
          </r>
        </is>
      </c>
      <c r="E840" s="12" t="inlineStr">
        <is>
          <r>
            <t xml:space="preserve">COEFICIENTE</t>
          </r>
        </is>
      </c>
      <c r="F840" s="12" t="inlineStr">
        <is>
          <r>
            <t xml:space="preserve">PREÇO UNITÁRIO</t>
          </r>
        </is>
      </c>
      <c r="G840" s="12" t="inlineStr">
        <is>
          <r>
            <t xml:space="preserve">TOTAL</t>
          </r>
        </is>
      </c>
    </row>
    <row r="841" customHeight="1" ht="15">
      <c r="A841" s="34" t="inlineStr">
        <is>
          <r>
            <t xml:space="preserve">00004234</t>
          </r>
        </is>
      </c>
      <c r="B841" s="35" t="inlineStr">
        <is>
          <r>
            <t xml:space="preserve">OPERADOR DE ESCAVADEIRA (HORISTA)</t>
          </r>
        </is>
      </c>
      <c r="C841" s="34" t="inlineStr">
        <is>
          <r>
            <t xml:space="preserve">SINAPI</t>
          </r>
        </is>
      </c>
      <c r="D841" s="34" t="inlineStr">
        <is>
          <r>
            <t xml:space="preserve">H</t>
          </r>
        </is>
      </c>
      <c r="E841" s="36" t="n">
        <v>1.0</v>
      </c>
      <c r="F841" s="37" t="n">
        <v>26.55</v>
      </c>
      <c r="G841" s="37" t="n">
        <f>TRUNC(TRUNC(E841,8)*F841,2)</f>
        <v>26.55</v>
      </c>
    </row>
    <row r="842" customHeight="1" ht="15">
      <c r="A842" s="9" t="inlineStr"/>
      <c r="B842" s="9" t="inlineStr"/>
      <c r="C842" s="9" t="inlineStr"/>
      <c r="D842" s="9" t="inlineStr"/>
      <c r="E842" s="38" t="inlineStr">
        <is>
          <r>
            <t xml:space="preserve">TOTAL Mão de Obra:</t>
          </r>
        </is>
      </c>
      <c r="F842" s="38" t="inlineStr"/>
      <c r="G842" s="39" t="n">
        <f>SUM(G841:G841)</f>
        <v>26.55</v>
      </c>
    </row>
    <row r="843" customHeight="1" ht="15">
      <c r="A843" s="33" t="inlineStr">
        <is>
          <r>
            <t xml:space="preserve">Serviço</t>
          </r>
        </is>
      </c>
      <c r="B843" s="33" t="inlineStr"/>
      <c r="C843" s="12" t="inlineStr">
        <is>
          <r>
            <t xml:space="preserve">FONTE</t>
          </r>
        </is>
      </c>
      <c r="D843" s="12" t="inlineStr">
        <is>
          <r>
            <t xml:space="preserve">UNID</t>
          </r>
        </is>
      </c>
      <c r="E843" s="12" t="inlineStr">
        <is>
          <r>
            <t xml:space="preserve">COEFICIENTE</t>
          </r>
        </is>
      </c>
      <c r="F843" s="12" t="inlineStr">
        <is>
          <r>
            <t xml:space="preserve">PREÇO UNITÁRIO</t>
          </r>
        </is>
      </c>
      <c r="G843" s="12" t="inlineStr">
        <is>
          <r>
            <t xml:space="preserve">TOTAL</t>
          </r>
        </is>
      </c>
    </row>
    <row r="844" customHeight="1" ht="21">
      <c r="A844" s="34" t="inlineStr">
        <is>
          <r>
            <t xml:space="preserve">95357</t>
          </r>
        </is>
      </c>
      <c r="B844" s="35" t="inlineStr">
        <is>
          <r>
            <t xml:space="preserve">CURSO DE CAPACITAÇÃO PARA OPERADOR DE ESCAVADEIRA (ENCARGOS COMPLEMENTARES) - HORISTA</t>
          </r>
        </is>
      </c>
      <c r="C844" s="34" t="inlineStr">
        <is>
          <r>
            <t xml:space="preserve">SINAPI</t>
          </r>
        </is>
      </c>
      <c r="D844" s="34" t="inlineStr">
        <is>
          <r>
            <t xml:space="preserve">H</t>
          </r>
        </is>
      </c>
      <c r="E844" s="36" t="n">
        <v>1.0</v>
      </c>
      <c r="F844" s="37" t="n">
        <v>0.3</v>
      </c>
      <c r="G844" s="37" t="n">
        <f>TRUNC(TRUNC(E844,8)*F844,2)</f>
        <v>0.3</v>
      </c>
    </row>
    <row r="845" customHeight="1" ht="15">
      <c r="A845" s="9" t="inlineStr"/>
      <c r="B845" s="9" t="inlineStr"/>
      <c r="C845" s="9" t="inlineStr"/>
      <c r="D845" s="9" t="inlineStr"/>
      <c r="E845" s="38" t="inlineStr">
        <is>
          <r>
            <t xml:space="preserve">TOTAL Serviço:</t>
          </r>
        </is>
      </c>
      <c r="F845" s="38" t="inlineStr"/>
      <c r="G845" s="39" t="n">
        <f>SUM(G844:G844)</f>
        <v>0.3</v>
      </c>
    </row>
    <row r="846" customHeight="1" ht="15">
      <c r="A846" s="9" t="inlineStr"/>
      <c r="B846" s="9" t="inlineStr"/>
      <c r="C846" s="9" t="inlineStr"/>
      <c r="D846" s="9" t="inlineStr"/>
      <c r="E846" s="40" t="inlineStr">
        <is>
          <r>
            <t xml:space="preserve">VALOR:</t>
          </r>
        </is>
      </c>
      <c r="F846" s="40" t="inlineStr"/>
      <c r="G846" s="41" t="n">
        <f>ROUND(SUM(G839,G842,G845),2)</f>
        <v>33.3</v>
      </c>
    </row>
    <row r="847" customHeight="1" ht="10">
      <c r="A847" s="9" t="inlineStr"/>
      <c r="B847" s="9" t="inlineStr"/>
      <c r="C847" s="9" t="inlineStr"/>
      <c r="D847" s="9" t="inlineStr"/>
      <c r="E847" s="31" t="inlineStr"/>
      <c r="F847" s="31" t="inlineStr"/>
      <c r="G847" s="31" t="inlineStr"/>
    </row>
    <row r="848" customHeight="1" ht="20">
      <c r="A848" s="32" t="inlineStr">
        <is>
          <r>
            <t xml:space="preserve">88296 OPERADOR DE GUINDASTE COM ENCARGOS COMPLEMENTARES (H)</t>
          </r>
        </is>
      </c>
      <c r="B848" s="32" t="inlineStr"/>
      <c r="C848" s="32" t="inlineStr"/>
      <c r="D848" s="32" t="inlineStr"/>
      <c r="E848" s="32" t="inlineStr"/>
      <c r="F848" s="32" t="inlineStr"/>
      <c r="G848" s="32" t="inlineStr"/>
    </row>
    <row r="849" customHeight="1" ht="15">
      <c r="A849" s="33" t="inlineStr">
        <is>
          <r>
            <t xml:space="preserve">Encargos Complementares</t>
          </r>
        </is>
      </c>
      <c r="B849" s="33" t="inlineStr"/>
      <c r="C849" s="12" t="inlineStr">
        <is>
          <r>
            <t xml:space="preserve">FONTE</t>
          </r>
        </is>
      </c>
      <c r="D849" s="12" t="inlineStr">
        <is>
          <r>
            <t xml:space="preserve">UNID</t>
          </r>
        </is>
      </c>
      <c r="E849" s="12" t="inlineStr">
        <is>
          <r>
            <t xml:space="preserve">COEFICIENTE</t>
          </r>
        </is>
      </c>
      <c r="F849" s="12" t="inlineStr">
        <is>
          <r>
            <t xml:space="preserve">PREÇO UNITÁRIO</t>
          </r>
        </is>
      </c>
      <c r="G849" s="12" t="inlineStr">
        <is>
          <r>
            <t xml:space="preserve">TOTAL</t>
          </r>
        </is>
      </c>
    </row>
    <row r="850" customHeight="1" ht="21">
      <c r="A850" s="34" t="inlineStr">
        <is>
          <r>
            <t xml:space="preserve">00037370</t>
          </r>
        </is>
      </c>
      <c r="B850" s="35" t="inlineStr">
        <is>
          <r>
            <t xml:space="preserve">ALIMENTACAO - HORISTA (COLETADO CAIXA - ENCARGOS COMPLEMENTARES)</t>
          </r>
        </is>
      </c>
      <c r="C850" s="34" t="inlineStr">
        <is>
          <r>
            <t xml:space="preserve">SINAPI</t>
          </r>
        </is>
      </c>
      <c r="D850" s="34" t="inlineStr">
        <is>
          <r>
            <t xml:space="preserve">H</t>
          </r>
        </is>
      </c>
      <c r="E850" s="36" t="n">
        <v>1.0</v>
      </c>
      <c r="F850" s="37" t="n">
        <v>3.44</v>
      </c>
      <c r="G850" s="37" t="n">
        <f>TRUNC(TRUNC(E850,8)*F850,2)</f>
        <v>3.44</v>
      </c>
    </row>
    <row r="851" customHeight="1" ht="21">
      <c r="A851" s="34" t="inlineStr">
        <is>
          <r>
            <t xml:space="preserve">00043488</t>
          </r>
        </is>
      </c>
      <c r="B851" s="35" t="inlineStr">
        <is>
          <r>
            <t xml:space="preserve">EPI - FAMILIA OPERADOR ESCAVADEIRA - HORISTA (ENCARGOS COMPLEMENTARES - COLETADO CAIXA)</t>
          </r>
        </is>
      </c>
      <c r="C851" s="34" t="inlineStr">
        <is>
          <r>
            <t xml:space="preserve">SINAPI</t>
          </r>
        </is>
      </c>
      <c r="D851" s="34" t="inlineStr">
        <is>
          <r>
            <t xml:space="preserve">H</t>
          </r>
        </is>
      </c>
      <c r="E851" s="36" t="n">
        <v>1.0</v>
      </c>
      <c r="F851" s="37" t="n">
        <v>0.89</v>
      </c>
      <c r="G851" s="37" t="n">
        <f>TRUNC(TRUNC(E851,8)*F851,2)</f>
        <v>0.89</v>
      </c>
    </row>
    <row r="852" customHeight="1" ht="21">
      <c r="A852" s="34" t="inlineStr">
        <is>
          <r>
            <t xml:space="preserve">00037372</t>
          </r>
        </is>
      </c>
      <c r="B852" s="35" t="inlineStr">
        <is>
          <r>
            <t xml:space="preserve">EXAMES - HORISTA (COLETADO CAIXA - ENCARGOS COMPLEMENTARES)</t>
          </r>
        </is>
      </c>
      <c r="C852" s="34" t="inlineStr">
        <is>
          <r>
            <t xml:space="preserve">SINAPI</t>
          </r>
        </is>
      </c>
      <c r="D852" s="34" t="inlineStr">
        <is>
          <r>
            <t xml:space="preserve">H</t>
          </r>
        </is>
      </c>
      <c r="E852" s="36" t="n">
        <v>1.0</v>
      </c>
      <c r="F852" s="37" t="n">
        <v>1.43</v>
      </c>
      <c r="G852" s="37" t="n">
        <f>TRUNC(TRUNC(E852,8)*F852,2)</f>
        <v>1.43</v>
      </c>
    </row>
    <row r="853" customHeight="1" ht="29">
      <c r="A853" s="34" t="inlineStr">
        <is>
          <r>
            <t xml:space="preserve">00043464</t>
          </r>
        </is>
      </c>
      <c r="B853" s="35" t="inlineStr">
        <is>
          <r>
            <t xml:space="preserve">FERRAMENTAS - FAMILIA OPERADOR ESCAVADEIRA - HORISTA (ENCARGOS COMPLEMENTARES - COLETADO CAIXA)</t>
          </r>
        </is>
      </c>
      <c r="C853" s="34" t="inlineStr">
        <is>
          <r>
            <t xml:space="preserve">SINAPI</t>
          </r>
        </is>
      </c>
      <c r="D853" s="34" t="inlineStr">
        <is>
          <r>
            <t xml:space="preserve">H</t>
          </r>
        </is>
      </c>
      <c r="E853" s="36" t="n">
        <v>1.0</v>
      </c>
      <c r="F853" s="37" t="n">
        <v>0.01</v>
      </c>
      <c r="G853" s="37" t="n">
        <f>TRUNC(TRUNC(E853,8)*F853,2)</f>
        <v>0.01</v>
      </c>
    </row>
    <row r="854" customHeight="1" ht="21">
      <c r="A854" s="34" t="inlineStr">
        <is>
          <r>
            <t xml:space="preserve">00037373</t>
          </r>
        </is>
      </c>
      <c r="B854" s="35" t="inlineStr">
        <is>
          <r>
            <t xml:space="preserve">SEGURO - HORISTA (COLETADO CAIXA - ENCARGOS COMPLEMENTARES)</t>
          </r>
        </is>
      </c>
      <c r="C854" s="34" t="inlineStr">
        <is>
          <r>
            <t xml:space="preserve">SINAPI</t>
          </r>
        </is>
      </c>
      <c r="D854" s="34" t="inlineStr">
        <is>
          <r>
            <t xml:space="preserve">H</t>
          </r>
        </is>
      </c>
      <c r="E854" s="36" t="n">
        <v>1.0</v>
      </c>
      <c r="F854" s="37" t="n">
        <v>0.08</v>
      </c>
      <c r="G854" s="37" t="n">
        <f>TRUNC(TRUNC(E854,8)*F854,2)</f>
        <v>0.08</v>
      </c>
    </row>
    <row r="855" customHeight="1" ht="21">
      <c r="A855" s="34" t="inlineStr">
        <is>
          <r>
            <t xml:space="preserve">00037371</t>
          </r>
        </is>
      </c>
      <c r="B855" s="35" t="inlineStr">
        <is>
          <r>
            <t xml:space="preserve">TRANSPORTE - HORISTA (COLETADO CAIXA - ENCARGOS COMPLEMENTARES)</t>
          </r>
        </is>
      </c>
      <c r="C855" s="34" t="inlineStr">
        <is>
          <r>
            <t xml:space="preserve">SINAPI</t>
          </r>
        </is>
      </c>
      <c r="D855" s="34" t="inlineStr">
        <is>
          <r>
            <t xml:space="preserve">H</t>
          </r>
        </is>
      </c>
      <c r="E855" s="36" t="n">
        <v>1.0</v>
      </c>
      <c r="F855" s="37" t="n">
        <v>0.6</v>
      </c>
      <c r="G855" s="37" t="n">
        <f>TRUNC(TRUNC(E855,8)*F855,2)</f>
        <v>0.6</v>
      </c>
    </row>
    <row r="856" customHeight="1" ht="15">
      <c r="A856" s="9" t="inlineStr"/>
      <c r="B856" s="9" t="inlineStr"/>
      <c r="C856" s="9" t="inlineStr"/>
      <c r="D856" s="9" t="inlineStr"/>
      <c r="E856" s="38" t="inlineStr">
        <is>
          <r>
            <t xml:space="preserve">TOTAL Encargos Complementares:</t>
          </r>
        </is>
      </c>
      <c r="F856" s="38" t="inlineStr"/>
      <c r="G856" s="39" t="n">
        <f>SUM(G850:G855)</f>
        <v>6.45</v>
      </c>
    </row>
    <row r="857" customHeight="1" ht="15">
      <c r="A857" s="33" t="inlineStr">
        <is>
          <r>
            <t xml:space="preserve">Mão de Obra</t>
          </r>
        </is>
      </c>
      <c r="B857" s="33" t="inlineStr"/>
      <c r="C857" s="12" t="inlineStr">
        <is>
          <r>
            <t xml:space="preserve">FONTE</t>
          </r>
        </is>
      </c>
      <c r="D857" s="12" t="inlineStr">
        <is>
          <r>
            <t xml:space="preserve">UNID</t>
          </r>
        </is>
      </c>
      <c r="E857" s="12" t="inlineStr">
        <is>
          <r>
            <t xml:space="preserve">COEFICIENTE</t>
          </r>
        </is>
      </c>
      <c r="F857" s="12" t="inlineStr">
        <is>
          <r>
            <t xml:space="preserve">PREÇO UNITÁRIO</t>
          </r>
        </is>
      </c>
      <c r="G857" s="12" t="inlineStr">
        <is>
          <r>
            <t xml:space="preserve">TOTAL</t>
          </r>
        </is>
      </c>
    </row>
    <row r="858" customHeight="1" ht="15">
      <c r="A858" s="34" t="inlineStr">
        <is>
          <r>
            <t xml:space="preserve">00004254</t>
          </r>
        </is>
      </c>
      <c r="B858" s="35" t="inlineStr">
        <is>
          <r>
            <t xml:space="preserve">OPERADOR DE GUINDASTE (HORISTA)</t>
          </r>
        </is>
      </c>
      <c r="C858" s="34" t="inlineStr">
        <is>
          <r>
            <t xml:space="preserve">SINAPI</t>
          </r>
        </is>
      </c>
      <c r="D858" s="34" t="inlineStr">
        <is>
          <r>
            <t xml:space="preserve">H</t>
          </r>
        </is>
      </c>
      <c r="E858" s="36" t="n">
        <v>1.0</v>
      </c>
      <c r="F858" s="37" t="n">
        <v>26.18</v>
      </c>
      <c r="G858" s="37" t="n">
        <f>TRUNC(TRUNC(E858,8)*F858,2)</f>
        <v>26.18</v>
      </c>
    </row>
    <row r="859" customHeight="1" ht="15">
      <c r="A859" s="9" t="inlineStr"/>
      <c r="B859" s="9" t="inlineStr"/>
      <c r="C859" s="9" t="inlineStr"/>
      <c r="D859" s="9" t="inlineStr"/>
      <c r="E859" s="38" t="inlineStr">
        <is>
          <r>
            <t xml:space="preserve">TOTAL Mão de Obra:</t>
          </r>
        </is>
      </c>
      <c r="F859" s="38" t="inlineStr"/>
      <c r="G859" s="39" t="n">
        <f>SUM(G858:G858)</f>
        <v>26.18</v>
      </c>
    </row>
    <row r="860" customHeight="1" ht="15">
      <c r="A860" s="33" t="inlineStr">
        <is>
          <r>
            <t xml:space="preserve">Serviço</t>
          </r>
        </is>
      </c>
      <c r="B860" s="33" t="inlineStr"/>
      <c r="C860" s="12" t="inlineStr">
        <is>
          <r>
            <t xml:space="preserve">FONTE</t>
          </r>
        </is>
      </c>
      <c r="D860" s="12" t="inlineStr">
        <is>
          <r>
            <t xml:space="preserve">UNID</t>
          </r>
        </is>
      </c>
      <c r="E860" s="12" t="inlineStr">
        <is>
          <r>
            <t xml:space="preserve">COEFICIENTE</t>
          </r>
        </is>
      </c>
      <c r="F860" s="12" t="inlineStr">
        <is>
          <r>
            <t xml:space="preserve">PREÇO UNITÁRIO</t>
          </r>
        </is>
      </c>
      <c r="G860" s="12" t="inlineStr">
        <is>
          <r>
            <t xml:space="preserve">TOTAL</t>
          </r>
        </is>
      </c>
    </row>
    <row r="861" customHeight="1" ht="21">
      <c r="A861" s="34" t="inlineStr">
        <is>
          <r>
            <t xml:space="preserve">95359</t>
          </r>
        </is>
      </c>
      <c r="B861" s="35" t="inlineStr">
        <is>
          <r>
            <t xml:space="preserve">CURSO DE CAPACITAÇÃO PARA OPERADOR DE GUINDASTE (ENCARGOS COMPLEMENTARES) - HORISTA</t>
          </r>
        </is>
      </c>
      <c r="C861" s="34" t="inlineStr">
        <is>
          <r>
            <t xml:space="preserve">SINAPI</t>
          </r>
        </is>
      </c>
      <c r="D861" s="34" t="inlineStr">
        <is>
          <r>
            <t xml:space="preserve">H</t>
          </r>
        </is>
      </c>
      <c r="E861" s="36" t="n">
        <v>1.0</v>
      </c>
      <c r="F861" s="37" t="n">
        <v>0.42</v>
      </c>
      <c r="G861" s="37" t="n">
        <f>TRUNC(TRUNC(E861,8)*F861,2)</f>
        <v>0.42</v>
      </c>
    </row>
    <row r="862" customHeight="1" ht="15">
      <c r="A862" s="9" t="inlineStr"/>
      <c r="B862" s="9" t="inlineStr"/>
      <c r="C862" s="9" t="inlineStr"/>
      <c r="D862" s="9" t="inlineStr"/>
      <c r="E862" s="38" t="inlineStr">
        <is>
          <r>
            <t xml:space="preserve">TOTAL Serviço:</t>
          </r>
        </is>
      </c>
      <c r="F862" s="38" t="inlineStr"/>
      <c r="G862" s="39" t="n">
        <f>SUM(G861:G861)</f>
        <v>0.42</v>
      </c>
    </row>
    <row r="863" customHeight="1" ht="15">
      <c r="A863" s="9" t="inlineStr"/>
      <c r="B863" s="9" t="inlineStr"/>
      <c r="C863" s="9" t="inlineStr"/>
      <c r="D863" s="9" t="inlineStr"/>
      <c r="E863" s="40" t="inlineStr">
        <is>
          <r>
            <t xml:space="preserve">VALOR:</t>
          </r>
        </is>
      </c>
      <c r="F863" s="40" t="inlineStr"/>
      <c r="G863" s="41" t="n">
        <f>ROUND(SUM(G856,G859,G862),2)</f>
        <v>33.05</v>
      </c>
    </row>
    <row r="864" customHeight="1" ht="10">
      <c r="A864" s="9" t="inlineStr"/>
      <c r="B864" s="9" t="inlineStr"/>
      <c r="C864" s="9" t="inlineStr"/>
      <c r="D864" s="9" t="inlineStr"/>
      <c r="E864" s="31" t="inlineStr"/>
      <c r="F864" s="31" t="inlineStr"/>
      <c r="G864" s="31" t="inlineStr"/>
    </row>
    <row r="865" customHeight="1" ht="20">
      <c r="A865" s="32" t="inlineStr">
        <is>
          <r>
            <t xml:space="preserve">88297 OPERADOR DE MÁQUINAS E EQUIPAMENTOS COM ENCARGOS COMPLEMENTARES (H)</t>
          </r>
        </is>
      </c>
      <c r="B865" s="32" t="inlineStr"/>
      <c r="C865" s="32" t="inlineStr"/>
      <c r="D865" s="32" t="inlineStr"/>
      <c r="E865" s="32" t="inlineStr"/>
      <c r="F865" s="32" t="inlineStr"/>
      <c r="G865" s="32" t="inlineStr"/>
    </row>
    <row r="866" customHeight="1" ht="15">
      <c r="A866" s="33" t="inlineStr">
        <is>
          <r>
            <t xml:space="preserve">Encargos Complementares</t>
          </r>
        </is>
      </c>
      <c r="B866" s="33" t="inlineStr"/>
      <c r="C866" s="12" t="inlineStr">
        <is>
          <r>
            <t xml:space="preserve">FONTE</t>
          </r>
        </is>
      </c>
      <c r="D866" s="12" t="inlineStr">
        <is>
          <r>
            <t xml:space="preserve">UNID</t>
          </r>
        </is>
      </c>
      <c r="E866" s="12" t="inlineStr">
        <is>
          <r>
            <t xml:space="preserve">COEFICIENTE</t>
          </r>
        </is>
      </c>
      <c r="F866" s="12" t="inlineStr">
        <is>
          <r>
            <t xml:space="preserve">PREÇO UNITÁRIO</t>
          </r>
        </is>
      </c>
      <c r="G866" s="12" t="inlineStr">
        <is>
          <r>
            <t xml:space="preserve">TOTAL</t>
          </r>
        </is>
      </c>
    </row>
    <row r="867" customHeight="1" ht="21">
      <c r="A867" s="34" t="inlineStr">
        <is>
          <r>
            <t xml:space="preserve">00037370</t>
          </r>
        </is>
      </c>
      <c r="B867" s="35" t="inlineStr">
        <is>
          <r>
            <t xml:space="preserve">ALIMENTACAO - HORISTA (COLETADO CAIXA - ENCARGOS COMPLEMENTARES)</t>
          </r>
        </is>
      </c>
      <c r="C867" s="34" t="inlineStr">
        <is>
          <r>
            <t xml:space="preserve">SINAPI</t>
          </r>
        </is>
      </c>
      <c r="D867" s="34" t="inlineStr">
        <is>
          <r>
            <t xml:space="preserve">H</t>
          </r>
        </is>
      </c>
      <c r="E867" s="36" t="n">
        <v>1.0</v>
      </c>
      <c r="F867" s="37" t="n">
        <v>3.44</v>
      </c>
      <c r="G867" s="37" t="n">
        <f>TRUNC(TRUNC(E867,8)*F867,2)</f>
        <v>3.44</v>
      </c>
    </row>
    <row r="868" customHeight="1" ht="21">
      <c r="A868" s="34" t="inlineStr">
        <is>
          <r>
            <t xml:space="preserve">00043488</t>
          </r>
        </is>
      </c>
      <c r="B868" s="35" t="inlineStr">
        <is>
          <r>
            <t xml:space="preserve">EPI - FAMILIA OPERADOR ESCAVADEIRA - HORISTA (ENCARGOS COMPLEMENTARES - COLETADO CAIXA)</t>
          </r>
        </is>
      </c>
      <c r="C868" s="34" t="inlineStr">
        <is>
          <r>
            <t xml:space="preserve">SINAPI</t>
          </r>
        </is>
      </c>
      <c r="D868" s="34" t="inlineStr">
        <is>
          <r>
            <t xml:space="preserve">H</t>
          </r>
        </is>
      </c>
      <c r="E868" s="36" t="n">
        <v>1.0</v>
      </c>
      <c r="F868" s="37" t="n">
        <v>0.89</v>
      </c>
      <c r="G868" s="37" t="n">
        <f>TRUNC(TRUNC(E868,8)*F868,2)</f>
        <v>0.89</v>
      </c>
    </row>
    <row r="869" customHeight="1" ht="21">
      <c r="A869" s="34" t="inlineStr">
        <is>
          <r>
            <t xml:space="preserve">00037372</t>
          </r>
        </is>
      </c>
      <c r="B869" s="35" t="inlineStr">
        <is>
          <r>
            <t xml:space="preserve">EXAMES - HORISTA (COLETADO CAIXA - ENCARGOS COMPLEMENTARES)</t>
          </r>
        </is>
      </c>
      <c r="C869" s="34" t="inlineStr">
        <is>
          <r>
            <t xml:space="preserve">SINAPI</t>
          </r>
        </is>
      </c>
      <c r="D869" s="34" t="inlineStr">
        <is>
          <r>
            <t xml:space="preserve">H</t>
          </r>
        </is>
      </c>
      <c r="E869" s="36" t="n">
        <v>1.0</v>
      </c>
      <c r="F869" s="37" t="n">
        <v>1.43</v>
      </c>
      <c r="G869" s="37" t="n">
        <f>TRUNC(TRUNC(E869,8)*F869,2)</f>
        <v>1.43</v>
      </c>
    </row>
    <row r="870" customHeight="1" ht="29">
      <c r="A870" s="34" t="inlineStr">
        <is>
          <r>
            <t xml:space="preserve">00043464</t>
          </r>
        </is>
      </c>
      <c r="B870" s="35" t="inlineStr">
        <is>
          <r>
            <t xml:space="preserve">FERRAMENTAS - FAMILIA OPERADOR ESCAVADEIRA - HORISTA (ENCARGOS COMPLEMENTARES - COLETADO CAIXA)</t>
          </r>
        </is>
      </c>
      <c r="C870" s="34" t="inlineStr">
        <is>
          <r>
            <t xml:space="preserve">SINAPI</t>
          </r>
        </is>
      </c>
      <c r="D870" s="34" t="inlineStr">
        <is>
          <r>
            <t xml:space="preserve">H</t>
          </r>
        </is>
      </c>
      <c r="E870" s="36" t="n">
        <v>1.0</v>
      </c>
      <c r="F870" s="37" t="n">
        <v>0.01</v>
      </c>
      <c r="G870" s="37" t="n">
        <f>TRUNC(TRUNC(E870,8)*F870,2)</f>
        <v>0.01</v>
      </c>
    </row>
    <row r="871" customHeight="1" ht="21">
      <c r="A871" s="34" t="inlineStr">
        <is>
          <r>
            <t xml:space="preserve">00037373</t>
          </r>
        </is>
      </c>
      <c r="B871" s="35" t="inlineStr">
        <is>
          <r>
            <t xml:space="preserve">SEGURO - HORISTA (COLETADO CAIXA - ENCARGOS COMPLEMENTARES)</t>
          </r>
        </is>
      </c>
      <c r="C871" s="34" t="inlineStr">
        <is>
          <r>
            <t xml:space="preserve">SINAPI</t>
          </r>
        </is>
      </c>
      <c r="D871" s="34" t="inlineStr">
        <is>
          <r>
            <t xml:space="preserve">H</t>
          </r>
        </is>
      </c>
      <c r="E871" s="36" t="n">
        <v>1.0</v>
      </c>
      <c r="F871" s="37" t="n">
        <v>0.08</v>
      </c>
      <c r="G871" s="37" t="n">
        <f>TRUNC(TRUNC(E871,8)*F871,2)</f>
        <v>0.08</v>
      </c>
    </row>
    <row r="872" customHeight="1" ht="21">
      <c r="A872" s="34" t="inlineStr">
        <is>
          <r>
            <t xml:space="preserve">00037371</t>
          </r>
        </is>
      </c>
      <c r="B872" s="35" t="inlineStr">
        <is>
          <r>
            <t xml:space="preserve">TRANSPORTE - HORISTA (COLETADO CAIXA - ENCARGOS COMPLEMENTARES)</t>
          </r>
        </is>
      </c>
      <c r="C872" s="34" t="inlineStr">
        <is>
          <r>
            <t xml:space="preserve">SINAPI</t>
          </r>
        </is>
      </c>
      <c r="D872" s="34" t="inlineStr">
        <is>
          <r>
            <t xml:space="preserve">H</t>
          </r>
        </is>
      </c>
      <c r="E872" s="36" t="n">
        <v>1.0</v>
      </c>
      <c r="F872" s="37" t="n">
        <v>0.6</v>
      </c>
      <c r="G872" s="37" t="n">
        <f>TRUNC(TRUNC(E872,8)*F872,2)</f>
        <v>0.6</v>
      </c>
    </row>
    <row r="873" customHeight="1" ht="15">
      <c r="A873" s="9" t="inlineStr"/>
      <c r="B873" s="9" t="inlineStr"/>
      <c r="C873" s="9" t="inlineStr"/>
      <c r="D873" s="9" t="inlineStr"/>
      <c r="E873" s="38" t="inlineStr">
        <is>
          <r>
            <t xml:space="preserve">TOTAL Encargos Complementares:</t>
          </r>
        </is>
      </c>
      <c r="F873" s="38" t="inlineStr"/>
      <c r="G873" s="39" t="n">
        <f>SUM(G867:G872)</f>
        <v>6.45</v>
      </c>
    </row>
    <row r="874" customHeight="1" ht="15">
      <c r="A874" s="33" t="inlineStr">
        <is>
          <r>
            <t xml:space="preserve">Mão de Obra</t>
          </r>
        </is>
      </c>
      <c r="B874" s="33" t="inlineStr"/>
      <c r="C874" s="12" t="inlineStr">
        <is>
          <r>
            <t xml:space="preserve">FONTE</t>
          </r>
        </is>
      </c>
      <c r="D874" s="12" t="inlineStr">
        <is>
          <r>
            <t xml:space="preserve">UNID</t>
          </r>
        </is>
      </c>
      <c r="E874" s="12" t="inlineStr">
        <is>
          <r>
            <t xml:space="preserve">COEFICIENTE</t>
          </r>
        </is>
      </c>
      <c r="F874" s="12" t="inlineStr">
        <is>
          <r>
            <t xml:space="preserve">PREÇO UNITÁRIO</t>
          </r>
        </is>
      </c>
      <c r="G874" s="12" t="inlineStr">
        <is>
          <r>
            <t xml:space="preserve">TOTAL</t>
          </r>
        </is>
      </c>
    </row>
    <row r="875" customHeight="1" ht="21">
      <c r="A875" s="34" t="inlineStr">
        <is>
          <r>
            <t xml:space="preserve">00004230</t>
          </r>
        </is>
      </c>
      <c r="B875" s="35" t="inlineStr">
        <is>
          <r>
            <t xml:space="preserve">OPERADOR DE MAQUINAS E TRATORES DIVERSOS - TERRAPLANAGEM (HORISTA)</t>
          </r>
        </is>
      </c>
      <c r="C875" s="34" t="inlineStr">
        <is>
          <r>
            <t xml:space="preserve">SINAPI</t>
          </r>
        </is>
      </c>
      <c r="D875" s="34" t="inlineStr">
        <is>
          <r>
            <t xml:space="preserve">H</t>
          </r>
        </is>
      </c>
      <c r="E875" s="36" t="n">
        <v>1.0</v>
      </c>
      <c r="F875" s="37" t="n">
        <v>30.46</v>
      </c>
      <c r="G875" s="37" t="n">
        <f>TRUNC(TRUNC(E875,8)*F875,2)</f>
        <v>30.46</v>
      </c>
    </row>
    <row r="876" customHeight="1" ht="15">
      <c r="A876" s="9" t="inlineStr"/>
      <c r="B876" s="9" t="inlineStr"/>
      <c r="C876" s="9" t="inlineStr"/>
      <c r="D876" s="9" t="inlineStr"/>
      <c r="E876" s="38" t="inlineStr">
        <is>
          <r>
            <t xml:space="preserve">TOTAL Mão de Obra:</t>
          </r>
        </is>
      </c>
      <c r="F876" s="38" t="inlineStr"/>
      <c r="G876" s="39" t="n">
        <f>SUM(G875:G875)</f>
        <v>30.46</v>
      </c>
    </row>
    <row r="877" customHeight="1" ht="15">
      <c r="A877" s="33" t="inlineStr">
        <is>
          <r>
            <t xml:space="preserve">Serviço</t>
          </r>
        </is>
      </c>
      <c r="B877" s="33" t="inlineStr"/>
      <c r="C877" s="12" t="inlineStr">
        <is>
          <r>
            <t xml:space="preserve">FONTE</t>
          </r>
        </is>
      </c>
      <c r="D877" s="12" t="inlineStr">
        <is>
          <r>
            <t xml:space="preserve">UNID</t>
          </r>
        </is>
      </c>
      <c r="E877" s="12" t="inlineStr">
        <is>
          <r>
            <t xml:space="preserve">COEFICIENTE</t>
          </r>
        </is>
      </c>
      <c r="F877" s="12" t="inlineStr">
        <is>
          <r>
            <t xml:space="preserve">PREÇO UNITÁRIO</t>
          </r>
        </is>
      </c>
      <c r="G877" s="12" t="inlineStr">
        <is>
          <r>
            <t xml:space="preserve">TOTAL</t>
          </r>
        </is>
      </c>
    </row>
    <row r="878" customHeight="1" ht="29">
      <c r="A878" s="34" t="inlineStr">
        <is>
          <r>
            <t xml:space="preserve">95360</t>
          </r>
        </is>
      </c>
      <c r="B878" s="35" t="inlineStr">
        <is>
          <r>
            <t xml:space="preserve">CURSO DE CAPACITAÇÃO PARA OPERADOR DE MÁQUINAS E EQUIPAMENTOS (ENCARGOS COMPLEMENTARES) - HORISTA</t>
          </r>
        </is>
      </c>
      <c r="C878" s="34" t="inlineStr">
        <is>
          <r>
            <t xml:space="preserve">SINAPI</t>
          </r>
        </is>
      </c>
      <c r="D878" s="34" t="inlineStr">
        <is>
          <r>
            <t xml:space="preserve">H</t>
          </r>
        </is>
      </c>
      <c r="E878" s="36" t="n">
        <v>1.0</v>
      </c>
      <c r="F878" s="37" t="n">
        <v>0.35</v>
      </c>
      <c r="G878" s="37" t="n">
        <f>TRUNC(TRUNC(E878,8)*F878,2)</f>
        <v>0.35</v>
      </c>
    </row>
    <row r="879" customHeight="1" ht="15">
      <c r="A879" s="9" t="inlineStr"/>
      <c r="B879" s="9" t="inlineStr"/>
      <c r="C879" s="9" t="inlineStr"/>
      <c r="D879" s="9" t="inlineStr"/>
      <c r="E879" s="38" t="inlineStr">
        <is>
          <r>
            <t xml:space="preserve">TOTAL Serviço:</t>
          </r>
        </is>
      </c>
      <c r="F879" s="38" t="inlineStr"/>
      <c r="G879" s="39" t="n">
        <f>SUM(G878:G878)</f>
        <v>0.35</v>
      </c>
    </row>
    <row r="880" customHeight="1" ht="15">
      <c r="A880" s="9" t="inlineStr"/>
      <c r="B880" s="9" t="inlineStr"/>
      <c r="C880" s="9" t="inlineStr"/>
      <c r="D880" s="9" t="inlineStr"/>
      <c r="E880" s="40" t="inlineStr">
        <is>
          <r>
            <t xml:space="preserve">VALOR:</t>
          </r>
        </is>
      </c>
      <c r="F880" s="40" t="inlineStr"/>
      <c r="G880" s="41" t="n">
        <f>ROUND(SUM(G873,G876,G879),2)</f>
        <v>37.26</v>
      </c>
    </row>
    <row r="881" customHeight="1" ht="10">
      <c r="A881" s="9" t="inlineStr"/>
      <c r="B881" s="9" t="inlineStr"/>
      <c r="C881" s="9" t="inlineStr"/>
      <c r="D881" s="9" t="inlineStr"/>
      <c r="E881" s="31" t="inlineStr"/>
      <c r="F881" s="31" t="inlineStr"/>
      <c r="G881" s="31" t="inlineStr"/>
    </row>
    <row r="882" customHeight="1" ht="20">
      <c r="A882" s="32" t="inlineStr">
        <is>
          <r>
            <t xml:space="preserve">88309 PEDREIRO COM ENCARGOS COMPLEMENTARES (H)</t>
          </r>
        </is>
      </c>
      <c r="B882" s="32" t="inlineStr"/>
      <c r="C882" s="32" t="inlineStr"/>
      <c r="D882" s="32" t="inlineStr"/>
      <c r="E882" s="32" t="inlineStr"/>
      <c r="F882" s="32" t="inlineStr"/>
      <c r="G882" s="32" t="inlineStr"/>
    </row>
    <row r="883" customHeight="1" ht="15">
      <c r="A883" s="33" t="inlineStr">
        <is>
          <r>
            <t xml:space="preserve">Encargos Complementares</t>
          </r>
        </is>
      </c>
      <c r="B883" s="33" t="inlineStr"/>
      <c r="C883" s="12" t="inlineStr">
        <is>
          <r>
            <t xml:space="preserve">FONTE</t>
          </r>
        </is>
      </c>
      <c r="D883" s="12" t="inlineStr">
        <is>
          <r>
            <t xml:space="preserve">UNID</t>
          </r>
        </is>
      </c>
      <c r="E883" s="12" t="inlineStr">
        <is>
          <r>
            <t xml:space="preserve">COEFICIENTE</t>
          </r>
        </is>
      </c>
      <c r="F883" s="12" t="inlineStr">
        <is>
          <r>
            <t xml:space="preserve">PREÇO UNITÁRIO</t>
          </r>
        </is>
      </c>
      <c r="G883" s="12" t="inlineStr">
        <is>
          <r>
            <t xml:space="preserve">TOTAL</t>
          </r>
        </is>
      </c>
    </row>
    <row r="884" customHeight="1" ht="21">
      <c r="A884" s="34" t="inlineStr">
        <is>
          <r>
            <t xml:space="preserve">00037370</t>
          </r>
        </is>
      </c>
      <c r="B884" s="35" t="inlineStr">
        <is>
          <r>
            <t xml:space="preserve">ALIMENTACAO - HORISTA (COLETADO CAIXA - ENCARGOS COMPLEMENTARES)</t>
          </r>
        </is>
      </c>
      <c r="C884" s="34" t="inlineStr">
        <is>
          <r>
            <t xml:space="preserve">SINAPI</t>
          </r>
        </is>
      </c>
      <c r="D884" s="34" t="inlineStr">
        <is>
          <r>
            <t xml:space="preserve">H</t>
          </r>
        </is>
      </c>
      <c r="E884" s="36" t="n">
        <v>1.0</v>
      </c>
      <c r="F884" s="37" t="n">
        <v>3.44</v>
      </c>
      <c r="G884" s="37" t="n">
        <f>TRUNC(TRUNC(E884,8)*F884,2)</f>
        <v>3.44</v>
      </c>
    </row>
    <row r="885" customHeight="1" ht="21">
      <c r="A885" s="34" t="inlineStr">
        <is>
          <r>
            <t xml:space="preserve">00043489</t>
          </r>
        </is>
      </c>
      <c r="B885" s="35" t="inlineStr">
        <is>
          <r>
            <t xml:space="preserve">EPI - FAMILIA PEDREIRO - HORISTA (ENCARGOS COMPLEMENTARES - COLETADO CAIXA)</t>
          </r>
        </is>
      </c>
      <c r="C885" s="34" t="inlineStr">
        <is>
          <r>
            <t xml:space="preserve">SINAPI</t>
          </r>
        </is>
      </c>
      <c r="D885" s="34" t="inlineStr">
        <is>
          <r>
            <t xml:space="preserve">H</t>
          </r>
        </is>
      </c>
      <c r="E885" s="36" t="n">
        <v>1.0</v>
      </c>
      <c r="F885" s="37" t="n">
        <v>1.31</v>
      </c>
      <c r="G885" s="37" t="n">
        <f>TRUNC(TRUNC(E885,8)*F885,2)</f>
        <v>1.31</v>
      </c>
    </row>
    <row r="886" customHeight="1" ht="21">
      <c r="A886" s="34" t="inlineStr">
        <is>
          <r>
            <t xml:space="preserve">00037372</t>
          </r>
        </is>
      </c>
      <c r="B886" s="35" t="inlineStr">
        <is>
          <r>
            <t xml:space="preserve">EXAMES - HORISTA (COLETADO CAIXA - ENCARGOS COMPLEMENTARES)</t>
          </r>
        </is>
      </c>
      <c r="C886" s="34" t="inlineStr">
        <is>
          <r>
            <t xml:space="preserve">SINAPI</t>
          </r>
        </is>
      </c>
      <c r="D886" s="34" t="inlineStr">
        <is>
          <r>
            <t xml:space="preserve">H</t>
          </r>
        </is>
      </c>
      <c r="E886" s="36" t="n">
        <v>1.0</v>
      </c>
      <c r="F886" s="37" t="n">
        <v>1.43</v>
      </c>
      <c r="G886" s="37" t="n">
        <f>TRUNC(TRUNC(E886,8)*F886,2)</f>
        <v>1.43</v>
      </c>
    </row>
    <row r="887" customHeight="1" ht="21">
      <c r="A887" s="34" t="inlineStr">
        <is>
          <r>
            <t xml:space="preserve">00043465</t>
          </r>
        </is>
      </c>
      <c r="B887" s="35" t="inlineStr">
        <is>
          <r>
            <t xml:space="preserve">FERRAMENTAS - FAMILIA PEDREIRO - HORISTA (ENCARGOS COMPLEMENTARES - COLETADO CAIXA)</t>
          </r>
        </is>
      </c>
      <c r="C887" s="34" t="inlineStr">
        <is>
          <r>
            <t xml:space="preserve">SINAPI</t>
          </r>
        </is>
      </c>
      <c r="D887" s="34" t="inlineStr">
        <is>
          <r>
            <t xml:space="preserve">H</t>
          </r>
        </is>
      </c>
      <c r="E887" s="36" t="n">
        <v>1.0</v>
      </c>
      <c r="F887" s="37" t="n">
        <v>0.78</v>
      </c>
      <c r="G887" s="37" t="n">
        <f>TRUNC(TRUNC(E887,8)*F887,2)</f>
        <v>0.78</v>
      </c>
    </row>
    <row r="888" customHeight="1" ht="21">
      <c r="A888" s="34" t="inlineStr">
        <is>
          <r>
            <t xml:space="preserve">00037373</t>
          </r>
        </is>
      </c>
      <c r="B888" s="35" t="inlineStr">
        <is>
          <r>
            <t xml:space="preserve">SEGURO - HORISTA (COLETADO CAIXA - ENCARGOS COMPLEMENTARES)</t>
          </r>
        </is>
      </c>
      <c r="C888" s="34" t="inlineStr">
        <is>
          <r>
            <t xml:space="preserve">SINAPI</t>
          </r>
        </is>
      </c>
      <c r="D888" s="34" t="inlineStr">
        <is>
          <r>
            <t xml:space="preserve">H</t>
          </r>
        </is>
      </c>
      <c r="E888" s="36" t="n">
        <v>1.0</v>
      </c>
      <c r="F888" s="37" t="n">
        <v>0.08</v>
      </c>
      <c r="G888" s="37" t="n">
        <f>TRUNC(TRUNC(E888,8)*F888,2)</f>
        <v>0.08</v>
      </c>
    </row>
    <row r="889" customHeight="1" ht="21">
      <c r="A889" s="34" t="inlineStr">
        <is>
          <r>
            <t xml:space="preserve">00037371</t>
          </r>
        </is>
      </c>
      <c r="B889" s="35" t="inlineStr">
        <is>
          <r>
            <t xml:space="preserve">TRANSPORTE - HORISTA (COLETADO CAIXA - ENCARGOS COMPLEMENTARES)</t>
          </r>
        </is>
      </c>
      <c r="C889" s="34" t="inlineStr">
        <is>
          <r>
            <t xml:space="preserve">SINAPI</t>
          </r>
        </is>
      </c>
      <c r="D889" s="34" t="inlineStr">
        <is>
          <r>
            <t xml:space="preserve">H</t>
          </r>
        </is>
      </c>
      <c r="E889" s="36" t="n">
        <v>1.0</v>
      </c>
      <c r="F889" s="37" t="n">
        <v>0.6</v>
      </c>
      <c r="G889" s="37" t="n">
        <f>TRUNC(TRUNC(E889,8)*F889,2)</f>
        <v>0.6</v>
      </c>
    </row>
    <row r="890" customHeight="1" ht="15">
      <c r="A890" s="9" t="inlineStr"/>
      <c r="B890" s="9" t="inlineStr"/>
      <c r="C890" s="9" t="inlineStr"/>
      <c r="D890" s="9" t="inlineStr"/>
      <c r="E890" s="38" t="inlineStr">
        <is>
          <r>
            <t xml:space="preserve">TOTAL Encargos Complementares:</t>
          </r>
        </is>
      </c>
      <c r="F890" s="38" t="inlineStr"/>
      <c r="G890" s="39" t="n">
        <f>SUM(G884:G889)</f>
        <v>7.64</v>
      </c>
    </row>
    <row r="891" customHeight="1" ht="15">
      <c r="A891" s="33" t="inlineStr">
        <is>
          <r>
            <t xml:space="preserve">Mão de Obra</t>
          </r>
        </is>
      </c>
      <c r="B891" s="33" t="inlineStr"/>
      <c r="C891" s="12" t="inlineStr">
        <is>
          <r>
            <t xml:space="preserve">FONTE</t>
          </r>
        </is>
      </c>
      <c r="D891" s="12" t="inlineStr">
        <is>
          <r>
            <t xml:space="preserve">UNID</t>
          </r>
        </is>
      </c>
      <c r="E891" s="12" t="inlineStr">
        <is>
          <r>
            <t xml:space="preserve">COEFICIENTE</t>
          </r>
        </is>
      </c>
      <c r="F891" s="12" t="inlineStr">
        <is>
          <r>
            <t xml:space="preserve">PREÇO UNITÁRIO</t>
          </r>
        </is>
      </c>
      <c r="G891" s="12" t="inlineStr">
        <is>
          <r>
            <t xml:space="preserve">TOTAL</t>
          </r>
        </is>
      </c>
    </row>
    <row r="892" customHeight="1" ht="15">
      <c r="A892" s="34" t="inlineStr">
        <is>
          <r>
            <t xml:space="preserve">00004750</t>
          </r>
        </is>
      </c>
      <c r="B892" s="35" t="inlineStr">
        <is>
          <r>
            <t xml:space="preserve">PEDREIRO (HORISTA)</t>
          </r>
        </is>
      </c>
      <c r="C892" s="34" t="inlineStr">
        <is>
          <r>
            <t xml:space="preserve">SINAPI</t>
          </r>
        </is>
      </c>
      <c r="D892" s="34" t="inlineStr">
        <is>
          <r>
            <t xml:space="preserve">H</t>
          </r>
        </is>
      </c>
      <c r="E892" s="36" t="n">
        <v>1.0</v>
      </c>
      <c r="F892" s="37" t="n">
        <v>23.31</v>
      </c>
      <c r="G892" s="37" t="n">
        <f>TRUNC(TRUNC(E892,8)*F892,2)</f>
        <v>23.31</v>
      </c>
    </row>
    <row r="893" customHeight="1" ht="15">
      <c r="A893" s="9" t="inlineStr"/>
      <c r="B893" s="9" t="inlineStr"/>
      <c r="C893" s="9" t="inlineStr"/>
      <c r="D893" s="9" t="inlineStr"/>
      <c r="E893" s="38" t="inlineStr">
        <is>
          <r>
            <t xml:space="preserve">TOTAL Mão de Obra:</t>
          </r>
        </is>
      </c>
      <c r="F893" s="38" t="inlineStr"/>
      <c r="G893" s="39" t="n">
        <f>SUM(G892:G892)</f>
        <v>23.31</v>
      </c>
    </row>
    <row r="894" customHeight="1" ht="15">
      <c r="A894" s="33" t="inlineStr">
        <is>
          <r>
            <t xml:space="preserve">Serviço</t>
          </r>
        </is>
      </c>
      <c r="B894" s="33" t="inlineStr"/>
      <c r="C894" s="12" t="inlineStr">
        <is>
          <r>
            <t xml:space="preserve">FONTE</t>
          </r>
        </is>
      </c>
      <c r="D894" s="12" t="inlineStr">
        <is>
          <r>
            <t xml:space="preserve">UNID</t>
          </r>
        </is>
      </c>
      <c r="E894" s="12" t="inlineStr">
        <is>
          <r>
            <t xml:space="preserve">COEFICIENTE</t>
          </r>
        </is>
      </c>
      <c r="F894" s="12" t="inlineStr">
        <is>
          <r>
            <t xml:space="preserve">PREÇO UNITÁRIO</t>
          </r>
        </is>
      </c>
      <c r="G894" s="12" t="inlineStr">
        <is>
          <r>
            <t xml:space="preserve">TOTAL</t>
          </r>
        </is>
      </c>
    </row>
    <row r="895" customHeight="1" ht="21">
      <c r="A895" s="34" t="inlineStr">
        <is>
          <r>
            <t xml:space="preserve">95371</t>
          </r>
        </is>
      </c>
      <c r="B895" s="35" t="inlineStr">
        <is>
          <r>
            <t xml:space="preserve">CURSO DE CAPACITAÇÃO PARA PEDREIRO (ENCARGOS COMPLEMENTARES) - HORISTA</t>
          </r>
        </is>
      </c>
      <c r="C895" s="34" t="inlineStr">
        <is>
          <r>
            <t xml:space="preserve">SINAPI</t>
          </r>
        </is>
      </c>
      <c r="D895" s="34" t="inlineStr">
        <is>
          <r>
            <t xml:space="preserve">H</t>
          </r>
        </is>
      </c>
      <c r="E895" s="36" t="n">
        <v>1.0</v>
      </c>
      <c r="F895" s="37" t="n">
        <v>0.49</v>
      </c>
      <c r="G895" s="37" t="n">
        <f>TRUNC(TRUNC(E895,8)*F895,2)</f>
        <v>0.49</v>
      </c>
    </row>
    <row r="896" customHeight="1" ht="15">
      <c r="A896" s="9" t="inlineStr"/>
      <c r="B896" s="9" t="inlineStr"/>
      <c r="C896" s="9" t="inlineStr"/>
      <c r="D896" s="9" t="inlineStr"/>
      <c r="E896" s="38" t="inlineStr">
        <is>
          <r>
            <t xml:space="preserve">TOTAL Serviço:</t>
          </r>
        </is>
      </c>
      <c r="F896" s="38" t="inlineStr"/>
      <c r="G896" s="39" t="n">
        <f>SUM(G895:G895)</f>
        <v>0.49</v>
      </c>
    </row>
    <row r="897" customHeight="1" ht="15">
      <c r="A897" s="9" t="inlineStr"/>
      <c r="B897" s="9" t="inlineStr"/>
      <c r="C897" s="9" t="inlineStr"/>
      <c r="D897" s="9" t="inlineStr"/>
      <c r="E897" s="40" t="inlineStr">
        <is>
          <r>
            <t xml:space="preserve">VALOR:</t>
          </r>
        </is>
      </c>
      <c r="F897" s="40" t="inlineStr"/>
      <c r="G897" s="41" t="n">
        <f>ROUND(SUM(G890,G893,G896),2)</f>
        <v>31.44</v>
      </c>
    </row>
    <row r="898" customHeight="1" ht="10">
      <c r="A898" s="9" t="inlineStr"/>
      <c r="B898" s="9" t="inlineStr"/>
      <c r="C898" s="9" t="inlineStr"/>
      <c r="D898" s="9" t="inlineStr"/>
      <c r="E898" s="31" t="inlineStr"/>
      <c r="F898" s="31" t="inlineStr"/>
      <c r="G898" s="31" t="inlineStr"/>
    </row>
    <row r="899" customHeight="1" ht="20">
      <c r="A899" s="32" t="inlineStr">
        <is>
          <r>
            <t xml:space="preserve">97735 PEÇA RETANGULAR PRÉ-MOLDADA, VOLUME DE CONCRETO DE 30 A 100 LITROS, TAXA DE AÇO APROXIMADA DE 30KG/M³. AF_03/2024 (M3)</t>
          </r>
        </is>
      </c>
      <c r="B899" s="32" t="inlineStr"/>
      <c r="C899" s="32" t="inlineStr"/>
      <c r="D899" s="32" t="inlineStr"/>
      <c r="E899" s="32" t="inlineStr"/>
      <c r="F899" s="32" t="inlineStr"/>
      <c r="G899" s="32" t="inlineStr"/>
    </row>
    <row r="900" customHeight="1" ht="15">
      <c r="A900" s="33" t="inlineStr">
        <is>
          <r>
            <t xml:space="preserve">Equipamento Custo Horário</t>
          </r>
        </is>
      </c>
      <c r="B900" s="33" t="inlineStr"/>
      <c r="C900" s="12" t="inlineStr">
        <is>
          <r>
            <t xml:space="preserve">FONTE</t>
          </r>
        </is>
      </c>
      <c r="D900" s="12" t="inlineStr">
        <is>
          <r>
            <t xml:space="preserve">UNID</t>
          </r>
        </is>
      </c>
      <c r="E900" s="12" t="inlineStr">
        <is>
          <r>
            <t xml:space="preserve">COEFICIENTE</t>
          </r>
        </is>
      </c>
      <c r="F900" s="12" t="inlineStr">
        <is>
          <r>
            <t xml:space="preserve">PREÇO UNITÁRIO</t>
          </r>
        </is>
      </c>
      <c r="G900" s="12" t="inlineStr">
        <is>
          <r>
            <t xml:space="preserve">TOTAL</t>
          </r>
        </is>
      </c>
    </row>
    <row r="901" customHeight="1" ht="29">
      <c r="A901" s="34" t="inlineStr">
        <is>
          <r>
            <t xml:space="preserve">91693</t>
          </r>
        </is>
      </c>
      <c r="B901" s="35" t="inlineStr">
        <is>
          <r>
            <t xml:space="preserve">SERRA CIRCULAR DE BANCADA COM MOTOR ELÉTRICO POTÊNCIA DE 5HP, COM COIFA PARA DISCO 10" - CHI DIURNO. AF_08/2015</t>
          </r>
        </is>
      </c>
      <c r="C901" s="34" t="inlineStr">
        <is>
          <r>
            <t xml:space="preserve">SINAPI</t>
          </r>
        </is>
      </c>
      <c r="D901" s="34" t="inlineStr">
        <is>
          <r>
            <t xml:space="preserve">CHI</t>
          </r>
        </is>
      </c>
      <c r="E901" s="36" t="n">
        <v>0.4226</v>
      </c>
      <c r="F901" s="37" t="n">
        <v>37.35</v>
      </c>
      <c r="G901" s="37" t="n">
        <f>TRUNC(TRUNC(E901,8)*F901,2)</f>
        <v>15.78</v>
      </c>
    </row>
    <row r="902" customHeight="1" ht="29">
      <c r="A902" s="34" t="inlineStr">
        <is>
          <r>
            <t xml:space="preserve">91692</t>
          </r>
        </is>
      </c>
      <c r="B902" s="35" t="inlineStr">
        <is>
          <r>
            <t xml:space="preserve">SERRA CIRCULAR DE BANCADA COM MOTOR ELÉTRICO POTÊNCIA DE 5HP, COM COIFA PARA DISCO 10" - CHP DIURNO. AF_08/2015</t>
          </r>
        </is>
      </c>
      <c r="C902" s="34" t="inlineStr">
        <is>
          <r>
            <t xml:space="preserve">SINAPI</t>
          </r>
        </is>
      </c>
      <c r="D902" s="34" t="inlineStr">
        <is>
          <r>
            <t xml:space="preserve">CHP</t>
          </r>
        </is>
      </c>
      <c r="E902" s="36" t="n">
        <v>0.313</v>
      </c>
      <c r="F902" s="37" t="n">
        <v>39.54</v>
      </c>
      <c r="G902" s="37" t="n">
        <f>TRUNC(TRUNC(E902,8)*F902,2)</f>
        <v>12.37</v>
      </c>
    </row>
    <row r="903" customHeight="1" ht="29">
      <c r="A903" s="34" t="inlineStr">
        <is>
          <r>
            <t xml:space="preserve">90587</t>
          </r>
        </is>
      </c>
      <c r="B903" s="35" t="inlineStr">
        <is>
          <r>
            <t xml:space="preserve">VIBRADOR DE IMERSÃO, DIÂMETRO DE PONTEIRA 45MM, MOTOR ELÉTRICO TRIFÁSICO POTÊNCIA DE 2 CV - CHI DIURNO. AF_06/2015</t>
          </r>
        </is>
      </c>
      <c r="C903" s="34" t="inlineStr">
        <is>
          <r>
            <t xml:space="preserve">SINAPI</t>
          </r>
        </is>
      </c>
      <c r="D903" s="34" t="inlineStr">
        <is>
          <r>
            <t xml:space="preserve">CHI</t>
          </r>
        </is>
      </c>
      <c r="E903" s="36" t="n">
        <v>12.7788</v>
      </c>
      <c r="F903" s="37" t="n">
        <v>0.55</v>
      </c>
      <c r="G903" s="37" t="n">
        <f>TRUNC(TRUNC(E903,8)*F903,2)</f>
        <v>7.02</v>
      </c>
    </row>
    <row r="904" customHeight="1" ht="29">
      <c r="A904" s="34" t="inlineStr">
        <is>
          <r>
            <t xml:space="preserve">90586</t>
          </r>
        </is>
      </c>
      <c r="B904" s="35" t="inlineStr">
        <is>
          <r>
            <t xml:space="preserve">VIBRADOR DE IMERSÃO, DIÂMETRO DE PONTEIRA 45MM, MOTOR ELÉTRICO TRIFÁSICO POTÊNCIA DE 2 CV - CHP DIURNO. AF_06/2015</t>
          </r>
        </is>
      </c>
      <c r="C904" s="34" t="inlineStr">
        <is>
          <r>
            <t xml:space="preserve">SINAPI</t>
          </r>
        </is>
      </c>
      <c r="D904" s="34" t="inlineStr">
        <is>
          <r>
            <t xml:space="preserve">CHP</t>
          </r>
        </is>
      </c>
      <c r="E904" s="36" t="n">
        <v>4.6865</v>
      </c>
      <c r="F904" s="37" t="n">
        <v>1.72</v>
      </c>
      <c r="G904" s="37" t="n">
        <f>TRUNC(TRUNC(E904,8)*F904,2)</f>
        <v>8.06</v>
      </c>
    </row>
    <row r="905" customHeight="1" ht="18">
      <c r="A905" s="9" t="inlineStr"/>
      <c r="B905" s="9" t="inlineStr"/>
      <c r="C905" s="9" t="inlineStr"/>
      <c r="D905" s="9" t="inlineStr"/>
      <c r="E905" s="38" t="inlineStr">
        <is>
          <r>
            <t xml:space="preserve">TOTAL Equipamento Custo Horário:</t>
          </r>
        </is>
      </c>
      <c r="F905" s="38" t="inlineStr"/>
      <c r="G905" s="39" t="n">
        <f>SUM(G901:G904)</f>
        <v>43.23</v>
      </c>
    </row>
    <row r="906" customHeight="1" ht="15">
      <c r="A906" s="33" t="inlineStr">
        <is>
          <r>
            <t xml:space="preserve">Material</t>
          </r>
        </is>
      </c>
      <c r="B906" s="33" t="inlineStr"/>
      <c r="C906" s="12" t="inlineStr">
        <is>
          <r>
            <t xml:space="preserve">FONTE</t>
          </r>
        </is>
      </c>
      <c r="D906" s="12" t="inlineStr">
        <is>
          <r>
            <t xml:space="preserve">UNID</t>
          </r>
        </is>
      </c>
      <c r="E906" s="12" t="inlineStr">
        <is>
          <r>
            <t xml:space="preserve">COEFICIENTE</t>
          </r>
        </is>
      </c>
      <c r="F906" s="12" t="inlineStr">
        <is>
          <r>
            <t xml:space="preserve">PREÇO UNITÁRIO</t>
          </r>
        </is>
      </c>
      <c r="G906" s="12" t="inlineStr">
        <is>
          <r>
            <t xml:space="preserve">TOTAL</t>
          </r>
        </is>
      </c>
    </row>
    <row r="907" customHeight="1" ht="29">
      <c r="A907" s="34" t="inlineStr">
        <is>
          <r>
            <t xml:space="preserve">00001358</t>
          </r>
        </is>
      </c>
      <c r="B907" s="35" t="inlineStr">
        <is>
          <r>
            <t xml:space="preserve">CHAPA/PAINEL DE MADEIRA COMPENSADA RESINADA (MADEIRITE RESINADO ROSA) PARA FORMA DE CONCRETO, DE 2200 X 1100 MM, E = 17 MM</t>
          </r>
        </is>
      </c>
      <c r="C907" s="34" t="inlineStr">
        <is>
          <r>
            <t xml:space="preserve">SINAPI</t>
          </r>
        </is>
      </c>
      <c r="D907" s="34" t="inlineStr">
        <is>
          <r>
            <t xml:space="preserve">M2</t>
          </r>
        </is>
      </c>
      <c r="E907" s="36" t="n">
        <v>1.3112</v>
      </c>
      <c r="F907" s="37" t="n">
        <v>104.93</v>
      </c>
      <c r="G907" s="37" t="n">
        <f>TRUNC(TRUNC(E907,8)*F907,2)</f>
        <v>137.58</v>
      </c>
    </row>
    <row r="908" customHeight="1" ht="21">
      <c r="A908" s="34" t="inlineStr">
        <is>
          <r>
            <t xml:space="preserve">00002692</t>
          </r>
        </is>
      </c>
      <c r="B908" s="35" t="inlineStr">
        <is>
          <r>
            <t xml:space="preserve">DESMOLDANTE PROTETOR PARA FORMAS DE MADEIRA, DE BASE OLEOSA EMULSIONADA EM AGUA</t>
          </r>
        </is>
      </c>
      <c r="C908" s="34" t="inlineStr">
        <is>
          <r>
            <t xml:space="preserve">SINAPI</t>
          </r>
        </is>
      </c>
      <c r="D908" s="34" t="inlineStr">
        <is>
          <r>
            <t xml:space="preserve">L</t>
          </r>
        </is>
      </c>
      <c r="E908" s="36" t="n">
        <v>0.0567</v>
      </c>
      <c r="F908" s="37" t="n">
        <v>8.98</v>
      </c>
      <c r="G908" s="37" t="n">
        <f>TRUNC(TRUNC(E908,8)*F908,2)</f>
        <v>0.5</v>
      </c>
    </row>
    <row r="909" customHeight="1" ht="15">
      <c r="A909" s="34" t="inlineStr">
        <is>
          <r>
            <t xml:space="preserve">00020247</t>
          </r>
        </is>
      </c>
      <c r="B909" s="35" t="inlineStr">
        <is>
          <r>
            <t xml:space="preserve">PREGO DE ACO POLIDO COM CABECA 15 X 15 (1 1/4 X 13)</t>
          </r>
        </is>
      </c>
      <c r="C909" s="34" t="inlineStr">
        <is>
          <r>
            <t xml:space="preserve">SINAPI</t>
          </r>
        </is>
      </c>
      <c r="D909" s="34" t="inlineStr">
        <is>
          <r>
            <t xml:space="preserve">KG</t>
          </r>
        </is>
      </c>
      <c r="E909" s="36" t="n">
        <v>0.2619</v>
      </c>
      <c r="F909" s="37" t="n">
        <v>20.27</v>
      </c>
      <c r="G909" s="37" t="n">
        <f>TRUNC(TRUNC(E909,8)*F909,2)</f>
        <v>5.3</v>
      </c>
    </row>
    <row r="910" customHeight="1" ht="21">
      <c r="A910" s="34" t="inlineStr">
        <is>
          <r>
            <t xml:space="preserve">00004517</t>
          </r>
        </is>
      </c>
      <c r="B910" s="35" t="inlineStr">
        <is>
          <r>
            <t xml:space="preserve">SARRAFO *2,5 X 7,5* CM EM PINUS, MISTA OU EQUIVALENTE DA REGIAO - BRUTA</t>
          </r>
        </is>
      </c>
      <c r="C910" s="34" t="inlineStr">
        <is>
          <r>
            <t xml:space="preserve">SINAPI</t>
          </r>
        </is>
      </c>
      <c r="D910" s="34" t="inlineStr">
        <is>
          <r>
            <t xml:space="preserve">M</t>
          </r>
        </is>
      </c>
      <c r="E910" s="36" t="n">
        <v>4.477</v>
      </c>
      <c r="F910" s="37" t="n">
        <v>2.48</v>
      </c>
      <c r="G910" s="37" t="n">
        <f>TRUNC(TRUNC(E910,8)*F910,2)</f>
        <v>11.1</v>
      </c>
    </row>
    <row r="911" customHeight="1" ht="15">
      <c r="A911" s="9" t="inlineStr"/>
      <c r="B911" s="9" t="inlineStr"/>
      <c r="C911" s="9" t="inlineStr"/>
      <c r="D911" s="9" t="inlineStr"/>
      <c r="E911" s="38" t="inlineStr">
        <is>
          <r>
            <t xml:space="preserve">TOTAL Material:</t>
          </r>
        </is>
      </c>
      <c r="F911" s="38" t="inlineStr"/>
      <c r="G911" s="39" t="n">
        <f>SUM(G907:G910)</f>
        <v>154.48</v>
      </c>
    </row>
    <row r="912" customHeight="1" ht="15">
      <c r="A912" s="33" t="inlineStr">
        <is>
          <r>
            <t xml:space="preserve">Mão de Obra com Encargos Complementares</t>
          </r>
        </is>
      </c>
      <c r="B912" s="33" t="inlineStr"/>
      <c r="C912" s="12" t="inlineStr">
        <is>
          <r>
            <t xml:space="preserve">FONTE</t>
          </r>
        </is>
      </c>
      <c r="D912" s="12" t="inlineStr">
        <is>
          <r>
            <t xml:space="preserve">UNID</t>
          </r>
        </is>
      </c>
      <c r="E912" s="12" t="inlineStr">
        <is>
          <r>
            <t xml:space="preserve">COEFICIENTE</t>
          </r>
        </is>
      </c>
      <c r="F912" s="12" t="inlineStr">
        <is>
          <r>
            <t xml:space="preserve">PREÇO UNITÁRIO</t>
          </r>
        </is>
      </c>
      <c r="G912" s="12" t="inlineStr">
        <is>
          <r>
            <t xml:space="preserve">TOTAL</t>
          </r>
        </is>
      </c>
    </row>
    <row r="913" customHeight="1" ht="21">
      <c r="A913" s="34" t="inlineStr">
        <is>
          <r>
            <t xml:space="preserve">88239</t>
          </r>
        </is>
      </c>
      <c r="B913" s="35" t="inlineStr">
        <is>
          <r>
            <t xml:space="preserve">AJUDANTE DE CARPINTEIRO COM ENCARGOS COMPLEMENTARES</t>
          </r>
        </is>
      </c>
      <c r="C913" s="34" t="inlineStr">
        <is>
          <r>
            <t xml:space="preserve">SINAPI</t>
          </r>
        </is>
      </c>
      <c r="D913" s="34" t="inlineStr">
        <is>
          <r>
            <t xml:space="preserve">H</t>
          </r>
        </is>
      </c>
      <c r="E913" s="36" t="n">
        <v>0.7356</v>
      </c>
      <c r="F913" s="37" t="n">
        <v>28.54</v>
      </c>
      <c r="G913" s="37" t="n">
        <f>TRUNC(TRUNC(E913,8)*F913,2)</f>
        <v>20.99</v>
      </c>
    </row>
    <row r="914" customHeight="1" ht="21">
      <c r="A914" s="34" t="inlineStr">
        <is>
          <r>
            <t xml:space="preserve">88261</t>
          </r>
        </is>
      </c>
      <c r="B914" s="35" t="inlineStr">
        <is>
          <r>
            <t xml:space="preserve">CARPINTEIRO DE ESQUADRIAS COM ENCARGOS COMPLEMENTARES</t>
          </r>
        </is>
      </c>
      <c r="C914" s="34" t="inlineStr">
        <is>
          <r>
            <t xml:space="preserve">SINAPI</t>
          </r>
        </is>
      </c>
      <c r="D914" s="34" t="inlineStr">
        <is>
          <r>
            <t xml:space="preserve">H</t>
          </r>
        </is>
      </c>
      <c r="E914" s="36" t="n">
        <v>3.678</v>
      </c>
      <c r="F914" s="37" t="n">
        <v>29.67</v>
      </c>
      <c r="G914" s="37" t="n">
        <f>TRUNC(TRUNC(E914,8)*F914,2)</f>
        <v>109.12</v>
      </c>
    </row>
    <row r="915" customHeight="1" ht="15">
      <c r="A915" s="34" t="inlineStr">
        <is>
          <r>
            <t xml:space="preserve">88309</t>
          </r>
        </is>
      </c>
      <c r="B915" s="35" t="inlineStr">
        <is>
          <r>
            <t xml:space="preserve">PEDREIRO COM ENCARGOS COMPLEMENTARES</t>
          </r>
        </is>
      </c>
      <c r="C915" s="34" t="inlineStr">
        <is>
          <r>
            <t xml:space="preserve">SINAPI</t>
          </r>
        </is>
      </c>
      <c r="D915" s="34" t="inlineStr">
        <is>
          <r>
            <t xml:space="preserve">H</t>
          </r>
        </is>
      </c>
      <c r="E915" s="36" t="n">
        <v>22.4974</v>
      </c>
      <c r="F915" s="37" t="n">
        <v>31.44</v>
      </c>
      <c r="G915" s="37" t="n">
        <f>TRUNC(TRUNC(E915,8)*F915,2)</f>
        <v>707.31</v>
      </c>
    </row>
    <row r="916" customHeight="1" ht="15">
      <c r="A916" s="34" t="inlineStr">
        <is>
          <r>
            <t xml:space="preserve">88316</t>
          </r>
        </is>
      </c>
      <c r="B916" s="35" t="inlineStr">
        <is>
          <r>
            <t xml:space="preserve">SERVENTE COM ENCARGOS COMPLEMENTARES</t>
          </r>
        </is>
      </c>
      <c r="C916" s="34" t="inlineStr">
        <is>
          <r>
            <t xml:space="preserve">SINAPI</t>
          </r>
        </is>
      </c>
      <c r="D916" s="34" t="inlineStr">
        <is>
          <r>
            <t xml:space="preserve">H</t>
          </r>
        </is>
      </c>
      <c r="E916" s="36" t="n">
        <v>22.4974</v>
      </c>
      <c r="F916" s="37" t="n">
        <v>26.93</v>
      </c>
      <c r="G916" s="37" t="n">
        <f>TRUNC(TRUNC(E916,8)*F916,2)</f>
        <v>605.85</v>
      </c>
    </row>
    <row r="917" customHeight="1" ht="18">
      <c r="A917" s="9" t="inlineStr"/>
      <c r="B917" s="9" t="inlineStr"/>
      <c r="C917" s="9" t="inlineStr"/>
      <c r="D917" s="9" t="inlineStr"/>
      <c r="E917" s="38" t="inlineStr">
        <is>
          <r>
            <t xml:space="preserve">TOTAL Mão de Obra com Encargos Complementares:</t>
          </r>
        </is>
      </c>
      <c r="F917" s="38" t="inlineStr"/>
      <c r="G917" s="39" t="n">
        <f>SUM(G913:G916)</f>
        <v>1443.27</v>
      </c>
    </row>
    <row r="918" customHeight="1" ht="15">
      <c r="A918" s="33" t="inlineStr">
        <is>
          <r>
            <t xml:space="preserve">Serviço</t>
          </r>
        </is>
      </c>
      <c r="B918" s="33" t="inlineStr"/>
      <c r="C918" s="12" t="inlineStr">
        <is>
          <r>
            <t xml:space="preserve">FONTE</t>
          </r>
        </is>
      </c>
      <c r="D918" s="12" t="inlineStr">
        <is>
          <r>
            <t xml:space="preserve">UNID</t>
          </r>
        </is>
      </c>
      <c r="E918" s="12" t="inlineStr">
        <is>
          <r>
            <t xml:space="preserve">COEFICIENTE</t>
          </r>
        </is>
      </c>
      <c r="F918" s="12" t="inlineStr">
        <is>
          <r>
            <t xml:space="preserve">PREÇO UNITÁRIO</t>
          </r>
        </is>
      </c>
      <c r="G918" s="12" t="inlineStr">
        <is>
          <r>
            <t xml:space="preserve">TOTAL</t>
          </r>
        </is>
      </c>
    </row>
    <row r="919" customHeight="1" ht="29">
      <c r="A919" s="34" t="inlineStr">
        <is>
          <r>
            <t xml:space="preserve">92767</t>
          </r>
        </is>
      </c>
      <c r="B919" s="35" t="inlineStr">
        <is>
          <r>
            <t xml:space="preserve">ARMAÇÃO DE LAJE DE ESTRUTURA CONVENCIONAL DE CONCRETO ARMADO UTILIZANDO AÇO CA-60 DE 4,2 MM - MONTAGEM. AF_06/2022</t>
          </r>
        </is>
      </c>
      <c r="C919" s="34" t="inlineStr">
        <is>
          <r>
            <t xml:space="preserve">SINAPI</t>
          </r>
        </is>
      </c>
      <c r="D919" s="34" t="inlineStr">
        <is>
          <r>
            <t xml:space="preserve">KG</t>
          </r>
        </is>
      </c>
      <c r="E919" s="36" t="n">
        <v>28.9369</v>
      </c>
      <c r="F919" s="37" t="n">
        <v>18.34</v>
      </c>
      <c r="G919" s="37" t="n">
        <f>TRUNC(TRUNC(E919,8)*F919,2)</f>
        <v>530.7</v>
      </c>
    </row>
    <row r="920" customHeight="1" ht="29">
      <c r="A920" s="34" t="inlineStr">
        <is>
          <r>
            <t xml:space="preserve">94972</t>
          </r>
        </is>
      </c>
      <c r="B920" s="35" t="inlineStr">
        <is>
          <r>
            <t xml:space="preserve">CONCRETO FCK = 30MPA, TRAÇO 1:2,1:2,5 (EM MASSA SECA DE CIMENTO/ AREIA MÉDIA/ BRITA 1) - PREPARO MECÂNICO COM BETONEIRA 600 L. AF_05/2021</t>
          </r>
        </is>
      </c>
      <c r="C920" s="34" t="inlineStr">
        <is>
          <r>
            <t xml:space="preserve">SINAPI</t>
          </r>
        </is>
      </c>
      <c r="D920" s="34" t="inlineStr">
        <is>
          <r>
            <t xml:space="preserve">M3</t>
          </r>
        </is>
      </c>
      <c r="E920" s="36" t="n">
        <v>1.2</v>
      </c>
      <c r="F920" s="37" t="n">
        <v>813.29</v>
      </c>
      <c r="G920" s="37" t="n">
        <f>TRUNC(TRUNC(E920,8)*F920,2)</f>
        <v>975.94</v>
      </c>
    </row>
    <row r="921" customHeight="1" ht="15">
      <c r="A921" s="9" t="inlineStr"/>
      <c r="B921" s="9" t="inlineStr"/>
      <c r="C921" s="9" t="inlineStr"/>
      <c r="D921" s="9" t="inlineStr"/>
      <c r="E921" s="38" t="inlineStr">
        <is>
          <r>
            <t xml:space="preserve">TOTAL Serviço:</t>
          </r>
        </is>
      </c>
      <c r="F921" s="38" t="inlineStr"/>
      <c r="G921" s="39" t="n">
        <f>SUM(G919:G920)</f>
        <v>1506.64</v>
      </c>
    </row>
    <row r="922" customHeight="1" ht="15">
      <c r="A922" s="9" t="inlineStr"/>
      <c r="B922" s="9" t="inlineStr"/>
      <c r="C922" s="9" t="inlineStr"/>
      <c r="D922" s="9" t="inlineStr"/>
      <c r="E922" s="40" t="inlineStr">
        <is>
          <r>
            <t xml:space="preserve">VALOR:</t>
          </r>
        </is>
      </c>
      <c r="F922" s="40" t="inlineStr"/>
      <c r="G922" s="41" t="n">
        <f>ROUND(SUM(G905,G911,G917,G921),2)</f>
        <v>3147.62</v>
      </c>
    </row>
    <row r="923" customHeight="1" ht="10">
      <c r="A923" s="9" t="inlineStr"/>
      <c r="B923" s="9" t="inlineStr"/>
      <c r="C923" s="9" t="inlineStr"/>
      <c r="D923" s="9" t="inlineStr"/>
      <c r="E923" s="31" t="inlineStr"/>
      <c r="F923" s="31" t="inlineStr"/>
      <c r="G923" s="31" t="inlineStr"/>
    </row>
    <row r="924" customHeight="1" ht="20">
      <c r="A924" s="32" t="inlineStr">
        <is>
          <r>
            <t xml:space="preserve">88310 PINTOR COM ENCARGOS COMPLEMENTARES (H)</t>
          </r>
        </is>
      </c>
      <c r="B924" s="32" t="inlineStr"/>
      <c r="C924" s="32" t="inlineStr"/>
      <c r="D924" s="32" t="inlineStr"/>
      <c r="E924" s="32" t="inlineStr"/>
      <c r="F924" s="32" t="inlineStr"/>
      <c r="G924" s="32" t="inlineStr"/>
    </row>
    <row r="925" customHeight="1" ht="15">
      <c r="A925" s="33" t="inlineStr">
        <is>
          <r>
            <t xml:space="preserve">Encargos Complementares</t>
          </r>
        </is>
      </c>
      <c r="B925" s="33" t="inlineStr"/>
      <c r="C925" s="12" t="inlineStr">
        <is>
          <r>
            <t xml:space="preserve">FONTE</t>
          </r>
        </is>
      </c>
      <c r="D925" s="12" t="inlineStr">
        <is>
          <r>
            <t xml:space="preserve">UNID</t>
          </r>
        </is>
      </c>
      <c r="E925" s="12" t="inlineStr">
        <is>
          <r>
            <t xml:space="preserve">COEFICIENTE</t>
          </r>
        </is>
      </c>
      <c r="F925" s="12" t="inlineStr">
        <is>
          <r>
            <t xml:space="preserve">PREÇO UNITÁRIO</t>
          </r>
        </is>
      </c>
      <c r="G925" s="12" t="inlineStr">
        <is>
          <r>
            <t xml:space="preserve">TOTAL</t>
          </r>
        </is>
      </c>
    </row>
    <row r="926" customHeight="1" ht="21">
      <c r="A926" s="34" t="inlineStr">
        <is>
          <r>
            <t xml:space="preserve">00037370</t>
          </r>
        </is>
      </c>
      <c r="B926" s="35" t="inlineStr">
        <is>
          <r>
            <t xml:space="preserve">ALIMENTACAO - HORISTA (COLETADO CAIXA - ENCARGOS COMPLEMENTARES)</t>
          </r>
        </is>
      </c>
      <c r="C926" s="34" t="inlineStr">
        <is>
          <r>
            <t xml:space="preserve">SINAPI</t>
          </r>
        </is>
      </c>
      <c r="D926" s="34" t="inlineStr">
        <is>
          <r>
            <t xml:space="preserve">H</t>
          </r>
        </is>
      </c>
      <c r="E926" s="36" t="n">
        <v>1.0</v>
      </c>
      <c r="F926" s="37" t="n">
        <v>3.44</v>
      </c>
      <c r="G926" s="37" t="n">
        <f>TRUNC(TRUNC(E926,8)*F926,2)</f>
        <v>3.44</v>
      </c>
    </row>
    <row r="927" customHeight="1" ht="21">
      <c r="A927" s="34" t="inlineStr">
        <is>
          <r>
            <t xml:space="preserve">00043490</t>
          </r>
        </is>
      </c>
      <c r="B927" s="35" t="inlineStr">
        <is>
          <r>
            <t xml:space="preserve">EPI - FAMILIA PINTOR - HORISTA (ENCARGOS COMPLEMENTARES - COLETADO CAIXA)</t>
          </r>
        </is>
      </c>
      <c r="C927" s="34" t="inlineStr">
        <is>
          <r>
            <t xml:space="preserve">SINAPI</t>
          </r>
        </is>
      </c>
      <c r="D927" s="34" t="inlineStr">
        <is>
          <r>
            <t xml:space="preserve">H</t>
          </r>
        </is>
      </c>
      <c r="E927" s="36" t="n">
        <v>1.0</v>
      </c>
      <c r="F927" s="37" t="n">
        <v>1.85</v>
      </c>
      <c r="G927" s="37" t="n">
        <f>TRUNC(TRUNC(E927,8)*F927,2)</f>
        <v>1.85</v>
      </c>
    </row>
    <row r="928" customHeight="1" ht="21">
      <c r="A928" s="34" t="inlineStr">
        <is>
          <r>
            <t xml:space="preserve">00037372</t>
          </r>
        </is>
      </c>
      <c r="B928" s="35" t="inlineStr">
        <is>
          <r>
            <t xml:space="preserve">EXAMES - HORISTA (COLETADO CAIXA - ENCARGOS COMPLEMENTARES)</t>
          </r>
        </is>
      </c>
      <c r="C928" s="34" t="inlineStr">
        <is>
          <r>
            <t xml:space="preserve">SINAPI</t>
          </r>
        </is>
      </c>
      <c r="D928" s="34" t="inlineStr">
        <is>
          <r>
            <t xml:space="preserve">H</t>
          </r>
        </is>
      </c>
      <c r="E928" s="36" t="n">
        <v>1.0</v>
      </c>
      <c r="F928" s="37" t="n">
        <v>1.43</v>
      </c>
      <c r="G928" s="37" t="n">
        <f>TRUNC(TRUNC(E928,8)*F928,2)</f>
        <v>1.43</v>
      </c>
    </row>
    <row r="929" customHeight="1" ht="21">
      <c r="A929" s="34" t="inlineStr">
        <is>
          <r>
            <t xml:space="preserve">00043466</t>
          </r>
        </is>
      </c>
      <c r="B929" s="35" t="inlineStr">
        <is>
          <r>
            <t xml:space="preserve">FERRAMENTAS - FAMILIA PINTOR - HORISTA (ENCARGOS COMPLEMENTARES - COLETADO CAIXA)</t>
          </r>
        </is>
      </c>
      <c r="C929" s="34" t="inlineStr">
        <is>
          <r>
            <t xml:space="preserve">SINAPI</t>
          </r>
        </is>
      </c>
      <c r="D929" s="34" t="inlineStr">
        <is>
          <r>
            <t xml:space="preserve">H</t>
          </r>
        </is>
      </c>
      <c r="E929" s="36" t="n">
        <v>1.0</v>
      </c>
      <c r="F929" s="37" t="n">
        <v>2.05</v>
      </c>
      <c r="G929" s="37" t="n">
        <f>TRUNC(TRUNC(E929,8)*F929,2)</f>
        <v>2.05</v>
      </c>
    </row>
    <row r="930" customHeight="1" ht="21">
      <c r="A930" s="34" t="inlineStr">
        <is>
          <r>
            <t xml:space="preserve">00037373</t>
          </r>
        </is>
      </c>
      <c r="B930" s="35" t="inlineStr">
        <is>
          <r>
            <t xml:space="preserve">SEGURO - HORISTA (COLETADO CAIXA - ENCARGOS COMPLEMENTARES)</t>
          </r>
        </is>
      </c>
      <c r="C930" s="34" t="inlineStr">
        <is>
          <r>
            <t xml:space="preserve">SINAPI</t>
          </r>
        </is>
      </c>
      <c r="D930" s="34" t="inlineStr">
        <is>
          <r>
            <t xml:space="preserve">H</t>
          </r>
        </is>
      </c>
      <c r="E930" s="36" t="n">
        <v>1.0</v>
      </c>
      <c r="F930" s="37" t="n">
        <v>0.08</v>
      </c>
      <c r="G930" s="37" t="n">
        <f>TRUNC(TRUNC(E930,8)*F930,2)</f>
        <v>0.08</v>
      </c>
    </row>
    <row r="931" customHeight="1" ht="21">
      <c r="A931" s="34" t="inlineStr">
        <is>
          <r>
            <t xml:space="preserve">00037371</t>
          </r>
        </is>
      </c>
      <c r="B931" s="35" t="inlineStr">
        <is>
          <r>
            <t xml:space="preserve">TRANSPORTE - HORISTA (COLETADO CAIXA - ENCARGOS COMPLEMENTARES)</t>
          </r>
        </is>
      </c>
      <c r="C931" s="34" t="inlineStr">
        <is>
          <r>
            <t xml:space="preserve">SINAPI</t>
          </r>
        </is>
      </c>
      <c r="D931" s="34" t="inlineStr">
        <is>
          <r>
            <t xml:space="preserve">H</t>
          </r>
        </is>
      </c>
      <c r="E931" s="36" t="n">
        <v>1.0</v>
      </c>
      <c r="F931" s="37" t="n">
        <v>0.6</v>
      </c>
      <c r="G931" s="37" t="n">
        <f>TRUNC(TRUNC(E931,8)*F931,2)</f>
        <v>0.6</v>
      </c>
    </row>
    <row r="932" customHeight="1" ht="15">
      <c r="A932" s="9" t="inlineStr"/>
      <c r="B932" s="9" t="inlineStr"/>
      <c r="C932" s="9" t="inlineStr"/>
      <c r="D932" s="9" t="inlineStr"/>
      <c r="E932" s="38" t="inlineStr">
        <is>
          <r>
            <t xml:space="preserve">TOTAL Encargos Complementares:</t>
          </r>
        </is>
      </c>
      <c r="F932" s="38" t="inlineStr"/>
      <c r="G932" s="39" t="n">
        <f>SUM(G926:G931)</f>
        <v>9.45</v>
      </c>
    </row>
    <row r="933" customHeight="1" ht="15">
      <c r="A933" s="33" t="inlineStr">
        <is>
          <r>
            <t xml:space="preserve">Mão de Obra</t>
          </r>
        </is>
      </c>
      <c r="B933" s="33" t="inlineStr"/>
      <c r="C933" s="12" t="inlineStr">
        <is>
          <r>
            <t xml:space="preserve">FONTE</t>
          </r>
        </is>
      </c>
      <c r="D933" s="12" t="inlineStr">
        <is>
          <r>
            <t xml:space="preserve">UNID</t>
          </r>
        </is>
      </c>
      <c r="E933" s="12" t="inlineStr">
        <is>
          <r>
            <t xml:space="preserve">COEFICIENTE</t>
          </r>
        </is>
      </c>
      <c r="F933" s="12" t="inlineStr">
        <is>
          <r>
            <t xml:space="preserve">PREÇO UNITÁRIO</t>
          </r>
        </is>
      </c>
      <c r="G933" s="12" t="inlineStr">
        <is>
          <r>
            <t xml:space="preserve">TOTAL</t>
          </r>
        </is>
      </c>
    </row>
    <row r="934" customHeight="1" ht="15">
      <c r="A934" s="34" t="inlineStr">
        <is>
          <r>
            <t xml:space="preserve">00004783</t>
          </r>
        </is>
      </c>
      <c r="B934" s="35" t="inlineStr">
        <is>
          <r>
            <t xml:space="preserve">PINTOR (HORISTA)</t>
          </r>
        </is>
      </c>
      <c r="C934" s="34" t="inlineStr">
        <is>
          <r>
            <t xml:space="preserve">SINAPI</t>
          </r>
        </is>
      </c>
      <c r="D934" s="34" t="inlineStr">
        <is>
          <r>
            <t xml:space="preserve">H</t>
          </r>
        </is>
      </c>
      <c r="E934" s="36" t="n">
        <v>1.0</v>
      </c>
      <c r="F934" s="37" t="n">
        <v>23.31</v>
      </c>
      <c r="G934" s="37" t="n">
        <f>TRUNC(TRUNC(E934,8)*F934,2)</f>
        <v>23.31</v>
      </c>
    </row>
    <row r="935" customHeight="1" ht="15">
      <c r="A935" s="9" t="inlineStr"/>
      <c r="B935" s="9" t="inlineStr"/>
      <c r="C935" s="9" t="inlineStr"/>
      <c r="D935" s="9" t="inlineStr"/>
      <c r="E935" s="38" t="inlineStr">
        <is>
          <r>
            <t xml:space="preserve">TOTAL Mão de Obra:</t>
          </r>
        </is>
      </c>
      <c r="F935" s="38" t="inlineStr"/>
      <c r="G935" s="39" t="n">
        <f>SUM(G934:G934)</f>
        <v>23.31</v>
      </c>
    </row>
    <row r="936" customHeight="1" ht="15">
      <c r="A936" s="33" t="inlineStr">
        <is>
          <r>
            <t xml:space="preserve">Serviço</t>
          </r>
        </is>
      </c>
      <c r="B936" s="33" t="inlineStr"/>
      <c r="C936" s="12" t="inlineStr">
        <is>
          <r>
            <t xml:space="preserve">FONTE</t>
          </r>
        </is>
      </c>
      <c r="D936" s="12" t="inlineStr">
        <is>
          <r>
            <t xml:space="preserve">UNID</t>
          </r>
        </is>
      </c>
      <c r="E936" s="12" t="inlineStr">
        <is>
          <r>
            <t xml:space="preserve">COEFICIENTE</t>
          </r>
        </is>
      </c>
      <c r="F936" s="12" t="inlineStr">
        <is>
          <r>
            <t xml:space="preserve">PREÇO UNITÁRIO</t>
          </r>
        </is>
      </c>
      <c r="G936" s="12" t="inlineStr">
        <is>
          <r>
            <t xml:space="preserve">TOTAL</t>
          </r>
        </is>
      </c>
    </row>
    <row r="937" customHeight="1" ht="21">
      <c r="A937" s="34" t="inlineStr">
        <is>
          <r>
            <t xml:space="preserve">95372</t>
          </r>
        </is>
      </c>
      <c r="B937" s="35" t="inlineStr">
        <is>
          <r>
            <t xml:space="preserve">CURSO DE CAPACITAÇÃO PARA PINTOR (ENCARGOS COMPLEMENTARES) - HORISTA</t>
          </r>
        </is>
      </c>
      <c r="C937" s="34" t="inlineStr">
        <is>
          <r>
            <t xml:space="preserve">SINAPI</t>
          </r>
        </is>
      </c>
      <c r="D937" s="34" t="inlineStr">
        <is>
          <r>
            <t xml:space="preserve">H</t>
          </r>
        </is>
      </c>
      <c r="E937" s="36" t="n">
        <v>1.0</v>
      </c>
      <c r="F937" s="37" t="n">
        <v>0.34</v>
      </c>
      <c r="G937" s="37" t="n">
        <f>TRUNC(TRUNC(E937,8)*F937,2)</f>
        <v>0.34</v>
      </c>
    </row>
    <row r="938" customHeight="1" ht="15">
      <c r="A938" s="9" t="inlineStr"/>
      <c r="B938" s="9" t="inlineStr"/>
      <c r="C938" s="9" t="inlineStr"/>
      <c r="D938" s="9" t="inlineStr"/>
      <c r="E938" s="38" t="inlineStr">
        <is>
          <r>
            <t xml:space="preserve">TOTAL Serviço:</t>
          </r>
        </is>
      </c>
      <c r="F938" s="38" t="inlineStr"/>
      <c r="G938" s="39" t="n">
        <f>SUM(G937:G937)</f>
        <v>0.34</v>
      </c>
    </row>
    <row r="939" customHeight="1" ht="15">
      <c r="A939" s="9" t="inlineStr"/>
      <c r="B939" s="9" t="inlineStr"/>
      <c r="C939" s="9" t="inlineStr"/>
      <c r="D939" s="9" t="inlineStr"/>
      <c r="E939" s="40" t="inlineStr">
        <is>
          <r>
            <t xml:space="preserve">VALOR:</t>
          </r>
        </is>
      </c>
      <c r="F939" s="40" t="inlineStr"/>
      <c r="G939" s="41" t="n">
        <f>ROUND(SUM(G932,G935,G938),2)</f>
        <v>33.1</v>
      </c>
    </row>
    <row r="940" customHeight="1" ht="10">
      <c r="A940" s="9" t="inlineStr"/>
      <c r="B940" s="9" t="inlineStr"/>
      <c r="C940" s="9" t="inlineStr"/>
      <c r="D940" s="9" t="inlineStr"/>
      <c r="E940" s="31" t="inlineStr"/>
      <c r="F940" s="31" t="inlineStr"/>
      <c r="G940" s="31" t="inlineStr"/>
    </row>
    <row r="941" customHeight="1" ht="20">
      <c r="A941" s="32" t="inlineStr">
        <is>
          <r>
            <t xml:space="preserve">88489 PINTURA LÁTEX ACRÍLICA PREMIUM, APLICAÇÃO MANUAL EM PAREDES, DUAS DEMÃOS. AF_04/2023 (M2)</t>
          </r>
        </is>
      </c>
      <c r="B941" s="32" t="inlineStr"/>
      <c r="C941" s="32" t="inlineStr"/>
      <c r="D941" s="32" t="inlineStr"/>
      <c r="E941" s="32" t="inlineStr"/>
      <c r="F941" s="32" t="inlineStr"/>
      <c r="G941" s="32" t="inlineStr"/>
    </row>
    <row r="942" customHeight="1" ht="15">
      <c r="A942" s="33" t="inlineStr">
        <is>
          <r>
            <t xml:space="preserve">Material</t>
          </r>
        </is>
      </c>
      <c r="B942" s="33" t="inlineStr"/>
      <c r="C942" s="12" t="inlineStr">
        <is>
          <r>
            <t xml:space="preserve">FONTE</t>
          </r>
        </is>
      </c>
      <c r="D942" s="12" t="inlineStr">
        <is>
          <r>
            <t xml:space="preserve">UNID</t>
          </r>
        </is>
      </c>
      <c r="E942" s="12" t="inlineStr">
        <is>
          <r>
            <t xml:space="preserve">COEFICIENTE</t>
          </r>
        </is>
      </c>
      <c r="F942" s="12" t="inlineStr">
        <is>
          <r>
            <t xml:space="preserve">PREÇO UNITÁRIO</t>
          </r>
        </is>
      </c>
      <c r="G942" s="12" t="inlineStr">
        <is>
          <r>
            <t xml:space="preserve">TOTAL</t>
          </r>
        </is>
      </c>
    </row>
    <row r="943" customHeight="1" ht="15">
      <c r="A943" s="34" t="inlineStr">
        <is>
          <r>
            <t xml:space="preserve">00007356</t>
          </r>
        </is>
      </c>
      <c r="B943" s="35" t="inlineStr">
        <is>
          <r>
            <t xml:space="preserve">TINTA LATEX ACRILICA PREMIUM, COR BRANCO FOSCO</t>
          </r>
        </is>
      </c>
      <c r="C943" s="34" t="inlineStr">
        <is>
          <r>
            <t xml:space="preserve">SINAPI</t>
          </r>
        </is>
      </c>
      <c r="D943" s="34" t="inlineStr">
        <is>
          <r>
            <t xml:space="preserve">L</t>
          </r>
        </is>
      </c>
      <c r="E943" s="36" t="n">
        <v>0.2285</v>
      </c>
      <c r="F943" s="37" t="n">
        <v>33.6</v>
      </c>
      <c r="G943" s="37" t="n">
        <f>TRUNC(TRUNC(E943,8)*F943,2)</f>
        <v>7.67</v>
      </c>
    </row>
    <row r="944" customHeight="1" ht="15">
      <c r="A944" s="9" t="inlineStr"/>
      <c r="B944" s="9" t="inlineStr"/>
      <c r="C944" s="9" t="inlineStr"/>
      <c r="D944" s="9" t="inlineStr"/>
      <c r="E944" s="38" t="inlineStr">
        <is>
          <r>
            <t xml:space="preserve">TOTAL Material:</t>
          </r>
        </is>
      </c>
      <c r="F944" s="38" t="inlineStr"/>
      <c r="G944" s="39" t="n">
        <f>SUM(G943:G943)</f>
        <v>7.67</v>
      </c>
    </row>
    <row r="945" customHeight="1" ht="15">
      <c r="A945" s="33" t="inlineStr">
        <is>
          <r>
            <t xml:space="preserve">Mão de Obra com Encargos Complementares</t>
          </r>
        </is>
      </c>
      <c r="B945" s="33" t="inlineStr"/>
      <c r="C945" s="12" t="inlineStr">
        <is>
          <r>
            <t xml:space="preserve">FONTE</t>
          </r>
        </is>
      </c>
      <c r="D945" s="12" t="inlineStr">
        <is>
          <r>
            <t xml:space="preserve">UNID</t>
          </r>
        </is>
      </c>
      <c r="E945" s="12" t="inlineStr">
        <is>
          <r>
            <t xml:space="preserve">COEFICIENTE</t>
          </r>
        </is>
      </c>
      <c r="F945" s="12" t="inlineStr">
        <is>
          <r>
            <t xml:space="preserve">PREÇO UNITÁRIO</t>
          </r>
        </is>
      </c>
      <c r="G945" s="12" t="inlineStr">
        <is>
          <r>
            <t xml:space="preserve">TOTAL</t>
          </r>
        </is>
      </c>
    </row>
    <row r="946" customHeight="1" ht="15">
      <c r="A946" s="34" t="inlineStr">
        <is>
          <r>
            <t xml:space="preserve">88310</t>
          </r>
        </is>
      </c>
      <c r="B946" s="35" t="inlineStr">
        <is>
          <r>
            <t xml:space="preserve">PINTOR COM ENCARGOS COMPLEMENTARES</t>
          </r>
        </is>
      </c>
      <c r="C946" s="34" t="inlineStr">
        <is>
          <r>
            <t xml:space="preserve">SINAPI</t>
          </r>
        </is>
      </c>
      <c r="D946" s="34" t="inlineStr">
        <is>
          <r>
            <t xml:space="preserve">H</t>
          </r>
        </is>
      </c>
      <c r="E946" s="36" t="n">
        <v>0.1631</v>
      </c>
      <c r="F946" s="37" t="n">
        <v>33.1</v>
      </c>
      <c r="G946" s="37" t="n">
        <f>TRUNC(TRUNC(E946,8)*F946,2)</f>
        <v>5.39</v>
      </c>
    </row>
    <row r="947" customHeight="1" ht="15">
      <c r="A947" s="34" t="inlineStr">
        <is>
          <r>
            <t xml:space="preserve">88316</t>
          </r>
        </is>
      </c>
      <c r="B947" s="35" t="inlineStr">
        <is>
          <r>
            <t xml:space="preserve">SERVENTE COM ENCARGOS COMPLEMENTARES</t>
          </r>
        </is>
      </c>
      <c r="C947" s="34" t="inlineStr">
        <is>
          <r>
            <t xml:space="preserve">SINAPI</t>
          </r>
        </is>
      </c>
      <c r="D947" s="34" t="inlineStr">
        <is>
          <r>
            <t xml:space="preserve">H</t>
          </r>
        </is>
      </c>
      <c r="E947" s="36" t="n">
        <v>0.0544</v>
      </c>
      <c r="F947" s="37" t="n">
        <v>26.93</v>
      </c>
      <c r="G947" s="37" t="n">
        <f>TRUNC(TRUNC(E947,8)*F947,2)</f>
        <v>1.46</v>
      </c>
    </row>
    <row r="948" customHeight="1" ht="18">
      <c r="A948" s="9" t="inlineStr"/>
      <c r="B948" s="9" t="inlineStr"/>
      <c r="C948" s="9" t="inlineStr"/>
      <c r="D948" s="9" t="inlineStr"/>
      <c r="E948" s="38" t="inlineStr">
        <is>
          <r>
            <t xml:space="preserve">TOTAL Mão de Obra com Encargos Complementares:</t>
          </r>
        </is>
      </c>
      <c r="F948" s="38" t="inlineStr"/>
      <c r="G948" s="39" t="n">
        <f>SUM(G946:G947)</f>
        <v>6.85</v>
      </c>
    </row>
    <row r="949" customHeight="1" ht="15">
      <c r="A949" s="9" t="inlineStr"/>
      <c r="B949" s="9" t="inlineStr"/>
      <c r="C949" s="9" t="inlineStr"/>
      <c r="D949" s="9" t="inlineStr"/>
      <c r="E949" s="40" t="inlineStr">
        <is>
          <r>
            <t xml:space="preserve">VALOR:</t>
          </r>
        </is>
      </c>
      <c r="F949" s="40" t="inlineStr"/>
      <c r="G949" s="41" t="n">
        <f>ROUND(SUM(G944,G948),2)</f>
        <v>14.52</v>
      </c>
    </row>
    <row r="950" customHeight="1" ht="10">
      <c r="A950" s="9" t="inlineStr"/>
      <c r="B950" s="9" t="inlineStr"/>
      <c r="C950" s="9" t="inlineStr"/>
      <c r="D950" s="9" t="inlineStr"/>
      <c r="E950" s="31" t="inlineStr"/>
      <c r="F950" s="31" t="inlineStr"/>
      <c r="G950" s="31" t="inlineStr"/>
    </row>
    <row r="951" customHeight="1" ht="20">
      <c r="A951" s="32" t="inlineStr">
        <is>
          <r>
            <t xml:space="preserve">101619 PREPARO DE FUNDO DE VALA COM LARGURA MENOR QUE 1,5 M, COM CAMADA DE BRITA, LANÇAMENTO MANUAL. AF_08/2020 (M3)</t>
          </r>
        </is>
      </c>
      <c r="B951" s="32" t="inlineStr"/>
      <c r="C951" s="32" t="inlineStr"/>
      <c r="D951" s="32" t="inlineStr"/>
      <c r="E951" s="32" t="inlineStr"/>
      <c r="F951" s="32" t="inlineStr"/>
      <c r="G951" s="32" t="inlineStr"/>
    </row>
    <row r="952" customHeight="1" ht="15">
      <c r="A952" s="33" t="inlineStr">
        <is>
          <r>
            <t xml:space="preserve">Equipamento Custo Horário</t>
          </r>
        </is>
      </c>
      <c r="B952" s="33" t="inlineStr"/>
      <c r="C952" s="12" t="inlineStr">
        <is>
          <r>
            <t xml:space="preserve">FONTE</t>
          </r>
        </is>
      </c>
      <c r="D952" s="12" t="inlineStr">
        <is>
          <r>
            <t xml:space="preserve">UNID</t>
          </r>
        </is>
      </c>
      <c r="E952" s="12" t="inlineStr">
        <is>
          <r>
            <t xml:space="preserve">COEFICIENTE</t>
          </r>
        </is>
      </c>
      <c r="F952" s="12" t="inlineStr">
        <is>
          <r>
            <t xml:space="preserve">PREÇO UNITÁRIO</t>
          </r>
        </is>
      </c>
      <c r="G952" s="12" t="inlineStr">
        <is>
          <r>
            <t xml:space="preserve">TOTAL</t>
          </r>
        </is>
      </c>
    </row>
    <row r="953" customHeight="1" ht="29">
      <c r="A953" s="34" t="inlineStr">
        <is>
          <r>
            <t xml:space="preserve">91534</t>
          </r>
        </is>
      </c>
      <c r="B953" s="35" t="inlineStr">
        <is>
          <r>
            <t xml:space="preserve">COMPACTADOR DE SOLOS DE PERCUSSÃO (SOQUETE) COM MOTOR A GASOLINA 4 TEMPOS, POTÊNCIA 4 CV - CHI DIURNO. AF_08/2015</t>
          </r>
        </is>
      </c>
      <c r="C953" s="34" t="inlineStr">
        <is>
          <r>
            <t xml:space="preserve">SINAPI</t>
          </r>
        </is>
      </c>
      <c r="D953" s="34" t="inlineStr">
        <is>
          <r>
            <t xml:space="preserve">CHI</t>
          </r>
        </is>
      </c>
      <c r="E953" s="36" t="n">
        <v>0.0666</v>
      </c>
      <c r="F953" s="37" t="n">
        <v>38.61</v>
      </c>
      <c r="G953" s="37" t="n">
        <f>TRUNC(TRUNC(E953,8)*F953,2)</f>
        <v>2.57</v>
      </c>
    </row>
    <row r="954" customHeight="1" ht="29">
      <c r="A954" s="34" t="inlineStr">
        <is>
          <r>
            <t xml:space="preserve">91533</t>
          </r>
        </is>
      </c>
      <c r="B954" s="35" t="inlineStr">
        <is>
          <r>
            <t xml:space="preserve">COMPACTADOR DE SOLOS DE PERCUSSÃO (SOQUETE) COM MOTOR A GASOLINA 4 TEMPOS, POTÊNCIA 4 CV - CHP DIURNO. AF_08/2015</t>
          </r>
        </is>
      </c>
      <c r="C954" s="34" t="inlineStr">
        <is>
          <r>
            <t xml:space="preserve">SINAPI</t>
          </r>
        </is>
      </c>
      <c r="D954" s="34" t="inlineStr">
        <is>
          <r>
            <t xml:space="preserve">CHP</t>
          </r>
        </is>
      </c>
      <c r="E954" s="36" t="n">
        <v>0.0718</v>
      </c>
      <c r="F954" s="37" t="n">
        <v>46.98</v>
      </c>
      <c r="G954" s="37" t="n">
        <f>TRUNC(TRUNC(E954,8)*F954,2)</f>
        <v>3.37</v>
      </c>
    </row>
    <row r="955" customHeight="1" ht="18">
      <c r="A955" s="9" t="inlineStr"/>
      <c r="B955" s="9" t="inlineStr"/>
      <c r="C955" s="9" t="inlineStr"/>
      <c r="D955" s="9" t="inlineStr"/>
      <c r="E955" s="38" t="inlineStr">
        <is>
          <r>
            <t xml:space="preserve">TOTAL Equipamento Custo Horário:</t>
          </r>
        </is>
      </c>
      <c r="F955" s="38" t="inlineStr"/>
      <c r="G955" s="39" t="n">
        <f>SUM(G953:G954)</f>
        <v>5.94</v>
      </c>
    </row>
    <row r="956" customHeight="1" ht="15">
      <c r="A956" s="33" t="inlineStr">
        <is>
          <r>
            <t xml:space="preserve">Material</t>
          </r>
        </is>
      </c>
      <c r="B956" s="33" t="inlineStr"/>
      <c r="C956" s="12" t="inlineStr">
        <is>
          <r>
            <t xml:space="preserve">FONTE</t>
          </r>
        </is>
      </c>
      <c r="D956" s="12" t="inlineStr">
        <is>
          <r>
            <t xml:space="preserve">UNID</t>
          </r>
        </is>
      </c>
      <c r="E956" s="12" t="inlineStr">
        <is>
          <r>
            <t xml:space="preserve">COEFICIENTE</t>
          </r>
        </is>
      </c>
      <c r="F956" s="12" t="inlineStr">
        <is>
          <r>
            <t xml:space="preserve">PREÇO UNITÁRIO</t>
          </r>
        </is>
      </c>
      <c r="G956" s="12" t="inlineStr">
        <is>
          <r>
            <t xml:space="preserve">TOTAL</t>
          </r>
        </is>
      </c>
    </row>
    <row r="957" customHeight="1" ht="21">
      <c r="A957" s="34" t="inlineStr">
        <is>
          <r>
            <t xml:space="preserve">00004720</t>
          </r>
        </is>
      </c>
      <c r="B957" s="35" t="inlineStr">
        <is>
          <r>
            <t xml:space="preserve">PEDRA BRITADA N. 0, OU PEDRISCO (4,8 A 9,5 MM) POSTO PEDREIRA/FORNECEDOR, SEM FRETE</t>
          </r>
        </is>
      </c>
      <c r="C957" s="34" t="inlineStr">
        <is>
          <r>
            <t xml:space="preserve">SINAPI</t>
          </r>
        </is>
      </c>
      <c r="D957" s="34" t="inlineStr">
        <is>
          <r>
            <t xml:space="preserve">M3</t>
          </r>
        </is>
      </c>
      <c r="E957" s="36" t="n">
        <v>1.1</v>
      </c>
      <c r="F957" s="37" t="n">
        <v>283.44</v>
      </c>
      <c r="G957" s="37" t="n">
        <f>TRUNC(TRUNC(E957,8)*F957,2)</f>
        <v>311.78</v>
      </c>
    </row>
    <row r="958" customHeight="1" ht="15">
      <c r="A958" s="9" t="inlineStr"/>
      <c r="B958" s="9" t="inlineStr"/>
      <c r="C958" s="9" t="inlineStr"/>
      <c r="D958" s="9" t="inlineStr"/>
      <c r="E958" s="38" t="inlineStr">
        <is>
          <r>
            <t xml:space="preserve">TOTAL Material:</t>
          </r>
        </is>
      </c>
      <c r="F958" s="38" t="inlineStr"/>
      <c r="G958" s="39" t="n">
        <f>SUM(G957:G957)</f>
        <v>311.78</v>
      </c>
    </row>
    <row r="959" customHeight="1" ht="15">
      <c r="A959" s="33" t="inlineStr">
        <is>
          <r>
            <t xml:space="preserve">Mão de Obra com Encargos Complementares</t>
          </r>
        </is>
      </c>
      <c r="B959" s="33" t="inlineStr"/>
      <c r="C959" s="12" t="inlineStr">
        <is>
          <r>
            <t xml:space="preserve">FONTE</t>
          </r>
        </is>
      </c>
      <c r="D959" s="12" t="inlineStr">
        <is>
          <r>
            <t xml:space="preserve">UNID</t>
          </r>
        </is>
      </c>
      <c r="E959" s="12" t="inlineStr">
        <is>
          <r>
            <t xml:space="preserve">COEFICIENTE</t>
          </r>
        </is>
      </c>
      <c r="F959" s="12" t="inlineStr">
        <is>
          <r>
            <t xml:space="preserve">PREÇO UNITÁRIO</t>
          </r>
        </is>
      </c>
      <c r="G959" s="12" t="inlineStr">
        <is>
          <r>
            <t xml:space="preserve">TOTAL</t>
          </r>
        </is>
      </c>
    </row>
    <row r="960" customHeight="1" ht="15">
      <c r="A960" s="34" t="inlineStr">
        <is>
          <r>
            <t xml:space="preserve">88309</t>
          </r>
        </is>
      </c>
      <c r="B960" s="35" t="inlineStr">
        <is>
          <r>
            <t xml:space="preserve">PEDREIRO COM ENCARGOS COMPLEMENTARES</t>
          </r>
        </is>
      </c>
      <c r="C960" s="34" t="inlineStr">
        <is>
          <r>
            <t xml:space="preserve">SINAPI</t>
          </r>
        </is>
      </c>
      <c r="D960" s="34" t="inlineStr">
        <is>
          <r>
            <t xml:space="preserve">H</t>
          </r>
        </is>
      </c>
      <c r="E960" s="36" t="n">
        <v>2.4938</v>
      </c>
      <c r="F960" s="37" t="n">
        <v>31.44</v>
      </c>
      <c r="G960" s="37" t="n">
        <f>TRUNC(TRUNC(E960,8)*F960,2)</f>
        <v>78.4</v>
      </c>
    </row>
    <row r="961" customHeight="1" ht="15">
      <c r="A961" s="34" t="inlineStr">
        <is>
          <r>
            <t xml:space="preserve">88316</t>
          </r>
        </is>
      </c>
      <c r="B961" s="35" t="inlineStr">
        <is>
          <r>
            <t xml:space="preserve">SERVENTE COM ENCARGOS COMPLEMENTARES</t>
          </r>
        </is>
      </c>
      <c r="C961" s="34" t="inlineStr">
        <is>
          <r>
            <t xml:space="preserve">SINAPI</t>
          </r>
        </is>
      </c>
      <c r="D961" s="34" t="inlineStr">
        <is>
          <r>
            <t xml:space="preserve">H</t>
          </r>
        </is>
      </c>
      <c r="E961" s="36" t="n">
        <v>3.7407</v>
      </c>
      <c r="F961" s="37" t="n">
        <v>26.93</v>
      </c>
      <c r="G961" s="37" t="n">
        <f>TRUNC(TRUNC(E961,8)*F961,2)</f>
        <v>100.73</v>
      </c>
    </row>
    <row r="962" customHeight="1" ht="18">
      <c r="A962" s="9" t="inlineStr"/>
      <c r="B962" s="9" t="inlineStr"/>
      <c r="C962" s="9" t="inlineStr"/>
      <c r="D962" s="9" t="inlineStr"/>
      <c r="E962" s="38" t="inlineStr">
        <is>
          <r>
            <t xml:space="preserve">TOTAL Mão de Obra com Encargos Complementares:</t>
          </r>
        </is>
      </c>
      <c r="F962" s="38" t="inlineStr"/>
      <c r="G962" s="39" t="n">
        <f>SUM(G960:G961)</f>
        <v>179.13</v>
      </c>
    </row>
    <row r="963" customHeight="1" ht="15">
      <c r="A963" s="9" t="inlineStr"/>
      <c r="B963" s="9" t="inlineStr"/>
      <c r="C963" s="9" t="inlineStr"/>
      <c r="D963" s="9" t="inlineStr"/>
      <c r="E963" s="40" t="inlineStr">
        <is>
          <r>
            <t xml:space="preserve">VALOR:</t>
          </r>
        </is>
      </c>
      <c r="F963" s="40" t="inlineStr"/>
      <c r="G963" s="41" t="n">
        <f>ROUND(SUM(G955,G958,G962),2)</f>
        <v>496.85</v>
      </c>
    </row>
    <row r="964" customHeight="1" ht="10">
      <c r="A964" s="9" t="inlineStr"/>
      <c r="B964" s="9" t="inlineStr"/>
      <c r="C964" s="9" t="inlineStr"/>
      <c r="D964" s="9" t="inlineStr"/>
      <c r="E964" s="31" t="inlineStr"/>
      <c r="F964" s="31" t="inlineStr"/>
      <c r="G964" s="31" t="inlineStr"/>
    </row>
    <row r="965" customHeight="1" ht="20">
      <c r="A965" s="32" t="inlineStr">
        <is>
          <r>
            <t xml:space="preserve">93382 REATERRO MANUAL DE VALAS, COM COMPACTADOR DE SOLOS DE PERCUSSÃO. AF_08/2023 (M3)</t>
          </r>
        </is>
      </c>
      <c r="B965" s="32" t="inlineStr"/>
      <c r="C965" s="32" t="inlineStr"/>
      <c r="D965" s="32" t="inlineStr"/>
      <c r="E965" s="32" t="inlineStr"/>
      <c r="F965" s="32" t="inlineStr"/>
      <c r="G965" s="32" t="inlineStr"/>
    </row>
    <row r="966" customHeight="1" ht="15">
      <c r="A966" s="33" t="inlineStr">
        <is>
          <r>
            <t xml:space="preserve">Equipamento Custo Horário</t>
          </r>
        </is>
      </c>
      <c r="B966" s="33" t="inlineStr"/>
      <c r="C966" s="12" t="inlineStr">
        <is>
          <r>
            <t xml:space="preserve">FONTE</t>
          </r>
        </is>
      </c>
      <c r="D966" s="12" t="inlineStr">
        <is>
          <r>
            <t xml:space="preserve">UNID</t>
          </r>
        </is>
      </c>
      <c r="E966" s="12" t="inlineStr">
        <is>
          <r>
            <t xml:space="preserve">COEFICIENTE</t>
          </r>
        </is>
      </c>
      <c r="F966" s="12" t="inlineStr">
        <is>
          <r>
            <t xml:space="preserve">PREÇO UNITÁRIO</t>
          </r>
        </is>
      </c>
      <c r="G966" s="12" t="inlineStr">
        <is>
          <r>
            <t xml:space="preserve">TOTAL</t>
          </r>
        </is>
      </c>
    </row>
    <row r="967" customHeight="1" ht="46">
      <c r="A967" s="34" t="inlineStr">
        <is>
          <r>
            <t xml:space="preserve">5903</t>
          </r>
        </is>
      </c>
      <c r="B967" s="35" t="inlineStr">
        <is>
          <r>
            <t xml:space="preserve">CAMINHÃO PIPA 10.000 L TRUCADO, PESO BRUTO TOTAL 23.000 KG, CARGA ÚTIL MÁXIMA 15.935 KG, DISTÂNCIA ENTRE EIXOS 4,8 M, POTÊNCIA 230 CV, INCLUSIVE TANQUE DE AÇO PARA TRANSPORTE DE ÁGUA - CHI DIURNO. AF_06/2014</t>
          </r>
        </is>
      </c>
      <c r="C967" s="34" t="inlineStr">
        <is>
          <r>
            <t xml:space="preserve">SINAPI</t>
          </r>
        </is>
      </c>
      <c r="D967" s="34" t="inlineStr">
        <is>
          <r>
            <t xml:space="preserve">CHI</t>
          </r>
        </is>
      </c>
      <c r="E967" s="36" t="n">
        <v>6.0E-4</v>
      </c>
      <c r="F967" s="37" t="n">
        <v>78.2</v>
      </c>
      <c r="G967" s="37" t="n">
        <f>TRUNC(TRUNC(E967,8)*F967,2)</f>
        <v>0.04</v>
      </c>
    </row>
    <row r="968" customHeight="1" ht="46">
      <c r="A968" s="34" t="inlineStr">
        <is>
          <r>
            <t xml:space="preserve">5901</t>
          </r>
        </is>
      </c>
      <c r="B968" s="35" t="inlineStr">
        <is>
          <r>
            <t xml:space="preserve">CAMINHÃO PIPA 10.000 L TRUCADO, PESO BRUTO TOTAL 23.000 KG, CARGA ÚTIL MÁXIMA 15.935 KG, DISTÂNCIA ENTRE EIXOS 4,8 M, POTÊNCIA 230 CV, INCLUSIVE TANQUE DE AÇO PARA TRANSPORTE DE ÁGUA - CHP DIURNO. AF_06/2014</t>
          </r>
        </is>
      </c>
      <c r="C968" s="34" t="inlineStr">
        <is>
          <r>
            <t xml:space="preserve">SINAPI</t>
          </r>
        </is>
      </c>
      <c r="D968" s="34" t="inlineStr">
        <is>
          <r>
            <t xml:space="preserve">CHP</t>
          </r>
        </is>
      </c>
      <c r="E968" s="36" t="n">
        <v>0.0054</v>
      </c>
      <c r="F968" s="37" t="n">
        <v>336.42</v>
      </c>
      <c r="G968" s="37" t="n">
        <f>TRUNC(TRUNC(E968,8)*F968,2)</f>
        <v>1.81</v>
      </c>
    </row>
    <row r="969" customHeight="1" ht="29">
      <c r="A969" s="34" t="inlineStr">
        <is>
          <r>
            <t xml:space="preserve">91533</t>
          </r>
        </is>
      </c>
      <c r="B969" s="35" t="inlineStr">
        <is>
          <r>
            <t xml:space="preserve">COMPACTADOR DE SOLOS DE PERCUSSÃO (SOQUETE) COM MOTOR A GASOLINA 4 TEMPOS, POTÊNCIA 4 CV - CHP DIURNO. AF_08/2015</t>
          </r>
        </is>
      </c>
      <c r="C969" s="34" t="inlineStr">
        <is>
          <r>
            <t xml:space="preserve">SINAPI</t>
          </r>
        </is>
      </c>
      <c r="D969" s="34" t="inlineStr">
        <is>
          <r>
            <t xml:space="preserve">CHP</t>
          </r>
        </is>
      </c>
      <c r="E969" s="36" t="n">
        <v>0.1962</v>
      </c>
      <c r="F969" s="37" t="n">
        <v>46.98</v>
      </c>
      <c r="G969" s="37" t="n">
        <f>TRUNC(TRUNC(E969,8)*F969,2)</f>
        <v>9.21</v>
      </c>
    </row>
    <row r="970" customHeight="1" ht="18">
      <c r="A970" s="9" t="inlineStr"/>
      <c r="B970" s="9" t="inlineStr"/>
      <c r="C970" s="9" t="inlineStr"/>
      <c r="D970" s="9" t="inlineStr"/>
      <c r="E970" s="38" t="inlineStr">
        <is>
          <r>
            <t xml:space="preserve">TOTAL Equipamento Custo Horário:</t>
          </r>
        </is>
      </c>
      <c r="F970" s="38" t="inlineStr"/>
      <c r="G970" s="39" t="n">
        <f>SUM(G967:G969)</f>
        <v>11.06</v>
      </c>
    </row>
    <row r="971" customHeight="1" ht="15">
      <c r="A971" s="33" t="inlineStr">
        <is>
          <r>
            <t xml:space="preserve">Mão de Obra com Encargos Complementares</t>
          </r>
        </is>
      </c>
      <c r="B971" s="33" t="inlineStr"/>
      <c r="C971" s="12" t="inlineStr">
        <is>
          <r>
            <t xml:space="preserve">FONTE</t>
          </r>
        </is>
      </c>
      <c r="D971" s="12" t="inlineStr">
        <is>
          <r>
            <t xml:space="preserve">UNID</t>
          </r>
        </is>
      </c>
      <c r="E971" s="12" t="inlineStr">
        <is>
          <r>
            <t xml:space="preserve">COEFICIENTE</t>
          </r>
        </is>
      </c>
      <c r="F971" s="12" t="inlineStr">
        <is>
          <r>
            <t xml:space="preserve">PREÇO UNITÁRIO</t>
          </r>
        </is>
      </c>
      <c r="G971" s="12" t="inlineStr">
        <is>
          <r>
            <t xml:space="preserve">TOTAL</t>
          </r>
        </is>
      </c>
    </row>
    <row r="972" customHeight="1" ht="15">
      <c r="A972" s="34" t="inlineStr">
        <is>
          <r>
            <t xml:space="preserve">88316</t>
          </r>
        </is>
      </c>
      <c r="B972" s="35" t="inlineStr">
        <is>
          <r>
            <t xml:space="preserve">SERVENTE COM ENCARGOS COMPLEMENTARES</t>
          </r>
        </is>
      </c>
      <c r="C972" s="34" t="inlineStr">
        <is>
          <r>
            <t xml:space="preserve">SINAPI</t>
          </r>
        </is>
      </c>
      <c r="D972" s="34" t="inlineStr">
        <is>
          <r>
            <t xml:space="preserve">H</t>
          </r>
        </is>
      </c>
      <c r="E972" s="36" t="n">
        <v>0.7866</v>
      </c>
      <c r="F972" s="37" t="n">
        <v>26.93</v>
      </c>
      <c r="G972" s="37" t="n">
        <f>TRUNC(TRUNC(E972,8)*F972,2)</f>
        <v>21.18</v>
      </c>
    </row>
    <row r="973" customHeight="1" ht="18">
      <c r="A973" s="9" t="inlineStr"/>
      <c r="B973" s="9" t="inlineStr"/>
      <c r="C973" s="9" t="inlineStr"/>
      <c r="D973" s="9" t="inlineStr"/>
      <c r="E973" s="38" t="inlineStr">
        <is>
          <r>
            <t xml:space="preserve">TOTAL Mão de Obra com Encargos Complementares:</t>
          </r>
        </is>
      </c>
      <c r="F973" s="38" t="inlineStr"/>
      <c r="G973" s="39" t="n">
        <f>SUM(G972:G972)</f>
        <v>21.18</v>
      </c>
    </row>
    <row r="974" customHeight="1" ht="15">
      <c r="A974" s="9" t="inlineStr"/>
      <c r="B974" s="9" t="inlineStr"/>
      <c r="C974" s="9" t="inlineStr"/>
      <c r="D974" s="9" t="inlineStr"/>
      <c r="E974" s="40" t="inlineStr">
        <is>
          <r>
            <t xml:space="preserve">VALOR:</t>
          </r>
        </is>
      </c>
      <c r="F974" s="40" t="inlineStr"/>
      <c r="G974" s="41" t="n">
        <f>ROUND(SUM(G970,G973),2)</f>
        <v>32.24</v>
      </c>
    </row>
    <row r="975" customHeight="1" ht="10">
      <c r="A975" s="9" t="inlineStr"/>
      <c r="B975" s="9" t="inlineStr"/>
      <c r="C975" s="9" t="inlineStr"/>
      <c r="D975" s="9" t="inlineStr"/>
      <c r="E975" s="31" t="inlineStr"/>
      <c r="F975" s="31" t="inlineStr"/>
      <c r="G975" s="31" t="inlineStr"/>
    </row>
    <row r="976" customHeight="1" ht="27">
      <c r="A976" s="32" t="inlineStr">
        <is>
          <r>
            <t xml:space="preserve">5679 RETROESCAVADEIRA SOBRE RODAS COM CARREGADEIRA, TRAÇÃO 4X4, POTÊNCIA LÍQ. 88 HP, CAÇAMBA CARREG. CAP. MÍN. 1 M3, CAÇAMBA RETRO CAP. 0,26 M3, PESO OPERACIONAL MÍN. 6.674 KG, PROFUNDIDADE ESCAVAÇÃO MÁX. 4,37 M - CHI DIURNO. AF_06/2014 (CHI)</t>
          </r>
        </is>
      </c>
      <c r="B976" s="32" t="inlineStr"/>
      <c r="C976" s="32" t="inlineStr"/>
      <c r="D976" s="32" t="inlineStr"/>
      <c r="E976" s="32" t="inlineStr"/>
      <c r="F976" s="32" t="inlineStr"/>
      <c r="G976" s="32" t="inlineStr"/>
    </row>
    <row r="977" customHeight="1" ht="15">
      <c r="A977" s="33" t="inlineStr">
        <is>
          <r>
            <t xml:space="preserve">Mão de Obra com Encargos Complementares</t>
          </r>
        </is>
      </c>
      <c r="B977" s="33" t="inlineStr"/>
      <c r="C977" s="12" t="inlineStr">
        <is>
          <r>
            <t xml:space="preserve">FONTE</t>
          </r>
        </is>
      </c>
      <c r="D977" s="12" t="inlineStr">
        <is>
          <r>
            <t xml:space="preserve">UNID</t>
          </r>
        </is>
      </c>
      <c r="E977" s="12" t="inlineStr">
        <is>
          <r>
            <t xml:space="preserve">COEFICIENTE</t>
          </r>
        </is>
      </c>
      <c r="F977" s="12" t="inlineStr">
        <is>
          <r>
            <t xml:space="preserve">PREÇO UNITÁRIO</t>
          </r>
        </is>
      </c>
      <c r="G977" s="12" t="inlineStr">
        <is>
          <r>
            <t xml:space="preserve">TOTAL</t>
          </r>
        </is>
      </c>
    </row>
    <row r="978" customHeight="1" ht="21">
      <c r="A978" s="34" t="inlineStr">
        <is>
          <r>
            <t xml:space="preserve">88294</t>
          </r>
        </is>
      </c>
      <c r="B978" s="35" t="inlineStr">
        <is>
          <r>
            <t xml:space="preserve">OPERADOR DE ESCAVADEIRA COM ENCARGOS COMPLEMENTARES</t>
          </r>
        </is>
      </c>
      <c r="C978" s="34" t="inlineStr">
        <is>
          <r>
            <t xml:space="preserve">SINAPI</t>
          </r>
        </is>
      </c>
      <c r="D978" s="34" t="inlineStr">
        <is>
          <r>
            <t xml:space="preserve">H</t>
          </r>
        </is>
      </c>
      <c r="E978" s="36" t="n">
        <v>1.0</v>
      </c>
      <c r="F978" s="37" t="n">
        <v>33.3</v>
      </c>
      <c r="G978" s="37" t="n">
        <f>TRUNC(TRUNC(E978,8)*F978,2)</f>
        <v>33.3</v>
      </c>
    </row>
    <row r="979" customHeight="1" ht="18">
      <c r="A979" s="9" t="inlineStr"/>
      <c r="B979" s="9" t="inlineStr"/>
      <c r="C979" s="9" t="inlineStr"/>
      <c r="D979" s="9" t="inlineStr"/>
      <c r="E979" s="38" t="inlineStr">
        <is>
          <r>
            <t xml:space="preserve">TOTAL Mão de Obra com Encargos Complementares:</t>
          </r>
        </is>
      </c>
      <c r="F979" s="38" t="inlineStr"/>
      <c r="G979" s="39" t="n">
        <f>SUM(G978:G978)</f>
        <v>33.3</v>
      </c>
    </row>
    <row r="980" customHeight="1" ht="15">
      <c r="A980" s="33" t="inlineStr">
        <is>
          <r>
            <t xml:space="preserve">Serviço</t>
          </r>
        </is>
      </c>
      <c r="B980" s="33" t="inlineStr"/>
      <c r="C980" s="12" t="inlineStr">
        <is>
          <r>
            <t xml:space="preserve">FONTE</t>
          </r>
        </is>
      </c>
      <c r="D980" s="12" t="inlineStr">
        <is>
          <r>
            <t xml:space="preserve">UNID</t>
          </r>
        </is>
      </c>
      <c r="E980" s="12" t="inlineStr">
        <is>
          <r>
            <t xml:space="preserve">COEFICIENTE</t>
          </r>
        </is>
      </c>
      <c r="F980" s="12" t="inlineStr">
        <is>
          <r>
            <t xml:space="preserve">PREÇO UNITÁRIO</t>
          </r>
        </is>
      </c>
      <c r="G980" s="12" t="inlineStr">
        <is>
          <r>
            <t xml:space="preserve">TOTAL</t>
          </r>
        </is>
      </c>
    </row>
    <row r="981" customHeight="1" ht="46">
      <c r="A981" s="34" t="inlineStr">
        <is>
          <r>
            <t xml:space="preserve">88857</t>
          </r>
        </is>
      </c>
      <c r="B981" s="35" t="inlineStr">
        <is>
          <r>
            <t xml:space="preserve">RETROESCAVADEIRA SOBRE RODAS COM CARREGADEIRA, TRAÇÃO 4X4, POTÊNCIA LÍQ. 88 HP, CAÇAMBA CARREG. CAP. MÍN. 1 M3, CAÇAMBA RETRO CAP. 0,26 M3, PESO OPERACIONAL MÍN. 6.674 KG, PROFUNDIDADE ESCAVAÇÃO MÁX. 4,37 M - DEPRECIAÇÃO. AF_06/2014</t>
          </r>
        </is>
      </c>
      <c r="C981" s="34" t="inlineStr">
        <is>
          <r>
            <t xml:space="preserve">SINAPI</t>
          </r>
        </is>
      </c>
      <c r="D981" s="34" t="inlineStr">
        <is>
          <r>
            <t xml:space="preserve">H</t>
          </r>
        </is>
      </c>
      <c r="E981" s="36" t="n">
        <v>1.0</v>
      </c>
      <c r="F981" s="37" t="n">
        <v>26.12</v>
      </c>
      <c r="G981" s="37" t="n">
        <f>TRUNC(TRUNC(E981,8)*F981,2)</f>
        <v>26.12</v>
      </c>
    </row>
    <row r="982" customHeight="1" ht="46">
      <c r="A982" s="34" t="inlineStr">
        <is>
          <r>
            <t xml:space="preserve">88858</t>
          </r>
        </is>
      </c>
      <c r="B982" s="35" t="inlineStr">
        <is>
          <r>
            <t xml:space="preserve">RETROESCAVADEIRA SOBRE RODAS COM CARREGADEIRA, TRAÇÃO 4X4, POTÊNCIA LÍQ. 88 HP, CAÇAMBA CARREG. CAP. MÍN. 1 M3, CAÇAMBA RETRO CAP. 0,26 M3, PESO OPERACIONAL MÍN. 6.674 KG, PROFUNDIDADE ESCAVAÇÃO MÁX. 4,37 M - JUROS. AF_06/2014</t>
          </r>
        </is>
      </c>
      <c r="C982" s="34" t="inlineStr">
        <is>
          <r>
            <t xml:space="preserve">SINAPI</t>
          </r>
        </is>
      </c>
      <c r="D982" s="34" t="inlineStr">
        <is>
          <r>
            <t xml:space="preserve">H</t>
          </r>
        </is>
      </c>
      <c r="E982" s="36" t="n">
        <v>1.0</v>
      </c>
      <c r="F982" s="37" t="n">
        <v>6.9</v>
      </c>
      <c r="G982" s="37" t="n">
        <f>TRUNC(TRUNC(E982,8)*F982,2)</f>
        <v>6.9</v>
      </c>
    </row>
    <row r="983" customHeight="1" ht="15">
      <c r="A983" s="9" t="inlineStr"/>
      <c r="B983" s="9" t="inlineStr"/>
      <c r="C983" s="9" t="inlineStr"/>
      <c r="D983" s="9" t="inlineStr"/>
      <c r="E983" s="38" t="inlineStr">
        <is>
          <r>
            <t xml:space="preserve">TOTAL Serviço:</t>
          </r>
        </is>
      </c>
      <c r="F983" s="38" t="inlineStr"/>
      <c r="G983" s="39" t="n">
        <f>SUM(G981:G982)</f>
        <v>33.02</v>
      </c>
    </row>
    <row r="984" customHeight="1" ht="15">
      <c r="A984" s="9" t="inlineStr"/>
      <c r="B984" s="9" t="inlineStr"/>
      <c r="C984" s="9" t="inlineStr"/>
      <c r="D984" s="9" t="inlineStr"/>
      <c r="E984" s="40" t="inlineStr">
        <is>
          <r>
            <t xml:space="preserve">VALOR:</t>
          </r>
        </is>
      </c>
      <c r="F984" s="40" t="inlineStr"/>
      <c r="G984" s="41" t="n">
        <f>ROUND(SUM(G979,G983),2)</f>
        <v>66.32</v>
      </c>
    </row>
    <row r="985" customHeight="1" ht="10">
      <c r="A985" s="9" t="inlineStr"/>
      <c r="B985" s="9" t="inlineStr"/>
      <c r="C985" s="9" t="inlineStr"/>
      <c r="D985" s="9" t="inlineStr"/>
      <c r="E985" s="31" t="inlineStr"/>
      <c r="F985" s="31" t="inlineStr"/>
      <c r="G985" s="31" t="inlineStr"/>
    </row>
    <row r="986" customHeight="1" ht="27">
      <c r="A986" s="32" t="inlineStr">
        <is>
          <r>
            <t xml:space="preserve">5678 RETROESCAVADEIRA SOBRE RODAS COM CARREGADEIRA, TRAÇÃO 4X4, POTÊNCIA LÍQ. 88 HP, CAÇAMBA CARREG. CAP. MÍN. 1 M3, CAÇAMBA RETRO CAP. 0,26 M3, PESO OPERACIONAL MÍN. 6.674 KG, PROFUNDIDADE ESCAVAÇÃO MÁX. 4,37 M - CHP DIURNO. AF_06/2014 (CHP)</t>
          </r>
        </is>
      </c>
      <c r="B986" s="32" t="inlineStr"/>
      <c r="C986" s="32" t="inlineStr"/>
      <c r="D986" s="32" t="inlineStr"/>
      <c r="E986" s="32" t="inlineStr"/>
      <c r="F986" s="32" t="inlineStr"/>
      <c r="G986" s="32" t="inlineStr"/>
    </row>
    <row r="987" customHeight="1" ht="15">
      <c r="A987" s="33" t="inlineStr">
        <is>
          <r>
            <t xml:space="preserve">Mão de Obra com Encargos Complementares</t>
          </r>
        </is>
      </c>
      <c r="B987" s="33" t="inlineStr"/>
      <c r="C987" s="12" t="inlineStr">
        <is>
          <r>
            <t xml:space="preserve">FONTE</t>
          </r>
        </is>
      </c>
      <c r="D987" s="12" t="inlineStr">
        <is>
          <r>
            <t xml:space="preserve">UNID</t>
          </r>
        </is>
      </c>
      <c r="E987" s="12" t="inlineStr">
        <is>
          <r>
            <t xml:space="preserve">COEFICIENTE</t>
          </r>
        </is>
      </c>
      <c r="F987" s="12" t="inlineStr">
        <is>
          <r>
            <t xml:space="preserve">PREÇO UNITÁRIO</t>
          </r>
        </is>
      </c>
      <c r="G987" s="12" t="inlineStr">
        <is>
          <r>
            <t xml:space="preserve">TOTAL</t>
          </r>
        </is>
      </c>
    </row>
    <row r="988" customHeight="1" ht="21">
      <c r="A988" s="34" t="inlineStr">
        <is>
          <r>
            <t xml:space="preserve">88294</t>
          </r>
        </is>
      </c>
      <c r="B988" s="35" t="inlineStr">
        <is>
          <r>
            <t xml:space="preserve">OPERADOR DE ESCAVADEIRA COM ENCARGOS COMPLEMENTARES</t>
          </r>
        </is>
      </c>
      <c r="C988" s="34" t="inlineStr">
        <is>
          <r>
            <t xml:space="preserve">SINAPI</t>
          </r>
        </is>
      </c>
      <c r="D988" s="34" t="inlineStr">
        <is>
          <r>
            <t xml:space="preserve">H</t>
          </r>
        </is>
      </c>
      <c r="E988" s="36" t="n">
        <v>1.0</v>
      </c>
      <c r="F988" s="37" t="n">
        <v>33.3</v>
      </c>
      <c r="G988" s="37" t="n">
        <f>TRUNC(TRUNC(E988,8)*F988,2)</f>
        <v>33.3</v>
      </c>
    </row>
    <row r="989" customHeight="1" ht="18">
      <c r="A989" s="9" t="inlineStr"/>
      <c r="B989" s="9" t="inlineStr"/>
      <c r="C989" s="9" t="inlineStr"/>
      <c r="D989" s="9" t="inlineStr"/>
      <c r="E989" s="38" t="inlineStr">
        <is>
          <r>
            <t xml:space="preserve">TOTAL Mão de Obra com Encargos Complementares:</t>
          </r>
        </is>
      </c>
      <c r="F989" s="38" t="inlineStr"/>
      <c r="G989" s="39" t="n">
        <f>SUM(G988:G988)</f>
        <v>33.3</v>
      </c>
    </row>
    <row r="990" customHeight="1" ht="15">
      <c r="A990" s="33" t="inlineStr">
        <is>
          <r>
            <t xml:space="preserve">Serviço</t>
          </r>
        </is>
      </c>
      <c r="B990" s="33" t="inlineStr"/>
      <c r="C990" s="12" t="inlineStr">
        <is>
          <r>
            <t xml:space="preserve">FONTE</t>
          </r>
        </is>
      </c>
      <c r="D990" s="12" t="inlineStr">
        <is>
          <r>
            <t xml:space="preserve">UNID</t>
          </r>
        </is>
      </c>
      <c r="E990" s="12" t="inlineStr">
        <is>
          <r>
            <t xml:space="preserve">COEFICIENTE</t>
          </r>
        </is>
      </c>
      <c r="F990" s="12" t="inlineStr">
        <is>
          <r>
            <t xml:space="preserve">PREÇO UNITÁRIO</t>
          </r>
        </is>
      </c>
      <c r="G990" s="12" t="inlineStr">
        <is>
          <r>
            <t xml:space="preserve">TOTAL</t>
          </r>
        </is>
      </c>
    </row>
    <row r="991" customHeight="1" ht="46">
      <c r="A991" s="34" t="inlineStr">
        <is>
          <r>
            <t xml:space="preserve">88857</t>
          </r>
        </is>
      </c>
      <c r="B991" s="35" t="inlineStr">
        <is>
          <r>
            <t xml:space="preserve">RETROESCAVADEIRA SOBRE RODAS COM CARREGADEIRA, TRAÇÃO 4X4, POTÊNCIA LÍQ. 88 HP, CAÇAMBA CARREG. CAP. MÍN. 1 M3, CAÇAMBA RETRO CAP. 0,26 M3, PESO OPERACIONAL MÍN. 6.674 KG, PROFUNDIDADE ESCAVAÇÃO MÁX. 4,37 M - DEPRECIAÇÃO. AF_06/2014</t>
          </r>
        </is>
      </c>
      <c r="C991" s="34" t="inlineStr">
        <is>
          <r>
            <t xml:space="preserve">SINAPI</t>
          </r>
        </is>
      </c>
      <c r="D991" s="34" t="inlineStr">
        <is>
          <r>
            <t xml:space="preserve">H</t>
          </r>
        </is>
      </c>
      <c r="E991" s="36" t="n">
        <v>1.0</v>
      </c>
      <c r="F991" s="37" t="n">
        <v>26.12</v>
      </c>
      <c r="G991" s="37" t="n">
        <f>TRUNC(TRUNC(E991,8)*F991,2)</f>
        <v>26.12</v>
      </c>
    </row>
    <row r="992" customHeight="1" ht="46">
      <c r="A992" s="34" t="inlineStr">
        <is>
          <r>
            <t xml:space="preserve">88858</t>
          </r>
        </is>
      </c>
      <c r="B992" s="35" t="inlineStr">
        <is>
          <r>
            <t xml:space="preserve">RETROESCAVADEIRA SOBRE RODAS COM CARREGADEIRA, TRAÇÃO 4X4, POTÊNCIA LÍQ. 88 HP, CAÇAMBA CARREG. CAP. MÍN. 1 M3, CAÇAMBA RETRO CAP. 0,26 M3, PESO OPERACIONAL MÍN. 6.674 KG, PROFUNDIDADE ESCAVAÇÃO MÁX. 4,37 M - JUROS. AF_06/2014</t>
          </r>
        </is>
      </c>
      <c r="C992" s="34" t="inlineStr">
        <is>
          <r>
            <t xml:space="preserve">SINAPI</t>
          </r>
        </is>
      </c>
      <c r="D992" s="34" t="inlineStr">
        <is>
          <r>
            <t xml:space="preserve">H</t>
          </r>
        </is>
      </c>
      <c r="E992" s="36" t="n">
        <v>1.0</v>
      </c>
      <c r="F992" s="37" t="n">
        <v>6.9</v>
      </c>
      <c r="G992" s="37" t="n">
        <f>TRUNC(TRUNC(E992,8)*F992,2)</f>
        <v>6.9</v>
      </c>
    </row>
    <row r="993" customHeight="1" ht="46">
      <c r="A993" s="34" t="inlineStr">
        <is>
          <r>
            <t xml:space="preserve">5664</t>
          </r>
        </is>
      </c>
      <c r="B993" s="35" t="inlineStr">
        <is>
          <r>
            <t xml:space="preserve">RETROESCAVADEIRA SOBRE RODAS COM CARREGADEIRA, TRAÇÃO 4X4, POTÊNCIA LÍQ. 88 HP, CAÇAMBA CARREG. CAP. MÍN. 1 M3, CAÇAMBA RETRO CAP. 0,26 M3, PESO OPERACIONAL MÍN. 6.674 KG, PROFUNDIDADE ESCAVAÇÃO MÁX. 4,37 M - MANUTENÇÃO. AF_06/2014</t>
          </r>
        </is>
      </c>
      <c r="C993" s="34" t="inlineStr">
        <is>
          <r>
            <t xml:space="preserve">SINAPI</t>
          </r>
        </is>
      </c>
      <c r="D993" s="34" t="inlineStr">
        <is>
          <r>
            <t xml:space="preserve">H</t>
          </r>
        </is>
      </c>
      <c r="E993" s="36" t="n">
        <v>1.0</v>
      </c>
      <c r="F993" s="37" t="n">
        <v>32.65</v>
      </c>
      <c r="G993" s="37" t="n">
        <f>TRUNC(TRUNC(E993,8)*F993,2)</f>
        <v>32.65</v>
      </c>
    </row>
    <row r="994" customHeight="1" ht="46">
      <c r="A994" s="34" t="inlineStr">
        <is>
          <r>
            <t xml:space="preserve">53786</t>
          </r>
        </is>
      </c>
      <c r="B994" s="35" t="inlineStr">
        <is>
          <r>
            <t xml:space="preserve">RETROESCAVADEIRA SOBRE RODAS COM CARREGADEIRA, TRAÇÃO 4X4, POTÊNCIA LÍQ. 88 HP, CAÇAMBA CARREG. CAP. MÍN. 1 M3, CAÇAMBA RETRO CAP. 0,26 M3, PESO OPERACIONAL MÍN. 6.674 KG, PROFUNDIDADE ESCAVAÇÃO MÁX. 4,37 M - MATERIAIS NA OPERAÇÃO. AF_06/2014</t>
          </r>
        </is>
      </c>
      <c r="C994" s="34" t="inlineStr">
        <is>
          <r>
            <t xml:space="preserve">SINAPI</t>
          </r>
        </is>
      </c>
      <c r="D994" s="34" t="inlineStr">
        <is>
          <r>
            <t xml:space="preserve">H</t>
          </r>
        </is>
      </c>
      <c r="E994" s="36" t="n">
        <v>1.0</v>
      </c>
      <c r="F994" s="37" t="n">
        <v>54.76</v>
      </c>
      <c r="G994" s="37" t="n">
        <f>TRUNC(TRUNC(E994,8)*F994,2)</f>
        <v>54.76</v>
      </c>
    </row>
    <row r="995" customHeight="1" ht="15">
      <c r="A995" s="9" t="inlineStr"/>
      <c r="B995" s="9" t="inlineStr"/>
      <c r="C995" s="9" t="inlineStr"/>
      <c r="D995" s="9" t="inlineStr"/>
      <c r="E995" s="38" t="inlineStr">
        <is>
          <r>
            <t xml:space="preserve">TOTAL Serviço:</t>
          </r>
        </is>
      </c>
      <c r="F995" s="38" t="inlineStr"/>
      <c r="G995" s="39" t="n">
        <f>SUM(G991:G994)</f>
        <v>120.43</v>
      </c>
    </row>
    <row r="996" customHeight="1" ht="15">
      <c r="A996" s="9" t="inlineStr"/>
      <c r="B996" s="9" t="inlineStr"/>
      <c r="C996" s="9" t="inlineStr"/>
      <c r="D996" s="9" t="inlineStr"/>
      <c r="E996" s="40" t="inlineStr">
        <is>
          <r>
            <t xml:space="preserve">VALOR:</t>
          </r>
        </is>
      </c>
      <c r="F996" s="40" t="inlineStr"/>
      <c r="G996" s="41" t="n">
        <f>ROUND(SUM(G989,G995),2)</f>
        <v>153.73</v>
      </c>
    </row>
    <row r="997" customHeight="1" ht="10">
      <c r="A997" s="9" t="inlineStr"/>
      <c r="B997" s="9" t="inlineStr"/>
      <c r="C997" s="9" t="inlineStr"/>
      <c r="D997" s="9" t="inlineStr"/>
      <c r="E997" s="31" t="inlineStr"/>
      <c r="F997" s="31" t="inlineStr"/>
      <c r="G997" s="31" t="inlineStr"/>
    </row>
    <row r="998" customHeight="1" ht="27">
      <c r="A998" s="32" t="inlineStr">
        <is>
          <r>
            <t xml:space="preserve">88857 RETROESCAVADEIRA SOBRE RODAS COM CARREGADEIRA, TRAÇÃO 4X4, POTÊNCIA LÍQ. 88 HP, CAÇAMBA CARREG. CAP. MÍN. 1 M3, CAÇAMBA RETRO CAP. 0,26 M3, PESO OPERACIONAL MÍN. 6.674 KG, PROFUNDIDADE ESCAVAÇÃO MÁX. 4,37 M - DEPRECIAÇÃO. AF_06/2014 (H)</t>
          </r>
        </is>
      </c>
      <c r="B998" s="32" t="inlineStr"/>
      <c r="C998" s="32" t="inlineStr"/>
      <c r="D998" s="32" t="inlineStr"/>
      <c r="E998" s="32" t="inlineStr"/>
      <c r="F998" s="32" t="inlineStr"/>
      <c r="G998" s="32" t="inlineStr"/>
    </row>
    <row r="999" customHeight="1" ht="15">
      <c r="A999" s="33" t="inlineStr">
        <is>
          <r>
            <t xml:space="preserve">Equipamento</t>
          </r>
        </is>
      </c>
      <c r="B999" s="33" t="inlineStr"/>
      <c r="C999" s="12" t="inlineStr">
        <is>
          <r>
            <t xml:space="preserve">FONTE</t>
          </r>
        </is>
      </c>
      <c r="D999" s="12" t="inlineStr">
        <is>
          <r>
            <t xml:space="preserve">UNID</t>
          </r>
        </is>
      </c>
      <c r="E999" s="12" t="inlineStr">
        <is>
          <r>
            <t xml:space="preserve">COEFICIENTE</t>
          </r>
        </is>
      </c>
      <c r="F999" s="12" t="inlineStr">
        <is>
          <r>
            <t xml:space="preserve">PREÇO UNITÁRIO</t>
          </r>
        </is>
      </c>
      <c r="G999" s="12" t="inlineStr">
        <is>
          <r>
            <t xml:space="preserve">TOTAL</t>
          </r>
        </is>
      </c>
    </row>
    <row r="1000" customHeight="1" ht="55">
      <c r="A1000" s="34" t="inlineStr">
        <is>
          <r>
            <t xml:space="preserve">00036531</t>
          </r>
        </is>
      </c>
      <c r="B1000" s="35"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C1000" s="34" t="inlineStr">
        <is>
          <r>
            <t xml:space="preserve">SINAPI</t>
          </r>
        </is>
      </c>
      <c r="D1000" s="34" t="inlineStr">
        <is>
          <r>
            <t xml:space="preserve">UN</t>
          </r>
        </is>
      </c>
      <c r="E1000" s="36" t="n">
        <v>5.6E-5</v>
      </c>
      <c r="F1000" s="37" t="n">
        <v>466463.38</v>
      </c>
      <c r="G1000" s="37" t="n">
        <f>TRUNC(TRUNC(E1000,8)*F1000,2)</f>
        <v>26.12</v>
      </c>
    </row>
    <row r="1001" customHeight="1" ht="15">
      <c r="A1001" s="9" t="inlineStr"/>
      <c r="B1001" s="9" t="inlineStr"/>
      <c r="C1001" s="9" t="inlineStr"/>
      <c r="D1001" s="9" t="inlineStr"/>
      <c r="E1001" s="38" t="inlineStr">
        <is>
          <r>
            <t xml:space="preserve">TOTAL Equipamento:</t>
          </r>
        </is>
      </c>
      <c r="F1001" s="38" t="inlineStr"/>
      <c r="G1001" s="39" t="n">
        <f>SUM(G1000:G1000)</f>
        <v>26.12</v>
      </c>
    </row>
    <row r="1002" customHeight="1" ht="15">
      <c r="A1002" s="9" t="inlineStr"/>
      <c r="B1002" s="9" t="inlineStr"/>
      <c r="C1002" s="9" t="inlineStr"/>
      <c r="D1002" s="9" t="inlineStr"/>
      <c r="E1002" s="40" t="inlineStr">
        <is>
          <r>
            <t xml:space="preserve">VALOR:</t>
          </r>
        </is>
      </c>
      <c r="F1002" s="40" t="inlineStr"/>
      <c r="G1002" s="41" t="n">
        <f>ROUND(SUM(G1001),2)</f>
        <v>26.12</v>
      </c>
    </row>
    <row r="1003" customHeight="1" ht="10">
      <c r="A1003" s="9" t="inlineStr"/>
      <c r="B1003" s="9" t="inlineStr"/>
      <c r="C1003" s="9" t="inlineStr"/>
      <c r="D1003" s="9" t="inlineStr"/>
      <c r="E1003" s="31" t="inlineStr"/>
      <c r="F1003" s="31" t="inlineStr"/>
      <c r="G1003" s="31" t="inlineStr"/>
    </row>
    <row r="1004" customHeight="1" ht="20">
      <c r="A1004" s="32" t="inlineStr">
        <is>
          <r>
            <t xml:space="preserve">88858 RETROESCAVADEIRA SOBRE RODAS COM CARREGADEIRA, TRAÇÃO 4X4, POTÊNCIA LÍQ. 88 HP, CAÇAMBA CARREG. CAP. MÍN. 1 M3, CAÇAMBA RETRO CAP. 0,26 M3, PESO OPERACIONAL MÍN. 6.674 KG, PROFUNDIDADE ESCAVAÇÃO MÁX. 4,37 M - JUROS. AF_06/2014 (H)</t>
          </r>
        </is>
      </c>
      <c r="B1004" s="32" t="inlineStr"/>
      <c r="C1004" s="32" t="inlineStr"/>
      <c r="D1004" s="32" t="inlineStr"/>
      <c r="E1004" s="32" t="inlineStr"/>
      <c r="F1004" s="32" t="inlineStr"/>
      <c r="G1004" s="32" t="inlineStr"/>
    </row>
    <row r="1005" customHeight="1" ht="15">
      <c r="A1005" s="33" t="inlineStr">
        <is>
          <r>
            <t xml:space="preserve">Equipamento</t>
          </r>
        </is>
      </c>
      <c r="B1005" s="33" t="inlineStr"/>
      <c r="C1005" s="12" t="inlineStr">
        <is>
          <r>
            <t xml:space="preserve">FONTE</t>
          </r>
        </is>
      </c>
      <c r="D1005" s="12" t="inlineStr">
        <is>
          <r>
            <t xml:space="preserve">UNID</t>
          </r>
        </is>
      </c>
      <c r="E1005" s="12" t="inlineStr">
        <is>
          <r>
            <t xml:space="preserve">COEFICIENTE</t>
          </r>
        </is>
      </c>
      <c r="F1005" s="12" t="inlineStr">
        <is>
          <r>
            <t xml:space="preserve">PREÇO UNITÁRIO</t>
          </r>
        </is>
      </c>
      <c r="G1005" s="12" t="inlineStr">
        <is>
          <r>
            <t xml:space="preserve">TOTAL</t>
          </r>
        </is>
      </c>
    </row>
    <row r="1006" customHeight="1" ht="55">
      <c r="A1006" s="34" t="inlineStr">
        <is>
          <r>
            <t xml:space="preserve">00036531</t>
          </r>
        </is>
      </c>
      <c r="B1006" s="35"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C1006" s="34" t="inlineStr">
        <is>
          <r>
            <t xml:space="preserve">SINAPI</t>
          </r>
        </is>
      </c>
      <c r="D1006" s="34" t="inlineStr">
        <is>
          <r>
            <t xml:space="preserve">UN</t>
          </r>
        </is>
      </c>
      <c r="E1006" s="36" t="n">
        <v>1.48E-5</v>
      </c>
      <c r="F1006" s="37" t="n">
        <v>466463.38</v>
      </c>
      <c r="G1006" s="37" t="n">
        <f>TRUNC(TRUNC(E1006,8)*F1006,2)</f>
        <v>6.9</v>
      </c>
    </row>
    <row r="1007" customHeight="1" ht="15">
      <c r="A1007" s="9" t="inlineStr"/>
      <c r="B1007" s="9" t="inlineStr"/>
      <c r="C1007" s="9" t="inlineStr"/>
      <c r="D1007" s="9" t="inlineStr"/>
      <c r="E1007" s="38" t="inlineStr">
        <is>
          <r>
            <t xml:space="preserve">TOTAL Equipamento:</t>
          </r>
        </is>
      </c>
      <c r="F1007" s="38" t="inlineStr"/>
      <c r="G1007" s="39" t="n">
        <f>SUM(G1006:G1006)</f>
        <v>6.9</v>
      </c>
    </row>
    <row r="1008" customHeight="1" ht="15">
      <c r="A1008" s="9" t="inlineStr"/>
      <c r="B1008" s="9" t="inlineStr"/>
      <c r="C1008" s="9" t="inlineStr"/>
      <c r="D1008" s="9" t="inlineStr"/>
      <c r="E1008" s="40" t="inlineStr">
        <is>
          <r>
            <t xml:space="preserve">VALOR:</t>
          </r>
        </is>
      </c>
      <c r="F1008" s="40" t="inlineStr"/>
      <c r="G1008" s="41" t="n">
        <f>ROUND(SUM(G1007),2)</f>
        <v>6.9</v>
      </c>
    </row>
    <row r="1009" customHeight="1" ht="10">
      <c r="A1009" s="9" t="inlineStr"/>
      <c r="B1009" s="9" t="inlineStr"/>
      <c r="C1009" s="9" t="inlineStr"/>
      <c r="D1009" s="9" t="inlineStr"/>
      <c r="E1009" s="31" t="inlineStr"/>
      <c r="F1009" s="31" t="inlineStr"/>
      <c r="G1009" s="31" t="inlineStr"/>
    </row>
    <row r="1010" customHeight="1" ht="27">
      <c r="A1010" s="32" t="inlineStr">
        <is>
          <r>
            <t xml:space="preserve">5664 RETROESCAVADEIRA SOBRE RODAS COM CARREGADEIRA, TRAÇÃO 4X4, POTÊNCIA LÍQ. 88 HP, CAÇAMBA CARREG. CAP. MÍN. 1 M3, CAÇAMBA RETRO CAP. 0,26 M3, PESO OPERACIONAL MÍN. 6.674 KG, PROFUNDIDADE ESCAVAÇÃO MÁX. 4,37 M - MANUTENÇÃO. AF_06/2014 (H)</t>
          </r>
        </is>
      </c>
      <c r="B1010" s="32" t="inlineStr"/>
      <c r="C1010" s="32" t="inlineStr"/>
      <c r="D1010" s="32" t="inlineStr"/>
      <c r="E1010" s="32" t="inlineStr"/>
      <c r="F1010" s="32" t="inlineStr"/>
      <c r="G1010" s="32" t="inlineStr"/>
    </row>
    <row r="1011" customHeight="1" ht="15">
      <c r="A1011" s="33" t="inlineStr">
        <is>
          <r>
            <t xml:space="preserve">Equipamento</t>
          </r>
        </is>
      </c>
      <c r="B1011" s="33" t="inlineStr"/>
      <c r="C1011" s="12" t="inlineStr">
        <is>
          <r>
            <t xml:space="preserve">FONTE</t>
          </r>
        </is>
      </c>
      <c r="D1011" s="12" t="inlineStr">
        <is>
          <r>
            <t xml:space="preserve">UNID</t>
          </r>
        </is>
      </c>
      <c r="E1011" s="12" t="inlineStr">
        <is>
          <r>
            <t xml:space="preserve">COEFICIENTE</t>
          </r>
        </is>
      </c>
      <c r="F1011" s="12" t="inlineStr">
        <is>
          <r>
            <t xml:space="preserve">PREÇO UNITÁRIO</t>
          </r>
        </is>
      </c>
      <c r="G1011" s="12" t="inlineStr">
        <is>
          <r>
            <t xml:space="preserve">TOTAL</t>
          </r>
        </is>
      </c>
    </row>
    <row r="1012" customHeight="1" ht="55">
      <c r="A1012" s="34" t="inlineStr">
        <is>
          <r>
            <t xml:space="preserve">00036531</t>
          </r>
        </is>
      </c>
      <c r="B1012" s="35"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C1012" s="34" t="inlineStr">
        <is>
          <r>
            <t xml:space="preserve">SINAPI</t>
          </r>
        </is>
      </c>
      <c r="D1012" s="34" t="inlineStr">
        <is>
          <r>
            <t xml:space="preserve">UN</t>
          </r>
        </is>
      </c>
      <c r="E1012" s="36" t="n">
        <v>7.0E-5</v>
      </c>
      <c r="F1012" s="37" t="n">
        <v>466463.38</v>
      </c>
      <c r="G1012" s="37" t="n">
        <f>TRUNC(TRUNC(E1012,8)*F1012,2)</f>
        <v>32.65</v>
      </c>
    </row>
    <row r="1013" customHeight="1" ht="15">
      <c r="A1013" s="9" t="inlineStr"/>
      <c r="B1013" s="9" t="inlineStr"/>
      <c r="C1013" s="9" t="inlineStr"/>
      <c r="D1013" s="9" t="inlineStr"/>
      <c r="E1013" s="38" t="inlineStr">
        <is>
          <r>
            <t xml:space="preserve">TOTAL Equipamento:</t>
          </r>
        </is>
      </c>
      <c r="F1013" s="38" t="inlineStr"/>
      <c r="G1013" s="39" t="n">
        <f>SUM(G1012:G1012)</f>
        <v>32.65</v>
      </c>
    </row>
    <row r="1014" customHeight="1" ht="15">
      <c r="A1014" s="9" t="inlineStr"/>
      <c r="B1014" s="9" t="inlineStr"/>
      <c r="C1014" s="9" t="inlineStr"/>
      <c r="D1014" s="9" t="inlineStr"/>
      <c r="E1014" s="40" t="inlineStr">
        <is>
          <r>
            <t xml:space="preserve">VALOR:</t>
          </r>
        </is>
      </c>
      <c r="F1014" s="40" t="inlineStr"/>
      <c r="G1014" s="41" t="n">
        <f>ROUND(SUM(G1013),2)</f>
        <v>32.65</v>
      </c>
    </row>
    <row r="1015" customHeight="1" ht="10">
      <c r="A1015" s="9" t="inlineStr"/>
      <c r="B1015" s="9" t="inlineStr"/>
      <c r="C1015" s="9" t="inlineStr"/>
      <c r="D1015" s="9" t="inlineStr"/>
      <c r="E1015" s="31" t="inlineStr"/>
      <c r="F1015" s="31" t="inlineStr"/>
      <c r="G1015" s="31" t="inlineStr"/>
    </row>
    <row r="1016" customHeight="1" ht="27">
      <c r="A1016" s="32" t="inlineStr">
        <is>
          <r>
            <t xml:space="preserve">53786 RETROESCAVADEIRA SOBRE RODAS COM CARREGADEIRA, TRAÇÃO 4X4, POTÊNCIA LÍQ. 88 HP, CAÇAMBA CARREG. CAP. MÍN. 1 M3, CAÇAMBA RETRO CAP. 0,26 M3, PESO OPERACIONAL MÍN. 6.674 KG, PROFUNDIDADE ESCAVAÇÃO MÁX. 4,37 M - MATERIAIS NA OPERAÇÃO. AF_06/2014 (H)</t>
          </r>
        </is>
      </c>
      <c r="B1016" s="32" t="inlineStr"/>
      <c r="C1016" s="32" t="inlineStr"/>
      <c r="D1016" s="32" t="inlineStr"/>
      <c r="E1016" s="32" t="inlineStr"/>
      <c r="F1016" s="32" t="inlineStr"/>
      <c r="G1016" s="32" t="inlineStr"/>
    </row>
    <row r="1017" customHeight="1" ht="15">
      <c r="A1017" s="33" t="inlineStr">
        <is>
          <r>
            <t xml:space="preserve">Material</t>
          </r>
        </is>
      </c>
      <c r="B1017" s="33" t="inlineStr"/>
      <c r="C1017" s="12" t="inlineStr">
        <is>
          <r>
            <t xml:space="preserve">FONTE</t>
          </r>
        </is>
      </c>
      <c r="D1017" s="12" t="inlineStr">
        <is>
          <r>
            <t xml:space="preserve">UNID</t>
          </r>
        </is>
      </c>
      <c r="E1017" s="12" t="inlineStr">
        <is>
          <r>
            <t xml:space="preserve">COEFICIENTE</t>
          </r>
        </is>
      </c>
      <c r="F1017" s="12" t="inlineStr">
        <is>
          <r>
            <t xml:space="preserve">PREÇO UNITÁRIO</t>
          </r>
        </is>
      </c>
      <c r="G1017" s="12" t="inlineStr">
        <is>
          <r>
            <t xml:space="preserve">TOTAL</t>
          </r>
        </is>
      </c>
    </row>
    <row r="1018" customHeight="1" ht="21">
      <c r="A1018" s="34" t="inlineStr">
        <is>
          <r>
            <t xml:space="preserve">00004221</t>
          </r>
        </is>
      </c>
      <c r="B1018" s="35" t="inlineStr">
        <is>
          <r>
            <t xml:space="preserve">OLEO DIESEL COMBUSTIVEL COMUM METROPOLITANO S-10 OU S-500</t>
          </r>
        </is>
      </c>
      <c r="C1018" s="34" t="inlineStr">
        <is>
          <r>
            <t xml:space="preserve">SINAPI</t>
          </r>
        </is>
      </c>
      <c r="D1018" s="34" t="inlineStr">
        <is>
          <r>
            <t xml:space="preserve">L</t>
          </r>
        </is>
      </c>
      <c r="E1018" s="36" t="n">
        <v>8.53</v>
      </c>
      <c r="F1018" s="37" t="n">
        <v>6.42</v>
      </c>
      <c r="G1018" s="37" t="n">
        <f>TRUNC(TRUNC(E1018,8)*F1018,2)</f>
        <v>54.76</v>
      </c>
    </row>
    <row r="1019" customHeight="1" ht="15">
      <c r="A1019" s="9" t="inlineStr"/>
      <c r="B1019" s="9" t="inlineStr"/>
      <c r="C1019" s="9" t="inlineStr"/>
      <c r="D1019" s="9" t="inlineStr"/>
      <c r="E1019" s="38" t="inlineStr">
        <is>
          <r>
            <t xml:space="preserve">TOTAL Material:</t>
          </r>
        </is>
      </c>
      <c r="F1019" s="38" t="inlineStr"/>
      <c r="G1019" s="39" t="n">
        <f>SUM(G1018:G1018)</f>
        <v>54.76</v>
      </c>
    </row>
    <row r="1020" customHeight="1" ht="15">
      <c r="A1020" s="9" t="inlineStr"/>
      <c r="B1020" s="9" t="inlineStr"/>
      <c r="C1020" s="9" t="inlineStr"/>
      <c r="D1020" s="9" t="inlineStr"/>
      <c r="E1020" s="40" t="inlineStr">
        <is>
          <r>
            <t xml:space="preserve">VALOR:</t>
          </r>
        </is>
      </c>
      <c r="F1020" s="40" t="inlineStr"/>
      <c r="G1020" s="41" t="n">
        <f>ROUND(SUM(G1019),2)</f>
        <v>54.76</v>
      </c>
    </row>
    <row r="1021" customHeight="1" ht="10">
      <c r="A1021" s="9" t="inlineStr"/>
      <c r="B1021" s="9" t="inlineStr"/>
      <c r="C1021" s="9" t="inlineStr"/>
      <c r="D1021" s="9" t="inlineStr"/>
      <c r="E1021" s="31" t="inlineStr"/>
      <c r="F1021" s="31" t="inlineStr"/>
      <c r="G1021" s="31" t="inlineStr"/>
    </row>
    <row r="1022" customHeight="1" ht="20">
      <c r="A1022" s="32" t="inlineStr">
        <is>
          <r>
            <t xml:space="preserve">91693 SERRA CIRCULAR DE BANCADA COM MOTOR ELÉTRICO POTÊNCIA DE 5HP, COM COIFA PARA DISCO 10" - CHI DIURNO. AF_08/2015 (CHI)</t>
          </r>
        </is>
      </c>
      <c r="B1022" s="32" t="inlineStr"/>
      <c r="C1022" s="32" t="inlineStr"/>
      <c r="D1022" s="32" t="inlineStr"/>
      <c r="E1022" s="32" t="inlineStr"/>
      <c r="F1022" s="32" t="inlineStr"/>
      <c r="G1022" s="32" t="inlineStr"/>
    </row>
    <row r="1023" customHeight="1" ht="15">
      <c r="A1023" s="33" t="inlineStr">
        <is>
          <r>
            <t xml:space="preserve">Mão de Obra com Encargos Complementares</t>
          </r>
        </is>
      </c>
      <c r="B1023" s="33" t="inlineStr"/>
      <c r="C1023" s="12" t="inlineStr">
        <is>
          <r>
            <t xml:space="preserve">FONTE</t>
          </r>
        </is>
      </c>
      <c r="D1023" s="12" t="inlineStr">
        <is>
          <r>
            <t xml:space="preserve">UNID</t>
          </r>
        </is>
      </c>
      <c r="E1023" s="12" t="inlineStr">
        <is>
          <r>
            <t xml:space="preserve">COEFICIENTE</t>
          </r>
        </is>
      </c>
      <c r="F1023" s="12" t="inlineStr">
        <is>
          <r>
            <t xml:space="preserve">PREÇO UNITÁRIO</t>
          </r>
        </is>
      </c>
      <c r="G1023" s="12" t="inlineStr">
        <is>
          <r>
            <t xml:space="preserve">TOTAL</t>
          </r>
        </is>
      </c>
    </row>
    <row r="1024" customHeight="1" ht="21">
      <c r="A1024" s="34" t="inlineStr">
        <is>
          <r>
            <t xml:space="preserve">88297</t>
          </r>
        </is>
      </c>
      <c r="B1024" s="35" t="inlineStr">
        <is>
          <r>
            <t xml:space="preserve">OPERADOR DE MÁQUINAS E EQUIPAMENTOS COM ENCARGOS COMPLEMENTARES</t>
          </r>
        </is>
      </c>
      <c r="C1024" s="34" t="inlineStr">
        <is>
          <r>
            <t xml:space="preserve">SINAPI</t>
          </r>
        </is>
      </c>
      <c r="D1024" s="34" t="inlineStr">
        <is>
          <r>
            <t xml:space="preserve">H</t>
          </r>
        </is>
      </c>
      <c r="E1024" s="36" t="n">
        <v>1.0</v>
      </c>
      <c r="F1024" s="37" t="n">
        <v>37.26</v>
      </c>
      <c r="G1024" s="37" t="n">
        <f>TRUNC(TRUNC(E1024,8)*F1024,2)</f>
        <v>37.26</v>
      </c>
    </row>
    <row r="1025" customHeight="1" ht="18">
      <c r="A1025" s="9" t="inlineStr"/>
      <c r="B1025" s="9" t="inlineStr"/>
      <c r="C1025" s="9" t="inlineStr"/>
      <c r="D1025" s="9" t="inlineStr"/>
      <c r="E1025" s="38" t="inlineStr">
        <is>
          <r>
            <t xml:space="preserve">TOTAL Mão de Obra com Encargos Complementares:</t>
          </r>
        </is>
      </c>
      <c r="F1025" s="38" t="inlineStr"/>
      <c r="G1025" s="39" t="n">
        <f>SUM(G1024:G1024)</f>
        <v>37.26</v>
      </c>
    </row>
    <row r="1026" customHeight="1" ht="15">
      <c r="A1026" s="33" t="inlineStr">
        <is>
          <r>
            <t xml:space="preserve">Serviço</t>
          </r>
        </is>
      </c>
      <c r="B1026" s="33" t="inlineStr"/>
      <c r="C1026" s="12" t="inlineStr">
        <is>
          <r>
            <t xml:space="preserve">FONTE</t>
          </r>
        </is>
      </c>
      <c r="D1026" s="12" t="inlineStr">
        <is>
          <r>
            <t xml:space="preserve">UNID</t>
          </r>
        </is>
      </c>
      <c r="E1026" s="12" t="inlineStr">
        <is>
          <r>
            <t xml:space="preserve">COEFICIENTE</t>
          </r>
        </is>
      </c>
      <c r="F1026" s="12" t="inlineStr">
        <is>
          <r>
            <t xml:space="preserve">PREÇO UNITÁRIO</t>
          </r>
        </is>
      </c>
      <c r="G1026" s="12" t="inlineStr">
        <is>
          <r>
            <t xml:space="preserve">TOTAL</t>
          </r>
        </is>
      </c>
    </row>
    <row r="1027" customHeight="1" ht="29">
      <c r="A1027" s="34" t="inlineStr">
        <is>
          <r>
            <t xml:space="preserve">91688</t>
          </r>
        </is>
      </c>
      <c r="B1027" s="35" t="inlineStr">
        <is>
          <r>
            <t xml:space="preserve">SERRA CIRCULAR DE BANCADA COM MOTOR ELÉTRICO POTÊNCIA DE 5HP, COM COIFA PARA DISCO 10" - DEPRECIAÇÃO. AF_08/2015</t>
          </r>
        </is>
      </c>
      <c r="C1027" s="34" t="inlineStr">
        <is>
          <r>
            <t xml:space="preserve">SINAPI</t>
          </r>
        </is>
      </c>
      <c r="D1027" s="34" t="inlineStr">
        <is>
          <r>
            <t xml:space="preserve">H</t>
          </r>
        </is>
      </c>
      <c r="E1027" s="36" t="n">
        <v>1.0</v>
      </c>
      <c r="F1027" s="37" t="n">
        <v>0.08</v>
      </c>
      <c r="G1027" s="37" t="n">
        <f>TRUNC(TRUNC(E1027,8)*F1027,2)</f>
        <v>0.08</v>
      </c>
    </row>
    <row r="1028" customHeight="1" ht="29">
      <c r="A1028" s="34" t="inlineStr">
        <is>
          <r>
            <t xml:space="preserve">91689</t>
          </r>
        </is>
      </c>
      <c r="B1028" s="35" t="inlineStr">
        <is>
          <r>
            <t xml:space="preserve">SERRA CIRCULAR DE BANCADA COM MOTOR ELÉTRICO POTÊNCIA DE 5HP, COM COIFA PARA DISCO 10" - JUROS. AF_08/2015</t>
          </r>
        </is>
      </c>
      <c r="C1028" s="34" t="inlineStr">
        <is>
          <r>
            <t xml:space="preserve">SINAPI</t>
          </r>
        </is>
      </c>
      <c r="D1028" s="34" t="inlineStr">
        <is>
          <r>
            <t xml:space="preserve">H</t>
          </r>
        </is>
      </c>
      <c r="E1028" s="36" t="n">
        <v>1.0</v>
      </c>
      <c r="F1028" s="37" t="n">
        <v>0.01</v>
      </c>
      <c r="G1028" s="37" t="n">
        <f>TRUNC(TRUNC(E1028,8)*F1028,2)</f>
        <v>0.01</v>
      </c>
    </row>
    <row r="1029" customHeight="1" ht="15">
      <c r="A1029" s="9" t="inlineStr"/>
      <c r="B1029" s="9" t="inlineStr"/>
      <c r="C1029" s="9" t="inlineStr"/>
      <c r="D1029" s="9" t="inlineStr"/>
      <c r="E1029" s="38" t="inlineStr">
        <is>
          <r>
            <t xml:space="preserve">TOTAL Serviço:</t>
          </r>
        </is>
      </c>
      <c r="F1029" s="38" t="inlineStr"/>
      <c r="G1029" s="39" t="n">
        <f>SUM(G1027:G1028)</f>
        <v>0.09</v>
      </c>
    </row>
    <row r="1030" customHeight="1" ht="15">
      <c r="A1030" s="9" t="inlineStr"/>
      <c r="B1030" s="9" t="inlineStr"/>
      <c r="C1030" s="9" t="inlineStr"/>
      <c r="D1030" s="9" t="inlineStr"/>
      <c r="E1030" s="40" t="inlineStr">
        <is>
          <r>
            <t xml:space="preserve">VALOR:</t>
          </r>
        </is>
      </c>
      <c r="F1030" s="40" t="inlineStr"/>
      <c r="G1030" s="41" t="n">
        <f>ROUND(SUM(G1025,G1029),2)</f>
        <v>37.35</v>
      </c>
    </row>
    <row r="1031" customHeight="1" ht="10">
      <c r="A1031" s="9" t="inlineStr"/>
      <c r="B1031" s="9" t="inlineStr"/>
      <c r="C1031" s="9" t="inlineStr"/>
      <c r="D1031" s="9" t="inlineStr"/>
      <c r="E1031" s="31" t="inlineStr"/>
      <c r="F1031" s="31" t="inlineStr"/>
      <c r="G1031" s="31" t="inlineStr"/>
    </row>
    <row r="1032" customHeight="1" ht="20">
      <c r="A1032" s="32" t="inlineStr">
        <is>
          <r>
            <t xml:space="preserve">91692 SERRA CIRCULAR DE BANCADA COM MOTOR ELÉTRICO POTÊNCIA DE 5HP, COM COIFA PARA DISCO 10" - CHP DIURNO. AF_08/2015 (CHP)</t>
          </r>
        </is>
      </c>
      <c r="B1032" s="32" t="inlineStr"/>
      <c r="C1032" s="32" t="inlineStr"/>
      <c r="D1032" s="32" t="inlineStr"/>
      <c r="E1032" s="32" t="inlineStr"/>
      <c r="F1032" s="32" t="inlineStr"/>
      <c r="G1032" s="32" t="inlineStr"/>
    </row>
    <row r="1033" customHeight="1" ht="15">
      <c r="A1033" s="33" t="inlineStr">
        <is>
          <r>
            <t xml:space="preserve">Mão de Obra com Encargos Complementares</t>
          </r>
        </is>
      </c>
      <c r="B1033" s="33" t="inlineStr"/>
      <c r="C1033" s="12" t="inlineStr">
        <is>
          <r>
            <t xml:space="preserve">FONTE</t>
          </r>
        </is>
      </c>
      <c r="D1033" s="12" t="inlineStr">
        <is>
          <r>
            <t xml:space="preserve">UNID</t>
          </r>
        </is>
      </c>
      <c r="E1033" s="12" t="inlineStr">
        <is>
          <r>
            <t xml:space="preserve">COEFICIENTE</t>
          </r>
        </is>
      </c>
      <c r="F1033" s="12" t="inlineStr">
        <is>
          <r>
            <t xml:space="preserve">PREÇO UNITÁRIO</t>
          </r>
        </is>
      </c>
      <c r="G1033" s="12" t="inlineStr">
        <is>
          <r>
            <t xml:space="preserve">TOTAL</t>
          </r>
        </is>
      </c>
    </row>
    <row r="1034" customHeight="1" ht="21">
      <c r="A1034" s="34" t="inlineStr">
        <is>
          <r>
            <t xml:space="preserve">88297</t>
          </r>
        </is>
      </c>
      <c r="B1034" s="35" t="inlineStr">
        <is>
          <r>
            <t xml:space="preserve">OPERADOR DE MÁQUINAS E EQUIPAMENTOS COM ENCARGOS COMPLEMENTARES</t>
          </r>
        </is>
      </c>
      <c r="C1034" s="34" t="inlineStr">
        <is>
          <r>
            <t xml:space="preserve">SINAPI</t>
          </r>
        </is>
      </c>
      <c r="D1034" s="34" t="inlineStr">
        <is>
          <r>
            <t xml:space="preserve">H</t>
          </r>
        </is>
      </c>
      <c r="E1034" s="36" t="n">
        <v>1.0</v>
      </c>
      <c r="F1034" s="37" t="n">
        <v>37.26</v>
      </c>
      <c r="G1034" s="37" t="n">
        <f>TRUNC(TRUNC(E1034,8)*F1034,2)</f>
        <v>37.26</v>
      </c>
    </row>
    <row r="1035" customHeight="1" ht="18">
      <c r="A1035" s="9" t="inlineStr"/>
      <c r="B1035" s="9" t="inlineStr"/>
      <c r="C1035" s="9" t="inlineStr"/>
      <c r="D1035" s="9" t="inlineStr"/>
      <c r="E1035" s="38" t="inlineStr">
        <is>
          <r>
            <t xml:space="preserve">TOTAL Mão de Obra com Encargos Complementares:</t>
          </r>
        </is>
      </c>
      <c r="F1035" s="38" t="inlineStr"/>
      <c r="G1035" s="39" t="n">
        <f>SUM(G1034:G1034)</f>
        <v>37.26</v>
      </c>
    </row>
    <row r="1036" customHeight="1" ht="15">
      <c r="A1036" s="33" t="inlineStr">
        <is>
          <r>
            <t xml:space="preserve">Serviço</t>
          </r>
        </is>
      </c>
      <c r="B1036" s="33" t="inlineStr"/>
      <c r="C1036" s="12" t="inlineStr">
        <is>
          <r>
            <t xml:space="preserve">FONTE</t>
          </r>
        </is>
      </c>
      <c r="D1036" s="12" t="inlineStr">
        <is>
          <r>
            <t xml:space="preserve">UNID</t>
          </r>
        </is>
      </c>
      <c r="E1036" s="12" t="inlineStr">
        <is>
          <r>
            <t xml:space="preserve">COEFICIENTE</t>
          </r>
        </is>
      </c>
      <c r="F1036" s="12" t="inlineStr">
        <is>
          <r>
            <t xml:space="preserve">PREÇO UNITÁRIO</t>
          </r>
        </is>
      </c>
      <c r="G1036" s="12" t="inlineStr">
        <is>
          <r>
            <t xml:space="preserve">TOTAL</t>
          </r>
        </is>
      </c>
    </row>
    <row r="1037" customHeight="1" ht="29">
      <c r="A1037" s="34" t="inlineStr">
        <is>
          <r>
            <t xml:space="preserve">91688</t>
          </r>
        </is>
      </c>
      <c r="B1037" s="35" t="inlineStr">
        <is>
          <r>
            <t xml:space="preserve">SERRA CIRCULAR DE BANCADA COM MOTOR ELÉTRICO POTÊNCIA DE 5HP, COM COIFA PARA DISCO 10" - DEPRECIAÇÃO. AF_08/2015</t>
          </r>
        </is>
      </c>
      <c r="C1037" s="34" t="inlineStr">
        <is>
          <r>
            <t xml:space="preserve">SINAPI</t>
          </r>
        </is>
      </c>
      <c r="D1037" s="34" t="inlineStr">
        <is>
          <r>
            <t xml:space="preserve">H</t>
          </r>
        </is>
      </c>
      <c r="E1037" s="36" t="n">
        <v>1.0</v>
      </c>
      <c r="F1037" s="37" t="n">
        <v>0.08</v>
      </c>
      <c r="G1037" s="37" t="n">
        <f>TRUNC(TRUNC(E1037,8)*F1037,2)</f>
        <v>0.08</v>
      </c>
    </row>
    <row r="1038" customHeight="1" ht="29">
      <c r="A1038" s="34" t="inlineStr">
        <is>
          <r>
            <t xml:space="preserve">91689</t>
          </r>
        </is>
      </c>
      <c r="B1038" s="35" t="inlineStr">
        <is>
          <r>
            <t xml:space="preserve">SERRA CIRCULAR DE BANCADA COM MOTOR ELÉTRICO POTÊNCIA DE 5HP, COM COIFA PARA DISCO 10" - JUROS. AF_08/2015</t>
          </r>
        </is>
      </c>
      <c r="C1038" s="34" t="inlineStr">
        <is>
          <r>
            <t xml:space="preserve">SINAPI</t>
          </r>
        </is>
      </c>
      <c r="D1038" s="34" t="inlineStr">
        <is>
          <r>
            <t xml:space="preserve">H</t>
          </r>
        </is>
      </c>
      <c r="E1038" s="36" t="n">
        <v>1.0</v>
      </c>
      <c r="F1038" s="37" t="n">
        <v>0.01</v>
      </c>
      <c r="G1038" s="37" t="n">
        <f>TRUNC(TRUNC(E1038,8)*F1038,2)</f>
        <v>0.01</v>
      </c>
    </row>
    <row r="1039" customHeight="1" ht="29">
      <c r="A1039" s="34" t="inlineStr">
        <is>
          <r>
            <t xml:space="preserve">91690</t>
          </r>
        </is>
      </c>
      <c r="B1039" s="35" t="inlineStr">
        <is>
          <r>
            <t xml:space="preserve">SERRA CIRCULAR DE BANCADA COM MOTOR ELÉTRICO POTÊNCIA DE 5HP, COM COIFA PARA DISCO 10" - MANUTENÇÃO. AF_08/2015</t>
          </r>
        </is>
      </c>
      <c r="C1039" s="34" t="inlineStr">
        <is>
          <r>
            <t xml:space="preserve">SINAPI</t>
          </r>
        </is>
      </c>
      <c r="D1039" s="34" t="inlineStr">
        <is>
          <r>
            <t xml:space="preserve">H</t>
          </r>
        </is>
      </c>
      <c r="E1039" s="36" t="n">
        <v>1.0</v>
      </c>
      <c r="F1039" s="37" t="n">
        <v>0.05</v>
      </c>
      <c r="G1039" s="37" t="n">
        <f>TRUNC(TRUNC(E1039,8)*F1039,2)</f>
        <v>0.05</v>
      </c>
    </row>
    <row r="1040" customHeight="1" ht="29">
      <c r="A1040" s="34" t="inlineStr">
        <is>
          <r>
            <t xml:space="preserve">91691</t>
          </r>
        </is>
      </c>
      <c r="B1040" s="35" t="inlineStr">
        <is>
          <r>
            <t xml:space="preserve">SERRA CIRCULAR DE BANCADA COM MOTOR ELÉTRICO POTÊNCIA DE 5HP, COM COIFA PARA DISCO 10" - MATERIAIS NA OPERAÇÃO. AF_08/2015</t>
          </r>
        </is>
      </c>
      <c r="C1040" s="34" t="inlineStr">
        <is>
          <r>
            <t xml:space="preserve">SINAPI</t>
          </r>
        </is>
      </c>
      <c r="D1040" s="34" t="inlineStr">
        <is>
          <r>
            <t xml:space="preserve">H</t>
          </r>
        </is>
      </c>
      <c r="E1040" s="36" t="n">
        <v>1.0</v>
      </c>
      <c r="F1040" s="37" t="n">
        <v>2.14</v>
      </c>
      <c r="G1040" s="37" t="n">
        <f>TRUNC(TRUNC(E1040,8)*F1040,2)</f>
        <v>2.14</v>
      </c>
    </row>
    <row r="1041" customHeight="1" ht="15">
      <c r="A1041" s="9" t="inlineStr"/>
      <c r="B1041" s="9" t="inlineStr"/>
      <c r="C1041" s="9" t="inlineStr"/>
      <c r="D1041" s="9" t="inlineStr"/>
      <c r="E1041" s="38" t="inlineStr">
        <is>
          <r>
            <t xml:space="preserve">TOTAL Serviço:</t>
          </r>
        </is>
      </c>
      <c r="F1041" s="38" t="inlineStr"/>
      <c r="G1041" s="39" t="n">
        <f>SUM(G1037:G1040)</f>
        <v>2.28</v>
      </c>
    </row>
    <row r="1042" customHeight="1" ht="15">
      <c r="A1042" s="9" t="inlineStr"/>
      <c r="B1042" s="9" t="inlineStr"/>
      <c r="C1042" s="9" t="inlineStr"/>
      <c r="D1042" s="9" t="inlineStr"/>
      <c r="E1042" s="40" t="inlineStr">
        <is>
          <r>
            <t xml:space="preserve">VALOR:</t>
          </r>
        </is>
      </c>
      <c r="F1042" s="40" t="inlineStr"/>
      <c r="G1042" s="41" t="n">
        <f>ROUND(SUM(G1035,G1041),2)</f>
        <v>39.54</v>
      </c>
    </row>
    <row r="1043" customHeight="1" ht="10">
      <c r="A1043" s="9" t="inlineStr"/>
      <c r="B1043" s="9" t="inlineStr"/>
      <c r="C1043" s="9" t="inlineStr"/>
      <c r="D1043" s="9" t="inlineStr"/>
      <c r="E1043" s="31" t="inlineStr"/>
      <c r="F1043" s="31" t="inlineStr"/>
      <c r="G1043" s="31" t="inlineStr"/>
    </row>
    <row r="1044" customHeight="1" ht="20">
      <c r="A1044" s="32" t="inlineStr">
        <is>
          <r>
            <t xml:space="preserve">91688 SERRA CIRCULAR DE BANCADA COM MOTOR ELÉTRICO POTÊNCIA DE 5HP, COM COIFA PARA DISCO 10" - DEPRECIAÇÃO. AF_08/2015 (H)</t>
          </r>
        </is>
      </c>
      <c r="B1044" s="32" t="inlineStr"/>
      <c r="C1044" s="32" t="inlineStr"/>
      <c r="D1044" s="32" t="inlineStr"/>
      <c r="E1044" s="32" t="inlineStr"/>
      <c r="F1044" s="32" t="inlineStr"/>
      <c r="G1044" s="32" t="inlineStr"/>
    </row>
    <row r="1045" customHeight="1" ht="15">
      <c r="A1045" s="33" t="inlineStr">
        <is>
          <r>
            <t xml:space="preserve">Equipamento</t>
          </r>
        </is>
      </c>
      <c r="B1045" s="33" t="inlineStr"/>
      <c r="C1045" s="12" t="inlineStr">
        <is>
          <r>
            <t xml:space="preserve">FONTE</t>
          </r>
        </is>
      </c>
      <c r="D1045" s="12" t="inlineStr">
        <is>
          <r>
            <t xml:space="preserve">UNID</t>
          </r>
        </is>
      </c>
      <c r="E1045" s="12" t="inlineStr">
        <is>
          <r>
            <t xml:space="preserve">COEFICIENTE</t>
          </r>
        </is>
      </c>
      <c r="F1045" s="12" t="inlineStr">
        <is>
          <r>
            <t xml:space="preserve">PREÇO UNITÁRIO</t>
          </r>
        </is>
      </c>
      <c r="G1045" s="12" t="inlineStr">
        <is>
          <r>
            <t xml:space="preserve">TOTAL</t>
          </r>
        </is>
      </c>
    </row>
    <row r="1046" customHeight="1" ht="29">
      <c r="A1046" s="34" t="inlineStr">
        <is>
          <r>
            <t xml:space="preserve">00014618</t>
          </r>
        </is>
      </c>
      <c r="B1046" s="35" t="inlineStr">
        <is>
          <r>
            <t xml:space="preserve">SERRA CIRCULAR DE BANCADA COM MOTOR ELETRICO, POTENCIA DE *1600* W, PARA DISCO DE DIAMETRO DE 10" (250 MM)</t>
          </r>
        </is>
      </c>
      <c r="C1046" s="34" t="inlineStr">
        <is>
          <r>
            <t xml:space="preserve">SINAPI</t>
          </r>
        </is>
      </c>
      <c r="D1046" s="34" t="inlineStr">
        <is>
          <r>
            <t xml:space="preserve">UN</t>
          </r>
        </is>
      </c>
      <c r="E1046" s="36" t="n">
        <v>7.2E-5</v>
      </c>
      <c r="F1046" s="37" t="n">
        <v>1162.73</v>
      </c>
      <c r="G1046" s="37" t="n">
        <f>TRUNC(TRUNC(E1046,8)*F1046,2)</f>
        <v>0.08</v>
      </c>
    </row>
    <row r="1047" customHeight="1" ht="15">
      <c r="A1047" s="9" t="inlineStr"/>
      <c r="B1047" s="9" t="inlineStr"/>
      <c r="C1047" s="9" t="inlineStr"/>
      <c r="D1047" s="9" t="inlineStr"/>
      <c r="E1047" s="38" t="inlineStr">
        <is>
          <r>
            <t xml:space="preserve">TOTAL Equipamento:</t>
          </r>
        </is>
      </c>
      <c r="F1047" s="38" t="inlineStr"/>
      <c r="G1047" s="39" t="n">
        <f>SUM(G1046:G1046)</f>
        <v>0.08</v>
      </c>
    </row>
    <row r="1048" customHeight="1" ht="15">
      <c r="A1048" s="9" t="inlineStr"/>
      <c r="B1048" s="9" t="inlineStr"/>
      <c r="C1048" s="9" t="inlineStr"/>
      <c r="D1048" s="9" t="inlineStr"/>
      <c r="E1048" s="40" t="inlineStr">
        <is>
          <r>
            <t xml:space="preserve">VALOR:</t>
          </r>
        </is>
      </c>
      <c r="F1048" s="40" t="inlineStr"/>
      <c r="G1048" s="41" t="n">
        <f>ROUND(SUM(G1047),2)</f>
        <v>0.08</v>
      </c>
    </row>
    <row r="1049" customHeight="1" ht="10">
      <c r="A1049" s="9" t="inlineStr"/>
      <c r="B1049" s="9" t="inlineStr"/>
      <c r="C1049" s="9" t="inlineStr"/>
      <c r="D1049" s="9" t="inlineStr"/>
      <c r="E1049" s="31" t="inlineStr"/>
      <c r="F1049" s="31" t="inlineStr"/>
      <c r="G1049" s="31" t="inlineStr"/>
    </row>
    <row r="1050" customHeight="1" ht="20">
      <c r="A1050" s="32" t="inlineStr">
        <is>
          <r>
            <t xml:space="preserve">91689 SERRA CIRCULAR DE BANCADA COM MOTOR ELÉTRICO POTÊNCIA DE 5HP, COM COIFA PARA DISCO 10" - JUROS. AF_08/2015 (H)</t>
          </r>
        </is>
      </c>
      <c r="B1050" s="32" t="inlineStr"/>
      <c r="C1050" s="32" t="inlineStr"/>
      <c r="D1050" s="32" t="inlineStr"/>
      <c r="E1050" s="32" t="inlineStr"/>
      <c r="F1050" s="32" t="inlineStr"/>
      <c r="G1050" s="32" t="inlineStr"/>
    </row>
    <row r="1051" customHeight="1" ht="15">
      <c r="A1051" s="33" t="inlineStr">
        <is>
          <r>
            <t xml:space="preserve">Equipamento</t>
          </r>
        </is>
      </c>
      <c r="B1051" s="33" t="inlineStr"/>
      <c r="C1051" s="12" t="inlineStr">
        <is>
          <r>
            <t xml:space="preserve">FONTE</t>
          </r>
        </is>
      </c>
      <c r="D1051" s="12" t="inlineStr">
        <is>
          <r>
            <t xml:space="preserve">UNID</t>
          </r>
        </is>
      </c>
      <c r="E1051" s="12" t="inlineStr">
        <is>
          <r>
            <t xml:space="preserve">COEFICIENTE</t>
          </r>
        </is>
      </c>
      <c r="F1051" s="12" t="inlineStr">
        <is>
          <r>
            <t xml:space="preserve">PREÇO UNITÁRIO</t>
          </r>
        </is>
      </c>
      <c r="G1051" s="12" t="inlineStr">
        <is>
          <r>
            <t xml:space="preserve">TOTAL</t>
          </r>
        </is>
      </c>
    </row>
    <row r="1052" customHeight="1" ht="29">
      <c r="A1052" s="34" t="inlineStr">
        <is>
          <r>
            <t xml:space="preserve">00014618</t>
          </r>
        </is>
      </c>
      <c r="B1052" s="35" t="inlineStr">
        <is>
          <r>
            <t xml:space="preserve">SERRA CIRCULAR DE BANCADA COM MOTOR ELETRICO, POTENCIA DE *1600* W, PARA DISCO DE DIAMETRO DE 10" (250 MM)</t>
          </r>
        </is>
      </c>
      <c r="C1052" s="34" t="inlineStr">
        <is>
          <r>
            <t xml:space="preserve">SINAPI</t>
          </r>
        </is>
      </c>
      <c r="D1052" s="34" t="inlineStr">
        <is>
          <r>
            <t xml:space="preserve">UN</t>
          </r>
        </is>
      </c>
      <c r="E1052" s="36" t="n">
        <v>1.48E-5</v>
      </c>
      <c r="F1052" s="37" t="n">
        <v>1162.73</v>
      </c>
      <c r="G1052" s="37" t="n">
        <f>TRUNC(TRUNC(E1052,8)*F1052,2)</f>
        <v>0.01</v>
      </c>
    </row>
    <row r="1053" customHeight="1" ht="15">
      <c r="A1053" s="9" t="inlineStr"/>
      <c r="B1053" s="9" t="inlineStr"/>
      <c r="C1053" s="9" t="inlineStr"/>
      <c r="D1053" s="9" t="inlineStr"/>
      <c r="E1053" s="38" t="inlineStr">
        <is>
          <r>
            <t xml:space="preserve">TOTAL Equipamento:</t>
          </r>
        </is>
      </c>
      <c r="F1053" s="38" t="inlineStr"/>
      <c r="G1053" s="39" t="n">
        <f>SUM(G1052:G1052)</f>
        <v>0.01</v>
      </c>
    </row>
    <row r="1054" customHeight="1" ht="15">
      <c r="A1054" s="9" t="inlineStr"/>
      <c r="B1054" s="9" t="inlineStr"/>
      <c r="C1054" s="9" t="inlineStr"/>
      <c r="D1054" s="9" t="inlineStr"/>
      <c r="E1054" s="40" t="inlineStr">
        <is>
          <r>
            <t xml:space="preserve">VALOR:</t>
          </r>
        </is>
      </c>
      <c r="F1054" s="40" t="inlineStr"/>
      <c r="G1054" s="41" t="n">
        <f>ROUND(SUM(G1053),2)</f>
        <v>0.01</v>
      </c>
    </row>
    <row r="1055" customHeight="1" ht="10">
      <c r="A1055" s="9" t="inlineStr"/>
      <c r="B1055" s="9" t="inlineStr"/>
      <c r="C1055" s="9" t="inlineStr"/>
      <c r="D1055" s="9" t="inlineStr"/>
      <c r="E1055" s="31" t="inlineStr"/>
      <c r="F1055" s="31" t="inlineStr"/>
      <c r="G1055" s="31" t="inlineStr"/>
    </row>
    <row r="1056" customHeight="1" ht="20">
      <c r="A1056" s="32" t="inlineStr">
        <is>
          <r>
            <t xml:space="preserve">91690 SERRA CIRCULAR DE BANCADA COM MOTOR ELÉTRICO POTÊNCIA DE 5HP, COM COIFA PARA DISCO 10" - MANUTENÇÃO. AF_08/2015 (H)</t>
          </r>
        </is>
      </c>
      <c r="B1056" s="32" t="inlineStr"/>
      <c r="C1056" s="32" t="inlineStr"/>
      <c r="D1056" s="32" t="inlineStr"/>
      <c r="E1056" s="32" t="inlineStr"/>
      <c r="F1056" s="32" t="inlineStr"/>
      <c r="G1056" s="32" t="inlineStr"/>
    </row>
    <row r="1057" customHeight="1" ht="15">
      <c r="A1057" s="33" t="inlineStr">
        <is>
          <r>
            <t xml:space="preserve">Equipamento</t>
          </r>
        </is>
      </c>
      <c r="B1057" s="33" t="inlineStr"/>
      <c r="C1057" s="12" t="inlineStr">
        <is>
          <r>
            <t xml:space="preserve">FONTE</t>
          </r>
        </is>
      </c>
      <c r="D1057" s="12" t="inlineStr">
        <is>
          <r>
            <t xml:space="preserve">UNID</t>
          </r>
        </is>
      </c>
      <c r="E1057" s="12" t="inlineStr">
        <is>
          <r>
            <t xml:space="preserve">COEFICIENTE</t>
          </r>
        </is>
      </c>
      <c r="F1057" s="12" t="inlineStr">
        <is>
          <r>
            <t xml:space="preserve">PREÇO UNITÁRIO</t>
          </r>
        </is>
      </c>
      <c r="G1057" s="12" t="inlineStr">
        <is>
          <r>
            <t xml:space="preserve">TOTAL</t>
          </r>
        </is>
      </c>
    </row>
    <row r="1058" customHeight="1" ht="29">
      <c r="A1058" s="34" t="inlineStr">
        <is>
          <r>
            <t xml:space="preserve">00014618</t>
          </r>
        </is>
      </c>
      <c r="B1058" s="35" t="inlineStr">
        <is>
          <r>
            <t xml:space="preserve">SERRA CIRCULAR DE BANCADA COM MOTOR ELETRICO, POTENCIA DE *1600* W, PARA DISCO DE DIAMETRO DE 10" (250 MM)</t>
          </r>
        </is>
      </c>
      <c r="C1058" s="34" t="inlineStr">
        <is>
          <r>
            <t xml:space="preserve">SINAPI</t>
          </r>
        </is>
      </c>
      <c r="D1058" s="34" t="inlineStr">
        <is>
          <r>
            <t xml:space="preserve">UN</t>
          </r>
        </is>
      </c>
      <c r="E1058" s="36" t="n">
        <v>5.0E-5</v>
      </c>
      <c r="F1058" s="37" t="n">
        <v>1162.73</v>
      </c>
      <c r="G1058" s="37" t="n">
        <f>TRUNC(TRUNC(E1058,8)*F1058,2)</f>
        <v>0.05</v>
      </c>
    </row>
    <row r="1059" customHeight="1" ht="15">
      <c r="A1059" s="9" t="inlineStr"/>
      <c r="B1059" s="9" t="inlineStr"/>
      <c r="C1059" s="9" t="inlineStr"/>
      <c r="D1059" s="9" t="inlineStr"/>
      <c r="E1059" s="38" t="inlineStr">
        <is>
          <r>
            <t xml:space="preserve">TOTAL Equipamento:</t>
          </r>
        </is>
      </c>
      <c r="F1059" s="38" t="inlineStr"/>
      <c r="G1059" s="39" t="n">
        <f>SUM(G1058:G1058)</f>
        <v>0.05</v>
      </c>
    </row>
    <row r="1060" customHeight="1" ht="15">
      <c r="A1060" s="9" t="inlineStr"/>
      <c r="B1060" s="9" t="inlineStr"/>
      <c r="C1060" s="9" t="inlineStr"/>
      <c r="D1060" s="9" t="inlineStr"/>
      <c r="E1060" s="40" t="inlineStr">
        <is>
          <r>
            <t xml:space="preserve">VALOR:</t>
          </r>
        </is>
      </c>
      <c r="F1060" s="40" t="inlineStr"/>
      <c r="G1060" s="41" t="n">
        <f>ROUND(SUM(G1059),2)</f>
        <v>0.05</v>
      </c>
    </row>
    <row r="1061" customHeight="1" ht="10">
      <c r="A1061" s="9" t="inlineStr"/>
      <c r="B1061" s="9" t="inlineStr"/>
      <c r="C1061" s="9" t="inlineStr"/>
      <c r="D1061" s="9" t="inlineStr"/>
      <c r="E1061" s="31" t="inlineStr"/>
      <c r="F1061" s="31" t="inlineStr"/>
      <c r="G1061" s="31" t="inlineStr"/>
    </row>
    <row r="1062" customHeight="1" ht="20">
      <c r="A1062" s="32" t="inlineStr">
        <is>
          <r>
            <t xml:space="preserve">91691 SERRA CIRCULAR DE BANCADA COM MOTOR ELÉTRICO POTÊNCIA DE 5HP, COM COIFA PARA DISCO 10" - MATERIAIS NA OPERAÇÃO. AF_08/2015 (H)</t>
          </r>
        </is>
      </c>
      <c r="B1062" s="32" t="inlineStr"/>
      <c r="C1062" s="32" t="inlineStr"/>
      <c r="D1062" s="32" t="inlineStr"/>
      <c r="E1062" s="32" t="inlineStr"/>
      <c r="F1062" s="32" t="inlineStr"/>
      <c r="G1062" s="32" t="inlineStr"/>
    </row>
    <row r="1063" customHeight="1" ht="15">
      <c r="A1063" s="33" t="inlineStr">
        <is>
          <r>
            <t xml:space="preserve">Especiais</t>
          </r>
        </is>
      </c>
      <c r="B1063" s="33" t="inlineStr"/>
      <c r="C1063" s="12" t="inlineStr">
        <is>
          <r>
            <t xml:space="preserve">FONTE</t>
          </r>
        </is>
      </c>
      <c r="D1063" s="12" t="inlineStr">
        <is>
          <r>
            <t xml:space="preserve">UNID</t>
          </r>
        </is>
      </c>
      <c r="E1063" s="12" t="inlineStr">
        <is>
          <r>
            <t xml:space="preserve">COEFICIENTE</t>
          </r>
        </is>
      </c>
      <c r="F1063" s="12" t="inlineStr">
        <is>
          <r>
            <t xml:space="preserve">PREÇO UNITÁRIO</t>
          </r>
        </is>
      </c>
      <c r="G1063" s="12" t="inlineStr">
        <is>
          <r>
            <t xml:space="preserve">TOTAL</t>
          </r>
        </is>
      </c>
    </row>
    <row r="1064" customHeight="1" ht="21">
      <c r="A1064" s="34" t="inlineStr">
        <is>
          <r>
            <t xml:space="preserve">00002705</t>
          </r>
        </is>
      </c>
      <c r="B1064" s="35" t="inlineStr">
        <is>
          <r>
            <t xml:space="preserve">ENERGIA ELETRICA ATE 2000 KWH INDUSTRIAL, SEM DEMANDA</t>
          </r>
        </is>
      </c>
      <c r="C1064" s="34" t="inlineStr">
        <is>
          <r>
            <t xml:space="preserve">SINAPI</t>
          </r>
        </is>
      </c>
      <c r="D1064" s="34" t="inlineStr">
        <is>
          <r>
            <t xml:space="preserve">KWH</t>
          </r>
        </is>
      </c>
      <c r="E1064" s="36" t="n">
        <v>1.36</v>
      </c>
      <c r="F1064" s="37" t="n">
        <v>1.58</v>
      </c>
      <c r="G1064" s="37" t="n">
        <f>TRUNC(TRUNC(E1064,8)*F1064,2)</f>
        <v>2.14</v>
      </c>
    </row>
    <row r="1065" customHeight="1" ht="15">
      <c r="A1065" s="9" t="inlineStr"/>
      <c r="B1065" s="9" t="inlineStr"/>
      <c r="C1065" s="9" t="inlineStr"/>
      <c r="D1065" s="9" t="inlineStr"/>
      <c r="E1065" s="38" t="inlineStr">
        <is>
          <r>
            <t xml:space="preserve">TOTAL Especiais:</t>
          </r>
        </is>
      </c>
      <c r="F1065" s="38" t="inlineStr"/>
      <c r="G1065" s="39" t="n">
        <f>SUM(G1064:G1064)</f>
        <v>2.14</v>
      </c>
    </row>
    <row r="1066" customHeight="1" ht="15">
      <c r="A1066" s="9" t="inlineStr"/>
      <c r="B1066" s="9" t="inlineStr"/>
      <c r="C1066" s="9" t="inlineStr"/>
      <c r="D1066" s="9" t="inlineStr"/>
      <c r="E1066" s="40" t="inlineStr">
        <is>
          <r>
            <t xml:space="preserve">VALOR:</t>
          </r>
        </is>
      </c>
      <c r="F1066" s="40" t="inlineStr"/>
      <c r="G1066" s="41" t="n">
        <f>ROUND(SUM(G1065),2)</f>
        <v>2.14</v>
      </c>
    </row>
    <row r="1067" customHeight="1" ht="10">
      <c r="A1067" s="9" t="inlineStr"/>
      <c r="B1067" s="9" t="inlineStr"/>
      <c r="C1067" s="9" t="inlineStr"/>
      <c r="D1067" s="9" t="inlineStr"/>
      <c r="E1067" s="31" t="inlineStr"/>
      <c r="F1067" s="31" t="inlineStr"/>
      <c r="G1067" s="31" t="inlineStr"/>
    </row>
    <row r="1068" customHeight="1" ht="20">
      <c r="A1068" s="32" t="inlineStr">
        <is>
          <r>
            <t xml:space="preserve">88316 SERVENTE COM ENCARGOS COMPLEMENTARES (H)</t>
          </r>
        </is>
      </c>
      <c r="B1068" s="32" t="inlineStr"/>
      <c r="C1068" s="32" t="inlineStr"/>
      <c r="D1068" s="32" t="inlineStr"/>
      <c r="E1068" s="32" t="inlineStr"/>
      <c r="F1068" s="32" t="inlineStr"/>
      <c r="G1068" s="32" t="inlineStr"/>
    </row>
    <row r="1069" customHeight="1" ht="15">
      <c r="A1069" s="33" t="inlineStr">
        <is>
          <r>
            <t xml:space="preserve">Encargos Complementares</t>
          </r>
        </is>
      </c>
      <c r="B1069" s="33" t="inlineStr"/>
      <c r="C1069" s="12" t="inlineStr">
        <is>
          <r>
            <t xml:space="preserve">FONTE</t>
          </r>
        </is>
      </c>
      <c r="D1069" s="12" t="inlineStr">
        <is>
          <r>
            <t xml:space="preserve">UNID</t>
          </r>
        </is>
      </c>
      <c r="E1069" s="12" t="inlineStr">
        <is>
          <r>
            <t xml:space="preserve">COEFICIENTE</t>
          </r>
        </is>
      </c>
      <c r="F1069" s="12" t="inlineStr">
        <is>
          <r>
            <t xml:space="preserve">PREÇO UNITÁRIO</t>
          </r>
        </is>
      </c>
      <c r="G1069" s="12" t="inlineStr">
        <is>
          <r>
            <t xml:space="preserve">TOTAL</t>
          </r>
        </is>
      </c>
    </row>
    <row r="1070" customHeight="1" ht="21">
      <c r="A1070" s="34" t="inlineStr">
        <is>
          <r>
            <t xml:space="preserve">00037370</t>
          </r>
        </is>
      </c>
      <c r="B1070" s="35" t="inlineStr">
        <is>
          <r>
            <t xml:space="preserve">ALIMENTACAO - HORISTA (COLETADO CAIXA - ENCARGOS COMPLEMENTARES)</t>
          </r>
        </is>
      </c>
      <c r="C1070" s="34" t="inlineStr">
        <is>
          <r>
            <t xml:space="preserve">SINAPI</t>
          </r>
        </is>
      </c>
      <c r="D1070" s="34" t="inlineStr">
        <is>
          <r>
            <t xml:space="preserve">H</t>
          </r>
        </is>
      </c>
      <c r="E1070" s="36" t="n">
        <v>1.0</v>
      </c>
      <c r="F1070" s="37" t="n">
        <v>3.44</v>
      </c>
      <c r="G1070" s="37" t="n">
        <f>TRUNC(TRUNC(E1070,8)*F1070,2)</f>
        <v>3.44</v>
      </c>
    </row>
    <row r="1071" customHeight="1" ht="21">
      <c r="A1071" s="34" t="inlineStr">
        <is>
          <r>
            <t xml:space="preserve">00043491</t>
          </r>
        </is>
      </c>
      <c r="B1071" s="35" t="inlineStr">
        <is>
          <r>
            <t xml:space="preserve">EPI - FAMILIA SERVENTE - HORISTA (ENCARGOS COMPLEMENTARES - COLETADO CAIXA)</t>
          </r>
        </is>
      </c>
      <c r="C1071" s="34" t="inlineStr">
        <is>
          <r>
            <t xml:space="preserve">SINAPI</t>
          </r>
        </is>
      </c>
      <c r="D1071" s="34" t="inlineStr">
        <is>
          <r>
            <t xml:space="preserve">H</t>
          </r>
        </is>
      </c>
      <c r="E1071" s="36" t="n">
        <v>1.0</v>
      </c>
      <c r="F1071" s="37" t="n">
        <v>1.39</v>
      </c>
      <c r="G1071" s="37" t="n">
        <f>TRUNC(TRUNC(E1071,8)*F1071,2)</f>
        <v>1.39</v>
      </c>
    </row>
    <row r="1072" customHeight="1" ht="21">
      <c r="A1072" s="34" t="inlineStr">
        <is>
          <r>
            <t xml:space="preserve">00037372</t>
          </r>
        </is>
      </c>
      <c r="B1072" s="35" t="inlineStr">
        <is>
          <r>
            <t xml:space="preserve">EXAMES - HORISTA (COLETADO CAIXA - ENCARGOS COMPLEMENTARES)</t>
          </r>
        </is>
      </c>
      <c r="C1072" s="34" t="inlineStr">
        <is>
          <r>
            <t xml:space="preserve">SINAPI</t>
          </r>
        </is>
      </c>
      <c r="D1072" s="34" t="inlineStr">
        <is>
          <r>
            <t xml:space="preserve">H</t>
          </r>
        </is>
      </c>
      <c r="E1072" s="36" t="n">
        <v>1.0</v>
      </c>
      <c r="F1072" s="37" t="n">
        <v>1.43</v>
      </c>
      <c r="G1072" s="37" t="n">
        <f>TRUNC(TRUNC(E1072,8)*F1072,2)</f>
        <v>1.43</v>
      </c>
    </row>
    <row r="1073" customHeight="1" ht="21">
      <c r="A1073" s="34" t="inlineStr">
        <is>
          <r>
            <t xml:space="preserve">00043467</t>
          </r>
        </is>
      </c>
      <c r="B1073" s="35" t="inlineStr">
        <is>
          <r>
            <t xml:space="preserve">FERRAMENTAS - FAMILIA SERVENTE - HORISTA (ENCARGOS COMPLEMENTARES - COLETADO CAIXA)</t>
          </r>
        </is>
      </c>
      <c r="C1073" s="34" t="inlineStr">
        <is>
          <r>
            <t xml:space="preserve">SINAPI</t>
          </r>
        </is>
      </c>
      <c r="D1073" s="34" t="inlineStr">
        <is>
          <r>
            <t xml:space="preserve">H</t>
          </r>
        </is>
      </c>
      <c r="E1073" s="36" t="n">
        <v>1.0</v>
      </c>
      <c r="F1073" s="37" t="n">
        <v>0.61</v>
      </c>
      <c r="G1073" s="37" t="n">
        <f>TRUNC(TRUNC(E1073,8)*F1073,2)</f>
        <v>0.61</v>
      </c>
    </row>
    <row r="1074" customHeight="1" ht="21">
      <c r="A1074" s="34" t="inlineStr">
        <is>
          <r>
            <t xml:space="preserve">00037373</t>
          </r>
        </is>
      </c>
      <c r="B1074" s="35" t="inlineStr">
        <is>
          <r>
            <t xml:space="preserve">SEGURO - HORISTA (COLETADO CAIXA - ENCARGOS COMPLEMENTARES)</t>
          </r>
        </is>
      </c>
      <c r="C1074" s="34" t="inlineStr">
        <is>
          <r>
            <t xml:space="preserve">SINAPI</t>
          </r>
        </is>
      </c>
      <c r="D1074" s="34" t="inlineStr">
        <is>
          <r>
            <t xml:space="preserve">H</t>
          </r>
        </is>
      </c>
      <c r="E1074" s="36" t="n">
        <v>1.0</v>
      </c>
      <c r="F1074" s="37" t="n">
        <v>0.08</v>
      </c>
      <c r="G1074" s="37" t="n">
        <f>TRUNC(TRUNC(E1074,8)*F1074,2)</f>
        <v>0.08</v>
      </c>
    </row>
    <row r="1075" customHeight="1" ht="21">
      <c r="A1075" s="34" t="inlineStr">
        <is>
          <r>
            <t xml:space="preserve">00037371</t>
          </r>
        </is>
      </c>
      <c r="B1075" s="35" t="inlineStr">
        <is>
          <r>
            <t xml:space="preserve">TRANSPORTE - HORISTA (COLETADO CAIXA - ENCARGOS COMPLEMENTARES)</t>
          </r>
        </is>
      </c>
      <c r="C1075" s="34" t="inlineStr">
        <is>
          <r>
            <t xml:space="preserve">SINAPI</t>
          </r>
        </is>
      </c>
      <c r="D1075" s="34" t="inlineStr">
        <is>
          <r>
            <t xml:space="preserve">H</t>
          </r>
        </is>
      </c>
      <c r="E1075" s="36" t="n">
        <v>1.0</v>
      </c>
      <c r="F1075" s="37" t="n">
        <v>0.6</v>
      </c>
      <c r="G1075" s="37" t="n">
        <f>TRUNC(TRUNC(E1075,8)*F1075,2)</f>
        <v>0.6</v>
      </c>
    </row>
    <row r="1076" customHeight="1" ht="15">
      <c r="A1076" s="9" t="inlineStr"/>
      <c r="B1076" s="9" t="inlineStr"/>
      <c r="C1076" s="9" t="inlineStr"/>
      <c r="D1076" s="9" t="inlineStr"/>
      <c r="E1076" s="38" t="inlineStr">
        <is>
          <r>
            <t xml:space="preserve">TOTAL Encargos Complementares:</t>
          </r>
        </is>
      </c>
      <c r="F1076" s="38" t="inlineStr"/>
      <c r="G1076" s="39" t="n">
        <f>SUM(G1070:G1075)</f>
        <v>7.55</v>
      </c>
    </row>
    <row r="1077" customHeight="1" ht="15">
      <c r="A1077" s="33" t="inlineStr">
        <is>
          <r>
            <t xml:space="preserve">Mão de Obra</t>
          </r>
        </is>
      </c>
      <c r="B1077" s="33" t="inlineStr"/>
      <c r="C1077" s="12" t="inlineStr">
        <is>
          <r>
            <t xml:space="preserve">FONTE</t>
          </r>
        </is>
      </c>
      <c r="D1077" s="12" t="inlineStr">
        <is>
          <r>
            <t xml:space="preserve">UNID</t>
          </r>
        </is>
      </c>
      <c r="E1077" s="12" t="inlineStr">
        <is>
          <r>
            <t xml:space="preserve">COEFICIENTE</t>
          </r>
        </is>
      </c>
      <c r="F1077" s="12" t="inlineStr">
        <is>
          <r>
            <t xml:space="preserve">PREÇO UNITÁRIO</t>
          </r>
        </is>
      </c>
      <c r="G1077" s="12" t="inlineStr">
        <is>
          <r>
            <t xml:space="preserve">TOTAL</t>
          </r>
        </is>
      </c>
    </row>
    <row r="1078" customHeight="1" ht="15">
      <c r="A1078" s="34" t="inlineStr">
        <is>
          <r>
            <t xml:space="preserve">00006111</t>
          </r>
        </is>
      </c>
      <c r="B1078" s="35" t="inlineStr">
        <is>
          <r>
            <t xml:space="preserve">SERVENTE DE OBRAS (HORISTA)</t>
          </r>
        </is>
      </c>
      <c r="C1078" s="34" t="inlineStr">
        <is>
          <r>
            <t xml:space="preserve">SINAPI</t>
          </r>
        </is>
      </c>
      <c r="D1078" s="34" t="inlineStr">
        <is>
          <r>
            <t xml:space="preserve">H</t>
          </r>
        </is>
      </c>
      <c r="E1078" s="36" t="n">
        <v>1.0</v>
      </c>
      <c r="F1078" s="37" t="n">
        <v>18.98</v>
      </c>
      <c r="G1078" s="37" t="n">
        <f>TRUNC(TRUNC(E1078,8)*F1078,2)</f>
        <v>18.98</v>
      </c>
    </row>
    <row r="1079" customHeight="1" ht="15">
      <c r="A1079" s="9" t="inlineStr"/>
      <c r="B1079" s="9" t="inlineStr"/>
      <c r="C1079" s="9" t="inlineStr"/>
      <c r="D1079" s="9" t="inlineStr"/>
      <c r="E1079" s="38" t="inlineStr">
        <is>
          <r>
            <t xml:space="preserve">TOTAL Mão de Obra:</t>
          </r>
        </is>
      </c>
      <c r="F1079" s="38" t="inlineStr"/>
      <c r="G1079" s="39" t="n">
        <f>SUM(G1078:G1078)</f>
        <v>18.98</v>
      </c>
    </row>
    <row r="1080" customHeight="1" ht="15">
      <c r="A1080" s="33" t="inlineStr">
        <is>
          <r>
            <t xml:space="preserve">Serviço</t>
          </r>
        </is>
      </c>
      <c r="B1080" s="33" t="inlineStr"/>
      <c r="C1080" s="12" t="inlineStr">
        <is>
          <r>
            <t xml:space="preserve">FONTE</t>
          </r>
        </is>
      </c>
      <c r="D1080" s="12" t="inlineStr">
        <is>
          <r>
            <t xml:space="preserve">UNID</t>
          </r>
        </is>
      </c>
      <c r="E1080" s="12" t="inlineStr">
        <is>
          <r>
            <t xml:space="preserve">COEFICIENTE</t>
          </r>
        </is>
      </c>
      <c r="F1080" s="12" t="inlineStr">
        <is>
          <r>
            <t xml:space="preserve">PREÇO UNITÁRIO</t>
          </r>
        </is>
      </c>
      <c r="G1080" s="12" t="inlineStr">
        <is>
          <r>
            <t xml:space="preserve">TOTAL</t>
          </r>
        </is>
      </c>
    </row>
    <row r="1081" customHeight="1" ht="21">
      <c r="A1081" s="34" t="inlineStr">
        <is>
          <r>
            <t xml:space="preserve">95378</t>
          </r>
        </is>
      </c>
      <c r="B1081" s="35" t="inlineStr">
        <is>
          <r>
            <t xml:space="preserve">CURSO DE CAPACITAÇÃO PARA SERVENTE (ENCARGOS COMPLEMENTARES) - HORISTA</t>
          </r>
        </is>
      </c>
      <c r="C1081" s="34" t="inlineStr">
        <is>
          <r>
            <t xml:space="preserve">SINAPI</t>
          </r>
        </is>
      </c>
      <c r="D1081" s="34" t="inlineStr">
        <is>
          <r>
            <t xml:space="preserve">H</t>
          </r>
        </is>
      </c>
      <c r="E1081" s="36" t="n">
        <v>1.0</v>
      </c>
      <c r="F1081" s="37" t="n">
        <v>0.4</v>
      </c>
      <c r="G1081" s="37" t="n">
        <f>TRUNC(TRUNC(E1081,8)*F1081,2)</f>
        <v>0.4</v>
      </c>
    </row>
    <row r="1082" customHeight="1" ht="15">
      <c r="A1082" s="9" t="inlineStr"/>
      <c r="B1082" s="9" t="inlineStr"/>
      <c r="C1082" s="9" t="inlineStr"/>
      <c r="D1082" s="9" t="inlineStr"/>
      <c r="E1082" s="38" t="inlineStr">
        <is>
          <r>
            <t xml:space="preserve">TOTAL Serviço:</t>
          </r>
        </is>
      </c>
      <c r="F1082" s="38" t="inlineStr"/>
      <c r="G1082" s="39" t="n">
        <f>SUM(G1081:G1081)</f>
        <v>0.4</v>
      </c>
    </row>
    <row r="1083" customHeight="1" ht="15">
      <c r="A1083" s="9" t="inlineStr"/>
      <c r="B1083" s="9" t="inlineStr"/>
      <c r="C1083" s="9" t="inlineStr"/>
      <c r="D1083" s="9" t="inlineStr"/>
      <c r="E1083" s="40" t="inlineStr">
        <is>
          <r>
            <t xml:space="preserve">VALOR:</t>
          </r>
        </is>
      </c>
      <c r="F1083" s="40" t="inlineStr"/>
      <c r="G1083" s="41" t="n">
        <f>ROUND(SUM(G1076,G1079,G1082),2)</f>
        <v>26.93</v>
      </c>
    </row>
    <row r="1084" customHeight="1" ht="10">
      <c r="A1084" s="9" t="inlineStr"/>
      <c r="B1084" s="9" t="inlineStr"/>
      <c r="C1084" s="9" t="inlineStr"/>
      <c r="D1084" s="9" t="inlineStr"/>
      <c r="E1084" s="31" t="inlineStr"/>
      <c r="F1084" s="31" t="inlineStr"/>
      <c r="G1084" s="31" t="inlineStr"/>
    </row>
    <row r="1085" customHeight="1" ht="20">
      <c r="A1085" s="32" t="inlineStr">
        <is>
          <r>
            <t xml:space="preserve">90587 VIBRADOR DE IMERSÃO, DIÂMETRO DE PONTEIRA 45MM, MOTOR ELÉTRICO TRIFÁSICO POTÊNCIA DE 2 CV - CHI DIURNO. AF_06/2015 (CHI)</t>
          </r>
        </is>
      </c>
      <c r="B1085" s="32" t="inlineStr"/>
      <c r="C1085" s="32" t="inlineStr"/>
      <c r="D1085" s="32" t="inlineStr"/>
      <c r="E1085" s="32" t="inlineStr"/>
      <c r="F1085" s="32" t="inlineStr"/>
      <c r="G1085" s="32" t="inlineStr"/>
    </row>
    <row r="1086" customHeight="1" ht="15">
      <c r="A1086" s="33" t="inlineStr">
        <is>
          <r>
            <t xml:space="preserve">Serviço</t>
          </r>
        </is>
      </c>
      <c r="B1086" s="33" t="inlineStr"/>
      <c r="C1086" s="12" t="inlineStr">
        <is>
          <r>
            <t xml:space="preserve">FONTE</t>
          </r>
        </is>
      </c>
      <c r="D1086" s="12" t="inlineStr">
        <is>
          <r>
            <t xml:space="preserve">UNID</t>
          </r>
        </is>
      </c>
      <c r="E1086" s="12" t="inlineStr">
        <is>
          <r>
            <t xml:space="preserve">COEFICIENTE</t>
          </r>
        </is>
      </c>
      <c r="F1086" s="12" t="inlineStr">
        <is>
          <r>
            <t xml:space="preserve">PREÇO UNITÁRIO</t>
          </r>
        </is>
      </c>
      <c r="G1086" s="12" t="inlineStr">
        <is>
          <r>
            <t xml:space="preserve">TOTAL</t>
          </r>
        </is>
      </c>
    </row>
    <row r="1087" customHeight="1" ht="29">
      <c r="A1087" s="34" t="inlineStr">
        <is>
          <r>
            <t xml:space="preserve">90582</t>
          </r>
        </is>
      </c>
      <c r="B1087" s="35" t="inlineStr">
        <is>
          <r>
            <t xml:space="preserve">VIBRADOR DE IMERSÃO, DIÂMETRO DE PONTEIRA 45MM, MOTOR ELÉTRICO TRIFÁSICO POTÊNCIA DE 2 CV - DEPRECIAÇÃO. AF_06/2015</t>
          </r>
        </is>
      </c>
      <c r="C1087" s="34" t="inlineStr">
        <is>
          <r>
            <t xml:space="preserve">SINAPI</t>
          </r>
        </is>
      </c>
      <c r="D1087" s="34" t="inlineStr">
        <is>
          <r>
            <t xml:space="preserve">H</t>
          </r>
        </is>
      </c>
      <c r="E1087" s="36" t="n">
        <v>1.0</v>
      </c>
      <c r="F1087" s="37" t="n">
        <v>0.45</v>
      </c>
      <c r="G1087" s="37" t="n">
        <f>TRUNC(TRUNC(E1087,8)*F1087,2)</f>
        <v>0.45</v>
      </c>
    </row>
    <row r="1088" customHeight="1" ht="29">
      <c r="A1088" s="34" t="inlineStr">
        <is>
          <r>
            <t xml:space="preserve">90583</t>
          </r>
        </is>
      </c>
      <c r="B1088" s="35" t="inlineStr">
        <is>
          <r>
            <t xml:space="preserve">VIBRADOR DE IMERSÃO, DIÂMETRO DE PONTEIRA 45MM, MOTOR ELÉTRICO TRIFÁSICO POTÊNCIA DE 2 CV - JUROS. AF_06/2015</t>
          </r>
        </is>
      </c>
      <c r="C1088" s="34" t="inlineStr">
        <is>
          <r>
            <t xml:space="preserve">SINAPI</t>
          </r>
        </is>
      </c>
      <c r="D1088" s="34" t="inlineStr">
        <is>
          <r>
            <t xml:space="preserve">H</t>
          </r>
        </is>
      </c>
      <c r="E1088" s="36" t="n">
        <v>1.0</v>
      </c>
      <c r="F1088" s="37" t="n">
        <v>0.1</v>
      </c>
      <c r="G1088" s="37" t="n">
        <f>TRUNC(TRUNC(E1088,8)*F1088,2)</f>
        <v>0.1</v>
      </c>
    </row>
    <row r="1089" customHeight="1" ht="15">
      <c r="A1089" s="9" t="inlineStr"/>
      <c r="B1089" s="9" t="inlineStr"/>
      <c r="C1089" s="9" t="inlineStr"/>
      <c r="D1089" s="9" t="inlineStr"/>
      <c r="E1089" s="38" t="inlineStr">
        <is>
          <r>
            <t xml:space="preserve">TOTAL Serviço:</t>
          </r>
        </is>
      </c>
      <c r="F1089" s="38" t="inlineStr"/>
      <c r="G1089" s="39" t="n">
        <f>SUM(G1087:G1088)</f>
        <v>0.55</v>
      </c>
    </row>
    <row r="1090" customHeight="1" ht="15">
      <c r="A1090" s="9" t="inlineStr"/>
      <c r="B1090" s="9" t="inlineStr"/>
      <c r="C1090" s="9" t="inlineStr"/>
      <c r="D1090" s="9" t="inlineStr"/>
      <c r="E1090" s="40" t="inlineStr">
        <is>
          <r>
            <t xml:space="preserve">VALOR:</t>
          </r>
        </is>
      </c>
      <c r="F1090" s="40" t="inlineStr"/>
      <c r="G1090" s="41" t="n">
        <f>ROUND(SUM(G1089),2)</f>
        <v>0.55</v>
      </c>
    </row>
    <row r="1091" customHeight="1" ht="10">
      <c r="A1091" s="9" t="inlineStr"/>
      <c r="B1091" s="9" t="inlineStr"/>
      <c r="C1091" s="9" t="inlineStr"/>
      <c r="D1091" s="9" t="inlineStr"/>
      <c r="E1091" s="31" t="inlineStr"/>
      <c r="F1091" s="31" t="inlineStr"/>
      <c r="G1091" s="31" t="inlineStr"/>
    </row>
    <row r="1092" customHeight="1" ht="20">
      <c r="A1092" s="32" t="inlineStr">
        <is>
          <r>
            <t xml:space="preserve">90586 VIBRADOR DE IMERSÃO, DIÂMETRO DE PONTEIRA 45MM, MOTOR ELÉTRICO TRIFÁSICO POTÊNCIA DE 2 CV - CHP DIURNO. AF_06/2015 (CHP)</t>
          </r>
        </is>
      </c>
      <c r="B1092" s="32" t="inlineStr"/>
      <c r="C1092" s="32" t="inlineStr"/>
      <c r="D1092" s="32" t="inlineStr"/>
      <c r="E1092" s="32" t="inlineStr"/>
      <c r="F1092" s="32" t="inlineStr"/>
      <c r="G1092" s="32" t="inlineStr"/>
    </row>
    <row r="1093" customHeight="1" ht="15">
      <c r="A1093" s="33" t="inlineStr">
        <is>
          <r>
            <t xml:space="preserve">Serviço</t>
          </r>
        </is>
      </c>
      <c r="B1093" s="33" t="inlineStr"/>
      <c r="C1093" s="12" t="inlineStr">
        <is>
          <r>
            <t xml:space="preserve">FONTE</t>
          </r>
        </is>
      </c>
      <c r="D1093" s="12" t="inlineStr">
        <is>
          <r>
            <t xml:space="preserve">UNID</t>
          </r>
        </is>
      </c>
      <c r="E1093" s="12" t="inlineStr">
        <is>
          <r>
            <t xml:space="preserve">COEFICIENTE</t>
          </r>
        </is>
      </c>
      <c r="F1093" s="12" t="inlineStr">
        <is>
          <r>
            <t xml:space="preserve">PREÇO UNITÁRIO</t>
          </r>
        </is>
      </c>
      <c r="G1093" s="12" t="inlineStr">
        <is>
          <r>
            <t xml:space="preserve">TOTAL</t>
          </r>
        </is>
      </c>
    </row>
    <row r="1094" customHeight="1" ht="29">
      <c r="A1094" s="34" t="inlineStr">
        <is>
          <r>
            <t xml:space="preserve">90582</t>
          </r>
        </is>
      </c>
      <c r="B1094" s="35" t="inlineStr">
        <is>
          <r>
            <t xml:space="preserve">VIBRADOR DE IMERSÃO, DIÂMETRO DE PONTEIRA 45MM, MOTOR ELÉTRICO TRIFÁSICO POTÊNCIA DE 2 CV - DEPRECIAÇÃO. AF_06/2015</t>
          </r>
        </is>
      </c>
      <c r="C1094" s="34" t="inlineStr">
        <is>
          <r>
            <t xml:space="preserve">SINAPI</t>
          </r>
        </is>
      </c>
      <c r="D1094" s="34" t="inlineStr">
        <is>
          <r>
            <t xml:space="preserve">H</t>
          </r>
        </is>
      </c>
      <c r="E1094" s="36" t="n">
        <v>1.0</v>
      </c>
      <c r="F1094" s="37" t="n">
        <v>0.45</v>
      </c>
      <c r="G1094" s="37" t="n">
        <f>TRUNC(TRUNC(E1094,8)*F1094,2)</f>
        <v>0.45</v>
      </c>
    </row>
    <row r="1095" customHeight="1" ht="29">
      <c r="A1095" s="34" t="inlineStr">
        <is>
          <r>
            <t xml:space="preserve">90583</t>
          </r>
        </is>
      </c>
      <c r="B1095" s="35" t="inlineStr">
        <is>
          <r>
            <t xml:space="preserve">VIBRADOR DE IMERSÃO, DIÂMETRO DE PONTEIRA 45MM, MOTOR ELÉTRICO TRIFÁSICO POTÊNCIA DE 2 CV - JUROS. AF_06/2015</t>
          </r>
        </is>
      </c>
      <c r="C1095" s="34" t="inlineStr">
        <is>
          <r>
            <t xml:space="preserve">SINAPI</t>
          </r>
        </is>
      </c>
      <c r="D1095" s="34" t="inlineStr">
        <is>
          <r>
            <t xml:space="preserve">H</t>
          </r>
        </is>
      </c>
      <c r="E1095" s="36" t="n">
        <v>1.0</v>
      </c>
      <c r="F1095" s="37" t="n">
        <v>0.1</v>
      </c>
      <c r="G1095" s="37" t="n">
        <f>TRUNC(TRUNC(E1095,8)*F1095,2)</f>
        <v>0.1</v>
      </c>
    </row>
    <row r="1096" customHeight="1" ht="29">
      <c r="A1096" s="34" t="inlineStr">
        <is>
          <r>
            <t xml:space="preserve">90584</t>
          </r>
        </is>
      </c>
      <c r="B1096" s="35" t="inlineStr">
        <is>
          <r>
            <t xml:space="preserve">VIBRADOR DE IMERSÃO, DIÂMETRO DE PONTEIRA 45MM, MOTOR ELÉTRICO TRIFÁSICO POTÊNCIA DE 2 CV - MANUTENÇÃO. AF_06/2015</t>
          </r>
        </is>
      </c>
      <c r="C1096" s="34" t="inlineStr">
        <is>
          <r>
            <t xml:space="preserve">SINAPI</t>
          </r>
        </is>
      </c>
      <c r="D1096" s="34" t="inlineStr">
        <is>
          <r>
            <t xml:space="preserve">H</t>
          </r>
        </is>
      </c>
      <c r="E1096" s="36" t="n">
        <v>1.0</v>
      </c>
      <c r="F1096" s="37" t="n">
        <v>0.35</v>
      </c>
      <c r="G1096" s="37" t="n">
        <f>TRUNC(TRUNC(E1096,8)*F1096,2)</f>
        <v>0.35</v>
      </c>
    </row>
    <row r="1097" customHeight="1" ht="29">
      <c r="A1097" s="34" t="inlineStr">
        <is>
          <r>
            <t xml:space="preserve">90585</t>
          </r>
        </is>
      </c>
      <c r="B1097" s="35" t="inlineStr">
        <is>
          <r>
            <t xml:space="preserve">VIBRADOR DE IMERSÃO, DIÂMETRO DE PONTEIRA 45MM, MOTOR ELÉTRICO TRIFÁSICO POTÊNCIA DE 2 CV - MATERIAIS NA OPERAÇÃO. AF_06/2015</t>
          </r>
        </is>
      </c>
      <c r="C1097" s="34" t="inlineStr">
        <is>
          <r>
            <t xml:space="preserve">SINAPI</t>
          </r>
        </is>
      </c>
      <c r="D1097" s="34" t="inlineStr">
        <is>
          <r>
            <t xml:space="preserve">H</t>
          </r>
        </is>
      </c>
      <c r="E1097" s="36" t="n">
        <v>1.0</v>
      </c>
      <c r="F1097" s="37" t="n">
        <v>0.82</v>
      </c>
      <c r="G1097" s="37" t="n">
        <f>TRUNC(TRUNC(E1097,8)*F1097,2)</f>
        <v>0.82</v>
      </c>
    </row>
    <row r="1098" customHeight="1" ht="15">
      <c r="A1098" s="9" t="inlineStr"/>
      <c r="B1098" s="9" t="inlineStr"/>
      <c r="C1098" s="9" t="inlineStr"/>
      <c r="D1098" s="9" t="inlineStr"/>
      <c r="E1098" s="38" t="inlineStr">
        <is>
          <r>
            <t xml:space="preserve">TOTAL Serviço:</t>
          </r>
        </is>
      </c>
      <c r="F1098" s="38" t="inlineStr"/>
      <c r="G1098" s="39" t="n">
        <f>SUM(G1094:G1097)</f>
        <v>1.72</v>
      </c>
    </row>
    <row r="1099" customHeight="1" ht="15">
      <c r="A1099" s="9" t="inlineStr"/>
      <c r="B1099" s="9" t="inlineStr"/>
      <c r="C1099" s="9" t="inlineStr"/>
      <c r="D1099" s="9" t="inlineStr"/>
      <c r="E1099" s="40" t="inlineStr">
        <is>
          <r>
            <t xml:space="preserve">VALOR:</t>
          </r>
        </is>
      </c>
      <c r="F1099" s="40" t="inlineStr"/>
      <c r="G1099" s="41" t="n">
        <f>ROUND(SUM(G1098),2)</f>
        <v>1.72</v>
      </c>
    </row>
    <row r="1100" customHeight="1" ht="10">
      <c r="A1100" s="9" t="inlineStr"/>
      <c r="B1100" s="9" t="inlineStr"/>
      <c r="C1100" s="9" t="inlineStr"/>
      <c r="D1100" s="9" t="inlineStr"/>
      <c r="E1100" s="31" t="inlineStr"/>
      <c r="F1100" s="31" t="inlineStr"/>
      <c r="G1100" s="31" t="inlineStr"/>
    </row>
    <row r="1101" customHeight="1" ht="20">
      <c r="A1101" s="32" t="inlineStr">
        <is>
          <r>
            <t xml:space="preserve">90582 VIBRADOR DE IMERSÃO, DIÂMETRO DE PONTEIRA 45MM, MOTOR ELÉTRICO TRIFÁSICO POTÊNCIA DE 2 CV - DEPRECIAÇÃO. AF_06/2015 (H)</t>
          </r>
        </is>
      </c>
      <c r="B1101" s="32" t="inlineStr"/>
      <c r="C1101" s="32" t="inlineStr"/>
      <c r="D1101" s="32" t="inlineStr"/>
      <c r="E1101" s="32" t="inlineStr"/>
      <c r="F1101" s="32" t="inlineStr"/>
      <c r="G1101" s="32" t="inlineStr"/>
    </row>
    <row r="1102" customHeight="1" ht="15">
      <c r="A1102" s="33" t="inlineStr">
        <is>
          <r>
            <t xml:space="preserve">Equipamento</t>
          </r>
        </is>
      </c>
      <c r="B1102" s="33" t="inlineStr"/>
      <c r="C1102" s="12" t="inlineStr">
        <is>
          <r>
            <t xml:space="preserve">FONTE</t>
          </r>
        </is>
      </c>
      <c r="D1102" s="12" t="inlineStr">
        <is>
          <r>
            <t xml:space="preserve">UNID</t>
          </r>
        </is>
      </c>
      <c r="E1102" s="12" t="inlineStr">
        <is>
          <r>
            <t xml:space="preserve">COEFICIENTE</t>
          </r>
        </is>
      </c>
      <c r="F1102" s="12" t="inlineStr">
        <is>
          <r>
            <t xml:space="preserve">PREÇO UNITÁRIO</t>
          </r>
        </is>
      </c>
      <c r="G1102" s="12" t="inlineStr">
        <is>
          <r>
            <t xml:space="preserve">TOTAL</t>
          </r>
        </is>
      </c>
    </row>
    <row r="1103" customHeight="1" ht="21">
      <c r="A1103" s="34" t="inlineStr">
        <is>
          <r>
            <t xml:space="preserve">00013896</t>
          </r>
        </is>
      </c>
      <c r="B1103" s="35" t="inlineStr">
        <is>
          <r>
            <t xml:space="preserve">VIBRADOR DE IMERSAO, DIAMETRO DA PONTEIRA DE *45* MM, COM MOTOR ELETRICO TRIFASICO DE 2 HP (2 CV)</t>
          </r>
        </is>
      </c>
      <c r="C1103" s="34" t="inlineStr">
        <is>
          <r>
            <t xml:space="preserve">SINAPI</t>
          </r>
        </is>
      </c>
      <c r="D1103" s="34" t="inlineStr">
        <is>
          <r>
            <t xml:space="preserve">UN</t>
          </r>
        </is>
      </c>
      <c r="E1103" s="36" t="n">
        <v>1.28E-4</v>
      </c>
      <c r="F1103" s="37" t="n">
        <v>3581.62</v>
      </c>
      <c r="G1103" s="37" t="n">
        <f>TRUNC(TRUNC(E1103,8)*F1103,2)</f>
        <v>0.45</v>
      </c>
    </row>
    <row r="1104" customHeight="1" ht="15">
      <c r="A1104" s="9" t="inlineStr"/>
      <c r="B1104" s="9" t="inlineStr"/>
      <c r="C1104" s="9" t="inlineStr"/>
      <c r="D1104" s="9" t="inlineStr"/>
      <c r="E1104" s="38" t="inlineStr">
        <is>
          <r>
            <t xml:space="preserve">TOTAL Equipamento:</t>
          </r>
        </is>
      </c>
      <c r="F1104" s="38" t="inlineStr"/>
      <c r="G1104" s="39" t="n">
        <f>SUM(G1103:G1103)</f>
        <v>0.45</v>
      </c>
    </row>
    <row r="1105" customHeight="1" ht="15">
      <c r="A1105" s="9" t="inlineStr"/>
      <c r="B1105" s="9" t="inlineStr"/>
      <c r="C1105" s="9" t="inlineStr"/>
      <c r="D1105" s="9" t="inlineStr"/>
      <c r="E1105" s="40" t="inlineStr">
        <is>
          <r>
            <t xml:space="preserve">VALOR:</t>
          </r>
        </is>
      </c>
      <c r="F1105" s="40" t="inlineStr"/>
      <c r="G1105" s="41" t="n">
        <f>ROUND(SUM(G1104),2)</f>
        <v>0.45</v>
      </c>
    </row>
    <row r="1106" customHeight="1" ht="10">
      <c r="A1106" s="9" t="inlineStr"/>
      <c r="B1106" s="9" t="inlineStr"/>
      <c r="C1106" s="9" t="inlineStr"/>
      <c r="D1106" s="9" t="inlineStr"/>
      <c r="E1106" s="31" t="inlineStr"/>
      <c r="F1106" s="31" t="inlineStr"/>
      <c r="G1106" s="31" t="inlineStr"/>
    </row>
    <row r="1107" customHeight="1" ht="20">
      <c r="A1107" s="32" t="inlineStr">
        <is>
          <r>
            <t xml:space="preserve">90583 VIBRADOR DE IMERSÃO, DIÂMETRO DE PONTEIRA 45MM, MOTOR ELÉTRICO TRIFÁSICO POTÊNCIA DE 2 CV - JUROS. AF_06/2015 (H)</t>
          </r>
        </is>
      </c>
      <c r="B1107" s="32" t="inlineStr"/>
      <c r="C1107" s="32" t="inlineStr"/>
      <c r="D1107" s="32" t="inlineStr"/>
      <c r="E1107" s="32" t="inlineStr"/>
      <c r="F1107" s="32" t="inlineStr"/>
      <c r="G1107" s="32" t="inlineStr"/>
    </row>
    <row r="1108" customHeight="1" ht="15">
      <c r="A1108" s="33" t="inlineStr">
        <is>
          <r>
            <t xml:space="preserve">Equipamento</t>
          </r>
        </is>
      </c>
      <c r="B1108" s="33" t="inlineStr"/>
      <c r="C1108" s="12" t="inlineStr">
        <is>
          <r>
            <t xml:space="preserve">FONTE</t>
          </r>
        </is>
      </c>
      <c r="D1108" s="12" t="inlineStr">
        <is>
          <r>
            <t xml:space="preserve">UNID</t>
          </r>
        </is>
      </c>
      <c r="E1108" s="12" t="inlineStr">
        <is>
          <r>
            <t xml:space="preserve">COEFICIENTE</t>
          </r>
        </is>
      </c>
      <c r="F1108" s="12" t="inlineStr">
        <is>
          <r>
            <t xml:space="preserve">PREÇO UNITÁRIO</t>
          </r>
        </is>
      </c>
      <c r="G1108" s="12" t="inlineStr">
        <is>
          <r>
            <t xml:space="preserve">TOTAL</t>
          </r>
        </is>
      </c>
    </row>
    <row r="1109" customHeight="1" ht="21">
      <c r="A1109" s="34" t="inlineStr">
        <is>
          <r>
            <t xml:space="preserve">00013896</t>
          </r>
        </is>
      </c>
      <c r="B1109" s="35" t="inlineStr">
        <is>
          <r>
            <t xml:space="preserve">VIBRADOR DE IMERSAO, DIAMETRO DA PONTEIRA DE *45* MM, COM MOTOR ELETRICO TRIFASICO DE 2 HP (2 CV)</t>
          </r>
        </is>
      </c>
      <c r="C1109" s="34" t="inlineStr">
        <is>
          <r>
            <t xml:space="preserve">SINAPI</t>
          </r>
        </is>
      </c>
      <c r="D1109" s="34" t="inlineStr">
        <is>
          <r>
            <t xml:space="preserve">UN</t>
          </r>
        </is>
      </c>
      <c r="E1109" s="36" t="n">
        <v>2.96E-5</v>
      </c>
      <c r="F1109" s="37" t="n">
        <v>3581.62</v>
      </c>
      <c r="G1109" s="37" t="n">
        <f>TRUNC(TRUNC(E1109,8)*F1109,2)</f>
        <v>0.1</v>
      </c>
    </row>
    <row r="1110" customHeight="1" ht="15">
      <c r="A1110" s="9" t="inlineStr"/>
      <c r="B1110" s="9" t="inlineStr"/>
      <c r="C1110" s="9" t="inlineStr"/>
      <c r="D1110" s="9" t="inlineStr"/>
      <c r="E1110" s="38" t="inlineStr">
        <is>
          <r>
            <t xml:space="preserve">TOTAL Equipamento:</t>
          </r>
        </is>
      </c>
      <c r="F1110" s="38" t="inlineStr"/>
      <c r="G1110" s="39" t="n">
        <f>SUM(G1109:G1109)</f>
        <v>0.1</v>
      </c>
    </row>
    <row r="1111" customHeight="1" ht="15">
      <c r="A1111" s="9" t="inlineStr"/>
      <c r="B1111" s="9" t="inlineStr"/>
      <c r="C1111" s="9" t="inlineStr"/>
      <c r="D1111" s="9" t="inlineStr"/>
      <c r="E1111" s="40" t="inlineStr">
        <is>
          <r>
            <t xml:space="preserve">VALOR:</t>
          </r>
        </is>
      </c>
      <c r="F1111" s="40" t="inlineStr"/>
      <c r="G1111" s="41" t="n">
        <f>ROUND(SUM(G1110),2)</f>
        <v>0.1</v>
      </c>
    </row>
    <row r="1112" customHeight="1" ht="10">
      <c r="A1112" s="9" t="inlineStr"/>
      <c r="B1112" s="9" t="inlineStr"/>
      <c r="C1112" s="9" t="inlineStr"/>
      <c r="D1112" s="9" t="inlineStr"/>
      <c r="E1112" s="31" t="inlineStr"/>
      <c r="F1112" s="31" t="inlineStr"/>
      <c r="G1112" s="31" t="inlineStr"/>
    </row>
    <row r="1113" customHeight="1" ht="20">
      <c r="A1113" s="32" t="inlineStr">
        <is>
          <r>
            <t xml:space="preserve">90584 VIBRADOR DE IMERSÃO, DIÂMETRO DE PONTEIRA 45MM, MOTOR ELÉTRICO TRIFÁSICO POTÊNCIA DE 2 CV - MANUTENÇÃO. AF_06/2015 (H)</t>
          </r>
        </is>
      </c>
      <c r="B1113" s="32" t="inlineStr"/>
      <c r="C1113" s="32" t="inlineStr"/>
      <c r="D1113" s="32" t="inlineStr"/>
      <c r="E1113" s="32" t="inlineStr"/>
      <c r="F1113" s="32" t="inlineStr"/>
      <c r="G1113" s="32" t="inlineStr"/>
    </row>
    <row r="1114" customHeight="1" ht="15">
      <c r="A1114" s="33" t="inlineStr">
        <is>
          <r>
            <t xml:space="preserve">Equipamento</t>
          </r>
        </is>
      </c>
      <c r="B1114" s="33" t="inlineStr"/>
      <c r="C1114" s="12" t="inlineStr">
        <is>
          <r>
            <t xml:space="preserve">FONTE</t>
          </r>
        </is>
      </c>
      <c r="D1114" s="12" t="inlineStr">
        <is>
          <r>
            <t xml:space="preserve">UNID</t>
          </r>
        </is>
      </c>
      <c r="E1114" s="12" t="inlineStr">
        <is>
          <r>
            <t xml:space="preserve">COEFICIENTE</t>
          </r>
        </is>
      </c>
      <c r="F1114" s="12" t="inlineStr">
        <is>
          <r>
            <t xml:space="preserve">PREÇO UNITÁRIO</t>
          </r>
        </is>
      </c>
      <c r="G1114" s="12" t="inlineStr">
        <is>
          <r>
            <t xml:space="preserve">TOTAL</t>
          </r>
        </is>
      </c>
    </row>
    <row r="1115" customHeight="1" ht="21">
      <c r="A1115" s="34" t="inlineStr">
        <is>
          <r>
            <t xml:space="preserve">00013896</t>
          </r>
        </is>
      </c>
      <c r="B1115" s="35" t="inlineStr">
        <is>
          <r>
            <t xml:space="preserve">VIBRADOR DE IMERSAO, DIAMETRO DA PONTEIRA DE *45* MM, COM MOTOR ELETRICO TRIFASICO DE 2 HP (2 CV)</t>
          </r>
        </is>
      </c>
      <c r="C1115" s="34" t="inlineStr">
        <is>
          <r>
            <t xml:space="preserve">SINAPI</t>
          </r>
        </is>
      </c>
      <c r="D1115" s="34" t="inlineStr">
        <is>
          <r>
            <t xml:space="preserve">UN</t>
          </r>
        </is>
      </c>
      <c r="E1115" s="36" t="n">
        <v>1.0E-4</v>
      </c>
      <c r="F1115" s="37" t="n">
        <v>3581.62</v>
      </c>
      <c r="G1115" s="37" t="n">
        <f>TRUNC(TRUNC(E1115,8)*F1115,2)</f>
        <v>0.35</v>
      </c>
    </row>
    <row r="1116" customHeight="1" ht="15">
      <c r="A1116" s="9" t="inlineStr"/>
      <c r="B1116" s="9" t="inlineStr"/>
      <c r="C1116" s="9" t="inlineStr"/>
      <c r="D1116" s="9" t="inlineStr"/>
      <c r="E1116" s="38" t="inlineStr">
        <is>
          <r>
            <t xml:space="preserve">TOTAL Equipamento:</t>
          </r>
        </is>
      </c>
      <c r="F1116" s="38" t="inlineStr"/>
      <c r="G1116" s="39" t="n">
        <f>SUM(G1115:G1115)</f>
        <v>0.35</v>
      </c>
    </row>
    <row r="1117" customHeight="1" ht="15">
      <c r="A1117" s="9" t="inlineStr"/>
      <c r="B1117" s="9" t="inlineStr"/>
      <c r="C1117" s="9" t="inlineStr"/>
      <c r="D1117" s="9" t="inlineStr"/>
      <c r="E1117" s="40" t="inlineStr">
        <is>
          <r>
            <t xml:space="preserve">VALOR:</t>
          </r>
        </is>
      </c>
      <c r="F1117" s="40" t="inlineStr"/>
      <c r="G1117" s="41" t="n">
        <f>ROUND(SUM(G1116),2)</f>
        <v>0.35</v>
      </c>
    </row>
    <row r="1118" customHeight="1" ht="10">
      <c r="A1118" s="9" t="inlineStr"/>
      <c r="B1118" s="9" t="inlineStr"/>
      <c r="C1118" s="9" t="inlineStr"/>
      <c r="D1118" s="9" t="inlineStr"/>
      <c r="E1118" s="31" t="inlineStr"/>
      <c r="F1118" s="31" t="inlineStr"/>
      <c r="G1118" s="31" t="inlineStr"/>
    </row>
    <row r="1119" customHeight="1" ht="20">
      <c r="A1119" s="32" t="inlineStr">
        <is>
          <r>
            <t xml:space="preserve">90585 VIBRADOR DE IMERSÃO, DIÂMETRO DE PONTEIRA 45MM, MOTOR ELÉTRICO TRIFÁSICO POTÊNCIA DE 2 CV - MATERIAIS NA OPERAÇÃO. AF_06/2015 (H)</t>
          </r>
        </is>
      </c>
      <c r="B1119" s="32" t="inlineStr"/>
      <c r="C1119" s="32" t="inlineStr"/>
      <c r="D1119" s="32" t="inlineStr"/>
      <c r="E1119" s="32" t="inlineStr"/>
      <c r="F1119" s="32" t="inlineStr"/>
      <c r="G1119" s="32" t="inlineStr"/>
    </row>
    <row r="1120" customHeight="1" ht="15">
      <c r="A1120" s="33" t="inlineStr">
        <is>
          <r>
            <t xml:space="preserve">Especiais</t>
          </r>
        </is>
      </c>
      <c r="B1120" s="33" t="inlineStr"/>
      <c r="C1120" s="12" t="inlineStr">
        <is>
          <r>
            <t xml:space="preserve">FONTE</t>
          </r>
        </is>
      </c>
      <c r="D1120" s="12" t="inlineStr">
        <is>
          <r>
            <t xml:space="preserve">UNID</t>
          </r>
        </is>
      </c>
      <c r="E1120" s="12" t="inlineStr">
        <is>
          <r>
            <t xml:space="preserve">COEFICIENTE</t>
          </r>
        </is>
      </c>
      <c r="F1120" s="12" t="inlineStr">
        <is>
          <r>
            <t xml:space="preserve">PREÇO UNITÁRIO</t>
          </r>
        </is>
      </c>
      <c r="G1120" s="12" t="inlineStr">
        <is>
          <r>
            <t xml:space="preserve">TOTAL</t>
          </r>
        </is>
      </c>
    </row>
    <row r="1121" customHeight="1" ht="21">
      <c r="A1121" s="34" t="inlineStr">
        <is>
          <r>
            <t xml:space="preserve">00002705</t>
          </r>
        </is>
      </c>
      <c r="B1121" s="35" t="inlineStr">
        <is>
          <r>
            <t xml:space="preserve">ENERGIA ELETRICA ATE 2000 KWH INDUSTRIAL, SEM DEMANDA</t>
          </r>
        </is>
      </c>
      <c r="C1121" s="34" t="inlineStr">
        <is>
          <r>
            <t xml:space="preserve">SINAPI</t>
          </r>
        </is>
      </c>
      <c r="D1121" s="34" t="inlineStr">
        <is>
          <r>
            <t xml:space="preserve">KWH</t>
          </r>
        </is>
      </c>
      <c r="E1121" s="36" t="n">
        <v>0.52</v>
      </c>
      <c r="F1121" s="37" t="n">
        <v>1.58</v>
      </c>
      <c r="G1121" s="37" t="n">
        <f>TRUNC(TRUNC(E1121,8)*F1121,2)</f>
        <v>0.82</v>
      </c>
    </row>
    <row r="1122" customHeight="1" ht="15">
      <c r="A1122" s="9" t="inlineStr"/>
      <c r="B1122" s="9" t="inlineStr"/>
      <c r="C1122" s="9" t="inlineStr"/>
      <c r="D1122" s="9" t="inlineStr"/>
      <c r="E1122" s="38" t="inlineStr">
        <is>
          <r>
            <t xml:space="preserve">TOTAL Especiais:</t>
          </r>
        </is>
      </c>
      <c r="F1122" s="38" t="inlineStr"/>
      <c r="G1122" s="39" t="n">
        <f>SUM(G1121:G1121)</f>
        <v>0.82</v>
      </c>
    </row>
    <row r="1123" customHeight="1" ht="15">
      <c r="A1123" s="9" t="inlineStr"/>
      <c r="B1123" s="9" t="inlineStr"/>
      <c r="C1123" s="9" t="inlineStr"/>
      <c r="D1123" s="9" t="inlineStr"/>
      <c r="E1123" s="40" t="inlineStr">
        <is>
          <r>
            <t xml:space="preserve">VALOR:</t>
          </r>
        </is>
      </c>
      <c r="F1123" s="40" t="inlineStr"/>
      <c r="G1123" s="41" t="n">
        <f>ROUND(SUM(G1122),2)</f>
        <v>0.82</v>
      </c>
    </row>
  </sheetData>
  <mergeCells>
    <mergeCell ref="A1:G1"/>
    <mergeCell ref="E2:G2"/>
    <mergeCell ref="A3:G3"/>
    <mergeCell ref="A4:B4"/>
    <mergeCell ref="E11:F11"/>
    <mergeCell ref="A12:B12"/>
    <mergeCell ref="E14:F14"/>
    <mergeCell ref="A15:B15"/>
    <mergeCell ref="E17:F17"/>
    <mergeCell ref="E18:F18"/>
    <mergeCell ref="E19:G19"/>
    <mergeCell ref="A20:G20"/>
    <mergeCell ref="A21:B21"/>
    <mergeCell ref="E28:F28"/>
    <mergeCell ref="A29:B29"/>
    <mergeCell ref="E31:F31"/>
    <mergeCell ref="A32:B32"/>
    <mergeCell ref="E34:F34"/>
    <mergeCell ref="E35:F35"/>
    <mergeCell ref="E36:G36"/>
    <mergeCell ref="A37:G37"/>
    <mergeCell ref="A38:B38"/>
    <mergeCell ref="E42:F42"/>
    <mergeCell ref="A43:B43"/>
    <mergeCell ref="E46:F46"/>
    <mergeCell ref="A47:B47"/>
    <mergeCell ref="E49:F49"/>
    <mergeCell ref="E50:F50"/>
    <mergeCell ref="E51:G51"/>
    <mergeCell ref="A52:G52"/>
    <mergeCell ref="A53:B53"/>
    <mergeCell ref="E56:F56"/>
    <mergeCell ref="A57:B57"/>
    <mergeCell ref="E61:F61"/>
    <mergeCell ref="A62:B62"/>
    <mergeCell ref="E64:F64"/>
    <mergeCell ref="E65:F65"/>
    <mergeCell ref="E66:G66"/>
    <mergeCell ref="A67:G67"/>
    <mergeCell ref="A68:B68"/>
    <mergeCell ref="E71:F71"/>
    <mergeCell ref="A72:B72"/>
    <mergeCell ref="E74:F74"/>
    <mergeCell ref="E75:F75"/>
    <mergeCell ref="E76:G76"/>
    <mergeCell ref="A77:G77"/>
    <mergeCell ref="A78:B78"/>
    <mergeCell ref="E81:F81"/>
    <mergeCell ref="A82:B82"/>
    <mergeCell ref="E86:F86"/>
    <mergeCell ref="A87:B87"/>
    <mergeCell ref="E89:F89"/>
    <mergeCell ref="E90:F90"/>
    <mergeCell ref="E91:G91"/>
    <mergeCell ref="A92:G92"/>
    <mergeCell ref="A93:B93"/>
    <mergeCell ref="E96:F96"/>
    <mergeCell ref="A97:B97"/>
    <mergeCell ref="E100:F100"/>
    <mergeCell ref="A101:B101"/>
    <mergeCell ref="E103:F103"/>
    <mergeCell ref="E104:F104"/>
    <mergeCell ref="E105:G105"/>
    <mergeCell ref="A106:G106"/>
    <mergeCell ref="A107:B107"/>
    <mergeCell ref="E114:F114"/>
    <mergeCell ref="A115:B115"/>
    <mergeCell ref="E117:F117"/>
    <mergeCell ref="A118:B118"/>
    <mergeCell ref="E120:F120"/>
    <mergeCell ref="E121:F121"/>
    <mergeCell ref="E122:G122"/>
    <mergeCell ref="A123:G123"/>
    <mergeCell ref="A124:B124"/>
    <mergeCell ref="E127:F127"/>
    <mergeCell ref="A128:B128"/>
    <mergeCell ref="E131:F131"/>
    <mergeCell ref="A132:B132"/>
    <mergeCell ref="E134:F134"/>
    <mergeCell ref="E135:F135"/>
    <mergeCell ref="E136:G136"/>
    <mergeCell ref="A137:G137"/>
    <mergeCell ref="A138:B138"/>
    <mergeCell ref="E141:F141"/>
    <mergeCell ref="A142:B142"/>
    <mergeCell ref="E145:F145"/>
    <mergeCell ref="A146:B146"/>
    <mergeCell ref="E148:F148"/>
    <mergeCell ref="E149:F149"/>
    <mergeCell ref="E150:G150"/>
    <mergeCell ref="A151:G151"/>
    <mergeCell ref="A152:B152"/>
    <mergeCell ref="E159:F159"/>
    <mergeCell ref="A160:B160"/>
    <mergeCell ref="E162:F162"/>
    <mergeCell ref="A163:B163"/>
    <mergeCell ref="E165:F165"/>
    <mergeCell ref="E166:F166"/>
    <mergeCell ref="E167:G167"/>
    <mergeCell ref="A168:G168"/>
    <mergeCell ref="A169:B169"/>
    <mergeCell ref="E172:F172"/>
    <mergeCell ref="E173:F173"/>
    <mergeCell ref="E174:G174"/>
    <mergeCell ref="A175:G175"/>
    <mergeCell ref="A176:B176"/>
    <mergeCell ref="E181:F181"/>
    <mergeCell ref="E182:F182"/>
    <mergeCell ref="E183:G183"/>
    <mergeCell ref="A184:G184"/>
    <mergeCell ref="A185:B185"/>
    <mergeCell ref="E187:F187"/>
    <mergeCell ref="E188:F188"/>
    <mergeCell ref="E189:G189"/>
    <mergeCell ref="A190:G190"/>
    <mergeCell ref="A191:B191"/>
    <mergeCell ref="E193:F193"/>
    <mergeCell ref="E194:F194"/>
    <mergeCell ref="E195:G195"/>
    <mergeCell ref="A196:G196"/>
    <mergeCell ref="A197:B197"/>
    <mergeCell ref="E199:F199"/>
    <mergeCell ref="E200:F200"/>
    <mergeCell ref="E201:G201"/>
    <mergeCell ref="A202:G202"/>
    <mergeCell ref="A203:B203"/>
    <mergeCell ref="E205:F205"/>
    <mergeCell ref="E206:F206"/>
    <mergeCell ref="E207:G207"/>
    <mergeCell ref="A208:G208"/>
    <mergeCell ref="A209:B209"/>
    <mergeCell ref="E212:F212"/>
    <mergeCell ref="E213:F213"/>
    <mergeCell ref="E214:G214"/>
    <mergeCell ref="A215:G215"/>
    <mergeCell ref="A216:B216"/>
    <mergeCell ref="E221:F221"/>
    <mergeCell ref="E222:F222"/>
    <mergeCell ref="E223:G223"/>
    <mergeCell ref="A224:G224"/>
    <mergeCell ref="A225:B225"/>
    <mergeCell ref="E227:F227"/>
    <mergeCell ref="E228:F228"/>
    <mergeCell ref="E229:G229"/>
    <mergeCell ref="A230:G230"/>
    <mergeCell ref="A231:B231"/>
    <mergeCell ref="E233:F233"/>
    <mergeCell ref="E234:F234"/>
    <mergeCell ref="E235:G235"/>
    <mergeCell ref="A236:G236"/>
    <mergeCell ref="A237:B237"/>
    <mergeCell ref="E239:F239"/>
    <mergeCell ref="E240:F240"/>
    <mergeCell ref="E241:G241"/>
    <mergeCell ref="A242:G242"/>
    <mergeCell ref="A243:B243"/>
    <mergeCell ref="E245:F245"/>
    <mergeCell ref="E246:F246"/>
    <mergeCell ref="E247:G247"/>
    <mergeCell ref="A248:G248"/>
    <mergeCell ref="A249:B249"/>
    <mergeCell ref="E251:F251"/>
    <mergeCell ref="A252:B252"/>
    <mergeCell ref="E256:F256"/>
    <mergeCell ref="E257:F257"/>
    <mergeCell ref="E258:G258"/>
    <mergeCell ref="A259:G259"/>
    <mergeCell ref="A260:B260"/>
    <mergeCell ref="E262:F262"/>
    <mergeCell ref="A263:B263"/>
    <mergeCell ref="E269:F269"/>
    <mergeCell ref="E270:F270"/>
    <mergeCell ref="E271:G271"/>
    <mergeCell ref="A272:G272"/>
    <mergeCell ref="A273:B273"/>
    <mergeCell ref="E276:F276"/>
    <mergeCell ref="E277:F277"/>
    <mergeCell ref="E278:G278"/>
    <mergeCell ref="A279:G279"/>
    <mergeCell ref="A280:B280"/>
    <mergeCell ref="E283:F283"/>
    <mergeCell ref="E284:F284"/>
    <mergeCell ref="E285:G285"/>
    <mergeCell ref="A286:G286"/>
    <mergeCell ref="A287:B287"/>
    <mergeCell ref="E290:F290"/>
    <mergeCell ref="E291:F291"/>
    <mergeCell ref="E292:G292"/>
    <mergeCell ref="A293:G293"/>
    <mergeCell ref="A294:B294"/>
    <mergeCell ref="E297:F297"/>
    <mergeCell ref="E298:F298"/>
    <mergeCell ref="E299:G299"/>
    <mergeCell ref="A300:G300"/>
    <mergeCell ref="A301:B301"/>
    <mergeCell ref="E303:F303"/>
    <mergeCell ref="E304:F304"/>
    <mergeCell ref="E305:G305"/>
    <mergeCell ref="A306:G306"/>
    <mergeCell ref="A307:B307"/>
    <mergeCell ref="E314:F314"/>
    <mergeCell ref="A315:B315"/>
    <mergeCell ref="E317:F317"/>
    <mergeCell ref="A318:B318"/>
    <mergeCell ref="E320:F320"/>
    <mergeCell ref="E321:F321"/>
    <mergeCell ref="E322:G322"/>
    <mergeCell ref="A323:G323"/>
    <mergeCell ref="A324:B324"/>
    <mergeCell ref="E331:F331"/>
    <mergeCell ref="A332:B332"/>
    <mergeCell ref="E334:F334"/>
    <mergeCell ref="A335:B335"/>
    <mergeCell ref="E337:F337"/>
    <mergeCell ref="E338:F338"/>
    <mergeCell ref="E339:G339"/>
    <mergeCell ref="A340:G340"/>
    <mergeCell ref="A341:B341"/>
    <mergeCell ref="E344:F344"/>
    <mergeCell ref="A345:B345"/>
    <mergeCell ref="E347:F347"/>
    <mergeCell ref="E348:F348"/>
    <mergeCell ref="E349:G349"/>
    <mergeCell ref="A350:G350"/>
    <mergeCell ref="A351:B351"/>
    <mergeCell ref="E353:F353"/>
    <mergeCell ref="A354:B354"/>
    <mergeCell ref="E357:F357"/>
    <mergeCell ref="E358:F358"/>
    <mergeCell ref="E359:G359"/>
    <mergeCell ref="A360:G360"/>
    <mergeCell ref="A361:B361"/>
    <mergeCell ref="E363:F363"/>
    <mergeCell ref="A364:B364"/>
    <mergeCell ref="E369:F369"/>
    <mergeCell ref="E370:F370"/>
    <mergeCell ref="E371:G371"/>
    <mergeCell ref="A372:G372"/>
    <mergeCell ref="A373:B373"/>
    <mergeCell ref="E375:F375"/>
    <mergeCell ref="E376:F376"/>
    <mergeCell ref="E377:G377"/>
    <mergeCell ref="A378:G378"/>
    <mergeCell ref="A379:B379"/>
    <mergeCell ref="E381:F381"/>
    <mergeCell ref="E382:F382"/>
    <mergeCell ref="E383:G383"/>
    <mergeCell ref="A384:G384"/>
    <mergeCell ref="A385:B385"/>
    <mergeCell ref="E387:F387"/>
    <mergeCell ref="E388:F388"/>
    <mergeCell ref="E389:G389"/>
    <mergeCell ref="A390:G390"/>
    <mergeCell ref="A391:B391"/>
    <mergeCell ref="E393:F393"/>
    <mergeCell ref="E394:F394"/>
    <mergeCell ref="E395:G395"/>
    <mergeCell ref="A396:G396"/>
    <mergeCell ref="A397:B397"/>
    <mergeCell ref="E400:F400"/>
    <mergeCell ref="A401:B401"/>
    <mergeCell ref="E405:F405"/>
    <mergeCell ref="A406:B406"/>
    <mergeCell ref="E409:F409"/>
    <mergeCell ref="E410:F410"/>
    <mergeCell ref="E411:G411"/>
    <mergeCell ref="A412:G412"/>
    <mergeCell ref="A413:B413"/>
    <mergeCell ref="E416:F416"/>
    <mergeCell ref="A417:B417"/>
    <mergeCell ref="E421:F421"/>
    <mergeCell ref="A422:B422"/>
    <mergeCell ref="E425:F425"/>
    <mergeCell ref="E426:F426"/>
    <mergeCell ref="E427:G427"/>
    <mergeCell ref="A428:G428"/>
    <mergeCell ref="A429:B429"/>
    <mergeCell ref="E432:F432"/>
    <mergeCell ref="A433:B433"/>
    <mergeCell ref="E437:F437"/>
    <mergeCell ref="A438:B438"/>
    <mergeCell ref="E441:F441"/>
    <mergeCell ref="E442:F442"/>
    <mergeCell ref="E443:G443"/>
    <mergeCell ref="A444:G444"/>
    <mergeCell ref="A445:B445"/>
    <mergeCell ref="E448:F448"/>
    <mergeCell ref="A449:B449"/>
    <mergeCell ref="E453:F453"/>
    <mergeCell ref="A454:B454"/>
    <mergeCell ref="E457:F457"/>
    <mergeCell ref="E458:F458"/>
    <mergeCell ref="E459:G459"/>
    <mergeCell ref="A460:G460"/>
    <mergeCell ref="A461:B461"/>
    <mergeCell ref="E463:F463"/>
    <mergeCell ref="A464:B464"/>
    <mergeCell ref="E467:F467"/>
    <mergeCell ref="E468:F468"/>
    <mergeCell ref="E469:G469"/>
    <mergeCell ref="A470:G470"/>
    <mergeCell ref="A471:B471"/>
    <mergeCell ref="E473:F473"/>
    <mergeCell ref="A474:B474"/>
    <mergeCell ref="E477:F477"/>
    <mergeCell ref="E478:F478"/>
    <mergeCell ref="E479:G479"/>
    <mergeCell ref="A480:G480"/>
    <mergeCell ref="A481:B481"/>
    <mergeCell ref="E483:F483"/>
    <mergeCell ref="E484:F484"/>
    <mergeCell ref="E485:G485"/>
    <mergeCell ref="A486:G486"/>
    <mergeCell ref="A487:B487"/>
    <mergeCell ref="E489:F489"/>
    <mergeCell ref="E490:F490"/>
    <mergeCell ref="E491:G491"/>
    <mergeCell ref="A492:G492"/>
    <mergeCell ref="A493:B493"/>
    <mergeCell ref="E495:F495"/>
    <mergeCell ref="E496:F496"/>
    <mergeCell ref="E497:G497"/>
    <mergeCell ref="A498:G498"/>
    <mergeCell ref="A499:B499"/>
    <mergeCell ref="E501:F501"/>
    <mergeCell ref="E502:F502"/>
    <mergeCell ref="E503:G503"/>
    <mergeCell ref="A504:G504"/>
    <mergeCell ref="A505:B505"/>
    <mergeCell ref="E507:F507"/>
    <mergeCell ref="E508:F508"/>
    <mergeCell ref="E509:G509"/>
    <mergeCell ref="A510:G510"/>
    <mergeCell ref="A511:B511"/>
    <mergeCell ref="E513:F513"/>
    <mergeCell ref="E514:F514"/>
    <mergeCell ref="E515:G515"/>
    <mergeCell ref="A516:G516"/>
    <mergeCell ref="A517:B517"/>
    <mergeCell ref="E519:F519"/>
    <mergeCell ref="E520:F520"/>
    <mergeCell ref="E521:G521"/>
    <mergeCell ref="A522:G522"/>
    <mergeCell ref="A523:B523"/>
    <mergeCell ref="E525:F525"/>
    <mergeCell ref="E526:F526"/>
    <mergeCell ref="E527:G527"/>
    <mergeCell ref="A528:G528"/>
    <mergeCell ref="A529:B529"/>
    <mergeCell ref="E531:F531"/>
    <mergeCell ref="E532:F532"/>
    <mergeCell ref="E533:G533"/>
    <mergeCell ref="A534:G534"/>
    <mergeCell ref="A535:B535"/>
    <mergeCell ref="E537:F537"/>
    <mergeCell ref="E538:F538"/>
    <mergeCell ref="E539:G539"/>
    <mergeCell ref="A540:G540"/>
    <mergeCell ref="A541:B541"/>
    <mergeCell ref="E543:F543"/>
    <mergeCell ref="E544:F544"/>
    <mergeCell ref="E545:G545"/>
    <mergeCell ref="A546:G546"/>
    <mergeCell ref="A547:B547"/>
    <mergeCell ref="E549:F549"/>
    <mergeCell ref="E550:F550"/>
    <mergeCell ref="E551:G551"/>
    <mergeCell ref="A552:G552"/>
    <mergeCell ref="A553:B553"/>
    <mergeCell ref="E555:F555"/>
    <mergeCell ref="E556:F556"/>
    <mergeCell ref="E557:G557"/>
    <mergeCell ref="A558:G558"/>
    <mergeCell ref="A559:B559"/>
    <mergeCell ref="E561:F561"/>
    <mergeCell ref="E562:F562"/>
    <mergeCell ref="E563:G563"/>
    <mergeCell ref="A564:G564"/>
    <mergeCell ref="A565:B565"/>
    <mergeCell ref="E567:F567"/>
    <mergeCell ref="E568:F568"/>
    <mergeCell ref="E569:G569"/>
    <mergeCell ref="A570:G570"/>
    <mergeCell ref="A571:B571"/>
    <mergeCell ref="E573:F573"/>
    <mergeCell ref="E574:F574"/>
    <mergeCell ref="E575:G575"/>
    <mergeCell ref="A576:G576"/>
    <mergeCell ref="A577:B577"/>
    <mergeCell ref="E580:F580"/>
    <mergeCell ref="A581:B581"/>
    <mergeCell ref="E584:F584"/>
    <mergeCell ref="E585:F585"/>
    <mergeCell ref="E586:G586"/>
    <mergeCell ref="A587:G587"/>
    <mergeCell ref="A588:B588"/>
    <mergeCell ref="E595:F595"/>
    <mergeCell ref="A596:B596"/>
    <mergeCell ref="E598:F598"/>
    <mergeCell ref="A599:B599"/>
    <mergeCell ref="E601:F601"/>
    <mergeCell ref="E602:F602"/>
    <mergeCell ref="E603:G603"/>
    <mergeCell ref="A604:G604"/>
    <mergeCell ref="A605:B605"/>
    <mergeCell ref="E607:F607"/>
    <mergeCell ref="A608:B608"/>
    <mergeCell ref="E611:F611"/>
    <mergeCell ref="E612:F612"/>
    <mergeCell ref="E613:G613"/>
    <mergeCell ref="A614:G614"/>
    <mergeCell ref="A615:B615"/>
    <mergeCell ref="E617:F617"/>
    <mergeCell ref="A618:B618"/>
    <mergeCell ref="E621:F621"/>
    <mergeCell ref="A622:B622"/>
    <mergeCell ref="E624:F624"/>
    <mergeCell ref="E625:F625"/>
    <mergeCell ref="E626:G626"/>
    <mergeCell ref="A627:G627"/>
    <mergeCell ref="A628:B628"/>
    <mergeCell ref="E630:F630"/>
    <mergeCell ref="E631:F631"/>
    <mergeCell ref="E632:G632"/>
    <mergeCell ref="A633:G633"/>
    <mergeCell ref="A634:B634"/>
    <mergeCell ref="E640:F640"/>
    <mergeCell ref="A641:B641"/>
    <mergeCell ref="E644:F644"/>
    <mergeCell ref="E645:F645"/>
    <mergeCell ref="E646:G646"/>
    <mergeCell ref="A647:G647"/>
    <mergeCell ref="A648:B648"/>
    <mergeCell ref="E650:F650"/>
    <mergeCell ref="A651:B651"/>
    <mergeCell ref="E657:F657"/>
    <mergeCell ref="E658:F658"/>
    <mergeCell ref="E659:G659"/>
    <mergeCell ref="A660:G660"/>
    <mergeCell ref="A661:B661"/>
    <mergeCell ref="E663:F663"/>
    <mergeCell ref="E664:F664"/>
    <mergeCell ref="E665:G665"/>
    <mergeCell ref="A666:G666"/>
    <mergeCell ref="A667:B667"/>
    <mergeCell ref="E669:F669"/>
    <mergeCell ref="E670:F670"/>
    <mergeCell ref="E671:G671"/>
    <mergeCell ref="A672:G672"/>
    <mergeCell ref="A673:B673"/>
    <mergeCell ref="E675:F675"/>
    <mergeCell ref="E676:F676"/>
    <mergeCell ref="E677:G677"/>
    <mergeCell ref="A678:G678"/>
    <mergeCell ref="A679:B679"/>
    <mergeCell ref="E681:F681"/>
    <mergeCell ref="E682:F682"/>
    <mergeCell ref="E683:G683"/>
    <mergeCell ref="A684:G684"/>
    <mergeCell ref="A685:B685"/>
    <mergeCell ref="E687:F687"/>
    <mergeCell ref="E688:F688"/>
    <mergeCell ref="E689:G689"/>
    <mergeCell ref="A690:G690"/>
    <mergeCell ref="A691:B691"/>
    <mergeCell ref="E693:F693"/>
    <mergeCell ref="A694:B694"/>
    <mergeCell ref="E698:F698"/>
    <mergeCell ref="E699:F699"/>
    <mergeCell ref="E700:G700"/>
    <mergeCell ref="A701:G701"/>
    <mergeCell ref="A702:B702"/>
    <mergeCell ref="E704:F704"/>
    <mergeCell ref="A705:B705"/>
    <mergeCell ref="E711:F711"/>
    <mergeCell ref="E712:F712"/>
    <mergeCell ref="E713:G713"/>
    <mergeCell ref="A714:G714"/>
    <mergeCell ref="A715:B715"/>
    <mergeCell ref="E718:F718"/>
    <mergeCell ref="E719:F719"/>
    <mergeCell ref="E720:G720"/>
    <mergeCell ref="A721:G721"/>
    <mergeCell ref="A722:B722"/>
    <mergeCell ref="E725:F725"/>
    <mergeCell ref="E726:F726"/>
    <mergeCell ref="E727:G727"/>
    <mergeCell ref="A728:G728"/>
    <mergeCell ref="A729:B729"/>
    <mergeCell ref="E732:F732"/>
    <mergeCell ref="E733:F733"/>
    <mergeCell ref="E734:G734"/>
    <mergeCell ref="A735:G735"/>
    <mergeCell ref="A736:B736"/>
    <mergeCell ref="E739:F739"/>
    <mergeCell ref="E740:F740"/>
    <mergeCell ref="E741:G741"/>
    <mergeCell ref="A742:G742"/>
    <mergeCell ref="A743:B743"/>
    <mergeCell ref="E745:F745"/>
    <mergeCell ref="E746:F746"/>
    <mergeCell ref="E747:G747"/>
    <mergeCell ref="A748:G748"/>
    <mergeCell ref="A749:B749"/>
    <mergeCell ref="E751:F751"/>
    <mergeCell ref="A752:B752"/>
    <mergeCell ref="E755:F755"/>
    <mergeCell ref="E756:F756"/>
    <mergeCell ref="E757:G757"/>
    <mergeCell ref="A758:G758"/>
    <mergeCell ref="A759:B759"/>
    <mergeCell ref="E762:F762"/>
    <mergeCell ref="A763:B763"/>
    <mergeCell ref="E767:F767"/>
    <mergeCell ref="E768:F768"/>
    <mergeCell ref="E769:G769"/>
    <mergeCell ref="A770:G770"/>
    <mergeCell ref="A771:B771"/>
    <mergeCell ref="E774:F774"/>
    <mergeCell ref="A775:B775"/>
    <mergeCell ref="E777:F777"/>
    <mergeCell ref="E778:F778"/>
    <mergeCell ref="E779:G779"/>
    <mergeCell ref="A780:G780"/>
    <mergeCell ref="A781:B781"/>
    <mergeCell ref="E788:F788"/>
    <mergeCell ref="A789:B789"/>
    <mergeCell ref="E791:F791"/>
    <mergeCell ref="A792:B792"/>
    <mergeCell ref="E794:F794"/>
    <mergeCell ref="E795:F795"/>
    <mergeCell ref="E796:G796"/>
    <mergeCell ref="A797:G797"/>
    <mergeCell ref="A798:B798"/>
    <mergeCell ref="E805:F805"/>
    <mergeCell ref="A806:B806"/>
    <mergeCell ref="E808:F808"/>
    <mergeCell ref="A809:B809"/>
    <mergeCell ref="E811:F811"/>
    <mergeCell ref="E812:F812"/>
    <mergeCell ref="E813:G813"/>
    <mergeCell ref="A814:G814"/>
    <mergeCell ref="A815:B815"/>
    <mergeCell ref="E822:F822"/>
    <mergeCell ref="A823:B823"/>
    <mergeCell ref="E825:F825"/>
    <mergeCell ref="A826:B826"/>
    <mergeCell ref="E828:F828"/>
    <mergeCell ref="E829:F829"/>
    <mergeCell ref="E830:G830"/>
    <mergeCell ref="A831:G831"/>
    <mergeCell ref="A832:B832"/>
    <mergeCell ref="E839:F839"/>
    <mergeCell ref="A840:B840"/>
    <mergeCell ref="E842:F842"/>
    <mergeCell ref="A843:B843"/>
    <mergeCell ref="E845:F845"/>
    <mergeCell ref="E846:F846"/>
    <mergeCell ref="E847:G847"/>
    <mergeCell ref="A848:G848"/>
    <mergeCell ref="A849:B849"/>
    <mergeCell ref="E856:F856"/>
    <mergeCell ref="A857:B857"/>
    <mergeCell ref="E859:F859"/>
    <mergeCell ref="A860:B860"/>
    <mergeCell ref="E862:F862"/>
    <mergeCell ref="E863:F863"/>
    <mergeCell ref="E864:G864"/>
    <mergeCell ref="A865:G865"/>
    <mergeCell ref="A866:B866"/>
    <mergeCell ref="E873:F873"/>
    <mergeCell ref="A874:B874"/>
    <mergeCell ref="E876:F876"/>
    <mergeCell ref="A877:B877"/>
    <mergeCell ref="E879:F879"/>
    <mergeCell ref="E880:F880"/>
    <mergeCell ref="E881:G881"/>
    <mergeCell ref="A882:G882"/>
    <mergeCell ref="A883:B883"/>
    <mergeCell ref="E890:F890"/>
    <mergeCell ref="A891:B891"/>
    <mergeCell ref="E893:F893"/>
    <mergeCell ref="A894:B894"/>
    <mergeCell ref="E896:F896"/>
    <mergeCell ref="E897:F897"/>
    <mergeCell ref="E898:G898"/>
    <mergeCell ref="A899:G899"/>
    <mergeCell ref="A900:B900"/>
    <mergeCell ref="E905:F905"/>
    <mergeCell ref="A906:B906"/>
    <mergeCell ref="E911:F911"/>
    <mergeCell ref="A912:B912"/>
    <mergeCell ref="E917:F917"/>
    <mergeCell ref="A918:B918"/>
    <mergeCell ref="E921:F921"/>
    <mergeCell ref="E922:F922"/>
    <mergeCell ref="E923:G923"/>
    <mergeCell ref="A924:G924"/>
    <mergeCell ref="A925:B925"/>
    <mergeCell ref="E932:F932"/>
    <mergeCell ref="A933:B933"/>
    <mergeCell ref="E935:F935"/>
    <mergeCell ref="A936:B936"/>
    <mergeCell ref="E938:F938"/>
    <mergeCell ref="E939:F939"/>
    <mergeCell ref="E940:G940"/>
    <mergeCell ref="A941:G941"/>
    <mergeCell ref="A942:B942"/>
    <mergeCell ref="E944:F944"/>
    <mergeCell ref="A945:B945"/>
    <mergeCell ref="E948:F948"/>
    <mergeCell ref="E949:F949"/>
    <mergeCell ref="E950:G950"/>
    <mergeCell ref="A951:G951"/>
    <mergeCell ref="A952:B952"/>
    <mergeCell ref="E955:F955"/>
    <mergeCell ref="A956:B956"/>
    <mergeCell ref="E958:F958"/>
    <mergeCell ref="A959:B959"/>
    <mergeCell ref="E962:F962"/>
    <mergeCell ref="E963:F963"/>
    <mergeCell ref="E964:G964"/>
    <mergeCell ref="A965:G965"/>
    <mergeCell ref="A966:B966"/>
    <mergeCell ref="E970:F970"/>
    <mergeCell ref="A971:B971"/>
    <mergeCell ref="E973:F973"/>
    <mergeCell ref="E974:F974"/>
    <mergeCell ref="E975:G975"/>
    <mergeCell ref="A976:G976"/>
    <mergeCell ref="A977:B977"/>
    <mergeCell ref="E979:F979"/>
    <mergeCell ref="A980:B980"/>
    <mergeCell ref="E983:F983"/>
    <mergeCell ref="E984:F984"/>
    <mergeCell ref="E985:G985"/>
    <mergeCell ref="A986:G986"/>
    <mergeCell ref="A987:B987"/>
    <mergeCell ref="E989:F989"/>
    <mergeCell ref="A990:B990"/>
    <mergeCell ref="E995:F995"/>
    <mergeCell ref="E996:F996"/>
    <mergeCell ref="E997:G997"/>
    <mergeCell ref="A998:G998"/>
    <mergeCell ref="A999:B999"/>
    <mergeCell ref="E1001:F1001"/>
    <mergeCell ref="E1002:F1002"/>
    <mergeCell ref="E1003:G1003"/>
    <mergeCell ref="A1004:G1004"/>
    <mergeCell ref="A1005:B1005"/>
    <mergeCell ref="E1007:F1007"/>
    <mergeCell ref="E1008:F1008"/>
    <mergeCell ref="E1009:G1009"/>
    <mergeCell ref="A1010:G1010"/>
    <mergeCell ref="A1011:B1011"/>
    <mergeCell ref="E1013:F1013"/>
    <mergeCell ref="E1014:F1014"/>
    <mergeCell ref="E1015:G1015"/>
    <mergeCell ref="A1016:G1016"/>
    <mergeCell ref="A1017:B1017"/>
    <mergeCell ref="E1019:F1019"/>
    <mergeCell ref="E1020:F1020"/>
    <mergeCell ref="E1021:G1021"/>
    <mergeCell ref="A1022:G1022"/>
    <mergeCell ref="A1023:B1023"/>
    <mergeCell ref="E1025:F1025"/>
    <mergeCell ref="A1026:B1026"/>
    <mergeCell ref="E1029:F1029"/>
    <mergeCell ref="E1030:F1030"/>
    <mergeCell ref="E1031:G1031"/>
    <mergeCell ref="A1032:G1032"/>
    <mergeCell ref="A1033:B1033"/>
    <mergeCell ref="E1035:F1035"/>
    <mergeCell ref="A1036:B1036"/>
    <mergeCell ref="E1041:F1041"/>
    <mergeCell ref="E1042:F1042"/>
    <mergeCell ref="E1043:G1043"/>
    <mergeCell ref="A1044:G1044"/>
    <mergeCell ref="A1045:B1045"/>
    <mergeCell ref="E1047:F1047"/>
    <mergeCell ref="E1048:F1048"/>
    <mergeCell ref="E1049:G1049"/>
    <mergeCell ref="A1050:G1050"/>
    <mergeCell ref="A1051:B1051"/>
    <mergeCell ref="E1053:F1053"/>
    <mergeCell ref="E1054:F1054"/>
    <mergeCell ref="E1055:G1055"/>
    <mergeCell ref="A1056:G1056"/>
    <mergeCell ref="A1057:B1057"/>
    <mergeCell ref="E1059:F1059"/>
    <mergeCell ref="E1060:F1060"/>
    <mergeCell ref="E1061:G1061"/>
    <mergeCell ref="A1062:G1062"/>
    <mergeCell ref="A1063:B1063"/>
    <mergeCell ref="E1065:F1065"/>
    <mergeCell ref="E1066:F1066"/>
    <mergeCell ref="E1067:G1067"/>
    <mergeCell ref="A1068:G1068"/>
    <mergeCell ref="A1069:B1069"/>
    <mergeCell ref="E1076:F1076"/>
    <mergeCell ref="A1077:B1077"/>
    <mergeCell ref="E1079:F1079"/>
    <mergeCell ref="A1080:B1080"/>
    <mergeCell ref="E1082:F1082"/>
    <mergeCell ref="E1083:F1083"/>
    <mergeCell ref="E1084:G1084"/>
    <mergeCell ref="A1085:G1085"/>
    <mergeCell ref="A1086:B1086"/>
    <mergeCell ref="E1089:F1089"/>
    <mergeCell ref="E1090:F1090"/>
    <mergeCell ref="E1091:G1091"/>
    <mergeCell ref="A1092:G1092"/>
    <mergeCell ref="A1093:B1093"/>
    <mergeCell ref="E1098:F1098"/>
    <mergeCell ref="E1099:F1099"/>
    <mergeCell ref="E1100:G1100"/>
    <mergeCell ref="A1101:G1101"/>
    <mergeCell ref="A1102:B1102"/>
    <mergeCell ref="E1104:F1104"/>
    <mergeCell ref="E1105:F1105"/>
    <mergeCell ref="E1106:G1106"/>
    <mergeCell ref="A1107:G1107"/>
    <mergeCell ref="A1108:B1108"/>
    <mergeCell ref="E1110:F1110"/>
    <mergeCell ref="E1111:F1111"/>
    <mergeCell ref="E1112:G1112"/>
    <mergeCell ref="A1113:G1113"/>
    <mergeCell ref="A1114:B1114"/>
    <mergeCell ref="E1116:F1116"/>
    <mergeCell ref="E1117:F1117"/>
    <mergeCell ref="E1118:G1118"/>
    <mergeCell ref="A1119:G1119"/>
    <mergeCell ref="A1120:B1120"/>
    <mergeCell ref="E1122:F1122"/>
    <mergeCell ref="E1123:F1123"/>
  </mergeCells>
  <pageMargins left="0.5" right="0.5" top="0.5" bottom="0.5" header="0.0" footer="0.0"/>
  <pageSetup orientation="portrait" scale="85" paperSize="9"/>
  <drawing r:id="rIdDr7"/>
</worksheet>
</file>

<file path=xl/worksheets/sheet8.xml><?xml version="1.0" encoding="utf-8"?>
<worksheet xmlns="http://schemas.openxmlformats.org/spreadsheetml/2006/main" xmlns:r="http://schemas.openxmlformats.org/officeDocument/2006/relationships">
  <sheetPr>
    <outlinePr summaryBelow="0"/>
  </sheetPr>
  <dimension ref="A1:G13"/>
  <sheetViews>
    <sheetView workbookViewId="0"/>
  </sheetViews>
  <sheetFormatPr defaultRowHeight="15"/>
  <cols>
    <col min="1" max="1" customWidth="true" width="10.333333"/>
    <col min="2" max="2" bestFit="true" customWidth="false" width="52.0"/>
    <col min="3" max="3" customWidth="true" width="9.333333"/>
    <col min="4" max="4" customWidth="true" width="8.333333"/>
    <col min="5" max="5" customWidth="true" width="10.333333"/>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43" t="inlineStr">
        <is>
          <r>
            <t xml:space="preserve">
</t>
          </r>
        </is>
      </c>
      <c r="C2" s="43" t="inlineStr"/>
      <c r="D2" s="43" t="inlineStr"/>
      <c r="E2" s="43" t="inlineStr"/>
      <c r="F2" s="43" t="inlineStr"/>
      <c r="G2" s="9" t="inlineStr"/>
    </row>
    <row r="3" customHeight="1" ht="22">
      <c r="A3" s="2" t="inlineStr">
        <is>
          <r>
            <t xml:space="preserve">CÓDIGO</t>
          </r>
        </is>
      </c>
      <c r="B3" s="2" t="inlineStr">
        <is>
          <r>
            <t xml:space="preserve">DESCRIÇÃO</t>
          </r>
        </is>
      </c>
      <c r="C3" s="2" t="inlineStr">
        <is>
          <r>
            <t xml:space="preserve">FONTE</t>
          </r>
        </is>
      </c>
      <c r="D3" s="2" t="inlineStr">
        <is>
          <r>
            <t xml:space="preserve">UND</t>
          </r>
        </is>
      </c>
      <c r="E3" s="2" t="inlineStr">
        <is>
          <r>
            <t xml:space="preserve">QUANTIDADE</t>
          </r>
        </is>
      </c>
      <c r="F3" s="2" t="inlineStr">
        <is>
          <r>
            <t xml:space="preserve">PREÇO
UNITÁRIO R$</t>
          </r>
        </is>
      </c>
      <c r="G3" s="2" t="inlineStr">
        <is>
          <r>
            <t xml:space="preserve">PREÇO
TOTAL R$</t>
          </r>
        </is>
      </c>
    </row>
    <row r="4" customHeight="0" bestFit="1" ht="20">
      <c r="A4" s="6" t="inlineStr">
        <is>
          <r>
            <t xml:space="preserve">COM-09929830</t>
          </r>
        </is>
      </c>
      <c r="B4" s="44" t="inlineStr">
        <is>
          <r>
            <t xml:space="preserve">ADMINISTRAÇÃO E CONTROLE (ELETROTÉCNICO E ELETRICISTA)</t>
          </r>
        </is>
      </c>
      <c r="C4" s="6" t="inlineStr">
        <is>
          <r>
            <t xml:space="preserve">Composições Próprias</t>
          </r>
        </is>
      </c>
      <c r="D4" s="6" t="inlineStr">
        <is>
          <r>
            <t xml:space="preserve">MÊS</t>
          </r>
        </is>
      </c>
      <c r="E4" s="7" t="n">
        <v>6.0</v>
      </c>
      <c r="F4" s="8" t="n">
        <v>9124.96</v>
      </c>
      <c r="G4" s="8" t="n">
        <f>ROUND(ROUND(E4,2)*ROUND(F4,2),2)</f>
        <v>54749.76</v>
      </c>
    </row>
    <row r="5" customHeight="0" bestFit="1" ht="32">
      <c r="A5" s="6" t="inlineStr">
        <is>
          <r>
            <t xml:space="preserve">100616</t>
          </r>
        </is>
      </c>
      <c r="B5" s="44" t="inlineStr">
        <is>
          <r>
            <t xml:space="preserve">ASSENTAMENTO DE POSTE DE CONCRETO COM COMPRIMENTO NOMINAL DE 12 M, CARGA NOMINAL DE 1000 DAN, ENGASTAMENTO BASE CONCRETADA COM 1 M DE CONCRETO E 0,8 M DE SOLO (NÃO INCLUI FORNECIMENTO). AF_04/2025</t>
          </r>
        </is>
      </c>
      <c r="C5" s="6" t="inlineStr">
        <is>
          <r>
            <t xml:space="preserve">SINAPI</t>
          </r>
        </is>
      </c>
      <c r="D5" s="6" t="inlineStr">
        <is>
          <r>
            <t xml:space="preserve">UN</t>
          </r>
        </is>
      </c>
      <c r="E5" s="7" t="n">
        <v>1.0</v>
      </c>
      <c r="F5" s="8" t="n">
        <v>2193.65</v>
      </c>
      <c r="G5" s="8" t="n">
        <f>ROUND(ROUND(E5,2)*ROUND(F5,2),2)</f>
        <v>2193.65</v>
      </c>
    </row>
    <row r="6" customHeight="0" bestFit="1" ht="32">
      <c r="A6" s="6" t="inlineStr">
        <is>
          <r>
            <t xml:space="preserve">100615</t>
          </r>
        </is>
      </c>
      <c r="B6" s="44" t="inlineStr">
        <is>
          <r>
            <t xml:space="preserve">ASSENTAMENTO DE POSTE DE CONCRETO COM COMPRIMENTO NOMINAL DE 12 M, CARGA NOMINAL DE 600 DAN, ENGASTAMENTO BASE CONCRETADA COM 1 M DE CONCRETO E 0,8 M DE SOLO (NÃO INCLUI FORNECIMENTO). AF_04/2025</t>
          </r>
        </is>
      </c>
      <c r="C6" s="6" t="inlineStr">
        <is>
          <r>
            <t xml:space="preserve">SINAPI</t>
          </r>
        </is>
      </c>
      <c r="D6" s="6" t="inlineStr">
        <is>
          <r>
            <t xml:space="preserve">UN</t>
          </r>
        </is>
      </c>
      <c r="E6" s="7" t="n">
        <v>1.0</v>
      </c>
      <c r="F6" s="8" t="n">
        <v>1457.87</v>
      </c>
      <c r="G6" s="8" t="n">
        <f>ROUND(ROUND(E6,2)*ROUND(F6,2),2)</f>
        <v>1457.87</v>
      </c>
    </row>
    <row r="7" customHeight="0" bestFit="1" ht="24">
      <c r="A7" s="6" t="inlineStr">
        <is>
          <r>
            <t xml:space="preserve">97888</t>
          </r>
        </is>
      </c>
      <c r="B7" s="44" t="inlineStr">
        <is>
          <r>
            <t xml:space="preserve">CAIXA ENTERRADA ELÉTRICA RETANGULAR, EM ALVENARIA COM TIJOLOS CERÂMICOS MACIÇOS, FUNDO COM BRITA, DIMENSÕES INTERNAS: 0,6X0,6X0,6 M. AF_12/2020</t>
          </r>
        </is>
      </c>
      <c r="C7" s="6" t="inlineStr">
        <is>
          <r>
            <t xml:space="preserve">SINAPI</t>
          </r>
        </is>
      </c>
      <c r="D7" s="6" t="inlineStr">
        <is>
          <r>
            <t xml:space="preserve">UN</t>
          </r>
        </is>
      </c>
      <c r="E7" s="7" t="n">
        <v>2.0</v>
      </c>
      <c r="F7" s="8" t="n">
        <v>623.87</v>
      </c>
      <c r="G7" s="8" t="n">
        <f>ROUND(ROUND(E7,2)*ROUND(F7,2),2)</f>
        <v>1247.74</v>
      </c>
    </row>
    <row r="8" customHeight="0" bestFit="1" ht="20">
      <c r="A8" s="6" t="inlineStr">
        <is>
          <r>
            <t xml:space="preserve">COMP-88895730</t>
          </r>
        </is>
      </c>
      <c r="B8" s="44" t="inlineStr">
        <is>
          <r>
            <t xml:space="preserve">Derivação N3</t>
          </r>
        </is>
      </c>
      <c r="C8" s="6" t="inlineStr">
        <is>
          <r>
            <t xml:space="preserve">Composições Próprias</t>
          </r>
        </is>
      </c>
      <c r="D8" s="6" t="inlineStr">
        <is>
          <r>
            <t xml:space="preserve">UN</t>
          </r>
        </is>
      </c>
      <c r="E8" s="7" t="n">
        <v>1.0</v>
      </c>
      <c r="F8" s="8" t="n">
        <v>591.57</v>
      </c>
      <c r="G8" s="8" t="n">
        <f>ROUND(ROUND(E8,2)*ROUND(F8,2),2)</f>
        <v>591.57</v>
      </c>
    </row>
    <row r="9" customHeight="0" bestFit="1" ht="20">
      <c r="A9" s="6" t="inlineStr">
        <is>
          <r>
            <t xml:space="preserve">COMP-73202410</t>
          </r>
        </is>
      </c>
      <c r="B9" s="44" t="inlineStr">
        <is>
          <r>
            <t xml:space="preserve">Estrutura tipo N3 com transformador 150 kva 220-0,127kv</t>
          </r>
        </is>
      </c>
      <c r="C9" s="6" t="inlineStr">
        <is>
          <r>
            <t xml:space="preserve">Composições Próprias</t>
          </r>
        </is>
      </c>
      <c r="D9" s="6" t="inlineStr">
        <is>
          <r>
            <t xml:space="preserve">UN</t>
          </r>
        </is>
      </c>
      <c r="E9" s="7" t="n">
        <v>1.0</v>
      </c>
      <c r="F9" s="8" t="n">
        <v>62988.59</v>
      </c>
      <c r="G9" s="8" t="n">
        <f>ROUND(ROUND(E9,2)*ROUND(F9,2),2)</f>
        <v>62988.59</v>
      </c>
    </row>
    <row r="10" customHeight="0" bestFit="1" ht="20">
      <c r="A10" s="6" t="inlineStr">
        <is>
          <r>
            <t xml:space="preserve">COM-12956880</t>
          </r>
        </is>
      </c>
      <c r="B10" s="44" t="inlineStr">
        <is>
          <r>
            <t xml:space="preserve">Estrutura tipo N3-N3 com chave fusivel (UN)</t>
          </r>
        </is>
      </c>
      <c r="C10" s="6" t="inlineStr">
        <is>
          <r>
            <t xml:space="preserve">Composições Próprias</t>
          </r>
        </is>
      </c>
      <c r="D10" s="6" t="inlineStr">
        <is>
          <r>
            <t xml:space="preserve">UN</t>
          </r>
        </is>
      </c>
      <c r="E10" s="7" t="n">
        <v>1.0</v>
      </c>
      <c r="F10" s="8" t="n">
        <v>6311.1</v>
      </c>
      <c r="G10" s="8" t="n">
        <f>ROUND(ROUND(E10,2)*ROUND(F10,2),2)</f>
        <v>6311.1</v>
      </c>
    </row>
    <row r="11" customHeight="0" bestFit="1" ht="20">
      <c r="A11" s="6" t="inlineStr">
        <is>
          <r>
            <t xml:space="preserve">COM-00833035</t>
          </r>
        </is>
      </c>
      <c r="B11" s="44" t="inlineStr">
        <is>
          <r>
            <t xml:space="preserve">MURETA PARA MEDIÇÃO - DIMENSÕES - 2,10x2,00x0,40M (REF ABR2024) (UN)</t>
          </r>
        </is>
      </c>
      <c r="C11" s="6" t="inlineStr">
        <is>
          <r>
            <t xml:space="preserve">Composições Próprias</t>
          </r>
        </is>
      </c>
      <c r="D11" s="6" t="inlineStr">
        <is>
          <r>
            <t xml:space="preserve">UN</t>
          </r>
        </is>
      </c>
      <c r="E11" s="7" t="n">
        <v>1.0</v>
      </c>
      <c r="F11" s="8" t="n">
        <v>2488.26</v>
      </c>
      <c r="G11" s="8" t="n">
        <f>ROUND(ROUND(E11,2)*ROUND(F11,2),2)</f>
        <v>2488.26</v>
      </c>
    </row>
    <row r="12" customHeight="0" bestFit="1" ht="20">
      <c r="A12" s="6" t="inlineStr">
        <is>
          <r>
            <t xml:space="preserve">00041210</t>
          </r>
        </is>
      </c>
      <c r="B12" s="44" t="inlineStr">
        <is>
          <r>
            <t xml:space="preserve">POSTE DE CONCRETO ARMADO DE SECAO DUPLO T, EXTENSAO DE 12,00 M, RESISTENCIA DE 1000 DAN, TIPO B-1,5</t>
          </r>
        </is>
      </c>
      <c r="C12" s="6" t="inlineStr">
        <is>
          <r>
            <t xml:space="preserve">SINAPI</t>
          </r>
        </is>
      </c>
      <c r="D12" s="6" t="inlineStr">
        <is>
          <r>
            <t xml:space="preserve">UN</t>
          </r>
        </is>
      </c>
      <c r="E12" s="7" t="n">
        <v>1.0</v>
      </c>
      <c r="F12" s="8" t="n">
        <v>5056.04</v>
      </c>
      <c r="G12" s="8" t="n">
        <f>ROUND(ROUND(E12,2)*ROUND(F12,2),2)</f>
        <v>5056.04</v>
      </c>
    </row>
    <row r="13" customHeight="0" bestFit="1" ht="20">
      <c r="A13" s="6" t="inlineStr">
        <is>
          <r>
            <t xml:space="preserve">00041209</t>
          </r>
        </is>
      </c>
      <c r="B13" s="44" t="inlineStr">
        <is>
          <r>
            <t xml:space="preserve">POSTE DE CONCRETO ARMADO DE SECAO DUPLO T, EXTENSAO DE 12,00 M, RESISTENCIA DE 600 DAN, TIPO B</t>
          </r>
        </is>
      </c>
      <c r="C13" s="6" t="inlineStr">
        <is>
          <r>
            <t xml:space="preserve">SINAPI</t>
          </r>
        </is>
      </c>
      <c r="D13" s="6" t="inlineStr">
        <is>
          <r>
            <t xml:space="preserve">UN</t>
          </r>
        </is>
      </c>
      <c r="E13" s="7" t="n">
        <v>1.0</v>
      </c>
      <c r="F13" s="8" t="n">
        <v>3300.25</v>
      </c>
      <c r="G13" s="8" t="n">
        <f>ROUND(ROUND(E13,2)*ROUND(F13,2),2)</f>
        <v>3300.25</v>
      </c>
    </row>
  </sheetData>
  <mergeCells>
    <mergeCell ref="A1:G1"/>
    <mergeCell ref="B2:F2"/>
  </mergeCells>
  <pageMargins left="0.5" right="0.5" top="0.5" bottom="0.5" header="0.0" footer="0.0"/>
  <pageSetup orientation="landscape" scale="85" paperSize="77"/>
  <drawing r:id="rIdDr8"/>
</worksheet>
</file>

<file path=xl/worksheets/sheet9.xml><?xml version="1.0" encoding="utf-8"?>
<worksheet xmlns="http://schemas.openxmlformats.org/spreadsheetml/2006/main" xmlns:r="http://schemas.openxmlformats.org/officeDocument/2006/relationships">
  <sheetPr>
    <outlinePr summaryBelow="0"/>
  </sheetPr>
  <dimension ref="A1:G8"/>
  <sheetViews>
    <sheetView workbookViewId="0"/>
  </sheetViews>
  <sheetFormatPr defaultRowHeight="15"/>
  <cols>
    <col min="1" max="1" customWidth="true" width="10.333333"/>
    <col min="2" max="2" bestFit="true" customWidth="false" width="52.0"/>
    <col min="3" max="3" customWidth="true" width="9.333333"/>
    <col min="4" max="4" customWidth="true" width="8.333333"/>
    <col min="5" max="5" customWidth="true" width="10.333333"/>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43" t="inlineStr">
        <is>
          <r>
            <t xml:space="preserve">
</t>
          </r>
        </is>
      </c>
      <c r="C2" s="43" t="inlineStr"/>
      <c r="D2" s="43" t="inlineStr"/>
      <c r="E2" s="43" t="inlineStr"/>
      <c r="F2" s="43" t="inlineStr"/>
      <c r="G2" s="9" t="inlineStr"/>
    </row>
    <row r="3" customHeight="1" ht="22">
      <c r="A3" s="2" t="inlineStr">
        <is>
          <r>
            <t xml:space="preserve">CÓDIGO</t>
          </r>
        </is>
      </c>
      <c r="B3" s="2" t="inlineStr">
        <is>
          <r>
            <t xml:space="preserve">DESCRIÇÃO</t>
          </r>
        </is>
      </c>
      <c r="C3" s="2" t="inlineStr">
        <is>
          <r>
            <t xml:space="preserve">FONTE</t>
          </r>
        </is>
      </c>
      <c r="D3" s="2" t="inlineStr">
        <is>
          <r>
            <t xml:space="preserve">UND</t>
          </r>
        </is>
      </c>
      <c r="E3" s="2" t="inlineStr">
        <is>
          <r>
            <t xml:space="preserve">QUANTIDADE</t>
          </r>
        </is>
      </c>
      <c r="F3" s="2" t="inlineStr">
        <is>
          <r>
            <t xml:space="preserve">PREÇO
UNITÁRIO R$</t>
          </r>
        </is>
      </c>
      <c r="G3" s="2" t="inlineStr">
        <is>
          <r>
            <t xml:space="preserve">PREÇO
TOTAL R$</t>
          </r>
        </is>
      </c>
    </row>
    <row r="4" customHeight="0" bestFit="1" ht="20">
      <c r="A4" s="6" t="inlineStr">
        <is>
          <r>
            <t xml:space="preserve">COM-09929830</t>
          </r>
        </is>
      </c>
      <c r="B4" s="44" t="inlineStr">
        <is>
          <r>
            <t xml:space="preserve">ADMINISTRAÇÃO E CONTROLE (ELETROTÉCNICO E ELETRICISTA)</t>
          </r>
        </is>
      </c>
      <c r="C4" s="6" t="inlineStr">
        <is>
          <r>
            <t xml:space="preserve">Composições Próprias</t>
          </r>
        </is>
      </c>
      <c r="D4" s="6" t="inlineStr">
        <is>
          <r>
            <t xml:space="preserve">MÊS</t>
          </r>
        </is>
      </c>
      <c r="E4" s="7" t="n">
        <v>6.0</v>
      </c>
      <c r="F4" s="8" t="n">
        <v>9124.96</v>
      </c>
      <c r="G4" s="8" t="n">
        <f>ROUND(ROUND(E4,2)*ROUND(F4,2),2)</f>
        <v>54749.76</v>
      </c>
    </row>
    <row r="5" customHeight="0" bestFit="1" ht="20">
      <c r="A5" s="6" t="inlineStr">
        <is>
          <r>
            <t xml:space="preserve">COMP-88895730</t>
          </r>
        </is>
      </c>
      <c r="B5" s="44" t="inlineStr">
        <is>
          <r>
            <t xml:space="preserve">Derivação N3</t>
          </r>
        </is>
      </c>
      <c r="C5" s="6" t="inlineStr">
        <is>
          <r>
            <t xml:space="preserve">Composições Próprias</t>
          </r>
        </is>
      </c>
      <c r="D5" s="6" t="inlineStr">
        <is>
          <r>
            <t xml:space="preserve">UN</t>
          </r>
        </is>
      </c>
      <c r="E5" s="7" t="n">
        <v>1.0</v>
      </c>
      <c r="F5" s="8" t="n">
        <v>591.57</v>
      </c>
      <c r="G5" s="8" t="n">
        <f>ROUND(ROUND(E5,2)*ROUND(F5,2),2)</f>
        <v>591.57</v>
      </c>
    </row>
    <row r="6" customHeight="0" bestFit="1" ht="20">
      <c r="A6" s="6" t="inlineStr">
        <is>
          <r>
            <t xml:space="preserve">COMP-73202410</t>
          </r>
        </is>
      </c>
      <c r="B6" s="44" t="inlineStr">
        <is>
          <r>
            <t xml:space="preserve">Estrutura tipo N3 com transformador 150 kva 220-0,127kv</t>
          </r>
        </is>
      </c>
      <c r="C6" s="6" t="inlineStr">
        <is>
          <r>
            <t xml:space="preserve">Composições Próprias</t>
          </r>
        </is>
      </c>
      <c r="D6" s="6" t="inlineStr">
        <is>
          <r>
            <t xml:space="preserve">UN</t>
          </r>
        </is>
      </c>
      <c r="E6" s="7" t="n">
        <v>1.0</v>
      </c>
      <c r="F6" s="8" t="n">
        <v>62988.59</v>
      </c>
      <c r="G6" s="8" t="n">
        <f>ROUND(ROUND(E6,2)*ROUND(F6,2),2)</f>
        <v>62988.59</v>
      </c>
    </row>
    <row r="7" customHeight="0" bestFit="1" ht="20">
      <c r="A7" s="6" t="inlineStr">
        <is>
          <r>
            <t xml:space="preserve">COM-12956880</t>
          </r>
        </is>
      </c>
      <c r="B7" s="44" t="inlineStr">
        <is>
          <r>
            <t xml:space="preserve">Estrutura tipo N3-N3 com chave fusivel (UN)</t>
          </r>
        </is>
      </c>
      <c r="C7" s="6" t="inlineStr">
        <is>
          <r>
            <t xml:space="preserve">Composições Próprias</t>
          </r>
        </is>
      </c>
      <c r="D7" s="6" t="inlineStr">
        <is>
          <r>
            <t xml:space="preserve">UN</t>
          </r>
        </is>
      </c>
      <c r="E7" s="7" t="n">
        <v>1.0</v>
      </c>
      <c r="F7" s="8" t="n">
        <v>6311.1</v>
      </c>
      <c r="G7" s="8" t="n">
        <f>ROUND(ROUND(E7,2)*ROUND(F7,2),2)</f>
        <v>6311.1</v>
      </c>
    </row>
    <row r="8" customHeight="0" bestFit="1" ht="20">
      <c r="A8" s="6" t="inlineStr">
        <is>
          <r>
            <t xml:space="preserve">COM-00833035</t>
          </r>
        </is>
      </c>
      <c r="B8" s="44" t="inlineStr">
        <is>
          <r>
            <t xml:space="preserve">MURETA PARA MEDIÇÃO - DIMENSÕES - 2,10x2,00x0,40M (REF ABR2024) (UN)</t>
          </r>
        </is>
      </c>
      <c r="C8" s="6" t="inlineStr">
        <is>
          <r>
            <t xml:space="preserve">Composições Próprias</t>
          </r>
        </is>
      </c>
      <c r="D8" s="6" t="inlineStr">
        <is>
          <r>
            <t xml:space="preserve">UN</t>
          </r>
        </is>
      </c>
      <c r="E8" s="7" t="n">
        <v>1.0</v>
      </c>
      <c r="F8" s="8" t="n">
        <v>2488.26</v>
      </c>
      <c r="G8" s="8" t="n">
        <f>ROUND(ROUND(E8,2)*ROUND(F8,2),2)</f>
        <v>2488.26</v>
      </c>
    </row>
  </sheetData>
  <mergeCells>
    <mergeCell ref="A1:G1"/>
    <mergeCell ref="B2:F2"/>
  </mergeCells>
  <pageMargins left="0.5" right="0.5" top="0.5" bottom="0.5" header="0.0" footer="0.0"/>
  <pageSetup orientation="landscape" scale="85" paperSize="77"/>
  <drawing r:id="rIdDr9"/>
</worksheet>
</file>

<file path=xl/worksheets/sheet10.xml><?xml version="1.0" encoding="utf-8"?>
<worksheet xmlns="http://schemas.openxmlformats.org/spreadsheetml/2006/main" xmlns:r="http://schemas.openxmlformats.org/officeDocument/2006/relationships">
  <sheetPr>
    <outlinePr summaryBelow="0"/>
  </sheetPr>
  <dimension ref="A1:G117"/>
  <sheetViews>
    <sheetView workbookViewId="0"/>
  </sheetViews>
  <sheetFormatPr defaultRowHeight="15"/>
  <cols>
    <col min="1" max="1" customWidth="true" width="10.333333"/>
    <col min="2" max="2" bestFit="true" customWidth="false" width="52.0"/>
    <col min="3" max="3" customWidth="true" width="9.333333"/>
    <col min="4" max="4" customWidth="true" width="8.333333"/>
    <col min="5" max="5" customWidth="true" width="10.333333"/>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43" t="inlineStr">
        <is>
          <r>
            <t xml:space="preserve">
</t>
          </r>
        </is>
      </c>
      <c r="C2" s="43" t="inlineStr"/>
      <c r="D2" s="43" t="inlineStr"/>
      <c r="E2" s="43" t="inlineStr"/>
      <c r="F2" s="43" t="inlineStr"/>
      <c r="G2" s="9" t="inlineStr"/>
    </row>
    <row r="3" customHeight="1" ht="22">
      <c r="A3" s="2" t="inlineStr">
        <is>
          <r>
            <t xml:space="preserve">CÓDIGO</t>
          </r>
        </is>
      </c>
      <c r="B3" s="2" t="inlineStr">
        <is>
          <r>
            <t xml:space="preserve">DESCRIÇÃO</t>
          </r>
        </is>
      </c>
      <c r="C3" s="2" t="inlineStr">
        <is>
          <r>
            <t xml:space="preserve">FONTE</t>
          </r>
        </is>
      </c>
      <c r="D3" s="2" t="inlineStr">
        <is>
          <r>
            <t xml:space="preserve">UND</t>
          </r>
        </is>
      </c>
      <c r="E3" s="2" t="inlineStr">
        <is>
          <r>
            <t xml:space="preserve">QUANTIDADE</t>
          </r>
        </is>
      </c>
      <c r="F3" s="2" t="inlineStr">
        <is>
          <r>
            <t xml:space="preserve">PREÇO
UNITÁRIO R$</t>
          </r>
        </is>
      </c>
      <c r="G3" s="2" t="inlineStr">
        <is>
          <r>
            <t xml:space="preserve">PREÇO
TOTAL R$</t>
          </r>
        </is>
      </c>
    </row>
    <row r="4" customHeight="0" bestFit="1" ht="20">
      <c r="A4" s="6" t="inlineStr">
        <is>
          <r>
            <t xml:space="preserve">88238</t>
          </r>
        </is>
      </c>
      <c r="B4" s="44" t="inlineStr">
        <is>
          <r>
            <t xml:space="preserve">AJUDANTE DE ARMADOR COM ENCARGOS COMPLEMENTARES</t>
          </r>
        </is>
      </c>
      <c r="C4" s="6" t="inlineStr">
        <is>
          <r>
            <t xml:space="preserve">SINAPI</t>
          </r>
        </is>
      </c>
      <c r="D4" s="6" t="inlineStr">
        <is>
          <r>
            <t xml:space="preserve">H</t>
          </r>
        </is>
      </c>
      <c r="E4" s="7" t="n">
        <v>0.179224978176</v>
      </c>
      <c r="F4" s="8" t="n">
        <v>28.7</v>
      </c>
      <c r="G4" s="8" t="n">
        <f>ROUND(ROUND(E4,2)*ROUND(F4,2),2)</f>
        <v>5.17</v>
      </c>
    </row>
    <row r="5" customHeight="0" bestFit="1" ht="20">
      <c r="A5" s="6" t="inlineStr">
        <is>
          <r>
            <t xml:space="preserve">88239</t>
          </r>
        </is>
      </c>
      <c r="B5" s="44" t="inlineStr">
        <is>
          <r>
            <t xml:space="preserve">AJUDANTE DE CARPINTEIRO COM ENCARGOS COMPLEMENTARES</t>
          </r>
        </is>
      </c>
      <c r="C5" s="6" t="inlineStr">
        <is>
          <r>
            <t xml:space="preserve">SINAPI</t>
          </r>
        </is>
      </c>
      <c r="D5" s="6" t="inlineStr">
        <is>
          <r>
            <t xml:space="preserve">H</t>
          </r>
        </is>
      </c>
      <c r="E5" s="7" t="n">
        <v>2.43406976</v>
      </c>
      <c r="F5" s="8" t="n">
        <v>28.54</v>
      </c>
      <c r="G5" s="8" t="n">
        <f>ROUND(ROUND(E5,2)*ROUND(F5,2),2)</f>
        <v>69.35</v>
      </c>
    </row>
    <row r="6" customHeight="0" bestFit="1" ht="24">
      <c r="A6" s="6" t="inlineStr">
        <is>
          <r>
            <t xml:space="preserve">103328</t>
          </r>
        </is>
      </c>
      <c r="B6" s="44" t="inlineStr">
        <is>
          <r>
            <t xml:space="preserve">ALVENARIA DE VEDAÇÃO DE BLOCOS CERÂMICOS FURADOS NA HORIZONTAL DE 9X19X19 CM (ESPESSURA 9 CM) E ARGAMASSA DE ASSENTAMENTO COM PREPARO EM BETONEIRA. AF_12/2021</t>
          </r>
        </is>
      </c>
      <c r="C6" s="6" t="inlineStr">
        <is>
          <r>
            <t xml:space="preserve">SINAPI</t>
          </r>
        </is>
      </c>
      <c r="D6" s="6" t="inlineStr">
        <is>
          <r>
            <t xml:space="preserve">M2</t>
          </r>
        </is>
      </c>
      <c r="E6" s="7" t="n">
        <v>9.9</v>
      </c>
      <c r="F6" s="8" t="n">
        <v>107.81</v>
      </c>
      <c r="G6" s="8" t="n">
        <f>ROUND(ROUND(E6,2)*ROUND(F6,2),2)</f>
        <v>1067.32</v>
      </c>
    </row>
    <row r="7" customHeight="0" bestFit="1" ht="32">
      <c r="A7" s="6" t="inlineStr">
        <is>
          <r>
            <t xml:space="preserve">87292</t>
          </r>
        </is>
      </c>
      <c r="B7" s="44" t="inlineStr">
        <is>
          <r>
            <t xml:space="preserve">ARGAMASSA TRAÇO 1:2:8 (EM VOLUME DE CIMENTO, CAL E AREIA MÉDIA ÚMIDA) PARA EMBOÇO/MASSA ÚNICA/ASSENTAMENTO DE ALVENARIA DE VEDAÇÃO, PREPARO MECÂNICO COM BETONEIRA 400 L. AF_08/2019</t>
          </r>
        </is>
      </c>
      <c r="C7" s="6" t="inlineStr">
        <is>
          <r>
            <t xml:space="preserve">SINAPI</t>
          </r>
        </is>
      </c>
      <c r="D7" s="6" t="inlineStr">
        <is>
          <r>
            <t xml:space="preserve">M3</t>
          </r>
        </is>
      </c>
      <c r="E7" s="7" t="n">
        <v>0.492915</v>
      </c>
      <c r="F7" s="8" t="n">
        <v>794.2</v>
      </c>
      <c r="G7" s="8" t="n">
        <f>ROUND(ROUND(E7,2)*ROUND(F7,2),2)</f>
        <v>389.16</v>
      </c>
    </row>
    <row r="8" customHeight="0" bestFit="1" ht="24">
      <c r="A8" s="6" t="inlineStr">
        <is>
          <r>
            <t xml:space="preserve">87377</t>
          </r>
        </is>
      </c>
      <c r="B8" s="44" t="inlineStr">
        <is>
          <r>
            <t xml:space="preserve">ARGAMASSA TRAÇO 1:3 (EM VOLUME DE CIMENTO E AREIA GROSSA ÚMIDA) PARA CHAPISCO CONVENCIONAL, PREPARO MANUAL. AF_08/2019</t>
          </r>
        </is>
      </c>
      <c r="C8" s="6" t="inlineStr">
        <is>
          <r>
            <t xml:space="preserve">SINAPI</t>
          </r>
        </is>
      </c>
      <c r="D8" s="6" t="inlineStr">
        <is>
          <r>
            <t xml:space="preserve">M3</t>
          </r>
        </is>
      </c>
      <c r="E8" s="7" t="n">
        <v>0.037925</v>
      </c>
      <c r="F8" s="8" t="n">
        <v>946.75</v>
      </c>
      <c r="G8" s="8" t="n">
        <f>ROUND(ROUND(E8,2)*ROUND(F8,2),2)</f>
        <v>37.87</v>
      </c>
    </row>
    <row r="9" customHeight="0" bestFit="1" ht="24">
      <c r="A9" s="6" t="inlineStr">
        <is>
          <r>
            <t xml:space="preserve">100475</t>
          </r>
        </is>
      </c>
      <c r="B9" s="44" t="inlineStr">
        <is>
          <r>
            <t xml:space="preserve">ARGAMASSA TRAÇO 1:3 (EM VOLUME DE CIMENTO E AREIA MÉDIA ÚMIDA) COM ADIÇÃO DE IMPERMEABILIZANTE, PREPARO MECÂNICO COM BETONEIRA 400 L. AF_08/2019</t>
          </r>
        </is>
      </c>
      <c r="C9" s="6" t="inlineStr">
        <is>
          <r>
            <t xml:space="preserve">SINAPI</t>
          </r>
        </is>
      </c>
      <c r="D9" s="6" t="inlineStr">
        <is>
          <r>
            <t xml:space="preserve">M3</t>
          </r>
        </is>
      </c>
      <c r="E9" s="7" t="n">
        <v>0.2024</v>
      </c>
      <c r="F9" s="8" t="n">
        <v>1030.29</v>
      </c>
      <c r="G9" s="8" t="n">
        <f>ROUND(ROUND(E9,2)*ROUND(F9,2),2)</f>
        <v>206.06</v>
      </c>
    </row>
    <row r="10" customHeight="0" bestFit="1" ht="24">
      <c r="A10" s="6" t="inlineStr">
        <is>
          <r>
            <t xml:space="preserve">87316</t>
          </r>
        </is>
      </c>
      <c r="B10" s="44" t="inlineStr">
        <is>
          <r>
            <t xml:space="preserve">ARGAMASSA TRAÇO 1:4 (EM VOLUME DE CIMENTO E AREIA GROSSA ÚMIDA) PARA CHAPISCO CONVENCIONAL, PREPARO MECÂNICO COM BETONEIRA 400 L. AF_08/2019</t>
          </r>
        </is>
      </c>
      <c r="C10" s="6" t="inlineStr">
        <is>
          <r>
            <t xml:space="preserve">SINAPI</t>
          </r>
        </is>
      </c>
      <c r="D10" s="6" t="inlineStr">
        <is>
          <r>
            <t xml:space="preserve">M3</t>
          </r>
        </is>
      </c>
      <c r="E10" s="7" t="n">
        <v>0.0272</v>
      </c>
      <c r="F10" s="8" t="n">
        <v>695.08</v>
      </c>
      <c r="G10" s="8" t="n">
        <f>ROUND(ROUND(E10,2)*ROUND(F10,2),2)</f>
        <v>20.85</v>
      </c>
    </row>
    <row r="11" customHeight="0" bestFit="1" ht="20">
      <c r="A11" s="6" t="inlineStr">
        <is>
          <r>
            <t xml:space="preserve">88245</t>
          </r>
        </is>
      </c>
      <c r="B11" s="44" t="inlineStr">
        <is>
          <r>
            <t xml:space="preserve">ARMADOR COM ENCARGOS COMPLEMENTARES</t>
          </r>
        </is>
      </c>
      <c r="C11" s="6" t="inlineStr">
        <is>
          <r>
            <t xml:space="preserve">SINAPI</t>
          </r>
        </is>
      </c>
      <c r="D11" s="6" t="inlineStr">
        <is>
          <r>
            <t xml:space="preserve">H</t>
          </r>
        </is>
      </c>
      <c r="E11" s="7" t="n">
        <v>1.097337952512</v>
      </c>
      <c r="F11" s="8" t="n">
        <v>31.21</v>
      </c>
      <c r="G11" s="8" t="n">
        <f>ROUND(ROUND(E11,2)*ROUND(F11,2),2)</f>
        <v>34.33</v>
      </c>
    </row>
    <row r="12" customHeight="0" bestFit="1" ht="20">
      <c r="A12" s="6" t="inlineStr">
        <is>
          <r>
            <t xml:space="preserve">92767</t>
          </r>
        </is>
      </c>
      <c r="B12" s="44" t="inlineStr">
        <is>
          <r>
            <t xml:space="preserve">ARMAÇÃO DE LAJE DE ESTRUTURA CONVENCIONAL DE CONCRETO ARMADO UTILIZANDO AÇO CA-60 DE 4,2 MM - MONTAGEM. AF_06/2022</t>
          </r>
        </is>
      </c>
      <c r="C12" s="6" t="inlineStr">
        <is>
          <r>
            <t xml:space="preserve">SINAPI</t>
          </r>
        </is>
      </c>
      <c r="D12" s="6" t="inlineStr">
        <is>
          <r>
            <t xml:space="preserve">KG</t>
          </r>
        </is>
      </c>
      <c r="E12" s="7" t="n">
        <v>2.59274624</v>
      </c>
      <c r="F12" s="8" t="n">
        <v>18.34</v>
      </c>
      <c r="G12" s="8" t="n">
        <f>ROUND(ROUND(E12,2)*ROUND(F12,2),2)</f>
        <v>47.5</v>
      </c>
    </row>
    <row r="13" customHeight="0" bestFit="1" ht="24">
      <c r="A13" s="6" t="inlineStr">
        <is>
          <r>
            <t xml:space="preserve">92760</t>
          </r>
        </is>
      </c>
      <c r="B13" s="44" t="inlineStr">
        <is>
          <r>
            <t xml:space="preserve">ARMAÇÃO DE PILAR OU VIGA DE ESTRUTURA CONVENCIONAL DE CONCRETO ARMADO UTILIZANDO AÇO CA-50 DE 6,3 MM - MONTAGEM. AF_06/2022</t>
          </r>
        </is>
      </c>
      <c r="C13" s="6" t="inlineStr">
        <is>
          <r>
            <t xml:space="preserve">SINAPI</t>
          </r>
        </is>
      </c>
      <c r="D13" s="6" t="inlineStr">
        <is>
          <r>
            <t xml:space="preserve">KG</t>
          </r>
        </is>
      </c>
      <c r="E13" s="7" t="n">
        <v>5.29</v>
      </c>
      <c r="F13" s="8" t="n">
        <v>15.89</v>
      </c>
      <c r="G13" s="8" t="n">
        <f>ROUND(ROUND(E13,2)*ROUND(F13,2),2)</f>
        <v>84.06</v>
      </c>
    </row>
    <row r="14" customHeight="0" bestFit="1" ht="20">
      <c r="A14" s="6" t="inlineStr">
        <is>
          <r>
            <t xml:space="preserve">88247</t>
          </r>
        </is>
      </c>
      <c r="B14" s="44" t="inlineStr">
        <is>
          <r>
            <t xml:space="preserve">AUXILIAR DE ELETRICISTA COM ENCARGOS COMPLEMENTARES</t>
          </r>
        </is>
      </c>
      <c r="C14" s="6" t="inlineStr">
        <is>
          <r>
            <t xml:space="preserve">SINAPI</t>
          </r>
        </is>
      </c>
      <c r="D14" s="6" t="inlineStr">
        <is>
          <r>
            <t xml:space="preserve">H</t>
          </r>
        </is>
      </c>
      <c r="E14" s="7" t="n">
        <v>53.0220118</v>
      </c>
      <c r="F14" s="8" t="n">
        <v>29.26</v>
      </c>
      <c r="G14" s="8" t="n">
        <f>ROUND(ROUND(E14,2)*ROUND(F14,2),2)</f>
        <v>1551.37</v>
      </c>
    </row>
    <row r="15" customHeight="0" bestFit="1" ht="24">
      <c r="A15" s="6" t="inlineStr">
        <is>
          <r>
            <t xml:space="preserve">88831</t>
          </r>
        </is>
      </c>
      <c r="B15" s="44" t="inlineStr">
        <is>
          <r>
            <t xml:space="preserve">BETONEIRA CAPACIDADE NOMINAL DE 400 L, CAPACIDADE DE MISTURA 280 L, MOTOR ELÉTRICO TRIFÁSICO POTÊNCIA DE 2 CV, SEM CARREGADOR - CHI DIURNO. AF_05/2023</t>
          </r>
        </is>
      </c>
      <c r="C15" s="6" t="inlineStr">
        <is>
          <r>
            <t xml:space="preserve">SINAPI</t>
          </r>
        </is>
      </c>
      <c r="D15" s="6" t="inlineStr">
        <is>
          <r>
            <t xml:space="preserve">CHI</t>
          </r>
        </is>
      </c>
      <c r="E15" s="7" t="n">
        <v>4.07238304876</v>
      </c>
      <c r="F15" s="8" t="n">
        <v>0.44</v>
      </c>
      <c r="G15" s="8" t="n">
        <f>ROUND(ROUND(E15,2)*ROUND(F15,2),2)</f>
        <v>1.79</v>
      </c>
    </row>
    <row r="16" customHeight="0" bestFit="1" ht="24">
      <c r="A16" s="6" t="inlineStr">
        <is>
          <r>
            <t xml:space="preserve">88830</t>
          </r>
        </is>
      </c>
      <c r="B16" s="44" t="inlineStr">
        <is>
          <r>
            <t xml:space="preserve">BETONEIRA CAPACIDADE NOMINAL DE 400 L, CAPACIDADE DE MISTURA 280 L, MOTOR ELÉTRICO TRIFÁSICO POTÊNCIA DE 2 CV, SEM CARREGADOR - CHP DIURNO. AF_05/2023</t>
          </r>
        </is>
      </c>
      <c r="C16" s="6" t="inlineStr">
        <is>
          <r>
            <t xml:space="preserve">SINAPI</t>
          </r>
        </is>
      </c>
      <c r="D16" s="6" t="inlineStr">
        <is>
          <r>
            <t xml:space="preserve">CHP</t>
          </r>
        </is>
      </c>
      <c r="E16" s="7" t="n">
        <v>2.51750768871</v>
      </c>
      <c r="F16" s="8" t="n">
        <v>2.81</v>
      </c>
      <c r="G16" s="8" t="n">
        <f>ROUND(ROUND(E16,2)*ROUND(F16,2),2)</f>
        <v>7.08</v>
      </c>
    </row>
    <row r="17" customHeight="0" bestFit="1" ht="24">
      <c r="A17" s="6" t="inlineStr">
        <is>
          <r>
            <t xml:space="preserve">88826</t>
          </r>
        </is>
      </c>
      <c r="B17" s="44" t="inlineStr">
        <is>
          <r>
            <t xml:space="preserve">BETONEIRA CAPACIDADE NOMINAL DE 400 L, CAPACIDADE DE MISTURA 280 L, MOTOR ELÉTRICO TRIFÁSICO POTÊNCIA DE 2 CV, SEM CARREGADOR - DEPRECIAÇÃO. AF_05/2023</t>
          </r>
        </is>
      </c>
      <c r="C17" s="6" t="inlineStr">
        <is>
          <r>
            <t xml:space="preserve">SINAPI</t>
          </r>
        </is>
      </c>
      <c r="D17" s="6" t="inlineStr">
        <is>
          <r>
            <t xml:space="preserve">H</t>
          </r>
        </is>
      </c>
      <c r="E17" s="7" t="n">
        <v>6.58989073747</v>
      </c>
      <c r="F17" s="8" t="n">
        <v>0.36</v>
      </c>
      <c r="G17" s="8" t="n">
        <f>ROUND(ROUND(E17,2)*ROUND(F17,2),2)</f>
        <v>2.37</v>
      </c>
    </row>
    <row r="18" customHeight="0" bestFit="1" ht="24">
      <c r="A18" s="6" t="inlineStr">
        <is>
          <r>
            <t xml:space="preserve">88827</t>
          </r>
        </is>
      </c>
      <c r="B18" s="44" t="inlineStr">
        <is>
          <r>
            <t xml:space="preserve">BETONEIRA CAPACIDADE NOMINAL DE 400 L, CAPACIDADE DE MISTURA 280 L, MOTOR ELÉTRICO TRIFÁSICO POTÊNCIA DE 2 CV, SEM CARREGADOR - JUROS. AF_05/2023</t>
          </r>
        </is>
      </c>
      <c r="C18" s="6" t="inlineStr">
        <is>
          <r>
            <t xml:space="preserve">SINAPI</t>
          </r>
        </is>
      </c>
      <c r="D18" s="6" t="inlineStr">
        <is>
          <r>
            <t xml:space="preserve">H</t>
          </r>
        </is>
      </c>
      <c r="E18" s="7" t="n">
        <v>6.58989073747</v>
      </c>
      <c r="F18" s="8" t="n">
        <v>0.08</v>
      </c>
      <c r="G18" s="8" t="n">
        <f>ROUND(ROUND(E18,2)*ROUND(F18,2),2)</f>
        <v>0.53</v>
      </c>
    </row>
    <row r="19" customHeight="0" bestFit="1" ht="24">
      <c r="A19" s="6" t="inlineStr">
        <is>
          <r>
            <t xml:space="preserve">88828</t>
          </r>
        </is>
      </c>
      <c r="B19" s="44" t="inlineStr">
        <is>
          <r>
            <t xml:space="preserve">BETONEIRA CAPACIDADE NOMINAL DE 400 L, CAPACIDADE DE MISTURA 280 L, MOTOR ELÉTRICO TRIFÁSICO POTÊNCIA DE 2 CV, SEM CARREGADOR - MANUTENÇÃO. AF_05/2023</t>
          </r>
        </is>
      </c>
      <c r="C19" s="6" t="inlineStr">
        <is>
          <r>
            <t xml:space="preserve">SINAPI</t>
          </r>
        </is>
      </c>
      <c r="D19" s="6" t="inlineStr">
        <is>
          <r>
            <t xml:space="preserve">H</t>
          </r>
        </is>
      </c>
      <c r="E19" s="7" t="n">
        <v>2.51750768871</v>
      </c>
      <c r="F19" s="8" t="n">
        <v>0.4</v>
      </c>
      <c r="G19" s="8" t="n">
        <f>ROUND(ROUND(E19,2)*ROUND(F19,2),2)</f>
        <v>1.01</v>
      </c>
    </row>
    <row r="20" customHeight="0" bestFit="1" ht="24">
      <c r="A20" s="6" t="inlineStr">
        <is>
          <r>
            <t xml:space="preserve">88829</t>
          </r>
        </is>
      </c>
      <c r="B20" s="44" t="inlineStr">
        <is>
          <r>
            <t xml:space="preserve">BETONEIRA CAPACIDADE NOMINAL DE 400 L, CAPACIDADE DE MISTURA 280 L, MOTOR ELÉTRICO TRIFÁSICO POTÊNCIA DE 2 CV, SEM CARREGADOR - MATERIAIS NA OPERAÇÃO. AF_05/2023</t>
          </r>
        </is>
      </c>
      <c r="C20" s="6" t="inlineStr">
        <is>
          <r>
            <t xml:space="preserve">SINAPI</t>
          </r>
        </is>
      </c>
      <c r="D20" s="6" t="inlineStr">
        <is>
          <r>
            <t xml:space="preserve">H</t>
          </r>
        </is>
      </c>
      <c r="E20" s="7" t="n">
        <v>2.51750768871</v>
      </c>
      <c r="F20" s="8" t="n">
        <v>1.97</v>
      </c>
      <c r="G20" s="8" t="n">
        <f>ROUND(ROUND(E20,2)*ROUND(F20,2),2)</f>
        <v>4.96</v>
      </c>
    </row>
    <row r="21" customHeight="0" bestFit="1" ht="24">
      <c r="A21" s="6" t="inlineStr">
        <is>
          <r>
            <t xml:space="preserve">89226</t>
          </r>
        </is>
      </c>
      <c r="B21" s="44" t="inlineStr">
        <is>
          <r>
            <t xml:space="preserve">BETONEIRA CAPACIDADE NOMINAL DE 600 L, CAPACIDADE DE MISTURA 360 L, MOTOR ELÉTRICO TRIFÁSICO POTÊNCIA DE 4 CV, SEM CARREGADOR - CHI DIURNO. AF_05/2023</t>
          </r>
        </is>
      </c>
      <c r="C21" s="6" t="inlineStr">
        <is>
          <r>
            <t xml:space="preserve">SINAPI</t>
          </r>
        </is>
      </c>
      <c r="D21" s="6" t="inlineStr">
        <is>
          <r>
            <t xml:space="preserve">CHI</t>
          </r>
        </is>
      </c>
      <c r="E21" s="7" t="n">
        <v>0.153991726</v>
      </c>
      <c r="F21" s="8" t="n">
        <v>1.82</v>
      </c>
      <c r="G21" s="8" t="n">
        <f>ROUND(ROUND(E21,2)*ROUND(F21,2),2)</f>
        <v>0.27</v>
      </c>
    </row>
    <row r="22" customHeight="0" bestFit="1" ht="24">
      <c r="A22" s="6" t="inlineStr">
        <is>
          <r>
            <t xml:space="preserve">89225</t>
          </r>
        </is>
      </c>
      <c r="B22" s="44" t="inlineStr">
        <is>
          <r>
            <t xml:space="preserve">BETONEIRA CAPACIDADE NOMINAL DE 600 L, CAPACIDADE DE MISTURA 360 L, MOTOR ELÉTRICO TRIFÁSICO POTÊNCIA DE 4 CV, SEM CARREGADOR - CHP DIURNO. AF_05/2023</t>
          </r>
        </is>
      </c>
      <c r="C22" s="6" t="inlineStr">
        <is>
          <r>
            <t xml:space="preserve">SINAPI</t>
          </r>
        </is>
      </c>
      <c r="D22" s="6" t="inlineStr">
        <is>
          <r>
            <t xml:space="preserve">CHP</t>
          </r>
        </is>
      </c>
      <c r="E22" s="7" t="n">
        <v>0.163307249</v>
      </c>
      <c r="F22" s="8" t="n">
        <v>7.39</v>
      </c>
      <c r="G22" s="8" t="n">
        <f>ROUND(ROUND(E22,2)*ROUND(F22,2),2)</f>
        <v>1.18</v>
      </c>
    </row>
    <row r="23" customHeight="0" bestFit="1" ht="24">
      <c r="A23" s="6" t="inlineStr">
        <is>
          <r>
            <t xml:space="preserve">89221</t>
          </r>
        </is>
      </c>
      <c r="B23" s="44" t="inlineStr">
        <is>
          <r>
            <t xml:space="preserve">BETONEIRA CAPACIDADE NOMINAL DE 600 L, CAPACIDADE DE MISTURA 360 L, MOTOR ELÉTRICO TRIFÁSICO POTÊNCIA DE 4 CV, SEM CARREGADOR - DEPRECIAÇÃO. AF_05/2023</t>
          </r>
        </is>
      </c>
      <c r="C23" s="6" t="inlineStr">
        <is>
          <r>
            <t xml:space="preserve">SINAPI</t>
          </r>
        </is>
      </c>
      <c r="D23" s="6" t="inlineStr">
        <is>
          <r>
            <t xml:space="preserve">H</t>
          </r>
        </is>
      </c>
      <c r="E23" s="7" t="n">
        <v>0.317298975</v>
      </c>
      <c r="F23" s="8" t="n">
        <v>1.48</v>
      </c>
      <c r="G23" s="8" t="n">
        <f>ROUND(ROUND(E23,2)*ROUND(F23,2),2)</f>
        <v>0.47</v>
      </c>
    </row>
    <row r="24" customHeight="0" bestFit="1" ht="24">
      <c r="A24" s="6" t="inlineStr">
        <is>
          <r>
            <t xml:space="preserve">89222</t>
          </r>
        </is>
      </c>
      <c r="B24" s="44" t="inlineStr">
        <is>
          <r>
            <t xml:space="preserve">BETONEIRA CAPACIDADE NOMINAL DE 600 L, CAPACIDADE DE MISTURA 360 L, MOTOR ELÉTRICO TRIFÁSICO POTÊNCIA DE 4 CV, SEM CARREGADOR - JUROS. AF_05/2023</t>
          </r>
        </is>
      </c>
      <c r="C24" s="6" t="inlineStr">
        <is>
          <r>
            <t xml:space="preserve">SINAPI</t>
          </r>
        </is>
      </c>
      <c r="D24" s="6" t="inlineStr">
        <is>
          <r>
            <t xml:space="preserve">H</t>
          </r>
        </is>
      </c>
      <c r="E24" s="7" t="n">
        <v>0.317298975</v>
      </c>
      <c r="F24" s="8" t="n">
        <v>0.34</v>
      </c>
      <c r="G24" s="8" t="n">
        <f>ROUND(ROUND(E24,2)*ROUND(F24,2),2)</f>
        <v>0.11</v>
      </c>
    </row>
    <row r="25" customHeight="0" bestFit="1" ht="24">
      <c r="A25" s="6" t="inlineStr">
        <is>
          <r>
            <t xml:space="preserve">89223</t>
          </r>
        </is>
      </c>
      <c r="B25" s="44" t="inlineStr">
        <is>
          <r>
            <t xml:space="preserve">BETONEIRA CAPACIDADE NOMINAL DE 600 L, CAPACIDADE DE MISTURA 360 L, MOTOR ELÉTRICO TRIFÁSICO POTÊNCIA DE 4 CV, SEM CARREGADOR - MANUTENÇÃO. AF_05/2023</t>
          </r>
        </is>
      </c>
      <c r="C25" s="6" t="inlineStr">
        <is>
          <r>
            <t xml:space="preserve">SINAPI</t>
          </r>
        </is>
      </c>
      <c r="D25" s="6" t="inlineStr">
        <is>
          <r>
            <t xml:space="preserve">H</t>
          </r>
        </is>
      </c>
      <c r="E25" s="7" t="n">
        <v>0.163307249</v>
      </c>
      <c r="F25" s="8" t="n">
        <v>1.62</v>
      </c>
      <c r="G25" s="8" t="n">
        <f>ROUND(ROUND(E25,2)*ROUND(F25,2),2)</f>
        <v>0.26</v>
      </c>
    </row>
    <row r="26" customHeight="0" bestFit="1" ht="24">
      <c r="A26" s="6" t="inlineStr">
        <is>
          <r>
            <t xml:space="preserve">89224</t>
          </r>
        </is>
      </c>
      <c r="B26" s="44" t="inlineStr">
        <is>
          <r>
            <t xml:space="preserve">BETONEIRA CAPACIDADE NOMINAL DE 600 L, CAPACIDADE DE MISTURA 360 L, MOTOR ELÉTRICO TRIFÁSICO POTÊNCIA DE 4 CV, SEM CARREGADOR - MATERIAIS NA OPERAÇÃO. AF_05/2023</t>
          </r>
        </is>
      </c>
      <c r="C26" s="6" t="inlineStr">
        <is>
          <r>
            <t xml:space="preserve">SINAPI</t>
          </r>
        </is>
      </c>
      <c r="D26" s="6" t="inlineStr">
        <is>
          <r>
            <t xml:space="preserve">H</t>
          </r>
        </is>
      </c>
      <c r="E26" s="7" t="n">
        <v>0.163307249</v>
      </c>
      <c r="F26" s="8" t="n">
        <v>3.95</v>
      </c>
      <c r="G26" s="8" t="n">
        <f>ROUND(ROUND(E26,2)*ROUND(F26,2),2)</f>
        <v>0.63</v>
      </c>
    </row>
    <row r="27" customHeight="0" bestFit="1" ht="32">
      <c r="A27" s="6" t="inlineStr">
        <is>
          <r>
            <t xml:space="preserve">5903</t>
          </r>
        </is>
      </c>
      <c r="B27" s="44" t="inlineStr">
        <is>
          <r>
            <t xml:space="preserve">CAMINHÃO PIPA 10.000 L TRUCADO, PESO BRUTO TOTAL 23.000 KG, CARGA ÚTIL MÁXIMA 15.935 KG, DISTÂNCIA ENTRE EIXOS 4,8 M, POTÊNCIA 230 CV, INCLUSIVE TANQUE DE AÇO PARA TRANSPORTE DE ÁGUA - CHI DIURNO. AF_06/2014</t>
          </r>
        </is>
      </c>
      <c r="C27" s="6" t="inlineStr">
        <is>
          <r>
            <t xml:space="preserve">SINAPI</t>
          </r>
        </is>
      </c>
      <c r="D27" s="6" t="inlineStr">
        <is>
          <r>
            <t xml:space="preserve">CHI</t>
          </r>
        </is>
      </c>
      <c r="E27" s="7" t="n">
        <v>4.8E-5</v>
      </c>
      <c r="F27" s="8" t="n">
        <v>78.2</v>
      </c>
      <c r="G27" s="8" t="n">
        <f>ROUND(ROUND(E27,2)*ROUND(F27,2),2)</f>
        <v>0.0</v>
      </c>
    </row>
    <row r="28" customHeight="0" bestFit="1" ht="32">
      <c r="A28" s="6" t="inlineStr">
        <is>
          <r>
            <t xml:space="preserve">5901</t>
          </r>
        </is>
      </c>
      <c r="B28" s="44" t="inlineStr">
        <is>
          <r>
            <t xml:space="preserve">CAMINHÃO PIPA 10.000 L TRUCADO, PESO BRUTO TOTAL 23.000 KG, CARGA ÚTIL MÁXIMA 15.935 KG, DISTÂNCIA ENTRE EIXOS 4,8 M, POTÊNCIA 230 CV, INCLUSIVE TANQUE DE AÇO PARA TRANSPORTE DE ÁGUA - CHP DIURNO. AF_06/2014</t>
          </r>
        </is>
      </c>
      <c r="C28" s="6" t="inlineStr">
        <is>
          <r>
            <t xml:space="preserve">SINAPI</t>
          </r>
        </is>
      </c>
      <c r="D28" s="6" t="inlineStr">
        <is>
          <r>
            <t xml:space="preserve">CHP</t>
          </r>
        </is>
      </c>
      <c r="E28" s="7" t="n">
        <v>4.32E-4</v>
      </c>
      <c r="F28" s="8" t="n">
        <v>336.42</v>
      </c>
      <c r="G28" s="8" t="n">
        <f>ROUND(ROUND(E28,2)*ROUND(F28,2),2)</f>
        <v>0.0</v>
      </c>
    </row>
    <row r="29" customHeight="0" bestFit="1" ht="32">
      <c r="A29" s="6" t="inlineStr">
        <is>
          <r>
            <t xml:space="preserve">91396</t>
          </r>
        </is>
      </c>
      <c r="B29" s="44" t="inlineStr">
        <is>
          <r>
            <t xml:space="preserve">CAMINHÃO PIPA 10.000 L TRUCADO, PESO BRUTO TOTAL 23.000 KG, CARGA ÚTIL MÁXIMA 15.935 KG, DISTÂNCIA ENTRE EIXOS 4,8 M, POTÊNCIA 230 CV, INCLUSIVE TANQUE DE AÇO PARA TRANSPORTE DE ÁGUA - DEPRECIAÇÃO. AF_06/2014</t>
          </r>
        </is>
      </c>
      <c r="C29" s="6" t="inlineStr">
        <is>
          <r>
            <t xml:space="preserve">SINAPI</t>
          </r>
        </is>
      </c>
      <c r="D29" s="6" t="inlineStr">
        <is>
          <r>
            <t xml:space="preserve">H</t>
          </r>
        </is>
      </c>
      <c r="E29" s="7" t="n">
        <v>4.8E-4</v>
      </c>
      <c r="F29" s="8" t="n">
        <v>29.24</v>
      </c>
      <c r="G29" s="8" t="n">
        <f>ROUND(ROUND(E29,2)*ROUND(F29,2),2)</f>
        <v>0.0</v>
      </c>
    </row>
    <row r="30" customHeight="0" bestFit="1" ht="32">
      <c r="A30" s="6" t="inlineStr">
        <is>
          <r>
            <t xml:space="preserve">91398</t>
          </r>
        </is>
      </c>
      <c r="B30" s="44" t="inlineStr">
        <is>
          <r>
            <t xml:space="preserve">CAMINHÃO PIPA 10.000 L TRUCADO, PESO BRUTO TOTAL 23.000 KG, CARGA ÚTIL MÁXIMA 15.935 KG, DISTÂNCIA ENTRE EIXOS 4,8 M, POTÊNCIA 230 CV, INCLUSIVE TANQUE DE AÇO PARA TRANSPORTE DE ÁGUA - IMPOSTOS E SEGUROS. AF_06/2014</t>
          </r>
        </is>
      </c>
      <c r="C30" s="6" t="inlineStr">
        <is>
          <r>
            <t xml:space="preserve">SINAPI</t>
          </r>
        </is>
      </c>
      <c r="D30" s="6" t="inlineStr">
        <is>
          <r>
            <t xml:space="preserve">H</t>
          </r>
        </is>
      </c>
      <c r="E30" s="7" t="n">
        <v>4.8E-4</v>
      </c>
      <c r="F30" s="8" t="n">
        <v>4.55</v>
      </c>
      <c r="G30" s="8" t="n">
        <f>ROUND(ROUND(E30,2)*ROUND(F30,2),2)</f>
        <v>0.0</v>
      </c>
    </row>
    <row r="31" customHeight="0" bestFit="1" ht="32">
      <c r="A31" s="6" t="inlineStr">
        <is>
          <r>
            <t xml:space="preserve">91397</t>
          </r>
        </is>
      </c>
      <c r="B31" s="44" t="inlineStr">
        <is>
          <r>
            <t xml:space="preserve">CAMINHÃO PIPA 10.000 L TRUCADO, PESO BRUTO TOTAL 23.000 KG, CARGA ÚTIL MÁXIMA 15.935 KG, DISTÂNCIA ENTRE EIXOS 4,8 M, POTÊNCIA 230 CV, INCLUSIVE TANQUE DE AÇO PARA TRANSPORTE DE ÁGUA - JUROS. AF_06/2014</t>
          </r>
        </is>
      </c>
      <c r="C31" s="6" t="inlineStr">
        <is>
          <r>
            <t xml:space="preserve">SINAPI</t>
          </r>
        </is>
      </c>
      <c r="D31" s="6" t="inlineStr">
        <is>
          <r>
            <t xml:space="preserve">H</t>
          </r>
        </is>
      </c>
      <c r="E31" s="7" t="n">
        <v>4.8E-4</v>
      </c>
      <c r="F31" s="8" t="n">
        <v>11.28</v>
      </c>
      <c r="G31" s="8" t="n">
        <f>ROUND(ROUND(E31,2)*ROUND(F31,2),2)</f>
        <v>0.0</v>
      </c>
    </row>
    <row r="32" customHeight="0" bestFit="1" ht="32">
      <c r="A32" s="6" t="inlineStr">
        <is>
          <r>
            <t xml:space="preserve">5763</t>
          </r>
        </is>
      </c>
      <c r="B32" s="44" t="inlineStr">
        <is>
          <r>
            <t xml:space="preserve">CAMINHÃO PIPA 10.000 L TRUCADO, PESO BRUTO TOTAL 23.000 KG, CARGA ÚTIL MÁXIMA 15.935 KG, DISTÂNCIA ENTRE EIXOS 4,8 M, POTÊNCIA 230 CV, INCLUSIVE TANQUE DE AÇO PARA TRANSPORTE DE ÁGUA - MANUTENÇÃO. AF_06/2014</t>
          </r>
        </is>
      </c>
      <c r="C32" s="6" t="inlineStr">
        <is>
          <r>
            <t xml:space="preserve">SINAPI</t>
          </r>
        </is>
      </c>
      <c r="D32" s="6" t="inlineStr">
        <is>
          <r>
            <t xml:space="preserve">H</t>
          </r>
        </is>
      </c>
      <c r="E32" s="7" t="n">
        <v>4.32E-4</v>
      </c>
      <c r="F32" s="8" t="n">
        <v>51.76</v>
      </c>
      <c r="G32" s="8" t="n">
        <f>ROUND(ROUND(E32,2)*ROUND(F32,2),2)</f>
        <v>0.0</v>
      </c>
    </row>
    <row r="33" customHeight="0" bestFit="1" ht="32">
      <c r="A33" s="6" t="inlineStr">
        <is>
          <r>
            <t xml:space="preserve">53831</t>
          </r>
        </is>
      </c>
      <c r="B33" s="44" t="inlineStr">
        <is>
          <r>
            <t xml:space="preserve">CAMINHÃO PIPA 10.000 L TRUCADO, PESO BRUTO TOTAL 23.000 KG, CARGA ÚTIL MÁXIMA 15.935 KG, DISTÂNCIA ENTRE EIXOS 4,8 M, POTÊNCIA 230 CV, INCLUSIVE TANQUE DE AÇO PARA TRANSPORTE DE ÁGUA - MATERIAIS NA OPERAÇÃO. AF_06/2014</t>
          </r>
        </is>
      </c>
      <c r="C33" s="6" t="inlineStr">
        <is>
          <r>
            <t xml:space="preserve">SINAPI</t>
          </r>
        </is>
      </c>
      <c r="D33" s="6" t="inlineStr">
        <is>
          <r>
            <t xml:space="preserve">H</t>
          </r>
        </is>
      </c>
      <c r="E33" s="7" t="n">
        <v>4.32E-4</v>
      </c>
      <c r="F33" s="8" t="n">
        <v>206.46</v>
      </c>
      <c r="G33" s="8" t="n">
        <f>ROUND(ROUND(E33,2)*ROUND(F33,2),2)</f>
        <v>0.0</v>
      </c>
    </row>
    <row r="34" customHeight="0" bestFit="1" ht="20">
      <c r="A34" s="6" t="inlineStr">
        <is>
          <r>
            <t xml:space="preserve">88261</t>
          </r>
        </is>
      </c>
      <c r="B34" s="44" t="inlineStr">
        <is>
          <r>
            <t xml:space="preserve">CARPINTEIRO DE ESQUADRIAS COM ENCARGOS COMPLEMENTARES</t>
          </r>
        </is>
      </c>
      <c r="C34" s="6" t="inlineStr">
        <is>
          <r>
            <t xml:space="preserve">SINAPI</t>
          </r>
        </is>
      </c>
      <c r="D34" s="6" t="inlineStr">
        <is>
          <r>
            <t xml:space="preserve">H</t>
          </r>
        </is>
      </c>
      <c r="E34" s="7" t="n">
        <v>0.3295488</v>
      </c>
      <c r="F34" s="8" t="n">
        <v>29.67</v>
      </c>
      <c r="G34" s="8" t="n">
        <f>ROUND(ROUND(E34,2)*ROUND(F34,2),2)</f>
        <v>9.79</v>
      </c>
    </row>
    <row r="35" customHeight="0" bestFit="1" ht="20">
      <c r="A35" s="6" t="inlineStr">
        <is>
          <r>
            <t xml:space="preserve">88262</t>
          </r>
        </is>
      </c>
      <c r="B35" s="44" t="inlineStr">
        <is>
          <r>
            <t xml:space="preserve">CARPINTEIRO DE FORMAS COM ENCARGOS COMPLEMENTARES</t>
          </r>
        </is>
      </c>
      <c r="C35" s="6" t="inlineStr">
        <is>
          <r>
            <t xml:space="preserve">SINAPI</t>
          </r>
        </is>
      </c>
      <c r="D35" s="6" t="inlineStr">
        <is>
          <r>
            <t xml:space="preserve">H</t>
          </r>
        </is>
      </c>
      <c r="E35" s="7" t="n">
        <v>4.03761</v>
      </c>
      <c r="F35" s="8" t="n">
        <v>30.99</v>
      </c>
      <c r="G35" s="8" t="n">
        <f>ROUND(ROUND(E35,2)*ROUND(F35,2),2)</f>
        <v>125.2</v>
      </c>
    </row>
    <row r="36" customHeight="0" bestFit="1" ht="24">
      <c r="A36" s="6" t="inlineStr">
        <is>
          <r>
            <t xml:space="preserve">87878</t>
          </r>
        </is>
      </c>
      <c r="B36" s="44" t="inlineStr">
        <is>
          <r>
            <t xml:space="preserve">CHAPISCO APLICADO EM ALVENARIAS E ESTRUTURAS DE CONCRETO INTERNAS, COM COLHER DE PEDREIRO. ARGAMASSA TRAÇO 1:3 COM PREPARO MANUAL. AF_10/2022</t>
          </r>
        </is>
      </c>
      <c r="C36" s="6" t="inlineStr">
        <is>
          <r>
            <t xml:space="preserve">SINAPI</t>
          </r>
        </is>
      </c>
      <c r="D36" s="6" t="inlineStr">
        <is>
          <r>
            <t xml:space="preserve">M2</t>
          </r>
        </is>
      </c>
      <c r="E36" s="7" t="n">
        <v>10.25</v>
      </c>
      <c r="F36" s="8" t="n">
        <v>6.32</v>
      </c>
      <c r="G36" s="8" t="n">
        <f>ROUND(ROUND(E36,2)*ROUND(F36,2),2)</f>
        <v>64.78</v>
      </c>
    </row>
    <row r="37" customHeight="0" bestFit="1" ht="20">
      <c r="A37" s="6" t="inlineStr">
        <is>
          <r>
            <t xml:space="preserve">91534</t>
          </r>
        </is>
      </c>
      <c r="B37" s="44" t="inlineStr">
        <is>
          <r>
            <t xml:space="preserve">COMPACTADOR DE SOLOS DE PERCUSSÃO (SOQUETE) COM MOTOR A GASOLINA 4 TEMPOS, POTÊNCIA 4 CV - CHI DIURNO. AF_08/2015</t>
          </r>
        </is>
      </c>
      <c r="C37" s="6" t="inlineStr">
        <is>
          <r>
            <t xml:space="preserve">SINAPI</t>
          </r>
        </is>
      </c>
      <c r="D37" s="6" t="inlineStr">
        <is>
          <r>
            <t xml:space="preserve">CHI</t>
          </r>
        </is>
      </c>
      <c r="E37" s="7" t="n">
        <v>0.0107892</v>
      </c>
      <c r="F37" s="8" t="n">
        <v>38.61</v>
      </c>
      <c r="G37" s="8" t="n">
        <f>ROUND(ROUND(E37,2)*ROUND(F37,2),2)</f>
        <v>0.39</v>
      </c>
    </row>
    <row r="38" customHeight="0" bestFit="1" ht="20">
      <c r="A38" s="6" t="inlineStr">
        <is>
          <r>
            <t xml:space="preserve">91533</t>
          </r>
        </is>
      </c>
      <c r="B38" s="44" t="inlineStr">
        <is>
          <r>
            <t xml:space="preserve">COMPACTADOR DE SOLOS DE PERCUSSÃO (SOQUETE) COM MOTOR A GASOLINA 4 TEMPOS, POTÊNCIA 4 CV - CHP DIURNO. AF_08/2015</t>
          </r>
        </is>
      </c>
      <c r="C38" s="6" t="inlineStr">
        <is>
          <r>
            <t xml:space="preserve">SINAPI</t>
          </r>
        </is>
      </c>
      <c r="D38" s="6" t="inlineStr">
        <is>
          <r>
            <t xml:space="preserve">CHP</t>
          </r>
        </is>
      </c>
      <c r="E38" s="7" t="n">
        <v>0.0273276</v>
      </c>
      <c r="F38" s="8" t="n">
        <v>46.98</v>
      </c>
      <c r="G38" s="8" t="n">
        <f>ROUND(ROUND(E38,2)*ROUND(F38,2),2)</f>
        <v>1.41</v>
      </c>
    </row>
    <row r="39" customHeight="0" bestFit="1" ht="20">
      <c r="A39" s="6" t="inlineStr">
        <is>
          <r>
            <t xml:space="preserve">91529</t>
          </r>
        </is>
      </c>
      <c r="B39" s="44" t="inlineStr">
        <is>
          <r>
            <t xml:space="preserve">COMPACTADOR DE SOLOS DE PERCUSSÃO (SOQUETE) COM MOTOR A GASOLINA 4 TEMPOS, POTÊNCIA 4 CV - DEPRECIAÇÃO. AF_08/2015</t>
          </r>
        </is>
      </c>
      <c r="C39" s="6" t="inlineStr">
        <is>
          <r>
            <t xml:space="preserve">SINAPI</t>
          </r>
        </is>
      </c>
      <c r="D39" s="6" t="inlineStr">
        <is>
          <r>
            <t xml:space="preserve">H</t>
          </r>
        </is>
      </c>
      <c r="E39" s="7" t="n">
        <v>0.0381168</v>
      </c>
      <c r="F39" s="8" t="n">
        <v>1.07</v>
      </c>
      <c r="G39" s="8" t="n">
        <f>ROUND(ROUND(E39,2)*ROUND(F39,2),2)</f>
        <v>0.04</v>
      </c>
    </row>
    <row r="40" customHeight="0" bestFit="1" ht="20">
      <c r="A40" s="6" t="inlineStr">
        <is>
          <r>
            <t xml:space="preserve">91530</t>
          </r>
        </is>
      </c>
      <c r="B40" s="44" t="inlineStr">
        <is>
          <r>
            <t xml:space="preserve">COMPACTADOR DE SOLOS DE PERCUSSÃO (SOQUETE) COM MOTOR A GASOLINA 4 TEMPOS, POTÊNCIA 4 CV - JUROS. AF_08/2015</t>
          </r>
        </is>
      </c>
      <c r="C40" s="6" t="inlineStr">
        <is>
          <r>
            <t xml:space="preserve">SINAPI</t>
          </r>
        </is>
      </c>
      <c r="D40" s="6" t="inlineStr">
        <is>
          <r>
            <t xml:space="preserve">H</t>
          </r>
        </is>
      </c>
      <c r="E40" s="7" t="n">
        <v>0.0381168</v>
      </c>
      <c r="F40" s="8" t="n">
        <v>0.28</v>
      </c>
      <c r="G40" s="8" t="n">
        <f>ROUND(ROUND(E40,2)*ROUND(F40,2),2)</f>
        <v>0.01</v>
      </c>
    </row>
    <row r="41" customHeight="0" bestFit="1" ht="20">
      <c r="A41" s="6" t="inlineStr">
        <is>
          <r>
            <t xml:space="preserve">91531</t>
          </r>
        </is>
      </c>
      <c r="B41" s="44" t="inlineStr">
        <is>
          <r>
            <t xml:space="preserve">COMPACTADOR DE SOLOS DE PERCUSSÃO (SOQUETE) COM MOTOR A GASOLINA 4 TEMPOS, POTÊNCIA 4 CV - MANUTENÇÃO. AF_08/2015</t>
          </r>
        </is>
      </c>
      <c r="C41" s="6" t="inlineStr">
        <is>
          <r>
            <t xml:space="preserve">SINAPI</t>
          </r>
        </is>
      </c>
      <c r="D41" s="6" t="inlineStr">
        <is>
          <r>
            <t xml:space="preserve">H</t>
          </r>
        </is>
      </c>
      <c r="E41" s="7" t="n">
        <v>0.0273276</v>
      </c>
      <c r="F41" s="8" t="n">
        <v>1.34</v>
      </c>
      <c r="G41" s="8" t="n">
        <f>ROUND(ROUND(E41,2)*ROUND(F41,2),2)</f>
        <v>0.04</v>
      </c>
    </row>
    <row r="42" customHeight="0" bestFit="1" ht="24">
      <c r="A42" s="6" t="inlineStr">
        <is>
          <r>
            <t xml:space="preserve">91532</t>
          </r>
        </is>
      </c>
      <c r="B42" s="44" t="inlineStr">
        <is>
          <r>
            <t xml:space="preserve">COMPACTADOR DE SOLOS DE PERCUSSÃO (SOQUETE) COM MOTOR A GASOLINA 4 TEMPOS, POTÊNCIA 4 CV - MATERIAIS NA OPERAÇÃO. AF_08/2015</t>
          </r>
        </is>
      </c>
      <c r="C42" s="6" t="inlineStr">
        <is>
          <r>
            <t xml:space="preserve">SINAPI</t>
          </r>
        </is>
      </c>
      <c r="D42" s="6" t="inlineStr">
        <is>
          <r>
            <t xml:space="preserve">H</t>
          </r>
        </is>
      </c>
      <c r="E42" s="7" t="n">
        <v>0.0273276</v>
      </c>
      <c r="F42" s="8" t="n">
        <v>7.03</v>
      </c>
      <c r="G42" s="8" t="n">
        <f>ROUND(ROUND(E42,2)*ROUND(F42,2),2)</f>
        <v>0.21</v>
      </c>
    </row>
    <row r="43" customHeight="0" bestFit="1" ht="24">
      <c r="A43" s="6" t="inlineStr">
        <is>
          <r>
            <t xml:space="preserve">94971</t>
          </r>
        </is>
      </c>
      <c r="B43" s="44" t="inlineStr">
        <is>
          <r>
            <t xml:space="preserve">CONCRETO FCK = 25MPA, TRAÇO 1:2,3:2,7 (EM MASSA SECA DE CIMENTO/ AREIA MÉDIA/ BRITA 1) - PREPARO MECÂNICO COM BETONEIRA 600 L. AF_05/2021</t>
          </r>
        </is>
      </c>
      <c r="C43" s="6" t="inlineStr">
        <is>
          <r>
            <t xml:space="preserve">SINAPI</t>
          </r>
        </is>
      </c>
      <c r="D43" s="6" t="inlineStr">
        <is>
          <r>
            <t xml:space="preserve">M3</t>
          </r>
        </is>
      </c>
      <c r="E43" s="7" t="n">
        <v>0.07</v>
      </c>
      <c r="F43" s="8" t="n">
        <v>786.01</v>
      </c>
      <c r="G43" s="8" t="n">
        <f>ROUND(ROUND(E43,2)*ROUND(F43,2),2)</f>
        <v>55.02</v>
      </c>
    </row>
    <row r="44" customHeight="0" bestFit="1" ht="24">
      <c r="A44" s="6" t="inlineStr">
        <is>
          <r>
            <t xml:space="preserve">94972</t>
          </r>
        </is>
      </c>
      <c r="B44" s="44" t="inlineStr">
        <is>
          <r>
            <t xml:space="preserve">CONCRETO FCK = 30MPA, TRAÇO 1:2,1:2,5 (EM MASSA SECA DE CIMENTO/ AREIA MÉDIA/ BRITA 1) - PREPARO MECÂNICO COM BETONEIRA 600 L. AF_05/2021</t>
          </r>
        </is>
      </c>
      <c r="C44" s="6" t="inlineStr">
        <is>
          <r>
            <t xml:space="preserve">SINAPI</t>
          </r>
        </is>
      </c>
      <c r="D44" s="6" t="inlineStr">
        <is>
          <r>
            <t xml:space="preserve">M3</t>
          </r>
        </is>
      </c>
      <c r="E44" s="7" t="n">
        <v>0.10752</v>
      </c>
      <c r="F44" s="8" t="n">
        <v>813.29</v>
      </c>
      <c r="G44" s="8" t="n">
        <f>ROUND(ROUND(E44,2)*ROUND(F44,2),2)</f>
        <v>89.46</v>
      </c>
    </row>
    <row r="45" customHeight="0" bestFit="1" ht="24">
      <c r="A45" s="6" t="inlineStr">
        <is>
          <r>
            <t xml:space="preserve">94962</t>
          </r>
        </is>
      </c>
      <c r="B45" s="44" t="inlineStr">
        <is>
          <r>
            <t xml:space="preserve">CONCRETO MAGRO PARA LASTRO, TRAÇO 1:4,5:4,5 (EM MASSA SECA DE CIMENTO/ AREIA MÉDIA/ BRITA 1) - PREPARO MECÂNICO COM BETONEIRA 400 L. AF_05/2021</t>
          </r>
        </is>
      </c>
      <c r="C45" s="6" t="inlineStr">
        <is>
          <r>
            <t xml:space="preserve">SINAPI</t>
          </r>
        </is>
      </c>
      <c r="D45" s="6" t="inlineStr">
        <is>
          <r>
            <t xml:space="preserve">M3</t>
          </r>
        </is>
      </c>
      <c r="E45" s="7" t="n">
        <v>2.3540377</v>
      </c>
      <c r="F45" s="8" t="n">
        <v>625.3</v>
      </c>
      <c r="G45" s="8" t="n">
        <f>ROUND(ROUND(E45,2)*ROUND(F45,2),2)</f>
        <v>1469.46</v>
      </c>
    </row>
    <row r="46" customHeight="0" bestFit="1" ht="24">
      <c r="A46" s="6" t="inlineStr">
        <is>
          <r>
            <t xml:space="preserve">94968</t>
          </r>
        </is>
      </c>
      <c r="B46" s="44" t="inlineStr">
        <is>
          <r>
            <t xml:space="preserve">CONCRETO MAGRO PARA LASTRO, TRAÇO 1:4,5:4,5 (EM MASSA SECA DE CIMENTO/ AREIA MÉDIA/ BRITA 1) - PREPARO MECÂNICO COM BETONEIRA 600 L. AF_05/2021</t>
          </r>
        </is>
      </c>
      <c r="C46" s="6" t="inlineStr">
        <is>
          <r>
            <t xml:space="preserve">SINAPI</t>
          </r>
        </is>
      </c>
      <c r="D46" s="6" t="inlineStr">
        <is>
          <r>
            <t xml:space="preserve">M3</t>
          </r>
        </is>
      </c>
      <c r="E46" s="7" t="n">
        <v>0.07245</v>
      </c>
      <c r="F46" s="8" t="n">
        <v>622.22</v>
      </c>
      <c r="G46" s="8" t="n">
        <f>ROUND(ROUND(E46,2)*ROUND(F46,2),2)</f>
        <v>43.56</v>
      </c>
    </row>
    <row r="47" customHeight="0" bestFit="1" ht="20">
      <c r="A47" s="6" t="inlineStr">
        <is>
          <r>
            <t xml:space="preserve">92801</t>
          </r>
        </is>
      </c>
      <c r="B47" s="44" t="inlineStr">
        <is>
          <r>
            <t xml:space="preserve">CORTE E DOBRA DE AÇO CA-50, DIÂMETRO DE 6,3 MM. AF_06/2022</t>
          </r>
        </is>
      </c>
      <c r="C47" s="6" t="inlineStr">
        <is>
          <r>
            <t xml:space="preserve">SINAPI</t>
          </r>
        </is>
      </c>
      <c r="D47" s="6" t="inlineStr">
        <is>
          <r>
            <t xml:space="preserve">KG</t>
          </r>
        </is>
      </c>
      <c r="E47" s="7" t="n">
        <v>5.29</v>
      </c>
      <c r="F47" s="8" t="n">
        <v>12.22</v>
      </c>
      <c r="G47" s="8" t="n">
        <f>ROUND(ROUND(E47,2)*ROUND(F47,2),2)</f>
        <v>64.64</v>
      </c>
    </row>
    <row r="48" customHeight="0" bestFit="1" ht="20">
      <c r="A48" s="6" t="inlineStr">
        <is>
          <r>
            <t xml:space="preserve">92799</t>
          </r>
        </is>
      </c>
      <c r="B48" s="44" t="inlineStr">
        <is>
          <r>
            <t xml:space="preserve">CORTE E DOBRA DE AÇO CA-60, DIÂMETRO DE 4,2 MM. AF_06/2022</t>
          </r>
        </is>
      </c>
      <c r="C48" s="6" t="inlineStr">
        <is>
          <r>
            <t xml:space="preserve">SINAPI</t>
          </r>
        </is>
      </c>
      <c r="D48" s="6" t="inlineStr">
        <is>
          <r>
            <t xml:space="preserve">KG</t>
          </r>
        </is>
      </c>
      <c r="E48" s="7" t="n">
        <v>2.59274624</v>
      </c>
      <c r="F48" s="8" t="n">
        <v>13.32</v>
      </c>
      <c r="G48" s="8" t="n">
        <f>ROUND(ROUND(E48,2)*ROUND(F48,2),2)</f>
        <v>34.5</v>
      </c>
    </row>
    <row r="49" customHeight="0" bestFit="1" ht="20">
      <c r="A49" s="6" t="inlineStr">
        <is>
          <r>
            <t xml:space="preserve">95308</t>
          </r>
        </is>
      </c>
      <c r="B49" s="44" t="inlineStr">
        <is>
          <r>
            <t xml:space="preserve">CURSO DE CAPACITAÇÃO PARA AJUDANTE DE ARMADOR (ENCARGOS COMPLEMENTARES) - HORISTA</t>
          </r>
        </is>
      </c>
      <c r="C49" s="6" t="inlineStr">
        <is>
          <r>
            <t xml:space="preserve">SINAPI</t>
          </r>
        </is>
      </c>
      <c r="D49" s="6" t="inlineStr">
        <is>
          <r>
            <t xml:space="preserve">H</t>
          </r>
        </is>
      </c>
      <c r="E49" s="7" t="n">
        <v>0.179224978176</v>
      </c>
      <c r="F49" s="8" t="n">
        <v>0.24</v>
      </c>
      <c r="G49" s="8" t="n">
        <f>ROUND(ROUND(E49,2)*ROUND(F49,2),2)</f>
        <v>0.04</v>
      </c>
    </row>
    <row r="50" customHeight="0" bestFit="1" ht="20">
      <c r="A50" s="6" t="inlineStr">
        <is>
          <r>
            <t xml:space="preserve">95309</t>
          </r>
        </is>
      </c>
      <c r="B50" s="44" t="inlineStr">
        <is>
          <r>
            <t xml:space="preserve">CURSO DE CAPACITAÇÃO PARA AJUDANTE DE CARPINTEIRO (ENCARGOS COMPLEMENTARES) - HORISTA</t>
          </r>
        </is>
      </c>
      <c r="C50" s="6" t="inlineStr">
        <is>
          <r>
            <t xml:space="preserve">SINAPI</t>
          </r>
        </is>
      </c>
      <c r="D50" s="6" t="inlineStr">
        <is>
          <r>
            <t xml:space="preserve">H</t>
          </r>
        </is>
      </c>
      <c r="E50" s="7" t="n">
        <v>2.43406976</v>
      </c>
      <c r="F50" s="8" t="n">
        <v>0.3</v>
      </c>
      <c r="G50" s="8" t="n">
        <f>ROUND(ROUND(E50,2)*ROUND(F50,2),2)</f>
        <v>0.73</v>
      </c>
    </row>
    <row r="51" customHeight="0" bestFit="1" ht="20">
      <c r="A51" s="6" t="inlineStr">
        <is>
          <r>
            <t xml:space="preserve">95314</t>
          </r>
        </is>
      </c>
      <c r="B51" s="44" t="inlineStr">
        <is>
          <r>
            <t xml:space="preserve">CURSO DE CAPACITAÇÃO PARA ARMADOR (ENCARGOS COMPLEMENTARES) - HORISTA</t>
          </r>
        </is>
      </c>
      <c r="C51" s="6" t="inlineStr">
        <is>
          <r>
            <t xml:space="preserve">SINAPI</t>
          </r>
        </is>
      </c>
      <c r="D51" s="6" t="inlineStr">
        <is>
          <r>
            <t xml:space="preserve">H</t>
          </r>
        </is>
      </c>
      <c r="E51" s="7" t="n">
        <v>1.097337952512</v>
      </c>
      <c r="F51" s="8" t="n">
        <v>0.26</v>
      </c>
      <c r="G51" s="8" t="n">
        <f>ROUND(ROUND(E51,2)*ROUND(F51,2),2)</f>
        <v>0.29</v>
      </c>
    </row>
    <row r="52" customHeight="0" bestFit="1" ht="20">
      <c r="A52" s="6" t="inlineStr">
        <is>
          <r>
            <t xml:space="preserve">95316</t>
          </r>
        </is>
      </c>
      <c r="B52" s="44" t="inlineStr">
        <is>
          <r>
            <t xml:space="preserve">CURSO DE CAPACITAÇÃO PARA AUXILIAR DE ELETRICISTA (ENCARGOS COMPLEMENTARES) - HORISTA</t>
          </r>
        </is>
      </c>
      <c r="C52" s="6" t="inlineStr">
        <is>
          <r>
            <t xml:space="preserve">SINAPI</t>
          </r>
        </is>
      </c>
      <c r="D52" s="6" t="inlineStr">
        <is>
          <r>
            <t xml:space="preserve">H</t>
          </r>
        </is>
      </c>
      <c r="E52" s="7" t="n">
        <v>53.0220118</v>
      </c>
      <c r="F52" s="8" t="n">
        <v>0.77</v>
      </c>
      <c r="G52" s="8" t="n">
        <f>ROUND(ROUND(E52,2)*ROUND(F52,2),2)</f>
        <v>40.83</v>
      </c>
    </row>
    <row r="53" customHeight="0" bestFit="1" ht="20">
      <c r="A53" s="6" t="inlineStr">
        <is>
          <r>
            <t xml:space="preserve">95329</t>
          </r>
        </is>
      </c>
      <c r="B53" s="44" t="inlineStr">
        <is>
          <r>
            <t xml:space="preserve">CURSO DE CAPACITAÇÃO PARA CARPINTEIRO DE ESQUADRIA (ENCARGOS COMPLEMENTARES) - HORISTA</t>
          </r>
        </is>
      </c>
      <c r="C53" s="6" t="inlineStr">
        <is>
          <r>
            <t xml:space="preserve">SINAPI</t>
          </r>
        </is>
      </c>
      <c r="D53" s="6" t="inlineStr">
        <is>
          <r>
            <t xml:space="preserve">H</t>
          </r>
        </is>
      </c>
      <c r="E53" s="7" t="n">
        <v>0.3295488</v>
      </c>
      <c r="F53" s="8" t="n">
        <v>0.32</v>
      </c>
      <c r="G53" s="8" t="n">
        <f>ROUND(ROUND(E53,2)*ROUND(F53,2),2)</f>
        <v>0.11</v>
      </c>
    </row>
    <row r="54" customHeight="0" bestFit="1" ht="20">
      <c r="A54" s="6" t="inlineStr">
        <is>
          <r>
            <t xml:space="preserve">95330</t>
          </r>
        </is>
      </c>
      <c r="B54" s="44" t="inlineStr">
        <is>
          <r>
            <t xml:space="preserve">CURSO DE CAPACITAÇÃO PARA CARPINTEIRO DE FÔRMAS (ENCARGOS COMPLEMENTARES) - HORISTA</t>
          </r>
        </is>
      </c>
      <c r="C54" s="6" t="inlineStr">
        <is>
          <r>
            <t xml:space="preserve">SINAPI</t>
          </r>
        </is>
      </c>
      <c r="D54" s="6" t="inlineStr">
        <is>
          <r>
            <t xml:space="preserve">H</t>
          </r>
        </is>
      </c>
      <c r="E54" s="7" t="n">
        <v>4.03761</v>
      </c>
      <c r="F54" s="8" t="n">
        <v>0.26</v>
      </c>
      <c r="G54" s="8" t="n">
        <f>ROUND(ROUND(E54,2)*ROUND(F54,2),2)</f>
        <v>1.05</v>
      </c>
    </row>
    <row r="55" customHeight="0" bestFit="1" ht="20">
      <c r="A55" s="6" t="inlineStr">
        <is>
          <r>
            <t xml:space="preserve">95332</t>
          </r>
        </is>
      </c>
      <c r="B55" s="44" t="inlineStr">
        <is>
          <r>
            <t xml:space="preserve">CURSO DE CAPACITAÇÃO PARA ELETRICISTA (ENCARGOS COMPLEMENTARES) - HORISTA</t>
          </r>
        </is>
      </c>
      <c r="C55" s="6" t="inlineStr">
        <is>
          <r>
            <t xml:space="preserve">SINAPI</t>
          </r>
        </is>
      </c>
      <c r="D55" s="6" t="inlineStr">
        <is>
          <r>
            <t xml:space="preserve">H</t>
          </r>
        </is>
      </c>
      <c r="E55" s="7" t="n">
        <v>71.6139482</v>
      </c>
      <c r="F55" s="8" t="n">
        <v>0.91</v>
      </c>
      <c r="G55" s="8" t="n">
        <f>ROUND(ROUND(E55,2)*ROUND(F55,2),2)</f>
        <v>65.17</v>
      </c>
    </row>
    <row r="56" customHeight="0" bestFit="1" ht="20">
      <c r="A56" s="6" t="inlineStr">
        <is>
          <r>
            <t xml:space="preserve">95347</t>
          </r>
        </is>
      </c>
      <c r="B56" s="44" t="inlineStr">
        <is>
          <r>
            <t xml:space="preserve">CURSO DE CAPACITAÇÃO PARA MOTORISTA DE CAMINHÃO (ENCARGOS COMPLEMENTARES) - HORISTA</t>
          </r>
        </is>
      </c>
      <c r="C56" s="6" t="inlineStr">
        <is>
          <r>
            <t xml:space="preserve">SINAPI</t>
          </r>
        </is>
      </c>
      <c r="D56" s="6" t="inlineStr">
        <is>
          <r>
            <t xml:space="preserve">H</t>
          </r>
        </is>
      </c>
      <c r="E56" s="7" t="n">
        <v>4.8E-4</v>
      </c>
      <c r="F56" s="8" t="n">
        <v>0.13</v>
      </c>
      <c r="G56" s="8" t="n">
        <f>ROUND(ROUND(E56,2)*ROUND(F56,2),2)</f>
        <v>0.0</v>
      </c>
    </row>
    <row r="57" customHeight="0" bestFit="1" ht="20">
      <c r="A57" s="6" t="inlineStr">
        <is>
          <r>
            <t xml:space="preserve">95351</t>
          </r>
        </is>
      </c>
      <c r="B57" s="44" t="inlineStr">
        <is>
          <r>
            <t xml:space="preserve">CURSO DE CAPACITAÇÃO PARA MOTORISTA OPERADOR DE MUNCK (ENCARGOS COMPLEMENTARES) - HORISTA</t>
          </r>
        </is>
      </c>
      <c r="C57" s="6" t="inlineStr">
        <is>
          <r>
            <t xml:space="preserve">SINAPI</t>
          </r>
        </is>
      </c>
      <c r="D57" s="6" t="inlineStr">
        <is>
          <r>
            <t xml:space="preserve">H</t>
          </r>
        </is>
      </c>
      <c r="E57" s="7" t="n">
        <v>2.1458202</v>
      </c>
      <c r="F57" s="8" t="n">
        <v>0.48</v>
      </c>
      <c r="G57" s="8" t="n">
        <f>ROUND(ROUND(E57,2)*ROUND(F57,2),2)</f>
        <v>1.03</v>
      </c>
    </row>
    <row r="58" customHeight="0" bestFit="1" ht="24">
      <c r="A58" s="6" t="inlineStr">
        <is>
          <r>
            <t xml:space="preserve">95389</t>
          </r>
        </is>
      </c>
      <c r="B58" s="44" t="inlineStr">
        <is>
          <r>
            <t xml:space="preserve">CURSO DE CAPACITAÇÃO PARA OPERADOR DE BETONEIRA ESTACIONÁRIA/MISTURADOR (ENCARGOS COMPLEMENTARES) - HORISTA</t>
          </r>
        </is>
      </c>
      <c r="C58" s="6" t="inlineStr">
        <is>
          <r>
            <t xml:space="preserve">SINAPI</t>
          </r>
        </is>
      </c>
      <c r="D58" s="6" t="inlineStr">
        <is>
          <r>
            <t xml:space="preserve">H</t>
          </r>
        </is>
      </c>
      <c r="E58" s="7" t="n">
        <v>6.90718971247</v>
      </c>
      <c r="F58" s="8" t="n">
        <v>0.16</v>
      </c>
      <c r="G58" s="8" t="n">
        <f>ROUND(ROUND(E58,2)*ROUND(F58,2),2)</f>
        <v>1.11</v>
      </c>
    </row>
    <row r="59" customHeight="0" bestFit="1" ht="20">
      <c r="A59" s="6" t="inlineStr">
        <is>
          <r>
            <t xml:space="preserve">95357</t>
          </r>
        </is>
      </c>
      <c r="B59" s="44" t="inlineStr">
        <is>
          <r>
            <t xml:space="preserve">CURSO DE CAPACITAÇÃO PARA OPERADOR DE ESCAVADEIRA (ENCARGOS COMPLEMENTARES) - HORISTA</t>
          </r>
        </is>
      </c>
      <c r="C59" s="6" t="inlineStr">
        <is>
          <r>
            <t xml:space="preserve">SINAPI</t>
          </r>
        </is>
      </c>
      <c r="D59" s="6" t="inlineStr">
        <is>
          <r>
            <t xml:space="preserve">H</t>
          </r>
        </is>
      </c>
      <c r="E59" s="7" t="n">
        <v>0.053</v>
      </c>
      <c r="F59" s="8" t="n">
        <v>0.3</v>
      </c>
      <c r="G59" s="8" t="n">
        <f>ROUND(ROUND(E59,2)*ROUND(F59,2),2)</f>
        <v>0.02</v>
      </c>
    </row>
    <row r="60" customHeight="0" bestFit="1" ht="20">
      <c r="A60" s="6" t="inlineStr">
        <is>
          <r>
            <t xml:space="preserve">95359</t>
          </r>
        </is>
      </c>
      <c r="B60" s="44" t="inlineStr">
        <is>
          <r>
            <t xml:space="preserve">CURSO DE CAPACITAÇÃO PARA OPERADOR DE GUINDASTE (ENCARGOS COMPLEMENTARES) - HORISTA</t>
          </r>
        </is>
      </c>
      <c r="C60" s="6" t="inlineStr">
        <is>
          <r>
            <t xml:space="preserve">SINAPI</t>
          </r>
        </is>
      </c>
      <c r="D60" s="6" t="inlineStr">
        <is>
          <r>
            <t xml:space="preserve">H</t>
          </r>
        </is>
      </c>
      <c r="E60" s="7" t="n">
        <v>9.0</v>
      </c>
      <c r="F60" s="8" t="n">
        <v>0.42</v>
      </c>
      <c r="G60" s="8" t="n">
        <f>ROUND(ROUND(E60,2)*ROUND(F60,2),2)</f>
        <v>3.78</v>
      </c>
    </row>
    <row r="61" customHeight="0" bestFit="1" ht="20">
      <c r="A61" s="6" t="inlineStr">
        <is>
          <r>
            <t xml:space="preserve">95360</t>
          </r>
        </is>
      </c>
      <c r="B61" s="44" t="inlineStr">
        <is>
          <r>
            <t xml:space="preserve">CURSO DE CAPACITAÇÃO PARA OPERADOR DE MÁQUINAS E EQUIPAMENTOS (ENCARGOS COMPLEMENTARES) - HORISTA</t>
          </r>
        </is>
      </c>
      <c r="C61" s="6" t="inlineStr">
        <is>
          <r>
            <t xml:space="preserve">SINAPI</t>
          </r>
        </is>
      </c>
      <c r="D61" s="6" t="inlineStr">
        <is>
          <r>
            <t xml:space="preserve">H</t>
          </r>
        </is>
      </c>
      <c r="E61" s="7" t="n">
        <v>0.10402656</v>
      </c>
      <c r="F61" s="8" t="n">
        <v>0.35</v>
      </c>
      <c r="G61" s="8" t="n">
        <f>ROUND(ROUND(E61,2)*ROUND(F61,2),2)</f>
        <v>0.04</v>
      </c>
    </row>
    <row r="62" customHeight="0" bestFit="1" ht="20">
      <c r="A62" s="6" t="inlineStr">
        <is>
          <r>
            <t xml:space="preserve">95371</t>
          </r>
        </is>
      </c>
      <c r="B62" s="44" t="inlineStr">
        <is>
          <r>
            <t xml:space="preserve">CURSO DE CAPACITAÇÃO PARA PEDREIRO (ENCARGOS COMPLEMENTARES) - HORISTA</t>
          </r>
        </is>
      </c>
      <c r="C62" s="6" t="inlineStr">
        <is>
          <r>
            <t xml:space="preserve">SINAPI</t>
          </r>
        </is>
      </c>
      <c r="D62" s="6" t="inlineStr">
        <is>
          <r>
            <t xml:space="preserve">H</t>
          </r>
        </is>
      </c>
      <c r="E62" s="7" t="n">
        <v>34.02937514</v>
      </c>
      <c r="F62" s="8" t="n">
        <v>0.49</v>
      </c>
      <c r="G62" s="8" t="n">
        <f>ROUND(ROUND(E62,2)*ROUND(F62,2),2)</f>
        <v>16.67</v>
      </c>
    </row>
    <row r="63" customHeight="0" bestFit="1" ht="20">
      <c r="A63" s="6" t="inlineStr">
        <is>
          <r>
            <t xml:space="preserve">95372</t>
          </r>
        </is>
      </c>
      <c r="B63" s="44" t="inlineStr">
        <is>
          <r>
            <t xml:space="preserve">CURSO DE CAPACITAÇÃO PARA PINTOR (ENCARGOS COMPLEMENTARES) - HORISTA</t>
          </r>
        </is>
      </c>
      <c r="C63" s="6" t="inlineStr">
        <is>
          <r>
            <t xml:space="preserve">SINAPI</t>
          </r>
        </is>
      </c>
      <c r="D63" s="6" t="inlineStr">
        <is>
          <r>
            <t xml:space="preserve">H</t>
          </r>
        </is>
      </c>
      <c r="E63" s="7" t="n">
        <v>2.162706</v>
      </c>
      <c r="F63" s="8" t="n">
        <v>0.34</v>
      </c>
      <c r="G63" s="8" t="n">
        <f>ROUND(ROUND(E63,2)*ROUND(F63,2),2)</f>
        <v>0.73</v>
      </c>
    </row>
    <row r="64" customHeight="0" bestFit="1" ht="20">
      <c r="A64" s="6" t="inlineStr">
        <is>
          <r>
            <t xml:space="preserve">95378</t>
          </r>
        </is>
      </c>
      <c r="B64" s="44" t="inlineStr">
        <is>
          <r>
            <t xml:space="preserve">CURSO DE CAPACITAÇÃO PARA SERVENTE (ENCARGOS COMPLEMENTARES) - HORISTA</t>
          </r>
        </is>
      </c>
      <c r="C64" s="6" t="inlineStr">
        <is>
          <r>
            <t xml:space="preserve">SINAPI</t>
          </r>
        </is>
      </c>
      <c r="D64" s="6" t="inlineStr">
        <is>
          <r>
            <t xml:space="preserve">H</t>
          </r>
        </is>
      </c>
      <c r="E64" s="7" t="n">
        <v>32.53979105241</v>
      </c>
      <c r="F64" s="8" t="n">
        <v>0.4</v>
      </c>
      <c r="G64" s="8" t="n">
        <f>ROUND(ROUND(E64,2)*ROUND(F64,2),2)</f>
        <v>13.02</v>
      </c>
    </row>
    <row r="65" customHeight="0" bestFit="1" ht="20">
      <c r="A65" s="6" t="inlineStr">
        <is>
          <r>
            <t xml:space="preserve">101898</t>
          </r>
        </is>
      </c>
      <c r="B65" s="44" t="inlineStr">
        <is>
          <r>
            <t xml:space="preserve">DISJUNTOR TERMOMAGNÉTICO TRIPOLAR, CORRENTE NOMINAL DE 400A - FORNECIMENTO E INSTALAÇÃO. AF_07/2025</t>
          </r>
        </is>
      </c>
      <c r="C65" s="6" t="inlineStr">
        <is>
          <r>
            <t xml:space="preserve">SINAPI</t>
          </r>
        </is>
      </c>
      <c r="D65" s="6" t="inlineStr">
        <is>
          <r>
            <t xml:space="preserve">UN</t>
          </r>
        </is>
      </c>
      <c r="E65" s="7" t="n">
        <v>2.0</v>
      </c>
      <c r="F65" s="8" t="n">
        <v>1336.71</v>
      </c>
      <c r="G65" s="8" t="n">
        <f>ROUND(ROUND(E65,2)*ROUND(F65,2),2)</f>
        <v>2673.42</v>
      </c>
    </row>
    <row r="66" customHeight="0" bestFit="1" ht="20">
      <c r="A66" s="6" t="inlineStr">
        <is>
          <r>
            <t xml:space="preserve">88264</t>
          </r>
        </is>
      </c>
      <c r="B66" s="44" t="inlineStr">
        <is>
          <r>
            <t xml:space="preserve">ELETRICISTA COM ENCARGOS COMPLEMENTARES</t>
          </r>
        </is>
      </c>
      <c r="C66" s="6" t="inlineStr">
        <is>
          <r>
            <t xml:space="preserve">SINAPI</t>
          </r>
        </is>
      </c>
      <c r="D66" s="6" t="inlineStr">
        <is>
          <r>
            <t xml:space="preserve">H</t>
          </r>
        </is>
      </c>
      <c r="E66" s="7" t="n">
        <v>71.6139482</v>
      </c>
      <c r="F66" s="8" t="n">
        <v>33.05</v>
      </c>
      <c r="G66" s="8" t="n">
        <f>ROUND(ROUND(E66,2)*ROUND(F66,2),2)</f>
        <v>2366.71</v>
      </c>
    </row>
    <row r="67" customHeight="0" bestFit="1" ht="24">
      <c r="A67" s="6" t="inlineStr">
        <is>
          <r>
            <t xml:space="preserve">93012</t>
          </r>
        </is>
      </c>
      <c r="B67" s="44" t="inlineStr">
        <is>
          <r>
            <t xml:space="preserve">ELETRODUTO RÍGIDO ROSCÁVEL, PVC, DN 110 MM (4"), PARA REDE ENTERRADA DE DISTRIBUIÇÃO DE ENERGIA ELÉTRICA - FORNECIMENTO E INSTALAÇÃO. AF_12/2021</t>
          </r>
        </is>
      </c>
      <c r="C67" s="6" t="inlineStr">
        <is>
          <r>
            <t xml:space="preserve">SINAPI</t>
          </r>
        </is>
      </c>
      <c r="D67" s="6" t="inlineStr">
        <is>
          <r>
            <t xml:space="preserve">M</t>
          </r>
        </is>
      </c>
      <c r="E67" s="7" t="n">
        <v>40.0</v>
      </c>
      <c r="F67" s="8" t="n">
        <v>73.76</v>
      </c>
      <c r="G67" s="8" t="n">
        <f>ROUND(ROUND(E67,2)*ROUND(F67,2),2)</f>
        <v>2950.4</v>
      </c>
    </row>
    <row r="68" customHeight="0" bestFit="1" ht="32">
      <c r="A68" s="6" t="inlineStr">
        <is>
          <r>
            <t xml:space="preserve">104237</t>
          </r>
        </is>
      </c>
      <c r="B68" s="44" t="inlineStr">
        <is>
          <r>
            <t xml:space="preserve">EMBOÇO OU MASSA ÚNICA EM ARGAMASSA TRAÇO 1:2:8, PREPARO MECÂNICA COM BETONEIRA 400 L, APLICADA MANUALMENTE EM PANOS DE FACHADA SEM PRESENÇA DE VÃOS, ESPESSURA DE 35 MM, ACESSO POR ANDAIME. AF_08/2022</t>
          </r>
        </is>
      </c>
      <c r="C68" s="6" t="inlineStr">
        <is>
          <r>
            <t xml:space="preserve">SINAPI</t>
          </r>
        </is>
      </c>
      <c r="D68" s="6" t="inlineStr">
        <is>
          <r>
            <t xml:space="preserve">M2</t>
          </r>
        </is>
      </c>
      <c r="E68" s="7" t="n">
        <v>10.25</v>
      </c>
      <c r="F68" s="8" t="n">
        <v>65.57</v>
      </c>
      <c r="G68" s="8" t="n">
        <f>ROUND(ROUND(E68,2)*ROUND(F68,2),2)</f>
        <v>672.09</v>
      </c>
    </row>
    <row r="69" customHeight="0" bestFit="1" ht="20">
      <c r="A69" s="6" t="inlineStr">
        <is>
          <r>
            <t xml:space="preserve">93358</t>
          </r>
        </is>
      </c>
      <c r="B69" s="44" t="inlineStr">
        <is>
          <r>
            <t xml:space="preserve">ESCAVAÇÃO MANUAL DE VALA. AF_09/2024</t>
          </r>
        </is>
      </c>
      <c r="C69" s="6" t="inlineStr">
        <is>
          <r>
            <t xml:space="preserve">SINAPI</t>
          </r>
        </is>
      </c>
      <c r="D69" s="6" t="inlineStr">
        <is>
          <r>
            <t xml:space="preserve">M3</t>
          </r>
        </is>
      </c>
      <c r="E69" s="7" t="n">
        <v>0.32</v>
      </c>
      <c r="F69" s="8" t="n">
        <v>106.52</v>
      </c>
      <c r="G69" s="8" t="n">
        <f>ROUND(ROUND(E69,2)*ROUND(F69,2),2)</f>
        <v>34.09</v>
      </c>
    </row>
    <row r="70" customHeight="0" bestFit="1" ht="24">
      <c r="A70" s="6" t="inlineStr">
        <is>
          <r>
            <t xml:space="preserve">97086</t>
          </r>
        </is>
      </c>
      <c r="B70" s="44" t="inlineStr">
        <is>
          <r>
            <t xml:space="preserve">FABRICAÇÃO, MONTAGEM E DESMONTAGEM DE FORMA PARA RADIER, PISO DE CONCRETO OU LAJE SOBRE SOLO, EM MADEIRA SERRADA, 4 UTILIZAÇÕES. AF_09/2021</t>
          </r>
        </is>
      </c>
      <c r="C70" s="6" t="inlineStr">
        <is>
          <r>
            <t xml:space="preserve">SINAPI</t>
          </r>
        </is>
      </c>
      <c r="D70" s="6" t="inlineStr">
        <is>
          <r>
            <t xml:space="preserve">M2</t>
          </r>
        </is>
      </c>
      <c r="E70" s="7" t="n">
        <v>1.64</v>
      </c>
      <c r="F70" s="8" t="n">
        <v>143.22</v>
      </c>
      <c r="G70" s="8" t="n">
        <f>ROUND(ROUND(E70,2)*ROUND(F70,2),2)</f>
        <v>234.88</v>
      </c>
    </row>
    <row r="71" customHeight="0" bestFit="1" ht="24">
      <c r="A71" s="6" t="inlineStr">
        <is>
          <r>
            <t xml:space="preserve">89272</t>
          </r>
        </is>
      </c>
      <c r="B71" s="44" t="inlineStr">
        <is>
          <r>
            <t xml:space="preserve">GUINDASTE HIDRÁULICO AUTOPROPELIDO, COM LANÇA TELESCÓPICA 28,80 M, CAPACIDADE MÁXIMA 30 T, POTÊNCIA 97 KW, TRAÇÃO 4 X 4 - CHP DIURNO. AF_11/2014</t>
          </r>
        </is>
      </c>
      <c r="C71" s="6" t="inlineStr">
        <is>
          <r>
            <t xml:space="preserve">SINAPI</t>
          </r>
        </is>
      </c>
      <c r="D71" s="6" t="inlineStr">
        <is>
          <r>
            <t xml:space="preserve">CHP</t>
          </r>
        </is>
      </c>
      <c r="E71" s="7" t="n">
        <v>9.0</v>
      </c>
      <c r="F71" s="8" t="n">
        <v>224.92</v>
      </c>
      <c r="G71" s="8" t="n">
        <f>ROUND(ROUND(E71,2)*ROUND(F71,2),2)</f>
        <v>2024.28</v>
      </c>
    </row>
    <row r="72" customHeight="0" bestFit="1" ht="24">
      <c r="A72" s="6" t="inlineStr">
        <is>
          <r>
            <t xml:space="preserve">89267</t>
          </r>
        </is>
      </c>
      <c r="B72" s="44" t="inlineStr">
        <is>
          <r>
            <t xml:space="preserve">GUINDASTE HIDRÁULICO AUTOPROPELIDO, COM LANÇA TELESCÓPICA 28,80 M, CAPACIDADE MÁXIMA 30 T, POTÊNCIA 97 KW, TRAÇÃO 4 X 4 - DEPRECIAÇÃO. AF_11/2014</t>
          </r>
        </is>
      </c>
      <c r="C72" s="6" t="inlineStr">
        <is>
          <r>
            <t xml:space="preserve">SINAPI</t>
          </r>
        </is>
      </c>
      <c r="D72" s="6" t="inlineStr">
        <is>
          <r>
            <t xml:space="preserve">H</t>
          </r>
        </is>
      </c>
      <c r="E72" s="7" t="n">
        <v>9.0</v>
      </c>
      <c r="F72" s="8" t="n">
        <v>51.81</v>
      </c>
      <c r="G72" s="8" t="n">
        <f>ROUND(ROUND(E72,2)*ROUND(F72,2),2)</f>
        <v>466.29</v>
      </c>
    </row>
    <row r="73" customHeight="0" bestFit="1" ht="24">
      <c r="A73" s="6" t="inlineStr">
        <is>
          <r>
            <t xml:space="preserve">89269</t>
          </r>
        </is>
      </c>
      <c r="B73" s="44" t="inlineStr">
        <is>
          <r>
            <t xml:space="preserve">GUINDASTE HIDRÁULICO AUTOPROPELIDO, COM LANÇA TELESCÓPICA 28,80 M, CAPACIDADE MÁXIMA 30 T, POTÊNCIA 97 KW, TRAÇÃO 4 X 4 - IMPOSTOS E SEGUROS. AF_11/2014</t>
          </r>
        </is>
      </c>
      <c r="C73" s="6" t="inlineStr">
        <is>
          <r>
            <t xml:space="preserve">SINAPI</t>
          </r>
        </is>
      </c>
      <c r="D73" s="6" t="inlineStr">
        <is>
          <r>
            <t xml:space="preserve">H</t>
          </r>
        </is>
      </c>
      <c r="E73" s="7" t="n">
        <v>9.0</v>
      </c>
      <c r="F73" s="8" t="n">
        <v>7.38</v>
      </c>
      <c r="G73" s="8" t="n">
        <f>ROUND(ROUND(E73,2)*ROUND(F73,2),2)</f>
        <v>66.42</v>
      </c>
    </row>
    <row r="74" customHeight="0" bestFit="1" ht="24">
      <c r="A74" s="6" t="inlineStr">
        <is>
          <r>
            <t xml:space="preserve">89268</t>
          </r>
        </is>
      </c>
      <c r="B74" s="44" t="inlineStr">
        <is>
          <r>
            <t xml:space="preserve">GUINDASTE HIDRÁULICO AUTOPROPELIDO, COM LANÇA TELESCÓPICA 28,80 M, CAPACIDADE MÁXIMA 30 T, POTÊNCIA 97 KW, TRAÇÃO 4 X 4 - JUROS. AF_11/2014</t>
          </r>
        </is>
      </c>
      <c r="C74" s="6" t="inlineStr">
        <is>
          <r>
            <t xml:space="preserve">SINAPI</t>
          </r>
        </is>
      </c>
      <c r="D74" s="6" t="inlineStr">
        <is>
          <r>
            <t xml:space="preserve">H</t>
          </r>
        </is>
      </c>
      <c r="E74" s="7" t="n">
        <v>9.0</v>
      </c>
      <c r="F74" s="8" t="n">
        <v>18.26</v>
      </c>
      <c r="G74" s="8" t="n">
        <f>ROUND(ROUND(E74,2)*ROUND(F74,2),2)</f>
        <v>164.34</v>
      </c>
    </row>
    <row r="75" customHeight="0" bestFit="1" ht="24">
      <c r="A75" s="6" t="inlineStr">
        <is>
          <r>
            <t xml:space="preserve">89270</t>
          </r>
        </is>
      </c>
      <c r="B75" s="44" t="inlineStr">
        <is>
          <r>
            <t xml:space="preserve">GUINDASTE HIDRÁULICO AUTOPROPELIDO, COM LANÇA TELESCÓPICA 28,80 M, CAPACIDADE MÁXIMA 30 T, POTÊNCIA 97 KW, TRAÇÃO 4 X 4 - MANUTENÇÃO. AF_11/2014</t>
          </r>
        </is>
      </c>
      <c r="C75" s="6" t="inlineStr">
        <is>
          <r>
            <t xml:space="preserve">SINAPI</t>
          </r>
        </is>
      </c>
      <c r="D75" s="6" t="inlineStr">
        <is>
          <r>
            <t xml:space="preserve">H</t>
          </r>
        </is>
      </c>
      <c r="E75" s="7" t="n">
        <v>9.0</v>
      </c>
      <c r="F75" s="8" t="n">
        <v>83.29</v>
      </c>
      <c r="G75" s="8" t="n">
        <f>ROUND(ROUND(E75,2)*ROUND(F75,2),2)</f>
        <v>749.61</v>
      </c>
    </row>
    <row r="76" customHeight="0" bestFit="1" ht="24">
      <c r="A76" s="6" t="inlineStr">
        <is>
          <r>
            <t xml:space="preserve">89271</t>
          </r>
        </is>
      </c>
      <c r="B76" s="44" t="inlineStr">
        <is>
          <r>
            <t xml:space="preserve">GUINDASTE HIDRÁULICO AUTOPROPELIDO, COM LANÇA TELESCÓPICA 28,80 M, CAPACIDADE MÁXIMA 30 T, POTÊNCIA 97 KW, TRAÇÃO 4 X 4 - MATERIAIS NA OPERAÇÃO. AF_11/2014</t>
          </r>
        </is>
      </c>
      <c r="C76" s="6" t="inlineStr">
        <is>
          <r>
            <t xml:space="preserve">SINAPI</t>
          </r>
        </is>
      </c>
      <c r="D76" s="6" t="inlineStr">
        <is>
          <r>
            <t xml:space="preserve">H</t>
          </r>
        </is>
      </c>
      <c r="E76" s="7" t="n">
        <v>9.0</v>
      </c>
      <c r="F76" s="8" t="n">
        <v>31.13</v>
      </c>
      <c r="G76" s="8" t="n">
        <f>ROUND(ROUND(E76,2)*ROUND(F76,2),2)</f>
        <v>280.17</v>
      </c>
    </row>
    <row r="77" customHeight="0" bestFit="1" ht="32">
      <c r="A77" s="6" t="inlineStr">
        <is>
          <r>
            <t xml:space="preserve">5930</t>
          </r>
        </is>
      </c>
      <c r="B77" s="44" t="inlineStr">
        <is>
          <r>
            <t xml:space="preserve">GUINDAUTO HIDRÁULICO, CAPACIDADE MÁXIMA DE CARGA 6200 KG, MOMENTO MÁXIMO DE CARGA 11,7 TM, ALCANCE MÁXIMO HORIZONTAL 9,70 M, INCLUSIVE CAMINHÃO TOCO PBT 16.000 KG, POTÊNCIA DE 189 CV - CHI DIURNO. AF_06/2014</t>
          </r>
        </is>
      </c>
      <c r="C77" s="6" t="inlineStr">
        <is>
          <r>
            <t xml:space="preserve">SINAPI</t>
          </r>
        </is>
      </c>
      <c r="D77" s="6" t="inlineStr">
        <is>
          <r>
            <t xml:space="preserve">CHI</t>
          </r>
        </is>
      </c>
      <c r="E77" s="7" t="n">
        <v>1.9730402</v>
      </c>
      <c r="F77" s="8" t="n">
        <v>77.95</v>
      </c>
      <c r="G77" s="8" t="n">
        <f>ROUND(ROUND(E77,2)*ROUND(F77,2),2)</f>
        <v>153.56</v>
      </c>
    </row>
    <row r="78" customHeight="0" bestFit="1" ht="32">
      <c r="A78" s="6" t="inlineStr">
        <is>
          <r>
            <t xml:space="preserve">5928</t>
          </r>
        </is>
      </c>
      <c r="B78" s="44" t="inlineStr">
        <is>
          <r>
            <t xml:space="preserve">GUINDAUTO HIDRÁULICO, CAPACIDADE MÁXIMA DE CARGA 6200 KG, MOMENTO MÁXIMO DE CARGA 11,7 TM, ALCANCE MÁXIMO HORIZONTAL 9,70 M, INCLUSIVE CAMINHÃO TOCO PBT 16.000 KG, POTÊNCIA DE 189 CV - CHP DIURNO. AF_06/2014</t>
          </r>
        </is>
      </c>
      <c r="C78" s="6" t="inlineStr">
        <is>
          <r>
            <t xml:space="preserve">SINAPI</t>
          </r>
        </is>
      </c>
      <c r="D78" s="6" t="inlineStr">
        <is>
          <r>
            <t xml:space="preserve">CHP</t>
          </r>
        </is>
      </c>
      <c r="E78" s="7" t="n">
        <v>0.17278</v>
      </c>
      <c r="F78" s="8" t="n">
        <v>293.73</v>
      </c>
      <c r="G78" s="8" t="n">
        <f>ROUND(ROUND(E78,2)*ROUND(F78,2),2)</f>
        <v>49.93</v>
      </c>
    </row>
    <row r="79" customHeight="0" bestFit="1" ht="32">
      <c r="A79" s="6" t="inlineStr">
        <is>
          <r>
            <t xml:space="preserve">89259</t>
          </r>
        </is>
      </c>
      <c r="B79" s="44" t="inlineStr">
        <is>
          <r>
            <t xml:space="preserve">GUINDAUTO HIDRÁULICO, CAPACIDADE MÁXIMA DE CARGA 6200 KG, MOMENTO MÁXIMO DE CARGA 11,7 TM, ALCANCE MÁXIMO HORIZONTAL 9,70 M, INCLUSIVE CAMINHÃO TOCO PBT 16.000 KG, POTÊNCIA DE 189 CV - DEPRECIAÇÃO. AF_06/2014</t>
          </r>
        </is>
      </c>
      <c r="C79" s="6" t="inlineStr">
        <is>
          <r>
            <t xml:space="preserve">SINAPI</t>
          </r>
        </is>
      </c>
      <c r="D79" s="6" t="inlineStr">
        <is>
          <r>
            <t xml:space="preserve">H</t>
          </r>
        </is>
      </c>
      <c r="E79" s="7" t="n">
        <v>2.1458202</v>
      </c>
      <c r="F79" s="8" t="n">
        <v>27.23</v>
      </c>
      <c r="G79" s="8" t="n">
        <f>ROUND(ROUND(E79,2)*ROUND(F79,2),2)</f>
        <v>58.54</v>
      </c>
    </row>
    <row r="80" customHeight="0" bestFit="1" ht="32">
      <c r="A80" s="6" t="inlineStr">
        <is>
          <r>
            <t xml:space="preserve">91466</t>
          </r>
        </is>
      </c>
      <c r="B80" s="44" t="inlineStr">
        <is>
          <r>
            <t xml:space="preserve">GUINDAUTO HIDRÁULICO, CAPACIDADE MÁXIMA DE CARGA 6200 KG, MOMENTO MÁXIMO DE CARGA 11,7 TM, ALCANCE MÁXIMO HORIZONTAL 9,70 M, INCLUSIVE CAMINHÃO TOCO PBT 16.000 KG, POTÊNCIA DE 189 CV - IMPOSTOS E SEGUROS. AF_08/2015</t>
          </r>
        </is>
      </c>
      <c r="C80" s="6" t="inlineStr">
        <is>
          <r>
            <t xml:space="preserve">SINAPI</t>
          </r>
        </is>
      </c>
      <c r="D80" s="6" t="inlineStr">
        <is>
          <r>
            <t xml:space="preserve">H</t>
          </r>
        </is>
      </c>
      <c r="E80" s="7" t="n">
        <v>2.1458202</v>
      </c>
      <c r="F80" s="8" t="n">
        <v>4.03</v>
      </c>
      <c r="G80" s="8" t="n">
        <f>ROUND(ROUND(E80,2)*ROUND(F80,2),2)</f>
        <v>8.66</v>
      </c>
    </row>
    <row r="81" customHeight="0" bestFit="1" ht="32">
      <c r="A81" s="6" t="inlineStr">
        <is>
          <r>
            <t xml:space="preserve">89260</t>
          </r>
        </is>
      </c>
      <c r="B81" s="44" t="inlineStr">
        <is>
          <r>
            <t xml:space="preserve">GUINDAUTO HIDRÁULICO, CAPACIDADE MÁXIMA DE CARGA 6200 KG, MOMENTO MÁXIMO DE CARGA 11,7 TM, ALCANCE MÁXIMO HORIZONTAL 9,70 M, INCLUSIVE CAMINHÃO TOCO PBT 16.000 KG, POTÊNCIA DE 189 CV - JUROS. AF_06/2014</t>
          </r>
        </is>
      </c>
      <c r="C81" s="6" t="inlineStr">
        <is>
          <r>
            <t xml:space="preserve">SINAPI</t>
          </r>
        </is>
      </c>
      <c r="D81" s="6" t="inlineStr">
        <is>
          <r>
            <t xml:space="preserve">H</t>
          </r>
        </is>
      </c>
      <c r="E81" s="7" t="n">
        <v>2.1458202</v>
      </c>
      <c r="F81" s="8" t="n">
        <v>10.0</v>
      </c>
      <c r="G81" s="8" t="n">
        <f>ROUND(ROUND(E81,2)*ROUND(F81,2),2)</f>
        <v>21.5</v>
      </c>
    </row>
    <row r="82" customHeight="0" bestFit="1" ht="32">
      <c r="A82" s="6" t="inlineStr">
        <is>
          <r>
            <t xml:space="preserve">89262</t>
          </r>
        </is>
      </c>
      <c r="B82" s="44" t="inlineStr">
        <is>
          <r>
            <t xml:space="preserve">GUINDAUTO HIDRÁULICO, CAPACIDADE MÁXIMA DE CARGA 6200 KG, MOMENTO MÁXIMO DE CARGA 11,7 TM, ALCANCE MÁXIMO HORIZONTAL 9,70 M, INCLUSIVE CAMINHÃO TOCO PBT 16.000 KG, POTÊNCIA DE 189 CV - MANUTENÇÃO. AF_06/2014</t>
          </r>
        </is>
      </c>
      <c r="C82" s="6" t="inlineStr">
        <is>
          <r>
            <t xml:space="preserve">SINAPI</t>
          </r>
        </is>
      </c>
      <c r="D82" s="6" t="inlineStr">
        <is>
          <r>
            <t xml:space="preserve">H</t>
          </r>
        </is>
      </c>
      <c r="E82" s="7" t="n">
        <v>0.17278</v>
      </c>
      <c r="F82" s="8" t="n">
        <v>46.1</v>
      </c>
      <c r="G82" s="8" t="n">
        <f>ROUND(ROUND(E82,2)*ROUND(F82,2),2)</f>
        <v>7.84</v>
      </c>
    </row>
    <row r="83" customHeight="0" bestFit="1" ht="32">
      <c r="A83" s="6" t="inlineStr">
        <is>
          <r>
            <t xml:space="preserve">91467</t>
          </r>
        </is>
      </c>
      <c r="B83" s="44" t="inlineStr">
        <is>
          <r>
            <t xml:space="preserve">GUINDAUTO HIDRÁULICO, CAPACIDADE MÁXIMA DE CARGA 6200 KG, MOMENTO MÁXIMO DE CARGA 11,7 TM, ALCANCE MÁXIMO HORIZONTAL 9,70 M, INCLUSIVE CAMINHÃO TOCO PBT 16.000 KG, POTÊNCIA DE 189 CV - MATERIAIS NA OPERAÇÃO. AF_08/2015</t>
          </r>
        </is>
      </c>
      <c r="C83" s="6" t="inlineStr">
        <is>
          <r>
            <t xml:space="preserve">SINAPI</t>
          </r>
        </is>
      </c>
      <c r="D83" s="6" t="inlineStr">
        <is>
          <r>
            <t xml:space="preserve">H</t>
          </r>
        </is>
      </c>
      <c r="E83" s="7" t="n">
        <v>0.17278</v>
      </c>
      <c r="F83" s="8" t="n">
        <v>169.68</v>
      </c>
      <c r="G83" s="8" t="n">
        <f>ROUND(ROUND(E83,2)*ROUND(F83,2),2)</f>
        <v>28.85</v>
      </c>
    </row>
    <row r="84" customHeight="0" bestFit="1" ht="20">
      <c r="A84" s="6" t="inlineStr">
        <is>
          <r>
            <t xml:space="preserve">96985</t>
          </r>
        </is>
      </c>
      <c r="B84" s="44" t="inlineStr">
        <is>
          <r>
            <t xml:space="preserve">HASTE DE ATERRAMENTO, DIÂMETRO 5/8", COM 3 METROS - FORNECIMENTO E INSTALAÇÃO. AF_08/2023</t>
          </r>
        </is>
      </c>
      <c r="C84" s="6" t="inlineStr">
        <is>
          <r>
            <t xml:space="preserve">SINAPI</t>
          </r>
        </is>
      </c>
      <c r="D84" s="6" t="inlineStr">
        <is>
          <r>
            <t xml:space="preserve">UN</t>
          </r>
        </is>
      </c>
      <c r="E84" s="7" t="n">
        <v>3.0</v>
      </c>
      <c r="F84" s="8" t="n">
        <v>71.09</v>
      </c>
      <c r="G84" s="8" t="n">
        <f>ROUND(ROUND(E84,2)*ROUND(F84,2),2)</f>
        <v>213.27</v>
      </c>
    </row>
    <row r="85" customHeight="0" bestFit="1" ht="20">
      <c r="A85" s="6" t="inlineStr">
        <is>
          <r>
            <t xml:space="preserve">103670</t>
          </r>
        </is>
      </c>
      <c r="B85" s="44" t="inlineStr">
        <is>
          <r>
            <t xml:space="preserve">LANÇAMENTO COM USO DE BALDES, ADENSAMENTO E ACABAMENTO DE CONCRETO EM ESTRUTURAS. AF_02/2022</t>
          </r>
        </is>
      </c>
      <c r="C85" s="6" t="inlineStr">
        <is>
          <r>
            <t xml:space="preserve">SINAPI</t>
          </r>
        </is>
      </c>
      <c r="D85" s="6" t="inlineStr">
        <is>
          <r>
            <t xml:space="preserve">M3</t>
          </r>
        </is>
      </c>
      <c r="E85" s="7" t="n">
        <v>0.07</v>
      </c>
      <c r="F85" s="8" t="n">
        <v>354.73</v>
      </c>
      <c r="G85" s="8" t="n">
        <f>ROUND(ROUND(E85,2)*ROUND(F85,2),2)</f>
        <v>24.83</v>
      </c>
    </row>
    <row r="86" customHeight="0" bestFit="1" ht="20">
      <c r="A86" s="6" t="inlineStr">
        <is>
          <r>
            <t xml:space="preserve">96620</t>
          </r>
        </is>
      </c>
      <c r="B86" s="44" t="inlineStr">
        <is>
          <r>
            <t xml:space="preserve">LASTRO DE CONCRETO MAGRO, APLICADO EM PISOS, LAJES SOBRE SOLO OU RADIERS. AF_01/2024</t>
          </r>
        </is>
      </c>
      <c r="C86" s="6" t="inlineStr">
        <is>
          <r>
            <t xml:space="preserve">SINAPI</t>
          </r>
        </is>
      </c>
      <c r="D86" s="6" t="inlineStr">
        <is>
          <r>
            <t xml:space="preserve">M3</t>
          </r>
        </is>
      </c>
      <c r="E86" s="7" t="n">
        <v>0.0525</v>
      </c>
      <c r="F86" s="8" t="n">
        <v>1067.95</v>
      </c>
      <c r="G86" s="8" t="n">
        <f>ROUND(ROUND(E86,2)*ROUND(F86,2),2)</f>
        <v>53.4</v>
      </c>
    </row>
    <row r="87" customHeight="0" bestFit="1" ht="20">
      <c r="A87" s="6" t="inlineStr">
        <is>
          <r>
            <t xml:space="preserve">88282</t>
          </r>
        </is>
      </c>
      <c r="B87" s="44" t="inlineStr">
        <is>
          <r>
            <t xml:space="preserve">MOTORISTA DE CAMINHÃO COM ENCARGOS COMPLEMENTARES</t>
          </r>
        </is>
      </c>
      <c r="C87" s="6" t="inlineStr">
        <is>
          <r>
            <t xml:space="preserve">SINAPI</t>
          </r>
        </is>
      </c>
      <c r="D87" s="6" t="inlineStr">
        <is>
          <r>
            <t xml:space="preserve">H</t>
          </r>
        </is>
      </c>
      <c r="E87" s="7" t="n">
        <v>4.8E-4</v>
      </c>
      <c r="F87" s="8" t="n">
        <v>33.13</v>
      </c>
      <c r="G87" s="8" t="n">
        <f>ROUND(ROUND(E87,2)*ROUND(F87,2),2)</f>
        <v>0.0</v>
      </c>
    </row>
    <row r="88" customHeight="0" bestFit="1" ht="20">
      <c r="A88" s="6" t="inlineStr">
        <is>
          <r>
            <t xml:space="preserve">88286</t>
          </r>
        </is>
      </c>
      <c r="B88" s="44" t="inlineStr">
        <is>
          <r>
            <t xml:space="preserve">MOTORISTA OPERADOR DE MUNCK COM ENCARGOS COMPLEMENTARES</t>
          </r>
        </is>
      </c>
      <c r="C88" s="6" t="inlineStr">
        <is>
          <r>
            <t xml:space="preserve">SINAPI</t>
          </r>
        </is>
      </c>
      <c r="D88" s="6" t="inlineStr">
        <is>
          <r>
            <t xml:space="preserve">H</t>
          </r>
        </is>
      </c>
      <c r="E88" s="7" t="n">
        <v>2.1458202</v>
      </c>
      <c r="F88" s="8" t="n">
        <v>36.69</v>
      </c>
      <c r="G88" s="8" t="n">
        <f>ROUND(ROUND(E88,2)*ROUND(F88,2),2)</f>
        <v>78.88</v>
      </c>
    </row>
    <row r="89" customHeight="0" bestFit="1" ht="20">
      <c r="A89" s="6" t="inlineStr">
        <is>
          <r>
            <t xml:space="preserve">88377</t>
          </r>
        </is>
      </c>
      <c r="B89" s="44" t="inlineStr">
        <is>
          <r>
            <t xml:space="preserve">OPERADOR DE BETONEIRA ESTACIONÁRIA/MISTURADOR COM ENCARGOS COMPLEMENTARES</t>
          </r>
        </is>
      </c>
      <c r="C89" s="6" t="inlineStr">
        <is>
          <r>
            <t xml:space="preserve">SINAPI</t>
          </r>
        </is>
      </c>
      <c r="D89" s="6" t="inlineStr">
        <is>
          <r>
            <t xml:space="preserve">H</t>
          </r>
        </is>
      </c>
      <c r="E89" s="7" t="n">
        <v>6.90718971247</v>
      </c>
      <c r="F89" s="8" t="n">
        <v>26.57</v>
      </c>
      <c r="G89" s="8" t="n">
        <f>ROUND(ROUND(E89,2)*ROUND(F89,2),2)</f>
        <v>183.6</v>
      </c>
    </row>
    <row r="90" customHeight="0" bestFit="1" ht="20">
      <c r="A90" s="6" t="inlineStr">
        <is>
          <r>
            <t xml:space="preserve">88294</t>
          </r>
        </is>
      </c>
      <c r="B90" s="44" t="inlineStr">
        <is>
          <r>
            <t xml:space="preserve">OPERADOR DE ESCAVADEIRA COM ENCARGOS COMPLEMENTARES</t>
          </r>
        </is>
      </c>
      <c r="C90" s="6" t="inlineStr">
        <is>
          <r>
            <t xml:space="preserve">SINAPI</t>
          </r>
        </is>
      </c>
      <c r="D90" s="6" t="inlineStr">
        <is>
          <r>
            <t xml:space="preserve">H</t>
          </r>
        </is>
      </c>
      <c r="E90" s="7" t="n">
        <v>0.053</v>
      </c>
      <c r="F90" s="8" t="n">
        <v>33.3</v>
      </c>
      <c r="G90" s="8" t="n">
        <f>ROUND(ROUND(E90,2)*ROUND(F90,2),2)</f>
        <v>1.67</v>
      </c>
    </row>
    <row r="91" customHeight="0" bestFit="1" ht="20">
      <c r="A91" s="6" t="inlineStr">
        <is>
          <r>
            <t xml:space="preserve">88296</t>
          </r>
        </is>
      </c>
      <c r="B91" s="44" t="inlineStr">
        <is>
          <r>
            <t xml:space="preserve">OPERADOR DE GUINDASTE COM ENCARGOS COMPLEMENTARES</t>
          </r>
        </is>
      </c>
      <c r="C91" s="6" t="inlineStr">
        <is>
          <r>
            <t xml:space="preserve">SINAPI</t>
          </r>
        </is>
      </c>
      <c r="D91" s="6" t="inlineStr">
        <is>
          <r>
            <t xml:space="preserve">H</t>
          </r>
        </is>
      </c>
      <c r="E91" s="7" t="n">
        <v>9.0</v>
      </c>
      <c r="F91" s="8" t="n">
        <v>33.05</v>
      </c>
      <c r="G91" s="8" t="n">
        <f>ROUND(ROUND(E91,2)*ROUND(F91,2),2)</f>
        <v>297.45</v>
      </c>
    </row>
    <row r="92" customHeight="0" bestFit="1" ht="20">
      <c r="A92" s="6" t="inlineStr">
        <is>
          <r>
            <t xml:space="preserve">88297</t>
          </r>
        </is>
      </c>
      <c r="B92" s="44" t="inlineStr">
        <is>
          <r>
            <t xml:space="preserve">OPERADOR DE MÁQUINAS E EQUIPAMENTOS COM ENCARGOS COMPLEMENTARES</t>
          </r>
        </is>
      </c>
      <c r="C92" s="6" t="inlineStr">
        <is>
          <r>
            <t xml:space="preserve">SINAPI</t>
          </r>
        </is>
      </c>
      <c r="D92" s="6" t="inlineStr">
        <is>
          <r>
            <t xml:space="preserve">H</t>
          </r>
        </is>
      </c>
      <c r="E92" s="7" t="n">
        <v>0.10402656</v>
      </c>
      <c r="F92" s="8" t="n">
        <v>37.26</v>
      </c>
      <c r="G92" s="8" t="n">
        <f>ROUND(ROUND(E92,2)*ROUND(F92,2),2)</f>
        <v>3.73</v>
      </c>
    </row>
    <row r="93" customHeight="0" bestFit="1" ht="20">
      <c r="A93" s="6" t="inlineStr">
        <is>
          <r>
            <t xml:space="preserve">88309</t>
          </r>
        </is>
      </c>
      <c r="B93" s="44" t="inlineStr">
        <is>
          <r>
            <t xml:space="preserve">PEDREIRO COM ENCARGOS COMPLEMENTARES</t>
          </r>
        </is>
      </c>
      <c r="C93" s="6" t="inlineStr">
        <is>
          <r>
            <t xml:space="preserve">SINAPI</t>
          </r>
        </is>
      </c>
      <c r="D93" s="6" t="inlineStr">
        <is>
          <r>
            <t xml:space="preserve">H</t>
          </r>
        </is>
      </c>
      <c r="E93" s="7" t="n">
        <v>34.02937514</v>
      </c>
      <c r="F93" s="8" t="n">
        <v>31.44</v>
      </c>
      <c r="G93" s="8" t="n">
        <f>ROUND(ROUND(E93,2)*ROUND(F93,2),2)</f>
        <v>1069.9</v>
      </c>
    </row>
    <row r="94" customHeight="0" bestFit="1" ht="20">
      <c r="A94" s="6" t="inlineStr">
        <is>
          <r>
            <t xml:space="preserve">97735</t>
          </r>
        </is>
      </c>
      <c r="B94" s="44" t="inlineStr">
        <is>
          <r>
            <t xml:space="preserve">PEÇA RETANGULAR PRÉ-MOLDADA, VOLUME DE CONCRETO DE 30 A 100 LITROS, TAXA DE AÇO APROXIMADA DE 30KG/M³. AF_03/2024</t>
          </r>
        </is>
      </c>
      <c r="C94" s="6" t="inlineStr">
        <is>
          <r>
            <t xml:space="preserve">SINAPI</t>
          </r>
        </is>
      </c>
      <c r="D94" s="6" t="inlineStr">
        <is>
          <r>
            <t xml:space="preserve">M3</t>
          </r>
        </is>
      </c>
      <c r="E94" s="7" t="n">
        <v>0.0896</v>
      </c>
      <c r="F94" s="8" t="n">
        <v>3147.62</v>
      </c>
      <c r="G94" s="8" t="n">
        <f>ROUND(ROUND(E94,2)*ROUND(F94,2),2)</f>
        <v>283.29</v>
      </c>
    </row>
    <row r="95" customHeight="0" bestFit="1" ht="20">
      <c r="A95" s="6" t="inlineStr">
        <is>
          <r>
            <t xml:space="preserve">88310</t>
          </r>
        </is>
      </c>
      <c r="B95" s="44" t="inlineStr">
        <is>
          <r>
            <t xml:space="preserve">PINTOR COM ENCARGOS COMPLEMENTARES</t>
          </r>
        </is>
      </c>
      <c r="C95" s="6" t="inlineStr">
        <is>
          <r>
            <t xml:space="preserve">SINAPI</t>
          </r>
        </is>
      </c>
      <c r="D95" s="6" t="inlineStr">
        <is>
          <r>
            <t xml:space="preserve">H</t>
          </r>
        </is>
      </c>
      <c r="E95" s="7" t="n">
        <v>2.162706</v>
      </c>
      <c r="F95" s="8" t="n">
        <v>33.1</v>
      </c>
      <c r="G95" s="8" t="n">
        <f>ROUND(ROUND(E95,2)*ROUND(F95,2),2)</f>
        <v>71.5</v>
      </c>
    </row>
    <row r="96" customHeight="0" bestFit="1" ht="20">
      <c r="A96" s="6" t="inlineStr">
        <is>
          <r>
            <t xml:space="preserve">88489</t>
          </r>
        </is>
      </c>
      <c r="B96" s="44" t="inlineStr">
        <is>
          <r>
            <t xml:space="preserve">PINTURA LÁTEX ACRÍLICA PREMIUM, APLICAÇÃO MANUAL EM PAREDES, DUAS DEMÃOS. AF_04/2023</t>
          </r>
        </is>
      </c>
      <c r="C96" s="6" t="inlineStr">
        <is>
          <r>
            <t xml:space="preserve">SINAPI</t>
          </r>
        </is>
      </c>
      <c r="D96" s="6" t="inlineStr">
        <is>
          <r>
            <t xml:space="preserve">M2</t>
          </r>
        </is>
      </c>
      <c r="E96" s="7" t="n">
        <v>13.26</v>
      </c>
      <c r="F96" s="8" t="n">
        <v>14.52</v>
      </c>
      <c r="G96" s="8" t="n">
        <f>ROUND(ROUND(E96,2)*ROUND(F96,2),2)</f>
        <v>192.54</v>
      </c>
    </row>
    <row r="97" customHeight="0" bestFit="1" ht="20">
      <c r="A97" s="6" t="inlineStr">
        <is>
          <r>
            <t xml:space="preserve">101619</t>
          </r>
        </is>
      </c>
      <c r="B97" s="44" t="inlineStr">
        <is>
          <r>
            <t xml:space="preserve">PREPARO DE FUNDO DE VALA COM LARGURA MENOR QUE 1,5 M, COM CAMADA DE BRITA, LANÇAMENTO MANUAL. AF_08/2020</t>
          </r>
        </is>
      </c>
      <c r="C97" s="6" t="inlineStr">
        <is>
          <r>
            <t xml:space="preserve">SINAPI</t>
          </r>
        </is>
      </c>
      <c r="D97" s="6" t="inlineStr">
        <is>
          <r>
            <t xml:space="preserve">M3</t>
          </r>
        </is>
      </c>
      <c r="E97" s="7" t="n">
        <v>0.162</v>
      </c>
      <c r="F97" s="8" t="n">
        <v>496.85</v>
      </c>
      <c r="G97" s="8" t="n">
        <f>ROUND(ROUND(E97,2)*ROUND(F97,2),2)</f>
        <v>79.5</v>
      </c>
    </row>
    <row r="98" customHeight="0" bestFit="1" ht="20">
      <c r="A98" s="6" t="inlineStr">
        <is>
          <r>
            <t xml:space="preserve">93382</t>
          </r>
        </is>
      </c>
      <c r="B98" s="44" t="inlineStr">
        <is>
          <r>
            <t xml:space="preserve">REATERRO MANUAL DE VALAS, COM COMPACTADOR DE SOLOS DE PERCUSSÃO. AF_08/2023</t>
          </r>
        </is>
      </c>
      <c r="C98" s="6" t="inlineStr">
        <is>
          <r>
            <t xml:space="preserve">SINAPI</t>
          </r>
        </is>
      </c>
      <c r="D98" s="6" t="inlineStr">
        <is>
          <r>
            <t xml:space="preserve">M3</t>
          </r>
        </is>
      </c>
      <c r="E98" s="7" t="n">
        <v>0.08</v>
      </c>
      <c r="F98" s="8" t="n">
        <v>32.24</v>
      </c>
      <c r="G98" s="8" t="n">
        <f>ROUND(ROUND(E98,2)*ROUND(F98,2),2)</f>
        <v>2.58</v>
      </c>
    </row>
    <row r="99" customHeight="0" bestFit="1" ht="32">
      <c r="A99" s="6" t="inlineStr">
        <is>
          <r>
            <t xml:space="preserve">5679</t>
          </r>
        </is>
      </c>
      <c r="B99" s="44" t="inlineStr">
        <is>
          <r>
            <t xml:space="preserve">RETROESCAVADEIRA SOBRE RODAS COM CARREGADEIRA, TRAÇÃO 4X4, POTÊNCIA LÍQ. 88 HP, CAÇAMBA CARREG. CAP. MÍN. 1 M3, CAÇAMBA RETRO CAP. 0,26 M3, PESO OPERACIONAL MÍN. 6.674 KG, PROFUNDIDADE ESCAVAÇÃO MÁX. 4,37 M - CHI DIURNO. AF_06/2014</t>
          </r>
        </is>
      </c>
      <c r="C99" s="6" t="inlineStr">
        <is>
          <r>
            <t xml:space="preserve">SINAPI</t>
          </r>
        </is>
      </c>
      <c r="D99" s="6" t="inlineStr">
        <is>
          <r>
            <t xml:space="preserve">CHI</t>
          </r>
        </is>
      </c>
      <c r="E99" s="7" t="n">
        <v>0.0356</v>
      </c>
      <c r="F99" s="8" t="n">
        <v>66.32</v>
      </c>
      <c r="G99" s="8" t="n">
        <f>ROUND(ROUND(E99,2)*ROUND(F99,2),2)</f>
        <v>2.65</v>
      </c>
    </row>
    <row r="100" customHeight="0" bestFit="1" ht="32">
      <c r="A100" s="6" t="inlineStr">
        <is>
          <r>
            <t xml:space="preserve">5678</t>
          </r>
        </is>
      </c>
      <c r="B100" s="44" t="inlineStr">
        <is>
          <r>
            <t xml:space="preserve">RETROESCAVADEIRA SOBRE RODAS COM CARREGADEIRA, TRAÇÃO 4X4, POTÊNCIA LÍQ. 88 HP, CAÇAMBA CARREG. CAP. MÍN. 1 M3, CAÇAMBA RETRO CAP. 0,26 M3, PESO OPERACIONAL MÍN. 6.674 KG, PROFUNDIDADE ESCAVAÇÃO MÁX. 4,37 M - CHP DIURNO. AF_06/2014</t>
          </r>
        </is>
      </c>
      <c r="C100" s="6" t="inlineStr">
        <is>
          <r>
            <t xml:space="preserve">SINAPI</t>
          </r>
        </is>
      </c>
      <c r="D100" s="6" t="inlineStr">
        <is>
          <r>
            <t xml:space="preserve">CHP</t>
          </r>
        </is>
      </c>
      <c r="E100" s="7" t="n">
        <v>0.0174</v>
      </c>
      <c r="F100" s="8" t="n">
        <v>153.73</v>
      </c>
      <c r="G100" s="8" t="n">
        <f>ROUND(ROUND(E100,2)*ROUND(F100,2),2)</f>
        <v>3.07</v>
      </c>
    </row>
    <row r="101" customHeight="0" bestFit="1" ht="32">
      <c r="A101" s="6" t="inlineStr">
        <is>
          <r>
            <t xml:space="preserve">88857</t>
          </r>
        </is>
      </c>
      <c r="B101" s="44" t="inlineStr">
        <is>
          <r>
            <t xml:space="preserve">RETROESCAVADEIRA SOBRE RODAS COM CARREGADEIRA, TRAÇÃO 4X4, POTÊNCIA LÍQ. 88 HP, CAÇAMBA CARREG. CAP. MÍN. 1 M3, CAÇAMBA RETRO CAP. 0,26 M3, PESO OPERACIONAL MÍN. 6.674 KG, PROFUNDIDADE ESCAVAÇÃO MÁX. 4,37 M - DEPRECIAÇÃO. AF_06/2014</t>
          </r>
        </is>
      </c>
      <c r="C101" s="6" t="inlineStr">
        <is>
          <r>
            <t xml:space="preserve">SINAPI</t>
          </r>
        </is>
      </c>
      <c r="D101" s="6" t="inlineStr">
        <is>
          <r>
            <t xml:space="preserve">H</t>
          </r>
        </is>
      </c>
      <c r="E101" s="7" t="n">
        <v>0.053</v>
      </c>
      <c r="F101" s="8" t="n">
        <v>26.12</v>
      </c>
      <c r="G101" s="8" t="n">
        <f>ROUND(ROUND(E101,2)*ROUND(F101,2),2)</f>
        <v>1.31</v>
      </c>
    </row>
    <row r="102" customHeight="0" bestFit="1" ht="32">
      <c r="A102" s="6" t="inlineStr">
        <is>
          <r>
            <t xml:space="preserve">88858</t>
          </r>
        </is>
      </c>
      <c r="B102" s="44" t="inlineStr">
        <is>
          <r>
            <t xml:space="preserve">RETROESCAVADEIRA SOBRE RODAS COM CARREGADEIRA, TRAÇÃO 4X4, POTÊNCIA LÍQ. 88 HP, CAÇAMBA CARREG. CAP. MÍN. 1 M3, CAÇAMBA RETRO CAP. 0,26 M3, PESO OPERACIONAL MÍN. 6.674 KG, PROFUNDIDADE ESCAVAÇÃO MÁX. 4,37 M - JUROS. AF_06/2014</t>
          </r>
        </is>
      </c>
      <c r="C102" s="6" t="inlineStr">
        <is>
          <r>
            <t xml:space="preserve">SINAPI</t>
          </r>
        </is>
      </c>
      <c r="D102" s="6" t="inlineStr">
        <is>
          <r>
            <t xml:space="preserve">H</t>
          </r>
        </is>
      </c>
      <c r="E102" s="7" t="n">
        <v>0.053</v>
      </c>
      <c r="F102" s="8" t="n">
        <v>6.9</v>
      </c>
      <c r="G102" s="8" t="n">
        <f>ROUND(ROUND(E102,2)*ROUND(F102,2),2)</f>
        <v>0.35</v>
      </c>
    </row>
    <row r="103" customHeight="0" bestFit="1" ht="32">
      <c r="A103" s="6" t="inlineStr">
        <is>
          <r>
            <t xml:space="preserve">5664</t>
          </r>
        </is>
      </c>
      <c r="B103" s="44" t="inlineStr">
        <is>
          <r>
            <t xml:space="preserve">RETROESCAVADEIRA SOBRE RODAS COM CARREGADEIRA, TRAÇÃO 4X4, POTÊNCIA LÍQ. 88 HP, CAÇAMBA CARREG. CAP. MÍN. 1 M3, CAÇAMBA RETRO CAP. 0,26 M3, PESO OPERACIONAL MÍN. 6.674 KG, PROFUNDIDADE ESCAVAÇÃO MÁX. 4,37 M - MANUTENÇÃO. AF_06/2014</t>
          </r>
        </is>
      </c>
      <c r="C103" s="6" t="inlineStr">
        <is>
          <r>
            <t xml:space="preserve">SINAPI</t>
          </r>
        </is>
      </c>
      <c r="D103" s="6" t="inlineStr">
        <is>
          <r>
            <t xml:space="preserve">H</t>
          </r>
        </is>
      </c>
      <c r="E103" s="7" t="n">
        <v>0.0174</v>
      </c>
      <c r="F103" s="8" t="n">
        <v>32.65</v>
      </c>
      <c r="G103" s="8" t="n">
        <f>ROUND(ROUND(E103,2)*ROUND(F103,2),2)</f>
        <v>0.65</v>
      </c>
    </row>
    <row r="104" customHeight="0" bestFit="1" ht="40">
      <c r="A104" s="6" t="inlineStr">
        <is>
          <r>
            <t xml:space="preserve">53786</t>
          </r>
        </is>
      </c>
      <c r="B104" s="44" t="inlineStr">
        <is>
          <r>
            <t xml:space="preserve">RETROESCAVADEIRA SOBRE RODAS COM CARREGADEIRA, TRAÇÃO 4X4, POTÊNCIA LÍQ. 88 HP, CAÇAMBA CARREG. CAP. MÍN. 1 M3, CAÇAMBA RETRO CAP. 0,26 M3, PESO OPERACIONAL MÍN. 6.674 KG, PROFUNDIDADE ESCAVAÇÃO MÁX. 4,37 M - MATERIAIS NA OPERAÇÃO. AF_06/2014</t>
          </r>
        </is>
      </c>
      <c r="C104" s="6" t="inlineStr">
        <is>
          <r>
            <t xml:space="preserve">SINAPI</t>
          </r>
        </is>
      </c>
      <c r="D104" s="6" t="inlineStr">
        <is>
          <r>
            <t xml:space="preserve">H</t>
          </r>
        </is>
      </c>
      <c r="E104" s="7" t="n">
        <v>0.0174</v>
      </c>
      <c r="F104" s="8" t="n">
        <v>54.76</v>
      </c>
      <c r="G104" s="8" t="n">
        <f>ROUND(ROUND(E104,2)*ROUND(F104,2),2)</f>
        <v>1.1</v>
      </c>
    </row>
    <row r="105" customHeight="0" bestFit="1" ht="20">
      <c r="A105" s="6" t="inlineStr">
        <is>
          <r>
            <t xml:space="preserve">91693</t>
          </r>
        </is>
      </c>
      <c r="B105" s="44" t="inlineStr">
        <is>
          <r>
            <t xml:space="preserve">SERRA CIRCULAR DE BANCADA COM MOTOR ELÉTRICO POTÊNCIA DE 5HP, COM COIFA PARA DISCO 10" - CHI DIURNO. AF_08/2015</t>
          </r>
        </is>
      </c>
      <c r="C105" s="6" t="inlineStr">
        <is>
          <r>
            <t xml:space="preserve">SINAPI</t>
          </r>
        </is>
      </c>
      <c r="D105" s="6" t="inlineStr">
        <is>
          <r>
            <t xml:space="preserve">CHI</t>
          </r>
        </is>
      </c>
      <c r="E105" s="7" t="n">
        <v>0.03786496</v>
      </c>
      <c r="F105" s="8" t="n">
        <v>37.35</v>
      </c>
      <c r="G105" s="8" t="n">
        <f>ROUND(ROUND(E105,2)*ROUND(F105,2),2)</f>
        <v>1.49</v>
      </c>
    </row>
    <row r="106" customHeight="0" bestFit="1" ht="20">
      <c r="A106" s="6" t="inlineStr">
        <is>
          <r>
            <t xml:space="preserve">91692</t>
          </r>
        </is>
      </c>
      <c r="B106" s="44" t="inlineStr">
        <is>
          <r>
            <t xml:space="preserve">SERRA CIRCULAR DE BANCADA COM MOTOR ELÉTRICO POTÊNCIA DE 5HP, COM COIFA PARA DISCO 10" - CHP DIURNO. AF_08/2015</t>
          </r>
        </is>
      </c>
      <c r="C106" s="6" t="inlineStr">
        <is>
          <r>
            <t xml:space="preserve">SINAPI</t>
          </r>
        </is>
      </c>
      <c r="D106" s="6" t="inlineStr">
        <is>
          <r>
            <t xml:space="preserve">CHP</t>
          </r>
        </is>
      </c>
      <c r="E106" s="7" t="n">
        <v>0.0280448</v>
      </c>
      <c r="F106" s="8" t="n">
        <v>39.54</v>
      </c>
      <c r="G106" s="8" t="n">
        <f>ROUND(ROUND(E106,2)*ROUND(F106,2),2)</f>
        <v>1.19</v>
      </c>
    </row>
    <row r="107" customHeight="0" bestFit="1" ht="20">
      <c r="A107" s="6" t="inlineStr">
        <is>
          <r>
            <t xml:space="preserve">91688</t>
          </r>
        </is>
      </c>
      <c r="B107" s="44" t="inlineStr">
        <is>
          <r>
            <t xml:space="preserve">SERRA CIRCULAR DE BANCADA COM MOTOR ELÉTRICO POTÊNCIA DE 5HP, COM COIFA PARA DISCO 10" - DEPRECIAÇÃO. AF_08/2015</t>
          </r>
        </is>
      </c>
      <c r="C107" s="6" t="inlineStr">
        <is>
          <r>
            <t xml:space="preserve">SINAPI</t>
          </r>
        </is>
      </c>
      <c r="D107" s="6" t="inlineStr">
        <is>
          <r>
            <t xml:space="preserve">H</t>
          </r>
        </is>
      </c>
      <c r="E107" s="7" t="n">
        <v>0.06590976</v>
      </c>
      <c r="F107" s="8" t="n">
        <v>0.08</v>
      </c>
      <c r="G107" s="8" t="n">
        <f>ROUND(ROUND(E107,2)*ROUND(F107,2),2)</f>
        <v>0.01</v>
      </c>
    </row>
    <row r="108" customHeight="0" bestFit="1" ht="20">
      <c r="A108" s="6" t="inlineStr">
        <is>
          <r>
            <t xml:space="preserve">91689</t>
          </r>
        </is>
      </c>
      <c r="B108" s="44" t="inlineStr">
        <is>
          <r>
            <t xml:space="preserve">SERRA CIRCULAR DE BANCADA COM MOTOR ELÉTRICO POTÊNCIA DE 5HP, COM COIFA PARA DISCO 10" - JUROS. AF_08/2015</t>
          </r>
        </is>
      </c>
      <c r="C108" s="6" t="inlineStr">
        <is>
          <r>
            <t xml:space="preserve">SINAPI</t>
          </r>
        </is>
      </c>
      <c r="D108" s="6" t="inlineStr">
        <is>
          <r>
            <t xml:space="preserve">H</t>
          </r>
        </is>
      </c>
      <c r="E108" s="7" t="n">
        <v>0.06590976</v>
      </c>
      <c r="F108" s="8" t="n">
        <v>0.01</v>
      </c>
      <c r="G108" s="8" t="n">
        <f>ROUND(ROUND(E108,2)*ROUND(F108,2),2)</f>
        <v>0.0</v>
      </c>
    </row>
    <row r="109" customHeight="0" bestFit="1" ht="20">
      <c r="A109" s="6" t="inlineStr">
        <is>
          <r>
            <t xml:space="preserve">91690</t>
          </r>
        </is>
      </c>
      <c r="B109" s="44" t="inlineStr">
        <is>
          <r>
            <t xml:space="preserve">SERRA CIRCULAR DE BANCADA COM MOTOR ELÉTRICO POTÊNCIA DE 5HP, COM COIFA PARA DISCO 10" - MANUTENÇÃO. AF_08/2015</t>
          </r>
        </is>
      </c>
      <c r="C109" s="6" t="inlineStr">
        <is>
          <r>
            <t xml:space="preserve">SINAPI</t>
          </r>
        </is>
      </c>
      <c r="D109" s="6" t="inlineStr">
        <is>
          <r>
            <t xml:space="preserve">H</t>
          </r>
        </is>
      </c>
      <c r="E109" s="7" t="n">
        <v>0.0280448</v>
      </c>
      <c r="F109" s="8" t="n">
        <v>0.05</v>
      </c>
      <c r="G109" s="8" t="n">
        <f>ROUND(ROUND(E109,2)*ROUND(F109,2),2)</f>
        <v>0.0</v>
      </c>
    </row>
    <row r="110" customHeight="0" bestFit="1" ht="24">
      <c r="A110" s="6" t="inlineStr">
        <is>
          <r>
            <t xml:space="preserve">91691</t>
          </r>
        </is>
      </c>
      <c r="B110" s="44" t="inlineStr">
        <is>
          <r>
            <t xml:space="preserve">SERRA CIRCULAR DE BANCADA COM MOTOR ELÉTRICO POTÊNCIA DE 5HP, COM COIFA PARA DISCO 10" - MATERIAIS NA OPERAÇÃO. AF_08/2015</t>
          </r>
        </is>
      </c>
      <c r="C110" s="6" t="inlineStr">
        <is>
          <r>
            <t xml:space="preserve">SINAPI</t>
          </r>
        </is>
      </c>
      <c r="D110" s="6" t="inlineStr">
        <is>
          <r>
            <t xml:space="preserve">H</t>
          </r>
        </is>
      </c>
      <c r="E110" s="7" t="n">
        <v>0.0280448</v>
      </c>
      <c r="F110" s="8" t="n">
        <v>2.14</v>
      </c>
      <c r="G110" s="8" t="n">
        <f>ROUND(ROUND(E110,2)*ROUND(F110,2),2)</f>
        <v>0.06</v>
      </c>
    </row>
    <row r="111" customHeight="0" bestFit="1" ht="20">
      <c r="A111" s="6" t="inlineStr">
        <is>
          <r>
            <t xml:space="preserve">88316</t>
          </r>
        </is>
      </c>
      <c r="B111" s="44" t="inlineStr">
        <is>
          <r>
            <t xml:space="preserve">SERVENTE COM ENCARGOS COMPLEMENTARES</t>
          </r>
        </is>
      </c>
      <c r="C111" s="6" t="inlineStr">
        <is>
          <r>
            <t xml:space="preserve">SINAPI</t>
          </r>
        </is>
      </c>
      <c r="D111" s="6" t="inlineStr">
        <is>
          <r>
            <t xml:space="preserve">H</t>
          </r>
        </is>
      </c>
      <c r="E111" s="7" t="n">
        <v>32.53979105241</v>
      </c>
      <c r="F111" s="8" t="n">
        <v>26.93</v>
      </c>
      <c r="G111" s="8" t="n">
        <f>ROUND(ROUND(E111,2)*ROUND(F111,2),2)</f>
        <v>876.3</v>
      </c>
    </row>
    <row r="112" customHeight="0" bestFit="1" ht="20">
      <c r="A112" s="6" t="inlineStr">
        <is>
          <r>
            <t xml:space="preserve">90587</t>
          </r>
        </is>
      </c>
      <c r="B112" s="44" t="inlineStr">
        <is>
          <r>
            <t xml:space="preserve">VIBRADOR DE IMERSÃO, DIÂMETRO DE PONTEIRA 45MM, MOTOR ELÉTRICO TRIFÁSICO POTÊNCIA DE 2 CV - CHI DIURNO. AF_06/2015</t>
          </r>
        </is>
      </c>
      <c r="C112" s="6" t="inlineStr">
        <is>
          <r>
            <t xml:space="preserve">SINAPI</t>
          </r>
        </is>
      </c>
      <c r="D112" s="6" t="inlineStr">
        <is>
          <r>
            <t xml:space="preserve">CHI</t>
          </r>
        </is>
      </c>
      <c r="E112" s="7" t="n">
        <v>1.24417048</v>
      </c>
      <c r="F112" s="8" t="n">
        <v>0.55</v>
      </c>
      <c r="G112" s="8" t="n">
        <f>ROUND(ROUND(E112,2)*ROUND(F112,2),2)</f>
        <v>0.68</v>
      </c>
    </row>
    <row r="113" customHeight="0" bestFit="1" ht="20">
      <c r="A113" s="6" t="inlineStr">
        <is>
          <r>
            <t xml:space="preserve">90586</t>
          </r>
        </is>
      </c>
      <c r="B113" s="44" t="inlineStr">
        <is>
          <r>
            <t xml:space="preserve">VIBRADOR DE IMERSÃO, DIÂMETRO DE PONTEIRA 45MM, MOTOR ELÉTRICO TRIFÁSICO POTÊNCIA DE 2 CV - CHP DIURNO. AF_06/2015</t>
          </r>
        </is>
      </c>
      <c r="C113" s="6" t="inlineStr">
        <is>
          <r>
            <t xml:space="preserve">SINAPI</t>
          </r>
        </is>
      </c>
      <c r="D113" s="6" t="inlineStr">
        <is>
          <r>
            <t xml:space="preserve">CHP</t>
          </r>
        </is>
      </c>
      <c r="E113" s="7" t="n">
        <v>0.4928504</v>
      </c>
      <c r="F113" s="8" t="n">
        <v>1.72</v>
      </c>
      <c r="G113" s="8" t="n">
        <f>ROUND(ROUND(E113,2)*ROUND(F113,2),2)</f>
        <v>0.84</v>
      </c>
    </row>
    <row r="114" customHeight="0" bestFit="1" ht="20">
      <c r="A114" s="6" t="inlineStr">
        <is>
          <r>
            <t xml:space="preserve">90582</t>
          </r>
        </is>
      </c>
      <c r="B114" s="44" t="inlineStr">
        <is>
          <r>
            <t xml:space="preserve">VIBRADOR DE IMERSÃO, DIÂMETRO DE PONTEIRA 45MM, MOTOR ELÉTRICO TRIFÁSICO POTÊNCIA DE 2 CV - DEPRECIAÇÃO. AF_06/2015</t>
          </r>
        </is>
      </c>
      <c r="C114" s="6" t="inlineStr">
        <is>
          <r>
            <t xml:space="preserve">SINAPI</t>
          </r>
        </is>
      </c>
      <c r="D114" s="6" t="inlineStr">
        <is>
          <r>
            <t xml:space="preserve">H</t>
          </r>
        </is>
      </c>
      <c r="E114" s="7" t="n">
        <v>1.73702088</v>
      </c>
      <c r="F114" s="8" t="n">
        <v>0.45</v>
      </c>
      <c r="G114" s="8" t="n">
        <f>ROUND(ROUND(E114,2)*ROUND(F114,2),2)</f>
        <v>0.78</v>
      </c>
    </row>
    <row r="115" customHeight="0" bestFit="1" ht="20">
      <c r="A115" s="6" t="inlineStr">
        <is>
          <r>
            <t xml:space="preserve">90583</t>
          </r>
        </is>
      </c>
      <c r="B115" s="44" t="inlineStr">
        <is>
          <r>
            <t xml:space="preserve">VIBRADOR DE IMERSÃO, DIÂMETRO DE PONTEIRA 45MM, MOTOR ELÉTRICO TRIFÁSICO POTÊNCIA DE 2 CV - JUROS. AF_06/2015</t>
          </r>
        </is>
      </c>
      <c r="C115" s="6" t="inlineStr">
        <is>
          <r>
            <t xml:space="preserve">SINAPI</t>
          </r>
        </is>
      </c>
      <c r="D115" s="6" t="inlineStr">
        <is>
          <r>
            <t xml:space="preserve">H</t>
          </r>
        </is>
      </c>
      <c r="E115" s="7" t="n">
        <v>1.73702088</v>
      </c>
      <c r="F115" s="8" t="n">
        <v>0.1</v>
      </c>
      <c r="G115" s="8" t="n">
        <f>ROUND(ROUND(E115,2)*ROUND(F115,2),2)</f>
        <v>0.17</v>
      </c>
    </row>
    <row r="116" customHeight="0" bestFit="1" ht="20">
      <c r="A116" s="6" t="inlineStr">
        <is>
          <r>
            <t xml:space="preserve">90584</t>
          </r>
        </is>
      </c>
      <c r="B116" s="44" t="inlineStr">
        <is>
          <r>
            <t xml:space="preserve">VIBRADOR DE IMERSÃO, DIÂMETRO DE PONTEIRA 45MM, MOTOR ELÉTRICO TRIFÁSICO POTÊNCIA DE 2 CV - MANUTENÇÃO. AF_06/2015</t>
          </r>
        </is>
      </c>
      <c r="C116" s="6" t="inlineStr">
        <is>
          <r>
            <t xml:space="preserve">SINAPI</t>
          </r>
        </is>
      </c>
      <c r="D116" s="6" t="inlineStr">
        <is>
          <r>
            <t xml:space="preserve">H</t>
          </r>
        </is>
      </c>
      <c r="E116" s="7" t="n">
        <v>0.4928504</v>
      </c>
      <c r="F116" s="8" t="n">
        <v>0.35</v>
      </c>
      <c r="G116" s="8" t="n">
        <f>ROUND(ROUND(E116,2)*ROUND(F116,2),2)</f>
        <v>0.17</v>
      </c>
    </row>
    <row r="117" customHeight="0" bestFit="1" ht="24">
      <c r="A117" s="6" t="inlineStr">
        <is>
          <r>
            <t xml:space="preserve">90585</t>
          </r>
        </is>
      </c>
      <c r="B117" s="44" t="inlineStr">
        <is>
          <r>
            <t xml:space="preserve">VIBRADOR DE IMERSÃO, DIÂMETRO DE PONTEIRA 45MM, MOTOR ELÉTRICO TRIFÁSICO POTÊNCIA DE 2 CV - MATERIAIS NA OPERAÇÃO. AF_06/2015</t>
          </r>
        </is>
      </c>
      <c r="C117" s="6" t="inlineStr">
        <is>
          <r>
            <t xml:space="preserve">SINAPI</t>
          </r>
        </is>
      </c>
      <c r="D117" s="6" t="inlineStr">
        <is>
          <r>
            <t xml:space="preserve">H</t>
          </r>
        </is>
      </c>
      <c r="E117" s="7" t="n">
        <v>0.4928504</v>
      </c>
      <c r="F117" s="8" t="n">
        <v>0.82</v>
      </c>
      <c r="G117" s="8" t="n">
        <f>ROUND(ROUND(E117,2)*ROUND(F117,2),2)</f>
        <v>0.4</v>
      </c>
    </row>
  </sheetData>
  <mergeCells>
    <mergeCell ref="A1:G1"/>
    <mergeCell ref="B2:F2"/>
  </mergeCells>
  <pageMargins left="0.5" right="0.5" top="0.5" bottom="0.5" header="0.0" footer="0.0"/>
  <pageSetup orientation="portrait" scale="85" paperSize="9"/>
  <drawing r:id="rIdDr10"/>
</worksheet>
</file>

<file path=xl/worksheets/sheet11.xml><?xml version="1.0" encoding="utf-8"?>
<worksheet xmlns="http://schemas.openxmlformats.org/spreadsheetml/2006/main" xmlns:r="http://schemas.openxmlformats.org/officeDocument/2006/relationships">
  <sheetPr>
    <outlinePr summaryBelow="0"/>
  </sheetPr>
  <dimension ref="A1:I21"/>
  <sheetViews>
    <sheetView workbookViewId="0"/>
  </sheetViews>
  <sheetFormatPr defaultRowHeight="15"/>
  <cols>
    <col min="1" max="1" customWidth="true" width="10.333333"/>
    <col min="2" max="2" customWidth="true" width="31.166666"/>
    <col min="3" max="3" customWidth="true" width="9.333333"/>
    <col min="4" max="4" customWidth="true" width="8.333333"/>
    <col min="5" max="5" customWidth="true" width="10.333333"/>
    <col min="6" max="6" customWidth="true" width="12.5"/>
    <col min="7" max="7" customWidth="true" width="8.333333"/>
    <col min="8" max="8" customWidth="true" width="12.5"/>
    <col min="9" max="9" customWidth="true" width="12.5"/>
  </cols>
  <sheetData>
    <row r="1" customHeight="1" ht="83">
      <c r="A1" s="1" t="inlineStr"/>
      <c r="B1" s="1" t="inlineStr"/>
      <c r="C1" s="1" t="inlineStr"/>
      <c r="D1" s="1" t="inlineStr"/>
      <c r="E1" s="1" t="inlineStr"/>
      <c r="F1" s="1" t="inlineStr"/>
      <c r="G1" s="1" t="inlineStr"/>
      <c r="H1" s="1" t="inlineStr"/>
      <c r="I1" s="1" t="inlineStr"/>
    </row>
    <row r="2" customHeight="1" ht="10">
      <c r="A2" s="9" t="inlineStr"/>
      <c r="B2" s="43" t="inlineStr">
        <is>
          <r>
            <t xml:space="preserve">
</t>
          </r>
        </is>
      </c>
      <c r="C2" s="43" t="inlineStr"/>
      <c r="D2" s="43" t="inlineStr"/>
      <c r="E2" s="43" t="inlineStr"/>
      <c r="F2" s="43" t="inlineStr"/>
      <c r="G2" s="43" t="inlineStr"/>
      <c r="H2" s="43" t="inlineStr"/>
      <c r="I2" s="9" t="inlineStr"/>
    </row>
    <row r="3" customHeight="1" ht="20">
      <c r="A3" s="2" t="inlineStr">
        <is>
          <r>
            <t xml:space="preserve">CÓDIGO</t>
          </r>
        </is>
      </c>
      <c r="B3" s="2" t="inlineStr">
        <is>
          <r>
            <t xml:space="preserve">DESCRIÇÃO</t>
          </r>
        </is>
      </c>
      <c r="C3" s="2" t="inlineStr">
        <is>
          <r>
            <t xml:space="preserve">FONTE</t>
          </r>
        </is>
      </c>
      <c r="D3" s="2" t="inlineStr">
        <is>
          <r>
            <t xml:space="preserve">UNID</t>
          </r>
        </is>
      </c>
      <c r="E3" s="2" t="inlineStr">
        <is>
          <r>
            <t xml:space="preserve">QUANTIDADE</t>
          </r>
        </is>
      </c>
      <c r="F3" s="2" t="inlineStr">
        <is>
          <r>
            <t xml:space="preserve">VALOR SEM ENCARGOS</t>
          </r>
        </is>
      </c>
      <c r="G3" s="2" t="inlineStr">
        <is>
          <r>
            <t xml:space="preserve">% ENC</t>
          </r>
        </is>
      </c>
      <c r="H3" s="2" t="inlineStr">
        <is>
          <r>
            <t xml:space="preserve">VALOR COM ENCARGOS</t>
          </r>
        </is>
      </c>
      <c r="I3" s="2" t="inlineStr">
        <is>
          <r>
            <t xml:space="preserve">VALOR TOTAL</t>
          </r>
        </is>
      </c>
    </row>
    <row r="4" customHeight="1" ht="15">
      <c r="A4" s="6" t="inlineStr">
        <is>
          <r>
            <t xml:space="preserve">00006114</t>
          </r>
        </is>
      </c>
      <c r="B4" s="5" t="inlineStr">
        <is>
          <r>
            <t xml:space="preserve">AJUDANTE DE ARMADOR (HORISTA)</t>
          </r>
        </is>
      </c>
      <c r="C4" s="6" t="inlineStr">
        <is>
          <r>
            <t xml:space="preserve">SINAPI</t>
          </r>
        </is>
      </c>
      <c r="D4" s="6" t="inlineStr">
        <is>
          <r>
            <t xml:space="preserve">H</t>
          </r>
        </is>
      </c>
      <c r="E4" s="45" t="n">
        <v>0.18129323442415105</v>
      </c>
      <c r="F4" s="46" t="n">
        <v>9.51</v>
      </c>
      <c r="G4" s="46" t="n">
        <v>118.72</v>
      </c>
      <c r="H4" s="46" t="n">
        <v>20.82</v>
      </c>
      <c r="I4" s="46" t="n">
        <f>ROUND(ROUND(E4,2)*ROUND(H4,2),2)</f>
        <v>3.75</v>
      </c>
    </row>
    <row r="5" customHeight="1" ht="15">
      <c r="A5" s="6" t="inlineStr">
        <is>
          <r>
            <t xml:space="preserve">00000247</t>
          </r>
        </is>
      </c>
      <c r="B5" s="5" t="inlineStr">
        <is>
          <r>
            <t xml:space="preserve">AJUDANTE DE ELETRICISTA (HORISTA)</t>
          </r>
        </is>
      </c>
      <c r="C5" s="6" t="inlineStr">
        <is>
          <r>
            <t xml:space="preserve">SINAPI</t>
          </r>
        </is>
      </c>
      <c r="D5" s="6" t="inlineStr">
        <is>
          <r>
            <t xml:space="preserve">H</t>
          </r>
        </is>
      </c>
      <c r="E5" s="45" t="n">
        <v>55.000793280376</v>
      </c>
      <c r="F5" s="46" t="n">
        <v>9.51</v>
      </c>
      <c r="G5" s="46" t="n">
        <v>118.72</v>
      </c>
      <c r="H5" s="46" t="n">
        <v>20.82</v>
      </c>
      <c r="I5" s="46" t="n">
        <f>ROUND(ROUND(E5,2)*ROUND(H5,2),2)</f>
        <v>1145.1</v>
      </c>
    </row>
    <row r="6" customHeight="1" ht="15">
      <c r="A6" s="6" t="inlineStr">
        <is>
          <r>
            <t xml:space="preserve">00000378</t>
          </r>
        </is>
      </c>
      <c r="B6" s="5" t="inlineStr">
        <is>
          <r>
            <t xml:space="preserve">ARMADOR (HORISTA)</t>
          </r>
        </is>
      </c>
      <c r="C6" s="6" t="inlineStr">
        <is>
          <r>
            <t xml:space="preserve">SINAPI</t>
          </r>
        </is>
      </c>
      <c r="D6" s="6" t="inlineStr">
        <is>
          <r>
            <t xml:space="preserve">H</t>
          </r>
        </is>
      </c>
      <c r="E6" s="45" t="n">
        <v>1.1100012324839885</v>
      </c>
      <c r="F6" s="46" t="n">
        <v>10.65</v>
      </c>
      <c r="G6" s="46" t="n">
        <v>118.72</v>
      </c>
      <c r="H6" s="46" t="n">
        <v>23.31</v>
      </c>
      <c r="I6" s="46" t="n">
        <f>ROUND(ROUND(E6,2)*ROUND(H6,2),2)</f>
        <v>25.87</v>
      </c>
    </row>
    <row r="7" customHeight="1" ht="15">
      <c r="A7" s="6" t="inlineStr">
        <is>
          <r>
            <t xml:space="preserve">00006117</t>
          </r>
        </is>
      </c>
      <c r="B7" s="5" t="inlineStr">
        <is>
          <r>
            <t xml:space="preserve">CARPINTEIRO AUXILIAR (HORISTA)</t>
          </r>
        </is>
      </c>
      <c r="C7" s="6" t="inlineStr">
        <is>
          <r>
            <t xml:space="preserve">SINAPI</t>
          </r>
        </is>
      </c>
      <c r="D7" s="6" t="inlineStr">
        <is>
          <r>
            <t xml:space="preserve">H</t>
          </r>
        </is>
      </c>
      <c r="E7" s="45" t="n">
        <v>2.4699966296576</v>
      </c>
      <c r="F7" s="46" t="n">
        <v>9.51</v>
      </c>
      <c r="G7" s="46" t="n">
        <v>118.72</v>
      </c>
      <c r="H7" s="46" t="n">
        <v>20.82</v>
      </c>
      <c r="I7" s="46" t="n">
        <f>ROUND(ROUND(E7,2)*ROUND(H7,2),2)</f>
        <v>51.43</v>
      </c>
    </row>
    <row r="8" customHeight="1" ht="15">
      <c r="A8" s="6" t="inlineStr">
        <is>
          <r>
            <t xml:space="preserve">00001214</t>
          </r>
        </is>
      </c>
      <c r="B8" s="5" t="inlineStr">
        <is>
          <r>
            <t xml:space="preserve">CARPINTEIRO DE ESQUADRIAS (HORISTA)</t>
          </r>
        </is>
      </c>
      <c r="C8" s="6" t="inlineStr">
        <is>
          <r>
            <t xml:space="preserve">SINAPI</t>
          </r>
        </is>
      </c>
      <c r="D8" s="6" t="inlineStr">
        <is>
          <r>
            <t xml:space="preserve">H</t>
          </r>
        </is>
      </c>
      <c r="E8" s="45" t="n">
        <v>0.334412940288</v>
      </c>
      <c r="F8" s="46" t="n">
        <v>10.02</v>
      </c>
      <c r="G8" s="46" t="n">
        <v>118.72</v>
      </c>
      <c r="H8" s="46" t="n">
        <v>21.93</v>
      </c>
      <c r="I8" s="46" t="n">
        <f>ROUND(ROUND(E8,2)*ROUND(H8,2),2)</f>
        <v>7.24</v>
      </c>
    </row>
    <row r="9" customHeight="1" ht="16">
      <c r="A9" s="6" t="inlineStr">
        <is>
          <r>
            <t xml:space="preserve">00001213</t>
          </r>
        </is>
      </c>
      <c r="B9" s="5" t="inlineStr">
        <is>
          <r>
            <t xml:space="preserve">CARPINTEIRO DE FORMAS PARA CONCRETO (HORISTA)</t>
          </r>
        </is>
      </c>
      <c r="C9" s="6" t="inlineStr">
        <is>
          <r>
            <t xml:space="preserve">SINAPI</t>
          </r>
        </is>
      </c>
      <c r="D9" s="6" t="inlineStr">
        <is>
          <r>
            <t xml:space="preserve">H</t>
          </r>
        </is>
      </c>
      <c r="E9" s="45" t="n">
        <v>4.0842040194</v>
      </c>
      <c r="F9" s="46" t="n">
        <v>10.65</v>
      </c>
      <c r="G9" s="46" t="n">
        <v>118.72</v>
      </c>
      <c r="H9" s="46" t="n">
        <v>23.31</v>
      </c>
      <c r="I9" s="46" t="n">
        <f>ROUND(ROUND(E9,2)*ROUND(H9,2),2)</f>
        <v>95.1</v>
      </c>
    </row>
    <row r="10" customHeight="1" ht="15">
      <c r="A10" s="6" t="inlineStr">
        <is>
          <r>
            <t xml:space="preserve">00002436</t>
          </r>
        </is>
      </c>
      <c r="B10" s="5" t="inlineStr">
        <is>
          <r>
            <t xml:space="preserve">ELETRICISTA (HORISTA)</t>
          </r>
        </is>
      </c>
      <c r="C10" s="6" t="inlineStr">
        <is>
          <r>
            <t xml:space="preserve">SINAPI</t>
          </r>
        </is>
      </c>
      <c r="D10" s="6" t="inlineStr">
        <is>
          <r>
            <t xml:space="preserve">H</t>
          </r>
        </is>
      </c>
      <c r="E10" s="45" t="n">
        <v>74.286580746824</v>
      </c>
      <c r="F10" s="46" t="n">
        <v>11.18</v>
      </c>
      <c r="G10" s="46" t="n">
        <v>118.72</v>
      </c>
      <c r="H10" s="46" t="n">
        <v>24.47</v>
      </c>
      <c r="I10" s="46" t="n">
        <f>ROUND(ROUND(E10,2)*ROUND(H10,2),2)</f>
        <v>1817.88</v>
      </c>
    </row>
    <row r="11" customHeight="1" ht="15">
      <c r="A11" s="6" t="inlineStr">
        <is>
          <r>
            <t xml:space="preserve">00040918</t>
          </r>
        </is>
      </c>
      <c r="B11" s="5" t="inlineStr">
        <is>
          <r>
            <t xml:space="preserve">ELETRICISTA (MENSALISTA)</t>
          </r>
        </is>
      </c>
      <c r="C11" s="6" t="inlineStr">
        <is>
          <r>
            <t xml:space="preserve">SINAPI</t>
          </r>
        </is>
      </c>
      <c r="D11" s="6" t="inlineStr">
        <is>
          <r>
            <t xml:space="preserve">MES</t>
          </r>
        </is>
      </c>
      <c r="E11" s="45" t="n">
        <v>6.0</v>
      </c>
      <c r="F11" s="46" t="n">
        <v>2461.79</v>
      </c>
      <c r="G11" s="46" t="n">
        <v>72.48</v>
      </c>
      <c r="H11" s="46" t="n">
        <v>4246.11</v>
      </c>
      <c r="I11" s="46" t="n">
        <f>ROUND(ROUND(E11,2)*ROUND(H11,2),2)</f>
        <v>25476.66</v>
      </c>
    </row>
    <row r="12" customHeight="1" ht="15">
      <c r="A12" s="6" t="inlineStr">
        <is>
          <r>
            <t xml:space="preserve">00040922</t>
          </r>
        </is>
      </c>
      <c r="B12" s="5" t="inlineStr">
        <is>
          <r>
            <t xml:space="preserve">ELETROTECNICO (MENSALISTA)</t>
          </r>
        </is>
      </c>
      <c r="C12" s="6" t="inlineStr">
        <is>
          <r>
            <t xml:space="preserve">SINAPI</t>
          </r>
        </is>
      </c>
      <c r="D12" s="6" t="inlineStr">
        <is>
          <r>
            <t xml:space="preserve">MES</t>
          </r>
        </is>
      </c>
      <c r="E12" s="45" t="n">
        <v>6.0</v>
      </c>
      <c r="F12" s="46" t="n">
        <v>2828.64</v>
      </c>
      <c r="G12" s="46" t="n">
        <v>72.48</v>
      </c>
      <c r="H12" s="46" t="n">
        <v>4878.85</v>
      </c>
      <c r="I12" s="46" t="n">
        <f>ROUND(ROUND(E12,2)*ROUND(H12,2),2)</f>
        <v>29273.1</v>
      </c>
    </row>
    <row r="13" customHeight="1" ht="15">
      <c r="A13" s="6" t="inlineStr">
        <is>
          <r>
            <t xml:space="preserve">00004093</t>
          </r>
        </is>
      </c>
      <c r="B13" s="5" t="inlineStr">
        <is>
          <r>
            <t xml:space="preserve">MOTORISTA DE CAMINHAO (HORISTA)</t>
          </r>
        </is>
      </c>
      <c r="C13" s="6" t="inlineStr">
        <is>
          <r>
            <t xml:space="preserve">SINAPI</t>
          </r>
        </is>
      </c>
      <c r="D13" s="6" t="inlineStr">
        <is>
          <r>
            <t xml:space="preserve">H</t>
          </r>
        </is>
      </c>
      <c r="E13" s="45" t="n">
        <v>4.824432E-4</v>
      </c>
      <c r="F13" s="46" t="n">
        <v>12.13</v>
      </c>
      <c r="G13" s="46" t="n">
        <v>118.72</v>
      </c>
      <c r="H13" s="46" t="n">
        <v>26.55</v>
      </c>
      <c r="I13" s="46" t="n">
        <f>ROUND(ROUND(E13,2)*ROUND(H13,2),2)</f>
        <v>0.0</v>
      </c>
    </row>
    <row r="14" customHeight="1" ht="16">
      <c r="A14" s="6" t="inlineStr">
        <is>
          <r>
            <t xml:space="preserve">00004096</t>
          </r>
        </is>
      </c>
      <c r="B14" s="5" t="inlineStr">
        <is>
          <r>
            <t xml:space="preserve">MOTORISTA OPERADOR DE CAMINHAO COM MUNCK (HORISTA)</t>
          </r>
        </is>
      </c>
      <c r="C14" s="6" t="inlineStr">
        <is>
          <r>
            <t xml:space="preserve">SINAPI</t>
          </r>
        </is>
      </c>
      <c r="D14" s="6" t="inlineStr">
        <is>
          <r>
            <t xml:space="preserve">H</t>
          </r>
        </is>
      </c>
      <c r="E14" s="45" t="n">
        <v>2.180947276674</v>
      </c>
      <c r="F14" s="46" t="n">
        <v>13.6</v>
      </c>
      <c r="G14" s="46" t="n">
        <v>118.72</v>
      </c>
      <c r="H14" s="46" t="n">
        <v>29.76</v>
      </c>
      <c r="I14" s="46" t="n">
        <f>ROUND(ROUND(E14,2)*ROUND(H14,2),2)</f>
        <v>64.88</v>
      </c>
    </row>
    <row r="15" customHeight="1" ht="16">
      <c r="A15" s="6" t="inlineStr">
        <is>
          <r>
            <t xml:space="preserve">00037666</t>
          </r>
        </is>
      </c>
      <c r="B15" s="5" t="inlineStr">
        <is>
          <r>
            <t xml:space="preserve">OPERADOR DE BETONEIRA ESTACIONARIA / MISTURADOR (HORISTA)</t>
          </r>
        </is>
      </c>
      <c r="C15" s="6" t="inlineStr">
        <is>
          <r>
            <t xml:space="preserve">SINAPI</t>
          </r>
        </is>
      </c>
      <c r="D15" s="6" t="inlineStr">
        <is>
          <r>
            <t xml:space="preserve">H</t>
          </r>
        </is>
      </c>
      <c r="E15" s="45" t="n">
        <v>6.964588458980626</v>
      </c>
      <c r="F15" s="46" t="n">
        <v>9.12</v>
      </c>
      <c r="G15" s="46" t="n">
        <v>118.72</v>
      </c>
      <c r="H15" s="46" t="n">
        <v>19.96</v>
      </c>
      <c r="I15" s="46" t="n">
        <f>ROUND(ROUND(E15,2)*ROUND(H15,2),2)</f>
        <v>138.92</v>
      </c>
    </row>
    <row r="16" customHeight="1" ht="15">
      <c r="A16" s="6" t="inlineStr">
        <is>
          <r>
            <t xml:space="preserve">00004234</t>
          </r>
        </is>
      </c>
      <c r="B16" s="5" t="inlineStr">
        <is>
          <r>
            <t xml:space="preserve">OPERADOR DE ESCAVADEIRA (HORISTA)</t>
          </r>
        </is>
      </c>
      <c r="C16" s="6" t="inlineStr">
        <is>
          <r>
            <t xml:space="preserve">SINAPI</t>
          </r>
        </is>
      </c>
      <c r="D16" s="6" t="inlineStr">
        <is>
          <r>
            <t xml:space="preserve">H</t>
          </r>
        </is>
      </c>
      <c r="E16" s="45" t="n">
        <v>0.05361162</v>
      </c>
      <c r="F16" s="46" t="n">
        <v>12.13</v>
      </c>
      <c r="G16" s="46" t="n">
        <v>118.72</v>
      </c>
      <c r="H16" s="46" t="n">
        <v>26.55</v>
      </c>
      <c r="I16" s="46" t="n">
        <f>ROUND(ROUND(E16,2)*ROUND(H16,2),2)</f>
        <v>1.33</v>
      </c>
    </row>
    <row r="17" customHeight="1" ht="15">
      <c r="A17" s="6" t="inlineStr">
        <is>
          <r>
            <t xml:space="preserve">00004254</t>
          </r>
        </is>
      </c>
      <c r="B17" s="5" t="inlineStr">
        <is>
          <r>
            <t xml:space="preserve">OPERADOR DE GUINDASTE (HORISTA)</t>
          </r>
        </is>
      </c>
      <c r="C17" s="6" t="inlineStr">
        <is>
          <r>
            <t xml:space="preserve">SINAPI</t>
          </r>
        </is>
      </c>
      <c r="D17" s="6" t="inlineStr">
        <is>
          <r>
            <t xml:space="preserve">H</t>
          </r>
        </is>
      </c>
      <c r="E17" s="45" t="n">
        <v>9.14733</v>
      </c>
      <c r="F17" s="46" t="n">
        <v>11.96</v>
      </c>
      <c r="G17" s="46" t="n">
        <v>118.72</v>
      </c>
      <c r="H17" s="46" t="n">
        <v>26.18</v>
      </c>
      <c r="I17" s="46" t="n">
        <f>ROUND(ROUND(E17,2)*ROUND(H17,2),2)</f>
        <v>239.55</v>
      </c>
    </row>
    <row r="18" customHeight="1" ht="16">
      <c r="A18" s="6" t="inlineStr">
        <is>
          <r>
            <t xml:space="preserve">00004230</t>
          </r>
        </is>
      </c>
      <c r="B18" s="5" t="inlineStr">
        <is>
          <r>
            <t xml:space="preserve">OPERADOR DE MAQUINAS E TRATORES DIVERSOS - TERRAPLANAGEM (HORISTA)</t>
          </r>
        </is>
      </c>
      <c r="C18" s="6" t="inlineStr">
        <is>
          <r>
            <t xml:space="preserve">SINAPI</t>
          </r>
        </is>
      </c>
      <c r="D18" s="6" t="inlineStr">
        <is>
          <r>
            <t xml:space="preserve">H</t>
          </r>
        </is>
      </c>
      <c r="E18" s="45" t="n">
        <v>0.1052270265024</v>
      </c>
      <c r="F18" s="46" t="n">
        <v>13.92</v>
      </c>
      <c r="G18" s="46" t="n">
        <v>118.72</v>
      </c>
      <c r="H18" s="46" t="n">
        <v>30.46</v>
      </c>
      <c r="I18" s="46" t="n">
        <f>ROUND(ROUND(E18,2)*ROUND(H18,2),2)</f>
        <v>3.35</v>
      </c>
    </row>
    <row r="19" customHeight="1" ht="15">
      <c r="A19" s="6" t="inlineStr">
        <is>
          <r>
            <t xml:space="preserve">00004750</t>
          </r>
        </is>
      </c>
      <c r="B19" s="5" t="inlineStr">
        <is>
          <r>
            <t xml:space="preserve">PEDREIRO (HORISTA)</t>
          </r>
        </is>
      </c>
      <c r="C19" s="6" t="inlineStr">
        <is>
          <r>
            <t xml:space="preserve">SINAPI</t>
          </r>
        </is>
      </c>
      <c r="D19" s="6" t="inlineStr">
        <is>
          <r>
            <t xml:space="preserve">H</t>
          </r>
        </is>
      </c>
      <c r="E19" s="45" t="n">
        <v>34.750797892968</v>
      </c>
      <c r="F19" s="46" t="n">
        <v>10.65</v>
      </c>
      <c r="G19" s="46" t="n">
        <v>118.72</v>
      </c>
      <c r="H19" s="46" t="n">
        <v>23.31</v>
      </c>
      <c r="I19" s="46" t="n">
        <f>ROUND(ROUND(E19,2)*ROUND(H19,2),2)</f>
        <v>810.02</v>
      </c>
    </row>
    <row r="20" customHeight="1" ht="15">
      <c r="A20" s="6" t="inlineStr">
        <is>
          <r>
            <t xml:space="preserve">00004783</t>
          </r>
        </is>
      </c>
      <c r="B20" s="5" t="inlineStr">
        <is>
          <r>
            <t xml:space="preserve">PINTOR (HORISTA)</t>
          </r>
        </is>
      </c>
      <c r="C20" s="6" t="inlineStr">
        <is>
          <r>
            <t xml:space="preserve">SINAPI</t>
          </r>
        </is>
      </c>
      <c r="D20" s="6" t="inlineStr">
        <is>
          <r>
            <t xml:space="preserve">H</t>
          </r>
        </is>
      </c>
      <c r="E20" s="45" t="n">
        <v>2.19462754056</v>
      </c>
      <c r="F20" s="46" t="n">
        <v>10.65</v>
      </c>
      <c r="G20" s="46" t="n">
        <v>118.72</v>
      </c>
      <c r="H20" s="46" t="n">
        <v>23.31</v>
      </c>
      <c r="I20" s="46" t="n">
        <f>ROUND(ROUND(E20,2)*ROUND(H20,2),2)</f>
        <v>51.05</v>
      </c>
    </row>
    <row r="21" customHeight="1" ht="15">
      <c r="A21" s="6" t="inlineStr">
        <is>
          <r>
            <t xml:space="preserve">00006111</t>
          </r>
        </is>
      </c>
      <c r="B21" s="5" t="inlineStr">
        <is>
          <r>
            <t xml:space="preserve">SERVENTE DE OBRAS (HORISTA)</t>
          </r>
        </is>
      </c>
      <c r="C21" s="6" t="inlineStr">
        <is>
          <r>
            <t xml:space="preserve">SINAPI</t>
          </r>
        </is>
      </c>
      <c r="D21" s="6" t="inlineStr">
        <is>
          <r>
            <t xml:space="preserve">H</t>
          </r>
        </is>
      </c>
      <c r="E21" s="45" t="n">
        <v>33.22963462272109</v>
      </c>
      <c r="F21" s="46" t="n">
        <v>8.67</v>
      </c>
      <c r="G21" s="46" t="n">
        <v>118.72</v>
      </c>
      <c r="H21" s="46" t="n">
        <v>18.98</v>
      </c>
      <c r="I21" s="46" t="n">
        <f>ROUND(ROUND(E21,2)*ROUND(H21,2),2)</f>
        <v>630.71</v>
      </c>
    </row>
  </sheetData>
  <mergeCells>
    <mergeCell ref="A1:I1"/>
    <mergeCell ref="B2:H2"/>
  </mergeCells>
  <pageMargins left="0.5" right="0.5" top="0.5" bottom="0.5" header="0.0" footer="0.0"/>
  <pageSetup orientation="landscape" scale="85" paperSize="77"/>
  <drawing r:id="rIdDr11"/>
</worksheet>
</file>

<file path=xl/worksheets/sheet12.xml><?xml version="1.0" encoding="utf-8"?>
<worksheet xmlns="http://schemas.openxmlformats.org/spreadsheetml/2006/main" xmlns:r="http://schemas.openxmlformats.org/officeDocument/2006/relationships">
  <sheetPr>
    <outlinePr summaryBelow="0"/>
  </sheetPr>
  <dimension ref="A1:G66"/>
  <sheetViews>
    <sheetView workbookViewId="0"/>
  </sheetViews>
  <sheetFormatPr defaultRowHeight="15"/>
  <cols>
    <col min="1" max="1" customWidth="true" width="10.333333"/>
    <col min="2" max="2" customWidth="true" width="52.0"/>
    <col min="3" max="3" customWidth="true" width="9.333333"/>
    <col min="4" max="4" customWidth="true" width="8.333333"/>
    <col min="5" max="5" customWidth="true" width="10.333333"/>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0">
      <c r="A2" s="9" t="inlineStr"/>
      <c r="B2" s="43" t="inlineStr">
        <is>
          <r>
            <t xml:space="preserve">
</t>
          </r>
        </is>
      </c>
      <c r="C2" s="43" t="inlineStr"/>
      <c r="D2" s="43" t="inlineStr"/>
      <c r="E2" s="43" t="inlineStr"/>
      <c r="F2" s="43" t="inlineStr"/>
      <c r="G2" s="9" t="inlineStr"/>
    </row>
    <row r="3" customHeight="1" ht="20">
      <c r="A3" s="2" t="inlineStr">
        <is>
          <r>
            <t xml:space="preserve">CÓDIGO</t>
          </r>
        </is>
      </c>
      <c r="B3" s="2" t="inlineStr">
        <is>
          <r>
            <t xml:space="preserve">DESCRIÇÃO</t>
          </r>
        </is>
      </c>
      <c r="C3" s="2" t="inlineStr">
        <is>
          <r>
            <t xml:space="preserve">FONTE</t>
          </r>
        </is>
      </c>
      <c r="D3" s="2" t="inlineStr">
        <is>
          <r>
            <t xml:space="preserve">UNID</t>
          </r>
        </is>
      </c>
      <c r="E3" s="2" t="inlineStr">
        <is>
          <r>
            <t xml:space="preserve">QUANTIDADE</t>
          </r>
        </is>
      </c>
      <c r="F3" s="2" t="inlineStr">
        <is>
          <r>
            <t xml:space="preserve">VALOR UNITÁRIO</t>
          </r>
        </is>
      </c>
      <c r="G3" s="2" t="inlineStr">
        <is>
          <r>
            <t xml:space="preserve">VALOR TOTAL</t>
          </r>
        </is>
      </c>
    </row>
    <row r="4" customHeight="1" ht="15">
      <c r="A4" s="6" t="inlineStr">
        <is>
          <r>
            <t xml:space="preserve">00000032</t>
          </r>
        </is>
      </c>
      <c r="B4" s="5" t="inlineStr">
        <is>
          <r>
            <t xml:space="preserve">ACO CA-50, 6,3 MM, VERGALHAO</t>
          </r>
        </is>
      </c>
      <c r="C4" s="6" t="inlineStr">
        <is>
          <r>
            <t xml:space="preserve">SINAPI</t>
          </r>
        </is>
      </c>
      <c r="D4" s="6" t="inlineStr">
        <is>
          <r>
            <t xml:space="preserve">KG</t>
          </r>
        </is>
      </c>
      <c r="E4" s="45" t="n">
        <v>5.6603</v>
      </c>
      <c r="F4" s="46" t="n">
        <v>10.4</v>
      </c>
      <c r="G4" s="46" t="n">
        <f>ROUND(ROUND(E4,2)*ROUND(F4,2),2)</f>
        <v>58.86</v>
      </c>
    </row>
    <row r="5" customHeight="1" ht="15">
      <c r="A5" s="6" t="inlineStr">
        <is>
          <r>
            <t xml:space="preserve">00043059</t>
          </r>
        </is>
      </c>
      <c r="B5" s="5" t="inlineStr">
        <is>
          <r>
            <t xml:space="preserve">ACO CA-60, 4,2 MM, OU 5,0 MM, OU 6,0 MM, OU 7,0 MM, VERGALHAO</t>
          </r>
        </is>
      </c>
      <c r="C5" s="6" t="inlineStr">
        <is>
          <r>
            <t xml:space="preserve">SINAPI</t>
          </r>
        </is>
      </c>
      <c r="D5" s="6" t="inlineStr">
        <is>
          <r>
            <t xml:space="preserve">KG</t>
          </r>
        </is>
      </c>
      <c r="E5" s="45" t="n">
        <v>2.7742384768</v>
      </c>
      <c r="F5" s="46" t="n">
        <v>9.33</v>
      </c>
      <c r="G5" s="46" t="n">
        <f>ROUND(ROUND(E5,2)*ROUND(F5,2),2)</f>
        <v>25.84</v>
      </c>
    </row>
    <row r="6" customHeight="1" ht="16">
      <c r="A6" s="6" t="inlineStr">
        <is>
          <r>
            <t xml:space="preserve">00000123</t>
          </r>
        </is>
      </c>
      <c r="B6" s="5" t="inlineStr">
        <is>
          <r>
            <t xml:space="preserve">ADITIVO IMPERMEABILIZANTE DE PEGA NORMAL PARA ARGAMASSAS E CONCRETOS SEM ARMACAO, LIQUIDO E ISENTO DE CLORETOS</t>
          </r>
        </is>
      </c>
      <c r="C6" s="6" t="inlineStr">
        <is>
          <r>
            <t xml:space="preserve">SINAPI</t>
          </r>
        </is>
      </c>
      <c r="D6" s="6" t="inlineStr">
        <is>
          <r>
            <t xml:space="preserve">L</t>
          </r>
        </is>
      </c>
      <c r="E6" s="45" t="n">
        <v>3.934656</v>
      </c>
      <c r="F6" s="46" t="n">
        <v>9.35</v>
      </c>
      <c r="G6" s="46" t="n">
        <f>ROUND(ROUND(E6,2)*ROUND(F6,2),2)</f>
        <v>36.75</v>
      </c>
    </row>
    <row r="7" customHeight="1" ht="16">
      <c r="A7" s="6" t="inlineStr">
        <is>
          <r>
            <t xml:space="preserve">00011272</t>
          </r>
        </is>
      </c>
      <c r="B7" s="5" t="inlineStr">
        <is>
          <r>
            <t xml:space="preserve">ALCA PREFORMADA DE DISTRIBUICAO, EM ACO GALVANIZADO, PARA CONDUTORES DE ALUMINIO AWG 2 (CAA 6/1 OU CA 7 FIOS)</t>
          </r>
        </is>
      </c>
      <c r="C7" s="6" t="inlineStr">
        <is>
          <r>
            <t xml:space="preserve">SINAPI</t>
          </r>
        </is>
      </c>
      <c r="D7" s="6" t="inlineStr">
        <is>
          <r>
            <t xml:space="preserve">UN</t>
          </r>
        </is>
      </c>
      <c r="E7" s="45" t="n">
        <v>12.0</v>
      </c>
      <c r="F7" s="46" t="n">
        <v>5.01</v>
      </c>
      <c r="G7" s="46" t="n">
        <f>ROUND(ROUND(E7,2)*ROUND(F7,2),2)</f>
        <v>60.12</v>
      </c>
    </row>
    <row r="8" customHeight="1" ht="16">
      <c r="A8" s="6" t="inlineStr">
        <is>
          <r>
            <t xml:space="preserve">00043132</t>
          </r>
        </is>
      </c>
      <c r="B8" s="5" t="inlineStr">
        <is>
          <r>
            <t xml:space="preserve">ARAME RECOZIDO 16 BWG, D = 1,65 MM (0,016 KG/M) OU 18 BWG, D = 1,25 MM (0,01 KG/M)</t>
          </r>
        </is>
      </c>
      <c r="C8" s="6" t="inlineStr">
        <is>
          <r>
            <t xml:space="preserve">SINAPI</t>
          </r>
        </is>
      </c>
      <c r="D8" s="6" t="inlineStr">
        <is>
          <r>
            <t xml:space="preserve">KG</t>
          </r>
        </is>
      </c>
      <c r="E8" s="45" t="n">
        <v>0.197068656</v>
      </c>
      <c r="F8" s="46" t="n">
        <v>25.22</v>
      </c>
      <c r="G8" s="46" t="n">
        <f>ROUND(ROUND(E8,2)*ROUND(F8,2),2)</f>
        <v>5.04</v>
      </c>
    </row>
    <row r="9" customHeight="1" ht="16">
      <c r="A9" s="6" t="inlineStr">
        <is>
          <r>
            <t xml:space="preserve">00000367</t>
          </r>
        </is>
      </c>
      <c r="B9" s="5" t="inlineStr">
        <is>
          <r>
            <t xml:space="preserve">AREIA GROSSA - POSTO JAZIDA/FORNECEDOR (RETIRADO NA JAZIDA, SEM TRANSPORTE)</t>
          </r>
        </is>
      </c>
      <c r="C9" s="6" t="inlineStr">
        <is>
          <r>
            <t xml:space="preserve">SINAPI</t>
          </r>
        </is>
      </c>
      <c r="D9" s="6" t="inlineStr">
        <is>
          <r>
            <t xml:space="preserve">M3</t>
          </r>
        </is>
      </c>
      <c r="E9" s="45" t="n">
        <v>2.0633935</v>
      </c>
      <c r="F9" s="46" t="n">
        <v>151.96</v>
      </c>
      <c r="G9" s="46" t="n">
        <f>ROUND(ROUND(E9,2)*ROUND(F9,2),2)</f>
        <v>313.04</v>
      </c>
    </row>
    <row r="10" customHeight="1" ht="16">
      <c r="A10" s="6" t="inlineStr">
        <is>
          <r>
            <t xml:space="preserve">00000370</t>
          </r>
        </is>
      </c>
      <c r="B10" s="5" t="inlineStr">
        <is>
          <r>
            <t xml:space="preserve">AREIA MEDIA - POSTO JAZIDA/FORNECEDOR (RETIRADO NA JAZIDA, SEM TRANSPORTE)</t>
          </r>
        </is>
      </c>
      <c r="C10" s="6" t="inlineStr">
        <is>
          <r>
            <t xml:space="preserve">SINAPI</t>
          </r>
        </is>
      </c>
      <c r="D10" s="6" t="inlineStr">
        <is>
          <r>
            <t xml:space="preserve">M3</t>
          </r>
        </is>
      </c>
      <c r="E10" s="45" t="n">
        <v>2.92471028713</v>
      </c>
      <c r="F10" s="46" t="n">
        <v>150.0</v>
      </c>
      <c r="G10" s="46" t="n">
        <f>ROUND(ROUND(E10,2)*ROUND(F10,2),2)</f>
        <v>438.0</v>
      </c>
    </row>
    <row r="11" customHeight="1" ht="16">
      <c r="A11" s="6" t="inlineStr">
        <is>
          <r>
            <t xml:space="preserve">00000379</t>
          </r>
        </is>
      </c>
      <c r="B11" s="5" t="inlineStr">
        <is>
          <r>
            <t xml:space="preserve">ARRUELA QUADRADA EM ACO GALVANIZADO, DIMENSAO = 38 MM, ESPESSURA = 3MM, DIAMETRO DO FURO= 18 MM</t>
          </r>
        </is>
      </c>
      <c r="C11" s="6" t="inlineStr">
        <is>
          <r>
            <t xml:space="preserve">SINAPI</t>
          </r>
        </is>
      </c>
      <c r="D11" s="6" t="inlineStr">
        <is>
          <r>
            <t xml:space="preserve">UN</t>
          </r>
        </is>
      </c>
      <c r="E11" s="45" t="n">
        <v>46.0</v>
      </c>
      <c r="F11" s="46" t="n">
        <v>1.43</v>
      </c>
      <c r="G11" s="46" t="n">
        <f>ROUND(ROUND(E11,2)*ROUND(F11,2),2)</f>
        <v>65.78</v>
      </c>
    </row>
    <row r="12" customHeight="1" ht="16">
      <c r="A12" s="6" t="inlineStr">
        <is>
          <r>
            <t xml:space="preserve">00007271</t>
          </r>
        </is>
      </c>
      <c r="B12" s="5" t="inlineStr">
        <is>
          <r>
            <t xml:space="preserve">BLOCO CERAMICO / TIJOLO VAZADO PARA ALVENARIA DE VEDACAO, 8 FUROS NA HORIZONTAL DE 9 X 19 X 19 CM (L X A X C)</t>
          </r>
        </is>
      </c>
      <c r="C12" s="6" t="inlineStr">
        <is>
          <r>
            <t xml:space="preserve">SINAPI</t>
          </r>
        </is>
      </c>
      <c r="D12" s="6" t="inlineStr">
        <is>
          <r>
            <t xml:space="preserve">UN</t>
          </r>
        </is>
      </c>
      <c r="E12" s="45" t="n">
        <v>280.269</v>
      </c>
      <c r="F12" s="46" t="n">
        <v>0.95</v>
      </c>
      <c r="G12" s="46" t="n">
        <f>ROUND(ROUND(E12,2)*ROUND(F12,2),2)</f>
        <v>266.26</v>
      </c>
    </row>
    <row r="13" customHeight="1" ht="24">
      <c r="A13" s="6" t="inlineStr">
        <is>
          <r>
            <t xml:space="preserve">00001051</t>
          </r>
        </is>
      </c>
      <c r="B13" s="5" t="inlineStr">
        <is>
          <r>
            <t xml:space="preserve">CABECOTE PARA ENTRADA DE LINHA DE ALIMENTACAO PARA ELETRODUTO, EM LIGA DE ALUMINIO COM ACABAMENTO ANTI CORROSIVO, COM FIXACAO POR ENCAIXE LISO DE 360 GRAUS, DE 4"</t>
          </r>
        </is>
      </c>
      <c r="C13" s="6" t="inlineStr">
        <is>
          <r>
            <t xml:space="preserve">SINAPI</t>
          </r>
        </is>
      </c>
      <c r="D13" s="6" t="inlineStr">
        <is>
          <r>
            <t xml:space="preserve">UN</t>
          </r>
        </is>
      </c>
      <c r="E13" s="45" t="n">
        <v>1.0</v>
      </c>
      <c r="F13" s="46" t="n">
        <v>67.34</v>
      </c>
      <c r="G13" s="46" t="n">
        <f>ROUND(ROUND(E13,2)*ROUND(F13,2),2)</f>
        <v>67.34</v>
      </c>
    </row>
    <row r="14" customHeight="1" ht="15">
      <c r="A14" s="6" t="inlineStr">
        <is>
          <r>
            <t xml:space="preserve">00000857</t>
          </r>
        </is>
      </c>
      <c r="B14" s="5" t="inlineStr">
        <is>
          <r>
            <t xml:space="preserve">CABO DE COBRE NU 16 MM2 MEIO-DURO</t>
          </r>
        </is>
      </c>
      <c r="C14" s="6" t="inlineStr">
        <is>
          <r>
            <t xml:space="preserve">SINAPI</t>
          </r>
        </is>
      </c>
      <c r="D14" s="6" t="inlineStr">
        <is>
          <r>
            <t xml:space="preserve">M</t>
          </r>
        </is>
      </c>
      <c r="E14" s="45" t="n">
        <v>12.0</v>
      </c>
      <c r="F14" s="46" t="n">
        <v>20.43</v>
      </c>
      <c r="G14" s="46" t="n">
        <f>ROUND(ROUND(E14,2)*ROUND(F14,2),2)</f>
        <v>245.16</v>
      </c>
    </row>
    <row r="15" customHeight="1" ht="15">
      <c r="A15" s="6" t="inlineStr">
        <is>
          <r>
            <t xml:space="preserve">00000868</t>
          </r>
        </is>
      </c>
      <c r="B15" s="5" t="inlineStr">
        <is>
          <r>
            <t xml:space="preserve">CABO DE COBRE NU 25 MM2 MEIO-DURO</t>
          </r>
        </is>
      </c>
      <c r="C15" s="6" t="inlineStr">
        <is>
          <r>
            <t xml:space="preserve">SINAPI</t>
          </r>
        </is>
      </c>
      <c r="D15" s="6" t="inlineStr">
        <is>
          <r>
            <t xml:space="preserve">M</t>
          </r>
        </is>
      </c>
      <c r="E15" s="45" t="n">
        <v>5.0</v>
      </c>
      <c r="F15" s="46" t="n">
        <v>29.13</v>
      </c>
      <c r="G15" s="46" t="n">
        <f>ROUND(ROUND(E15,2)*ROUND(F15,2),2)</f>
        <v>145.65</v>
      </c>
    </row>
    <row r="16" customHeight="1" ht="15">
      <c r="A16" s="6" t="inlineStr">
        <is>
          <r>
            <t xml:space="preserve">00000863</t>
          </r>
        </is>
      </c>
      <c r="B16" s="5" t="inlineStr">
        <is>
          <r>
            <t xml:space="preserve">CABO DE COBRE NU 35 MM2 MEIO-DURO</t>
          </r>
        </is>
      </c>
      <c r="C16" s="6" t="inlineStr">
        <is>
          <r>
            <t xml:space="preserve">SINAPI</t>
          </r>
        </is>
      </c>
      <c r="D16" s="6" t="inlineStr">
        <is>
          <r>
            <t xml:space="preserve">M</t>
          </r>
        </is>
      </c>
      <c r="E16" s="45" t="n">
        <v>24.0</v>
      </c>
      <c r="F16" s="46" t="n">
        <v>42.9</v>
      </c>
      <c r="G16" s="46" t="n">
        <f>ROUND(ROUND(E16,2)*ROUND(F16,2),2)</f>
        <v>1029.6</v>
      </c>
    </row>
    <row r="17" customHeight="1" ht="15">
      <c r="A17" s="6" t="inlineStr">
        <is>
          <r>
            <t xml:space="preserve">00000867</t>
          </r>
        </is>
      </c>
      <c r="B17" s="5" t="inlineStr">
        <is>
          <r>
            <t xml:space="preserve">CABO DE COBRE NU 50 MM2 MEIO-DURO</t>
          </r>
        </is>
      </c>
      <c r="C17" s="6" t="inlineStr">
        <is>
          <r>
            <t xml:space="preserve">SINAPI</t>
          </r>
        </is>
      </c>
      <c r="D17" s="6" t="inlineStr">
        <is>
          <r>
            <t xml:space="preserve">M</t>
          </r>
        </is>
      </c>
      <c r="E17" s="45" t="n">
        <v>40.0</v>
      </c>
      <c r="F17" s="46" t="n">
        <v>61.11</v>
      </c>
      <c r="G17" s="46" t="n">
        <f>ROUND(ROUND(E17,2)*ROUND(F17,2),2)</f>
        <v>2444.4</v>
      </c>
    </row>
    <row r="18" customHeight="1" ht="24">
      <c r="A18" s="6" t="inlineStr">
        <is>
          <r>
            <t xml:space="preserve">00001018</t>
          </r>
        </is>
      </c>
      <c r="B18" s="5" t="inlineStr">
        <is>
          <r>
            <t xml:space="preserve">CABO DE COBRE, FLEXIVEL, CLASSE 4 OU 5, ISOLACAO EM PVC/A, ANTICHAMA BWF-B, COBERTURA PVC-ST1, ANTICHAMA BWF-B, 1 CONDUTOR, 0,6/1 KV, SECAO NOMINAL 50 MM2</t>
          </r>
        </is>
      </c>
      <c r="C18" s="6" t="inlineStr">
        <is>
          <r>
            <t xml:space="preserve">SINAPI</t>
          </r>
        </is>
      </c>
      <c r="D18" s="6" t="inlineStr">
        <is>
          <r>
            <t xml:space="preserve">M</t>
          </r>
        </is>
      </c>
      <c r="E18" s="45" t="n">
        <v>58.0</v>
      </c>
      <c r="F18" s="46" t="n">
        <v>58.12</v>
      </c>
      <c r="G18" s="46" t="n">
        <f>ROUND(ROUND(E18,2)*ROUND(F18,2),2)</f>
        <v>3370.96</v>
      </c>
    </row>
    <row r="19" customHeight="1" ht="24">
      <c r="A19" s="6" t="inlineStr">
        <is>
          <r>
            <t xml:space="preserve">00000998</t>
          </r>
        </is>
      </c>
      <c r="B19" s="5" t="inlineStr">
        <is>
          <r>
            <t xml:space="preserve">CABO DE COBRE, FLEXIVEL, CLASSE 4 OU 5, ISOLACAO EM PVC/A, ANTICHAMA BWF-B, COBERTURA PVC-ST1, ANTICHAMA BWF-B, 1 CONDUTOR, 0,6/1 KV, SECAO NOMINAL 95 MM2</t>
          </r>
        </is>
      </c>
      <c r="C19" s="6" t="inlineStr">
        <is>
          <r>
            <t xml:space="preserve">SINAPI</t>
          </r>
        </is>
      </c>
      <c r="D19" s="6" t="inlineStr">
        <is>
          <r>
            <t xml:space="preserve">M</t>
          </r>
        </is>
      </c>
      <c r="E19" s="45" t="n">
        <v>174.0</v>
      </c>
      <c r="F19" s="46" t="n">
        <v>105.56</v>
      </c>
      <c r="G19" s="46" t="n">
        <f>ROUND(ROUND(E19,2)*ROUND(F19,2),2)</f>
        <v>18367.44</v>
      </c>
    </row>
    <row r="20" customHeight="1" ht="24">
      <c r="A20" s="6" t="inlineStr">
        <is>
          <r>
            <t xml:space="preserve">00043093</t>
          </r>
        </is>
      </c>
      <c r="B20" s="5" t="inlineStr">
        <is>
          <r>
            <t xml:space="preserve">CAIXA DE DERIVACAO PARA MEDIDOR DE ENERGIA, COM BARRAMENTO POLIFASICO, EM POLICARBONATO / TERMOPLASTICO - MODULO (PADRAO CONCESSIONARIA LOCAL)</t>
          </r>
        </is>
      </c>
      <c r="C20" s="6" t="inlineStr">
        <is>
          <r>
            <t xml:space="preserve">SINAPI</t>
          </r>
        </is>
      </c>
      <c r="D20" s="6" t="inlineStr">
        <is>
          <r>
            <t xml:space="preserve">UN</t>
          </r>
        </is>
      </c>
      <c r="E20" s="45" t="n">
        <v>1.0</v>
      </c>
      <c r="F20" s="46" t="n">
        <v>265.4</v>
      </c>
      <c r="G20" s="46" t="n">
        <f>ROUND(ROUND(E20,2)*ROUND(F20,2),2)</f>
        <v>265.4</v>
      </c>
    </row>
    <row r="21" customHeight="1" ht="24">
      <c r="A21" s="6" t="inlineStr">
        <is>
          <r>
            <t xml:space="preserve">00034643</t>
          </r>
        </is>
      </c>
      <c r="B21" s="5" t="inlineStr">
        <is>
          <r>
            <t xml:space="preserve">CAIXA DE INSPECAO PARA ATERRAMENTO E PARA RAIOS, EM POLIPROPILENO, DIAMETRO = 300 MM X ALTURA = 400 MM (INCLUIDA TAMPA SEM ESCOTILHA)</t>
          </r>
        </is>
      </c>
      <c r="C21" s="6" t="inlineStr">
        <is>
          <r>
            <t xml:space="preserve">SINAPI</t>
          </r>
        </is>
      </c>
      <c r="D21" s="6" t="inlineStr">
        <is>
          <r>
            <t xml:space="preserve">UN</t>
          </r>
        </is>
      </c>
      <c r="E21" s="45" t="n">
        <v>1.0</v>
      </c>
      <c r="F21" s="46" t="n">
        <v>44.07</v>
      </c>
      <c r="G21" s="46" t="n">
        <f>ROUND(ROUND(E21,2)*ROUND(F21,2),2)</f>
        <v>44.07</v>
      </c>
    </row>
    <row r="22" customHeight="1" ht="16">
      <c r="A22" s="6" t="inlineStr">
        <is>
          <r>
            <t xml:space="preserve">00039692</t>
          </r>
        </is>
      </c>
      <c r="B22" s="5" t="inlineStr">
        <is>
          <r>
            <t xml:space="preserve">CAIXA DE PROTECAO PARA TRANSFORMADOR CORRENTE, EM CHAPA DE ACO 18 USG (PADRAO DA CONCESSIONARIA LOCAL)</t>
          </r>
        </is>
      </c>
      <c r="C22" s="6" t="inlineStr">
        <is>
          <r>
            <t xml:space="preserve">SINAPI</t>
          </r>
        </is>
      </c>
      <c r="D22" s="6" t="inlineStr">
        <is>
          <r>
            <t xml:space="preserve">UN</t>
          </r>
        </is>
      </c>
      <c r="E22" s="45" t="n">
        <v>1.0</v>
      </c>
      <c r="F22" s="46" t="n">
        <v>1002.21</v>
      </c>
      <c r="G22" s="46" t="n">
        <f>ROUND(ROUND(E22,2)*ROUND(F22,2),2)</f>
        <v>1002.21</v>
      </c>
    </row>
    <row r="23" customHeight="1" ht="15">
      <c r="A23" s="6" t="inlineStr">
        <is>
          <r>
            <t xml:space="preserve">00001106</t>
          </r>
        </is>
      </c>
      <c r="B23" s="5" t="inlineStr">
        <is>
          <r>
            <t xml:space="preserve">CAL HIDRATADA CH-I PARA ARGAMASSAS</t>
          </r>
        </is>
      </c>
      <c r="C23" s="6" t="inlineStr">
        <is>
          <r>
            <t xml:space="preserve">SINAPI</t>
          </r>
        </is>
      </c>
      <c r="D23" s="6" t="inlineStr">
        <is>
          <r>
            <t xml:space="preserve">KG</t>
          </r>
        </is>
      </c>
      <c r="E23" s="45" t="n">
        <v>85.8165015</v>
      </c>
      <c r="F23" s="46" t="n">
        <v>1.5</v>
      </c>
      <c r="G23" s="46" t="n">
        <f>ROUND(ROUND(E23,2)*ROUND(F23,2),2)</f>
        <v>128.73</v>
      </c>
    </row>
    <row r="24" customHeight="1" ht="24">
      <c r="A24" s="6" t="inlineStr">
        <is>
          <r>
            <t xml:space="preserve">00001358</t>
          </r>
        </is>
      </c>
      <c r="B24" s="5" t="inlineStr">
        <is>
          <r>
            <t xml:space="preserve">CHAPA/PAINEL DE MADEIRA COMPENSADA RESINADA (MADEIRITE RESINADO ROSA) PARA FORMA DE CONCRETO, DE 2200 X 1100 MM, E = 17 MM</t>
          </r>
        </is>
      </c>
      <c r="C24" s="6" t="inlineStr">
        <is>
          <r>
            <t xml:space="preserve">SINAPI</t>
          </r>
        </is>
      </c>
      <c r="D24" s="6" t="inlineStr">
        <is>
          <r>
            <t xml:space="preserve">M2</t>
          </r>
        </is>
      </c>
      <c r="E24" s="45" t="n">
        <v>0.11748352</v>
      </c>
      <c r="F24" s="46" t="n">
        <v>104.93</v>
      </c>
      <c r="G24" s="46" t="n">
        <f>ROUND(ROUND(E24,2)*ROUND(F24,2),2)</f>
        <v>12.59</v>
      </c>
    </row>
    <row r="25" customHeight="1" ht="15">
      <c r="A25" s="6" t="inlineStr">
        <is>
          <r>
            <t xml:space="preserve">00001379</t>
          </r>
        </is>
      </c>
      <c r="B25" s="5" t="inlineStr">
        <is>
          <r>
            <t xml:space="preserve">CIMENTO PORTLAND COMPOSTO CP II-32</t>
          </r>
        </is>
      </c>
      <c r="C25" s="6" t="inlineStr">
        <is>
          <r>
            <t xml:space="preserve">SINAPI</t>
          </r>
        </is>
      </c>
      <c r="D25" s="6" t="inlineStr">
        <is>
          <r>
            <t xml:space="preserve">KG</t>
          </r>
        </is>
      </c>
      <c r="E25" s="45" t="n">
        <v>802.45128805238</v>
      </c>
      <c r="F25" s="46" t="n">
        <v>1.2</v>
      </c>
      <c r="G25" s="46" t="n">
        <f>ROUND(ROUND(E25,2)*ROUND(F25,2),2)</f>
        <v>962.94</v>
      </c>
    </row>
    <row r="26" customHeight="1" ht="16">
      <c r="A26" s="6" t="inlineStr">
        <is>
          <r>
            <t xml:space="preserve">00011862</t>
          </r>
        </is>
      </c>
      <c r="B26" s="5" t="inlineStr">
        <is>
          <r>
            <t xml:space="preserve">CONECTOR METALICO TIPO PARAFUSO FENDIDO (SPLIT BOLT), PARA CABOS ATE 50 MM2</t>
          </r>
        </is>
      </c>
      <c r="C26" s="6" t="inlineStr">
        <is>
          <r>
            <t xml:space="preserve">SINAPI</t>
          </r>
        </is>
      </c>
      <c r="D26" s="6" t="inlineStr">
        <is>
          <r>
            <t xml:space="preserve">UN</t>
          </r>
        </is>
      </c>
      <c r="E26" s="45" t="n">
        <v>3.0</v>
      </c>
      <c r="F26" s="46" t="n">
        <v>18.47</v>
      </c>
      <c r="G26" s="46" t="n">
        <f>ROUND(ROUND(E26,2)*ROUND(F26,2),2)</f>
        <v>55.41</v>
      </c>
    </row>
    <row r="27" customHeight="1" ht="15">
      <c r="A27" s="6" t="inlineStr">
        <is>
          <r>
            <t xml:space="preserve">00034519</t>
          </r>
        </is>
      </c>
      <c r="B27" s="5" t="inlineStr">
        <is>
          <r>
            <t xml:space="preserve">CRUZETA DE CONCRETO LEVE, COMP. 2000 MM SECAO, 90 X 90 MM</t>
          </r>
        </is>
      </c>
      <c r="C27" s="6" t="inlineStr">
        <is>
          <r>
            <t xml:space="preserve">SINAPI</t>
          </r>
        </is>
      </c>
      <c r="D27" s="6" t="inlineStr">
        <is>
          <r>
            <t xml:space="preserve">UN</t>
          </r>
        </is>
      </c>
      <c r="E27" s="45" t="n">
        <v>6.0</v>
      </c>
      <c r="F27" s="46" t="n">
        <v>148.12</v>
      </c>
      <c r="G27" s="46" t="n">
        <f>ROUND(ROUND(E27,2)*ROUND(F27,2),2)</f>
        <v>888.72</v>
      </c>
    </row>
    <row r="28" customHeight="1" ht="16">
      <c r="A28" s="6" t="inlineStr">
        <is>
          <r>
            <t xml:space="preserve">00001808</t>
          </r>
        </is>
      </c>
      <c r="B28" s="5" t="inlineStr">
        <is>
          <r>
            <t xml:space="preserve">CURVA 90 GRAUS DE FERRO GALVANIZADO, COM ROSCA BSP MACHO/FEMEA, DE 4"</t>
          </r>
        </is>
      </c>
      <c r="C28" s="6" t="inlineStr">
        <is>
          <r>
            <t xml:space="preserve">SINAPI</t>
          </r>
        </is>
      </c>
      <c r="D28" s="6" t="inlineStr">
        <is>
          <r>
            <t xml:space="preserve">UN</t>
          </r>
        </is>
      </c>
      <c r="E28" s="45" t="n">
        <v>1.0</v>
      </c>
      <c r="F28" s="46" t="n">
        <v>635.31</v>
      </c>
      <c r="G28" s="46" t="n">
        <f>ROUND(ROUND(E28,2)*ROUND(F28,2),2)</f>
        <v>635.31</v>
      </c>
    </row>
    <row r="29" customHeight="1" ht="16">
      <c r="A29" s="6" t="inlineStr">
        <is>
          <r>
            <t xml:space="preserve">00002692</t>
          </r>
        </is>
      </c>
      <c r="B29" s="5" t="inlineStr">
        <is>
          <r>
            <t xml:space="preserve">DESMOLDANTE PROTETOR PARA FORMAS DE MADEIRA, DE BASE OLEOSA EMULSIONADA EM AGUA</t>
          </r>
        </is>
      </c>
      <c r="C29" s="6" t="inlineStr">
        <is>
          <r>
            <t xml:space="preserve">SINAPI</t>
          </r>
        </is>
      </c>
      <c r="D29" s="6" t="inlineStr">
        <is>
          <r>
            <t xml:space="preserve">L</t>
          </r>
        </is>
      </c>
      <c r="E29" s="45" t="n">
        <v>0.03296032</v>
      </c>
      <c r="F29" s="46" t="n">
        <v>8.98</v>
      </c>
      <c r="G29" s="46" t="n">
        <f>ROUND(ROUND(E29,2)*ROUND(F29,2),2)</f>
        <v>0.27</v>
      </c>
    </row>
    <row r="30" customHeight="1" ht="16">
      <c r="A30" s="6" t="inlineStr">
        <is>
          <r>
            <t xml:space="preserve">00002379</t>
          </r>
        </is>
      </c>
      <c r="B30" s="5" t="inlineStr">
        <is>
          <r>
            <t xml:space="preserve">DISJUNTOR TERMOMAGNETICO TRIPOLAR 400 A / 600 V, TIPO JXD / ICC - 40 KA</t>
          </r>
        </is>
      </c>
      <c r="C30" s="6" t="inlineStr">
        <is>
          <r>
            <t xml:space="preserve">SINAPI</t>
          </r>
        </is>
      </c>
      <c r="D30" s="6" t="inlineStr">
        <is>
          <r>
            <t xml:space="preserve">UN</t>
          </r>
        </is>
      </c>
      <c r="E30" s="45" t="n">
        <v>2.0</v>
      </c>
      <c r="F30" s="46" t="n">
        <v>1215.4</v>
      </c>
      <c r="G30" s="46" t="n">
        <f>ROUND(ROUND(E30,2)*ROUND(F30,2),2)</f>
        <v>2430.8</v>
      </c>
    </row>
    <row r="31" customHeight="1" ht="15">
      <c r="A31" s="6" t="inlineStr">
        <is>
          <r>
            <t xml:space="preserve">00002683</t>
          </r>
        </is>
      </c>
      <c r="B31" s="5" t="inlineStr">
        <is>
          <r>
            <t xml:space="preserve">ELETRODUTO DE PVC RIGIDO ROSCAVEL DE 4", SEM LUVA</t>
          </r>
        </is>
      </c>
      <c r="C31" s="6" t="inlineStr">
        <is>
          <r>
            <t xml:space="preserve">SINAPI</t>
          </r>
        </is>
      </c>
      <c r="D31" s="6" t="inlineStr">
        <is>
          <r>
            <t xml:space="preserve">M</t>
          </r>
        </is>
      </c>
      <c r="E31" s="45" t="n">
        <v>44.0</v>
      </c>
      <c r="F31" s="46" t="n">
        <v>55.0</v>
      </c>
      <c r="G31" s="46" t="n">
        <f>ROUND(ROUND(E31,2)*ROUND(F31,2),2)</f>
        <v>2420.0</v>
      </c>
    </row>
    <row r="32" customHeight="1" ht="16">
      <c r="A32" s="6" t="inlineStr">
        <is>
          <r>
            <t xml:space="preserve">00039017</t>
          </r>
        </is>
      </c>
      <c r="B32" s="5" t="inlineStr">
        <is>
          <r>
            <t xml:space="preserve">ESPACADOR / DISTANCIADOR CIRCULAR COM ENTRADA LATERAL, EM PLASTICO, PARA VERGALHAO *4,2 A 12,5* MM, COBRIMENTO 20 MM</t>
          </r>
        </is>
      </c>
      <c r="C32" s="6" t="inlineStr">
        <is>
          <r>
            <t xml:space="preserve">SINAPI</t>
          </r>
        </is>
      </c>
      <c r="D32" s="6" t="inlineStr">
        <is>
          <r>
            <t xml:space="preserve">UN</t>
          </r>
        </is>
      </c>
      <c r="E32" s="45" t="n">
        <v>12.43247341184</v>
      </c>
      <c r="F32" s="46" t="n">
        <v>0.22</v>
      </c>
      <c r="G32" s="46" t="n">
        <f>ROUND(ROUND(E32,2)*ROUND(F32,2),2)</f>
        <v>2.73</v>
      </c>
    </row>
    <row r="33" customHeight="1" ht="16">
      <c r="A33" s="6" t="inlineStr">
        <is>
          <r>
            <t xml:space="preserve">00000402</t>
          </r>
        </is>
      </c>
      <c r="B33" s="5" t="inlineStr">
        <is>
          <r>
            <t xml:space="preserve">GANCHO OLHAL EM ACO GALVANIZADO, ESPESSURA 16MM, ABERTURA 21MM</t>
          </r>
        </is>
      </c>
      <c r="C33" s="6" t="inlineStr">
        <is>
          <r>
            <t xml:space="preserve">SINAPI</t>
          </r>
        </is>
      </c>
      <c r="D33" s="6" t="inlineStr">
        <is>
          <r>
            <t xml:space="preserve">UN</t>
          </r>
        </is>
      </c>
      <c r="E33" s="45" t="n">
        <v>12.0</v>
      </c>
      <c r="F33" s="46" t="n">
        <v>10.5</v>
      </c>
      <c r="G33" s="46" t="n">
        <f>ROUND(ROUND(E33,2)*ROUND(F33,2),2)</f>
        <v>126.0</v>
      </c>
    </row>
    <row r="34" customHeight="1" ht="15">
      <c r="A34" s="6" t="inlineStr">
        <is>
          <r>
            <t xml:space="preserve">00004222</t>
          </r>
        </is>
      </c>
      <c r="B34" s="5" t="inlineStr">
        <is>
          <r>
            <t xml:space="preserve">GASOLINA COMUM</t>
          </r>
        </is>
      </c>
      <c r="C34" s="6" t="inlineStr">
        <is>
          <r>
            <t xml:space="preserve">SINAPI</t>
          </r>
        </is>
      </c>
      <c r="D34" s="6" t="inlineStr">
        <is>
          <r>
            <t xml:space="preserve">L</t>
          </r>
        </is>
      </c>
      <c r="E34" s="45" t="n">
        <v>0.028147428</v>
      </c>
      <c r="F34" s="46" t="n">
        <v>6.83</v>
      </c>
      <c r="G34" s="46" t="n">
        <f>ROUND(ROUND(E34,2)*ROUND(F34,2),2)</f>
        <v>0.2</v>
      </c>
    </row>
    <row r="35" customHeight="1" ht="24">
      <c r="A35" s="6" t="inlineStr">
        <is>
          <r>
            <t xml:space="preserve">00011837</t>
          </r>
        </is>
      </c>
      <c r="B35" s="5" t="inlineStr">
        <is>
          <r>
            <t xml:space="preserve">GRAMPO LINHA VIVA DE LATAO ESTANHADO, DIAMETRO DO CONDUTOR PRINCIPAL DE 10 A 120 MM2, DIAMETRO DA DERIVACAO DE 10 A 70 MM2</t>
          </r>
        </is>
      </c>
      <c r="C35" s="6" t="inlineStr">
        <is>
          <r>
            <t xml:space="preserve">SINAPI</t>
          </r>
        </is>
      </c>
      <c r="D35" s="6" t="inlineStr">
        <is>
          <r>
            <t xml:space="preserve">UN</t>
          </r>
        </is>
      </c>
      <c r="E35" s="45" t="n">
        <v>3.0</v>
      </c>
      <c r="F35" s="46" t="n">
        <v>56.71</v>
      </c>
      <c r="G35" s="46" t="n">
        <f>ROUND(ROUND(E35,2)*ROUND(F35,2),2)</f>
        <v>170.13</v>
      </c>
    </row>
    <row r="36" customHeight="1" ht="16">
      <c r="A36" s="6" t="inlineStr">
        <is>
          <r>
            <t xml:space="preserve">00001564</t>
          </r>
        </is>
      </c>
      <c r="B36" s="5" t="inlineStr">
        <is>
          <r>
            <t xml:space="preserve">GRAMPO PARALELO METALICO PARA CABO DE 6 A 50 MM2, COM 2 PARAFUSOS</t>
          </r>
        </is>
      </c>
      <c r="C36" s="6" t="inlineStr">
        <is>
          <r>
            <t xml:space="preserve">SINAPI</t>
          </r>
        </is>
      </c>
      <c r="D36" s="6" t="inlineStr">
        <is>
          <r>
            <t xml:space="preserve">UN</t>
          </r>
        </is>
      </c>
      <c r="E36" s="45" t="n">
        <v>15.0</v>
      </c>
      <c r="F36" s="46" t="n">
        <v>10.83</v>
      </c>
      <c r="G36" s="46" t="n">
        <f>ROUND(ROUND(E36,2)*ROUND(F36,2),2)</f>
        <v>162.45</v>
      </c>
    </row>
    <row r="37" customHeight="1" ht="24">
      <c r="A37" s="6" t="inlineStr">
        <is>
          <r>
            <t xml:space="preserve">00003379</t>
          </r>
        </is>
      </c>
      <c r="B37" s="5" t="inlineStr">
        <is>
          <r>
            <t xml:space="preserve">HASTE DE ATERRAMENTO EM ACO COM 3,00 M DE COMPRIMENTO E DN = 5/8", REVESTIDA COM BAIXA CAMADA DE COBRE, SEM CONECTOR</t>
          </r>
        </is>
      </c>
      <c r="C37" s="6" t="inlineStr">
        <is>
          <r>
            <t xml:space="preserve">SINAPI</t>
          </r>
        </is>
      </c>
      <c r="D37" s="6" t="inlineStr">
        <is>
          <r>
            <t xml:space="preserve">UN</t>
          </r>
        </is>
      </c>
      <c r="E37" s="45" t="n">
        <v>3.0</v>
      </c>
      <c r="F37" s="46" t="n">
        <v>55.63</v>
      </c>
      <c r="G37" s="46" t="n">
        <f>ROUND(ROUND(E37,2)*ROUND(F37,2),2)</f>
        <v>166.89</v>
      </c>
    </row>
    <row r="38" customHeight="1" ht="16">
      <c r="A38" s="6" t="inlineStr">
        <is>
          <r>
            <t xml:space="preserve">00003405</t>
          </r>
        </is>
      </c>
      <c r="B38" s="5" t="inlineStr">
        <is>
          <r>
            <t xml:space="preserve">ISOLADOR DE PORCELANA SUSPENSO, DISCO TIPO GARFO OLHAL, DIAMETRO DE 152 MM, PARA TENSAO DE *15* KV</t>
          </r>
        </is>
      </c>
      <c r="C38" s="6" t="inlineStr">
        <is>
          <r>
            <t xml:space="preserve">SINAPI</t>
          </r>
        </is>
      </c>
      <c r="D38" s="6" t="inlineStr">
        <is>
          <r>
            <t xml:space="preserve">UN</t>
          </r>
        </is>
      </c>
      <c r="E38" s="45" t="n">
        <v>12.0</v>
      </c>
      <c r="F38" s="46" t="n">
        <v>116.04</v>
      </c>
      <c r="G38" s="46" t="n">
        <f>ROUND(ROUND(E38,2)*ROUND(F38,2),2)</f>
        <v>1392.48</v>
      </c>
    </row>
    <row r="39" customHeight="1" ht="16">
      <c r="A39" s="6" t="inlineStr">
        <is>
          <r>
            <t xml:space="preserve">00003406</t>
          </r>
        </is>
      </c>
      <c r="B39" s="5" t="inlineStr">
        <is>
          <r>
            <t xml:space="preserve">ISOLADOR DE PORCELANA, TIPO PINO MONOCORPO, PARA TENSAO DE *15* KV</t>
          </r>
        </is>
      </c>
      <c r="C39" s="6" t="inlineStr">
        <is>
          <r>
            <t xml:space="preserve">SINAPI</t>
          </r>
        </is>
      </c>
      <c r="D39" s="6" t="inlineStr">
        <is>
          <r>
            <t xml:space="preserve">UN</t>
          </r>
        </is>
      </c>
      <c r="E39" s="45" t="n">
        <v>6.0</v>
      </c>
      <c r="F39" s="46" t="n">
        <v>35.52</v>
      </c>
      <c r="G39" s="46" t="n">
        <f>ROUND(ROUND(E39,2)*ROUND(F39,2),2)</f>
        <v>213.12</v>
      </c>
    </row>
    <row r="40" customHeight="1" ht="16">
      <c r="A40" s="6" t="inlineStr">
        <is>
          <r>
            <t xml:space="preserve">00002641</t>
          </r>
        </is>
      </c>
      <c r="B40" s="5" t="inlineStr">
        <is>
          <r>
            <t xml:space="preserve">LUVA PARA ELETRODUTO, EM ACO GALVANIZADO ELETROLITICO, COM ROSCA, DIAMETRO DE 100 MM (4")</t>
          </r>
        </is>
      </c>
      <c r="C40" s="6" t="inlineStr">
        <is>
          <r>
            <t xml:space="preserve">SINAPI</t>
          </r>
        </is>
      </c>
      <c r="D40" s="6" t="inlineStr">
        <is>
          <r>
            <t xml:space="preserve">UN</t>
          </r>
        </is>
      </c>
      <c r="E40" s="45" t="n">
        <v>4.0</v>
      </c>
      <c r="F40" s="46" t="n">
        <v>20.8</v>
      </c>
      <c r="G40" s="46" t="n">
        <f>ROUND(ROUND(E40,2)*ROUND(F40,2),2)</f>
        <v>83.2</v>
      </c>
    </row>
    <row r="41" customHeight="1" ht="15">
      <c r="A41" s="6" t="inlineStr">
        <is>
          <r>
            <t xml:space="preserve">00004221</t>
          </r>
        </is>
      </c>
      <c r="B41" s="5" t="inlineStr">
        <is>
          <r>
            <t xml:space="preserve">OLEO DIESEL COMBUSTIVEL COMUM METROPOLITANO S-10 OU S-500</t>
          </r>
        </is>
      </c>
      <c r="C41" s="6" t="inlineStr">
        <is>
          <r>
            <t xml:space="preserve">SINAPI</t>
          </r>
        </is>
      </c>
      <c r="D41" s="6" t="inlineStr">
        <is>
          <r>
            <t xml:space="preserve">L</t>
          </r>
        </is>
      </c>
      <c r="E41" s="45" t="n">
        <v>48.37889052</v>
      </c>
      <c r="F41" s="46" t="n">
        <v>6.42</v>
      </c>
      <c r="G41" s="46" t="n">
        <f>ROUND(ROUND(E41,2)*ROUND(F41,2),2)</f>
        <v>310.6</v>
      </c>
    </row>
    <row r="42" customHeight="1" ht="16">
      <c r="A42" s="6" t="inlineStr">
        <is>
          <r>
            <t xml:space="preserve">00004276</t>
          </r>
        </is>
      </c>
      <c r="B42" s="5" t="inlineStr">
        <is>
          <r>
            <t xml:space="preserve">PARA-RAIOS DE DISTRIBUICAO, TENSAO NOMINAL 15 KV, CORRENTE NOMINAL DE DESCARGA 5 KA</t>
          </r>
        </is>
      </c>
      <c r="C42" s="6" t="inlineStr">
        <is>
          <r>
            <t xml:space="preserve">SINAPI</t>
          </r>
        </is>
      </c>
      <c r="D42" s="6" t="inlineStr">
        <is>
          <r>
            <t xml:space="preserve">UN</t>
          </r>
        </is>
      </c>
      <c r="E42" s="45" t="n">
        <v>3.0</v>
      </c>
      <c r="F42" s="46" t="n">
        <v>233.06</v>
      </c>
      <c r="G42" s="46" t="n">
        <f>ROUND(ROUND(E42,2)*ROUND(F42,2),2)</f>
        <v>699.18</v>
      </c>
    </row>
    <row r="43" customHeight="1" ht="16">
      <c r="A43" s="6" t="inlineStr">
        <is>
          <r>
            <t xml:space="preserve">00000436</t>
          </r>
        </is>
      </c>
      <c r="B43" s="5" t="inlineStr">
        <is>
          <r>
            <t xml:space="preserve">PARAFUSO FRANCES M16 EM ACO GALVANIZADO, COMPRIMENTO = 150 MM, DIAMETRO = 16 MM, CABECA ABAULADA</t>
          </r>
        </is>
      </c>
      <c r="C43" s="6" t="inlineStr">
        <is>
          <r>
            <t xml:space="preserve">SINAPI</t>
          </r>
        </is>
      </c>
      <c r="D43" s="6" t="inlineStr">
        <is>
          <r>
            <t xml:space="preserve">UN</t>
          </r>
        </is>
      </c>
      <c r="E43" s="45" t="n">
        <v>3.0</v>
      </c>
      <c r="F43" s="46" t="n">
        <v>12.13</v>
      </c>
      <c r="G43" s="46" t="n">
        <f>ROUND(ROUND(E43,2)*ROUND(F43,2),2)</f>
        <v>36.39</v>
      </c>
    </row>
    <row r="44" customHeight="1" ht="24">
      <c r="A44" s="6" t="inlineStr">
        <is>
          <r>
            <t xml:space="preserve">00000428</t>
          </r>
        </is>
      </c>
      <c r="B44" s="5" t="inlineStr">
        <is>
          <r>
            <t xml:space="preserve">PARAFUSO M16 EM ACO GALVANIZADO, COMPRIMENTO = 500 MM, DIAMETRO = 16 MM, ROSCA MAQUINA, COM CABECA SEXTAVADA E PORCA</t>
          </r>
        </is>
      </c>
      <c r="C44" s="6" t="inlineStr">
        <is>
          <r>
            <t xml:space="preserve">SINAPI</t>
          </r>
        </is>
      </c>
      <c r="D44" s="6" t="inlineStr">
        <is>
          <r>
            <t xml:space="preserve">UN</t>
          </r>
        </is>
      </c>
      <c r="E44" s="45" t="n">
        <v>11.0</v>
      </c>
      <c r="F44" s="46" t="n">
        <v>34.97</v>
      </c>
      <c r="G44" s="46" t="n">
        <f>ROUND(ROUND(E44,2)*ROUND(F44,2),2)</f>
        <v>384.67</v>
      </c>
    </row>
    <row r="45" customHeight="1" ht="16">
      <c r="A45" s="6" t="inlineStr">
        <is>
          <r>
            <t xml:space="preserve">00004720</t>
          </r>
        </is>
      </c>
      <c r="B45" s="5" t="inlineStr">
        <is>
          <r>
            <t xml:space="preserve">PEDRA BRITADA N. 0, OU PEDRISCO (4,8 A 9,5 MM) POSTO PEDREIRA/FORNECEDOR, SEM FRETE</t>
          </r>
        </is>
      </c>
      <c r="C45" s="6" t="inlineStr">
        <is>
          <r>
            <t xml:space="preserve">SINAPI</t>
          </r>
        </is>
      </c>
      <c r="D45" s="6" t="inlineStr">
        <is>
          <r>
            <t xml:space="preserve">M3</t>
          </r>
        </is>
      </c>
      <c r="E45" s="45" t="n">
        <v>0.1782</v>
      </c>
      <c r="F45" s="46" t="n">
        <v>283.44</v>
      </c>
      <c r="G45" s="46" t="n">
        <f>ROUND(ROUND(E45,2)*ROUND(F45,2),2)</f>
        <v>51.02</v>
      </c>
    </row>
    <row r="46" customHeight="1" ht="16">
      <c r="A46" s="6" t="inlineStr">
        <is>
          <r>
            <t xml:space="preserve">00004721</t>
          </r>
        </is>
      </c>
      <c r="B46" s="5" t="inlineStr">
        <is>
          <r>
            <t xml:space="preserve">PEDRA BRITADA N. 1 (9,5 A 19 MM) POSTO PEDREIRA/FORNECEDOR, SEM FRETE</t>
          </r>
        </is>
      </c>
      <c r="C46" s="6" t="inlineStr">
        <is>
          <r>
            <t xml:space="preserve">SINAPI</t>
          </r>
        </is>
      </c>
      <c r="D46" s="6" t="inlineStr">
        <is>
          <r>
            <t xml:space="preserve">M3</t>
          </r>
        </is>
      </c>
      <c r="E46" s="45" t="n">
        <v>1.50880884714</v>
      </c>
      <c r="F46" s="46" t="n">
        <v>245.51</v>
      </c>
      <c r="G46" s="46" t="n">
        <f>ROUND(ROUND(E46,2)*ROUND(F46,2),2)</f>
        <v>370.72</v>
      </c>
    </row>
    <row r="47" customHeight="1" ht="15">
      <c r="A47" s="6" t="inlineStr">
        <is>
          <r>
            <t xml:space="preserve">00037395</t>
          </r>
        </is>
      </c>
      <c r="B47" s="5" t="inlineStr">
        <is>
          <r>
            <t xml:space="preserve">PINO DE ACO COM FURO, HASTE = 27 MM (ACAO DIRETA)</t>
          </r>
        </is>
      </c>
      <c r="C47" s="6" t="inlineStr">
        <is>
          <r>
            <t xml:space="preserve">SINAPI</t>
          </r>
        </is>
      </c>
      <c r="D47" s="6" t="inlineStr">
        <is>
          <r>
            <t xml:space="preserve">CENTO</t>
          </r>
        </is>
      </c>
      <c r="E47" s="45" t="n">
        <v>0.0495</v>
      </c>
      <c r="F47" s="46" t="n">
        <v>45.17</v>
      </c>
      <c r="G47" s="46" t="n">
        <f>ROUND(ROUND(E47,2)*ROUND(F47,2),2)</f>
        <v>2.26</v>
      </c>
    </row>
    <row r="48" customHeight="1" ht="16">
      <c r="A48" s="6" t="inlineStr">
        <is>
          <r>
            <t xml:space="preserve">00000444</t>
          </r>
        </is>
      </c>
      <c r="B48" s="5" t="inlineStr">
        <is>
          <r>
            <t xml:space="preserve">PINO ROSCA EXTERNA, EM ACO GALVANIZADO, PARA ISOLADOR DE 15KV, DIAMETRO 25 MM, COMPRIMENTO *290* MM</t>
          </r>
        </is>
      </c>
      <c r="C48" s="6" t="inlineStr">
        <is>
          <r>
            <t xml:space="preserve">SINAPI</t>
          </r>
        </is>
      </c>
      <c r="D48" s="6" t="inlineStr">
        <is>
          <r>
            <t xml:space="preserve">UN</t>
          </r>
        </is>
      </c>
      <c r="E48" s="45" t="n">
        <v>6.0</v>
      </c>
      <c r="F48" s="46" t="n">
        <v>20.8</v>
      </c>
      <c r="G48" s="46" t="n">
        <f>ROUND(ROUND(E48,2)*ROUND(F48,2),2)</f>
        <v>124.8</v>
      </c>
    </row>
    <row r="49" customHeight="1" ht="16">
      <c r="A49" s="6" t="inlineStr">
        <is>
          <r>
            <t xml:space="preserve">00004491</t>
          </r>
        </is>
      </c>
      <c r="B49" s="5" t="inlineStr">
        <is>
          <r>
            <t xml:space="preserve">PONTALETE *7,5 X 7,5* CM EM PINUS, MISTA OU EQUIVALENTE DA REGIAO - BRUTA</t>
          </r>
        </is>
      </c>
      <c r="C49" s="6" t="inlineStr">
        <is>
          <r>
            <t xml:space="preserve">SINAPI</t>
          </r>
        </is>
      </c>
      <c r="D49" s="6" t="inlineStr">
        <is>
          <r>
            <t xml:space="preserve">M</t>
          </r>
        </is>
      </c>
      <c r="E49" s="45" t="n">
        <v>0.6068</v>
      </c>
      <c r="F49" s="46" t="n">
        <v>7.08</v>
      </c>
      <c r="G49" s="46" t="n">
        <f>ROUND(ROUND(E49,2)*ROUND(F49,2),2)</f>
        <v>4.32</v>
      </c>
    </row>
    <row r="50" customHeight="1" ht="15">
      <c r="A50" s="6" t="inlineStr">
        <is>
          <r>
            <t xml:space="preserve">00000421</t>
          </r>
        </is>
      </c>
      <c r="B50" s="5" t="inlineStr">
        <is>
          <r>
            <t xml:space="preserve">PORCA OLHAL M 16, EM ACO GALVANIZADO, DIAMETRO = 16 MM</t>
          </r>
        </is>
      </c>
      <c r="C50" s="6" t="inlineStr">
        <is>
          <r>
            <t xml:space="preserve">SINAPI</t>
          </r>
        </is>
      </c>
      <c r="D50" s="6" t="inlineStr">
        <is>
          <r>
            <t xml:space="preserve">UN</t>
          </r>
        </is>
      </c>
      <c r="E50" s="45" t="n">
        <v>10.0</v>
      </c>
      <c r="F50" s="46" t="n">
        <v>21.12</v>
      </c>
      <c r="G50" s="46" t="n">
        <f>ROUND(ROUND(E50,2)*ROUND(F50,2),2)</f>
        <v>211.2</v>
      </c>
    </row>
    <row r="51" customHeight="1" ht="16">
      <c r="A51" s="6" t="inlineStr">
        <is>
          <r>
            <t xml:space="preserve">00005057</t>
          </r>
        </is>
      </c>
      <c r="B51" s="5" t="inlineStr">
        <is>
          <r>
            <t xml:space="preserve">POSTE DE CONCRETO ARMADO DE SECAO DUPLO T, EXTENSAO DE 10,00 M, RESISTENCIA DE 300 A 400 DAN, TIPO B OU D</t>
          </r>
        </is>
      </c>
      <c r="C51" s="6" t="inlineStr">
        <is>
          <r>
            <t xml:space="preserve">SINAPI</t>
          </r>
        </is>
      </c>
      <c r="D51" s="6" t="inlineStr">
        <is>
          <r>
            <t xml:space="preserve">UN</t>
          </r>
        </is>
      </c>
      <c r="E51" s="45" t="n">
        <v>1.0</v>
      </c>
      <c r="F51" s="46" t="n">
        <v>1719.25</v>
      </c>
      <c r="G51" s="46" t="n">
        <f>ROUND(ROUND(E51,2)*ROUND(F51,2),2)</f>
        <v>1719.25</v>
      </c>
    </row>
    <row r="52" customHeight="1" ht="16">
      <c r="A52" s="6" t="inlineStr">
        <is>
          <r>
            <t xml:space="preserve">00041210</t>
          </r>
        </is>
      </c>
      <c r="B52" s="5" t="inlineStr">
        <is>
          <r>
            <t xml:space="preserve">POSTE DE CONCRETO ARMADO DE SECAO DUPLO T, EXTENSAO DE 12,00 M, RESISTENCIA DE 1000 DAN, TIPO B-1,5</t>
          </r>
        </is>
      </c>
      <c r="C52" s="6" t="inlineStr">
        <is>
          <r>
            <t xml:space="preserve">SINAPI</t>
          </r>
        </is>
      </c>
      <c r="D52" s="6" t="inlineStr">
        <is>
          <r>
            <t xml:space="preserve">UN</t>
          </r>
        </is>
      </c>
      <c r="E52" s="45" t="n">
        <v>1.0</v>
      </c>
      <c r="F52" s="46" t="n">
        <v>5056.04</v>
      </c>
      <c r="G52" s="46" t="n">
        <f>ROUND(ROUND(E52,2)*ROUND(F52,2),2)</f>
        <v>5056.04</v>
      </c>
    </row>
    <row r="53" customHeight="1" ht="16">
      <c r="A53" s="6" t="inlineStr">
        <is>
          <r>
            <t xml:space="preserve">00041209</t>
          </r>
        </is>
      </c>
      <c r="B53" s="5" t="inlineStr">
        <is>
          <r>
            <t xml:space="preserve">POSTE DE CONCRETO ARMADO DE SECAO DUPLO T, EXTENSAO DE 12,00 M, RESISTENCIA DE 600 DAN, TIPO B</t>
          </r>
        </is>
      </c>
      <c r="C53" s="6" t="inlineStr">
        <is>
          <r>
            <t xml:space="preserve">SINAPI</t>
          </r>
        </is>
      </c>
      <c r="D53" s="6" t="inlineStr">
        <is>
          <r>
            <t xml:space="preserve">UN</t>
          </r>
        </is>
      </c>
      <c r="E53" s="45" t="n">
        <v>1.0</v>
      </c>
      <c r="F53" s="46" t="n">
        <v>3300.25</v>
      </c>
      <c r="G53" s="46" t="n">
        <f>ROUND(ROUND(E53,2)*ROUND(F53,2),2)</f>
        <v>3300.25</v>
      </c>
    </row>
    <row r="54" customHeight="1" ht="15">
      <c r="A54" s="6" t="inlineStr">
        <is>
          <r>
            <t xml:space="preserve">00020247</t>
          </r>
        </is>
      </c>
      <c r="B54" s="5" t="inlineStr">
        <is>
          <r>
            <t xml:space="preserve">PREGO DE ACO POLIDO COM CABECA 15 X 15 (1 1/4 X 13)</t>
          </r>
        </is>
      </c>
      <c r="C54" s="6" t="inlineStr">
        <is>
          <r>
            <t xml:space="preserve">SINAPI</t>
          </r>
        </is>
      </c>
      <c r="D54" s="6" t="inlineStr">
        <is>
          <r>
            <t xml:space="preserve">KG</t>
          </r>
        </is>
      </c>
      <c r="E54" s="45" t="n">
        <v>0.02346624</v>
      </c>
      <c r="F54" s="46" t="n">
        <v>20.27</v>
      </c>
      <c r="G54" s="46" t="n">
        <f>ROUND(ROUND(E54,2)*ROUND(F54,2),2)</f>
        <v>0.41</v>
      </c>
    </row>
    <row r="55" customHeight="1" ht="15">
      <c r="A55" s="6" t="inlineStr">
        <is>
          <r>
            <t xml:space="preserve">00005068</t>
          </r>
        </is>
      </c>
      <c r="B55" s="5" t="inlineStr">
        <is>
          <r>
            <t xml:space="preserve">PREGO DE ACO POLIDO COM CABECA 17 X 21 (2 X 11)</t>
          </r>
        </is>
      </c>
      <c r="C55" s="6" t="inlineStr">
        <is>
          <r>
            <t xml:space="preserve">SINAPI</t>
          </r>
        </is>
      </c>
      <c r="D55" s="6" t="inlineStr">
        <is>
          <r>
            <t xml:space="preserve">KG</t>
          </r>
        </is>
      </c>
      <c r="E55" s="45" t="n">
        <v>0.1558</v>
      </c>
      <c r="F55" s="46" t="n">
        <v>18.31</v>
      </c>
      <c r="G55" s="46" t="n">
        <f>ROUND(ROUND(E55,2)*ROUND(F55,2),2)</f>
        <v>2.93</v>
      </c>
    </row>
    <row r="56" customHeight="1" ht="16">
      <c r="A56" s="6" t="inlineStr">
        <is>
          <r>
            <t xml:space="preserve">00007581</t>
          </r>
        </is>
      </c>
      <c r="B56" s="5" t="inlineStr">
        <is>
          <r>
            <t xml:space="preserve">SAPATILHA EM ACO GALVANIZADO PARA CABOS COM DIAMETRO NOMINAL ATE 5/8"</t>
          </r>
        </is>
      </c>
      <c r="C56" s="6" t="inlineStr">
        <is>
          <r>
            <t xml:space="preserve">SINAPI</t>
          </r>
        </is>
      </c>
      <c r="D56" s="6" t="inlineStr">
        <is>
          <r>
            <t xml:space="preserve">UN</t>
          </r>
        </is>
      </c>
      <c r="E56" s="45" t="n">
        <v>12.0</v>
      </c>
      <c r="F56" s="46" t="n">
        <v>2.98</v>
      </c>
      <c r="G56" s="46" t="n">
        <f>ROUND(ROUND(E56,2)*ROUND(F56,2),2)</f>
        <v>35.76</v>
      </c>
    </row>
    <row r="57" customHeight="1" ht="16">
      <c r="A57" s="6" t="inlineStr">
        <is>
          <r>
            <t xml:space="preserve">00004517</t>
          </r>
        </is>
      </c>
      <c r="B57" s="5" t="inlineStr">
        <is>
          <r>
            <t xml:space="preserve">SARRAFO *2,5 X 7,5* CM EM PINUS, MISTA OU EQUIVALENTE DA REGIAO - BRUTA</t>
          </r>
        </is>
      </c>
      <c r="C57" s="6" t="inlineStr">
        <is>
          <r>
            <t xml:space="preserve">SINAPI</t>
          </r>
        </is>
      </c>
      <c r="D57" s="6" t="inlineStr">
        <is>
          <r>
            <t xml:space="preserve">M</t>
          </r>
        </is>
      </c>
      <c r="E57" s="45" t="n">
        <v>1.1227392</v>
      </c>
      <c r="F57" s="46" t="n">
        <v>2.48</v>
      </c>
      <c r="G57" s="46" t="n">
        <f>ROUND(ROUND(E57,2)*ROUND(F57,2),2)</f>
        <v>2.78</v>
      </c>
    </row>
    <row r="58" customHeight="1" ht="16">
      <c r="A58" s="6" t="inlineStr">
        <is>
          <r>
            <t xml:space="preserve">00007576</t>
          </r>
        </is>
      </c>
      <c r="B58" s="5" t="inlineStr">
        <is>
          <r>
            <t xml:space="preserve">SUPORTE EM ACO GALVANIZADO PARA TRANSFORMADOR PARA POSTE DUPLO T 185 X 95 MM, CHAPA DE 5/16"</t>
          </r>
        </is>
      </c>
      <c r="C58" s="6" t="inlineStr">
        <is>
          <r>
            <t xml:space="preserve">SINAPI</t>
          </r>
        </is>
      </c>
      <c r="D58" s="6" t="inlineStr">
        <is>
          <r>
            <t xml:space="preserve">UN</t>
          </r>
        </is>
      </c>
      <c r="E58" s="45" t="n">
        <v>2.0</v>
      </c>
      <c r="F58" s="46" t="n">
        <v>122.46</v>
      </c>
      <c r="G58" s="46" t="n">
        <f>ROUND(ROUND(E58,2)*ROUND(F58,2),2)</f>
        <v>244.92</v>
      </c>
    </row>
    <row r="59" customHeight="1" ht="24">
      <c r="A59" s="6" t="inlineStr">
        <is>
          <r>
            <t xml:space="preserve">00006193</t>
          </r>
        </is>
      </c>
      <c r="B59" s="5" t="inlineStr">
        <is>
          <r>
            <t xml:space="preserve">TABUA NAO APARELHADA *2,5 X 20* CM, EM MACARANDUBA/MASSARANDUBA, ANGELIM OU EQUIVALENTE DA REGIAO - BRUTA</t>
          </r>
        </is>
      </c>
      <c r="C59" s="6" t="inlineStr">
        <is>
          <r>
            <t xml:space="preserve">SINAPI</t>
          </r>
        </is>
      </c>
      <c r="D59" s="6" t="inlineStr">
        <is>
          <r>
            <t xml:space="preserve">M</t>
          </r>
        </is>
      </c>
      <c r="E59" s="45" t="n">
        <v>2.2632</v>
      </c>
      <c r="F59" s="46" t="n">
        <v>16.95</v>
      </c>
      <c r="G59" s="46" t="n">
        <f>ROUND(ROUND(E59,2)*ROUND(F59,2),2)</f>
        <v>38.31</v>
      </c>
    </row>
    <row r="60" customHeight="1" ht="16">
      <c r="A60" s="6" t="inlineStr">
        <is>
          <r>
            <t xml:space="preserve">00034557</t>
          </r>
        </is>
      </c>
      <c r="B60" s="5" t="inlineStr">
        <is>
          <r>
            <t xml:space="preserve">TELA DE ACO SOLDADA GALVANIZADA/ZINCADA PARA ALVENARIA, FIO D = *1,20 A 1,70* MM, MALHA 15 X 15 MM, (C X L) *50 X 7,5* CM</t>
          </r>
        </is>
      </c>
      <c r="C60" s="6" t="inlineStr">
        <is>
          <r>
            <t xml:space="preserve">SINAPI</t>
          </r>
        </is>
      </c>
      <c r="D60" s="6" t="inlineStr">
        <is>
          <r>
            <t xml:space="preserve">M</t>
          </r>
        </is>
      </c>
      <c r="E60" s="45" t="n">
        <v>4.158</v>
      </c>
      <c r="F60" s="46" t="n">
        <v>2.87</v>
      </c>
      <c r="G60" s="46" t="n">
        <f>ROUND(ROUND(E60,2)*ROUND(F60,2),2)</f>
        <v>11.94</v>
      </c>
    </row>
    <row r="61" customHeight="1" ht="16">
      <c r="A61" s="6" t="inlineStr">
        <is>
          <r>
            <t xml:space="preserve">00037411</t>
          </r>
        </is>
      </c>
      <c r="B61" s="5" t="inlineStr">
        <is>
          <r>
            <t xml:space="preserve">TELA DE ACO SOLDADA GALVANIZADA/ZINCADA PARA ALVENARIA, FIO D = *1,24 MM, MALHA 25 X 25 MM</t>
          </r>
        </is>
      </c>
      <c r="C61" s="6" t="inlineStr">
        <is>
          <r>
            <t xml:space="preserve">SINAPI</t>
          </r>
        </is>
      </c>
      <c r="D61" s="6" t="inlineStr">
        <is>
          <r>
            <t xml:space="preserve">M2</t>
          </r>
        </is>
      </c>
      <c r="E61" s="45" t="n">
        <v>1.620525</v>
      </c>
      <c r="F61" s="46" t="n">
        <v>21.02</v>
      </c>
      <c r="G61" s="46" t="n">
        <f>ROUND(ROUND(E61,2)*ROUND(F61,2),2)</f>
        <v>34.05</v>
      </c>
    </row>
    <row r="62" customHeight="1" ht="16">
      <c r="A62" s="6" t="inlineStr">
        <is>
          <r>
            <t xml:space="preserve">00001581</t>
          </r>
        </is>
      </c>
      <c r="B62" s="5" t="inlineStr">
        <is>
          <r>
            <t xml:space="preserve">TERMINAL A COMPRESSAO EM COBRE ESTANHADO PARA CABO 120 MM2, 1 FURO E 1 COMPRESSAO, PARA PARAFUSO DE FIXACAO M12</t>
          </r>
        </is>
      </c>
      <c r="C62" s="6" t="inlineStr">
        <is>
          <r>
            <t xml:space="preserve">SINAPI</t>
          </r>
        </is>
      </c>
      <c r="D62" s="6" t="inlineStr">
        <is>
          <r>
            <t xml:space="preserve">UN</t>
          </r>
        </is>
      </c>
      <c r="E62" s="45" t="n">
        <v>6.0</v>
      </c>
      <c r="F62" s="46" t="n">
        <v>15.05</v>
      </c>
      <c r="G62" s="46" t="n">
        <f>ROUND(ROUND(E62,2)*ROUND(F62,2),2)</f>
        <v>90.3</v>
      </c>
    </row>
    <row r="63" customHeight="1" ht="15">
      <c r="A63" s="6" t="inlineStr">
        <is>
          <r>
            <t xml:space="preserve">00007258</t>
          </r>
        </is>
      </c>
      <c r="B63" s="5" t="inlineStr">
        <is>
          <r>
            <t xml:space="preserve">TIJOLO CERAMICO MACICO COMUM DE *5 X 10 X 20* CM (L X A X C)</t>
          </r>
        </is>
      </c>
      <c r="C63" s="6" t="inlineStr">
        <is>
          <r>
            <t xml:space="preserve">SINAPI</t>
          </r>
        </is>
      </c>
      <c r="D63" s="6" t="inlineStr">
        <is>
          <r>
            <t xml:space="preserve">UN</t>
          </r>
        </is>
      </c>
      <c r="E63" s="45" t="n">
        <v>269.528</v>
      </c>
      <c r="F63" s="46" t="n">
        <v>0.65</v>
      </c>
      <c r="G63" s="46" t="n">
        <f>ROUND(ROUND(E63,2)*ROUND(F63,2),2)</f>
        <v>175.19</v>
      </c>
    </row>
    <row r="64" customHeight="1" ht="15">
      <c r="A64" s="6" t="inlineStr">
        <is>
          <r>
            <t xml:space="preserve">00007356</t>
          </r>
        </is>
      </c>
      <c r="B64" s="5" t="inlineStr">
        <is>
          <r>
            <t xml:space="preserve">TINTA LATEX ACRILICA PREMIUM, COR BRANCO FOSCO</t>
          </r>
        </is>
      </c>
      <c r="C64" s="6" t="inlineStr">
        <is>
          <r>
            <t xml:space="preserve">SINAPI</t>
          </r>
        </is>
      </c>
      <c r="D64" s="6" t="inlineStr">
        <is>
          <r>
            <t xml:space="preserve">L</t>
          </r>
        </is>
      </c>
      <c r="E64" s="45" t="n">
        <v>3.02991</v>
      </c>
      <c r="F64" s="46" t="n">
        <v>33.6</v>
      </c>
      <c r="G64" s="46" t="n">
        <f>ROUND(ROUND(E64,2)*ROUND(F64,2),2)</f>
        <v>101.81</v>
      </c>
    </row>
    <row r="65" customHeight="1" ht="24">
      <c r="A65" s="6" t="inlineStr">
        <is>
          <r>
            <t xml:space="preserve">00007614</t>
          </r>
        </is>
      </c>
      <c r="B65" s="5" t="inlineStr">
        <is>
          <r>
            <t xml:space="preserve">TRANSFORMADOR TRIFASICO DE DISTRIBUICAO, POTENCIA DE 150 KVA, TENSAO NOMINAL DE 15 KV, TENSAO SECUNDARIA DE 220/127V, EM OLEO ISOLANTE TIPO MINERAL</t>
          </r>
        </is>
      </c>
      <c r="C65" s="6" t="inlineStr">
        <is>
          <r>
            <t xml:space="preserve">SINAPI</t>
          </r>
        </is>
      </c>
      <c r="D65" s="6" t="inlineStr">
        <is>
          <r>
            <t xml:space="preserve">UN</t>
          </r>
        </is>
      </c>
      <c r="E65" s="45" t="n">
        <v>1.0</v>
      </c>
      <c r="F65" s="46" t="n">
        <v>24241.23</v>
      </c>
      <c r="G65" s="46" t="n">
        <f>ROUND(ROUND(E65,2)*ROUND(F65,2),2)</f>
        <v>24241.23</v>
      </c>
    </row>
    <row r="66" customHeight="1" ht="16">
      <c r="A66" s="6" t="inlineStr">
        <is>
          <r>
            <t xml:space="preserve">00007693</t>
          </r>
        </is>
      </c>
      <c r="B66" s="5" t="inlineStr">
        <is>
          <r>
            <t xml:space="preserve">TUBO ACO GALVANIZADO COM COSTURA, CLASSE MEDIA, DN 4", E = 4,50* MM, PESO 12,10* KG/M (NBR 5580)</t>
          </r>
        </is>
      </c>
      <c r="C66" s="6" t="inlineStr">
        <is>
          <r>
            <t xml:space="preserve">SINAPI</t>
          </r>
        </is>
      </c>
      <c r="D66" s="6" t="inlineStr">
        <is>
          <r>
            <t xml:space="preserve">M</t>
          </r>
        </is>
      </c>
      <c r="E66" s="45" t="n">
        <v>6.0</v>
      </c>
      <c r="F66" s="46" t="n">
        <v>210.25</v>
      </c>
      <c r="G66" s="46" t="n">
        <f>ROUND(ROUND(E66,2)*ROUND(F66,2),2)</f>
        <v>1261.5</v>
      </c>
    </row>
  </sheetData>
  <mergeCells>
    <mergeCell ref="A1:G1"/>
    <mergeCell ref="B2:F2"/>
  </mergeCells>
  <pageMargins left="0.5" right="0.5" top="0.5" bottom="0.5" header="0.0" footer="0.0"/>
  <pageSetup orientation="portrait" scale="85" paperSize="9"/>
  <drawing r:id="rIdDr12"/>
</worksheet>
</file>

<file path=xl/worksheets/sheet13.xml><?xml version="1.0" encoding="utf-8"?>
<worksheet xmlns="http://schemas.openxmlformats.org/spreadsheetml/2006/main" xmlns:r="http://schemas.openxmlformats.org/officeDocument/2006/relationships">
  <sheetPr>
    <outlinePr summaryBelow="0"/>
  </sheetPr>
  <dimension ref="A1:G889"/>
  <sheetViews>
    <sheetView workbookViewId="0"/>
  </sheetViews>
  <sheetFormatPr defaultRowHeight="15"/>
  <cols>
    <col min="1" max="1" customWidth="true" width="10.333333"/>
    <col min="2" max="2" customWidth="true" width="10.333333"/>
    <col min="3" max="3" customWidth="true" width="55.166668"/>
    <col min="4" max="4" customWidth="true" width="6.1666665"/>
    <col min="5" max="5" customWidth="true" width="8.333333"/>
    <col min="6" max="6" customWidth="true" width="12.5"/>
    <col min="7" max="7" customWidth="true" width="12.5"/>
  </cols>
  <sheetData>
    <row r="1" customHeight="1" ht="83">
      <c r="A1" s="1" t="inlineStr"/>
      <c r="B1" s="1" t="inlineStr"/>
      <c r="C1" s="1" t="inlineStr"/>
      <c r="D1" s="1" t="inlineStr"/>
      <c r="E1" s="1" t="inlineStr"/>
      <c r="F1" s="1" t="inlineStr"/>
      <c r="G1" s="1" t="inlineStr"/>
    </row>
    <row r="2" customHeight="1" ht="15">
      <c r="A2" s="12" t="inlineStr">
        <is>
          <r>
            <t xml:space="preserve">ITEM</t>
          </r>
        </is>
      </c>
      <c r="B2" s="12" t="inlineStr">
        <is>
          <r>
            <t xml:space="preserve">CÓDIGO</t>
          </r>
        </is>
      </c>
      <c r="C2" s="12" t="inlineStr">
        <is>
          <r>
            <t xml:space="preserve">DESCRIÇÃO</t>
          </r>
        </is>
      </c>
      <c r="D2" s="12" t="inlineStr">
        <is>
          <r>
            <t xml:space="preserve">UNID</t>
          </r>
        </is>
      </c>
      <c r="E2" s="12" t="inlineStr">
        <is>
          <r>
            <t xml:space="preserve">QUANTIDADE DO SERVIÇO</t>
          </r>
        </is>
      </c>
      <c r="F2" s="12" t="inlineStr">
        <is>
          <r>
            <t xml:space="preserve">COEFICIENTE
DO INSUMO</t>
          </r>
        </is>
      </c>
      <c r="G2" s="12" t="inlineStr">
        <is>
          <r>
            <t xml:space="preserve">QUANTIDADE
TOTAL</t>
          </r>
        </is>
      </c>
    </row>
    <row r="3" customHeight="1" ht="15">
      <c r="A3" s="47" t="inlineStr">
        <is>
          <r>
            <t xml:space="preserve">[ Serviço ]</t>
          </r>
        </is>
      </c>
      <c r="B3" s="47" t="inlineStr">
        <is>
          <r>
            <rPr>
              <rFont val="Arial"/>
              <color rgb="000000"/>
              <sz val="7.0"/>
              <b val="true"/>
            </rPr>
            <t xml:space="preserve">88238</t>
          </r>
        </is>
      </c>
      <c r="C3" s="47" t="inlineStr">
        <is>
          <r>
            <t xml:space="preserve">AJUDANTE DE ARMADOR COM ENCARGOS COMPLEMENTARES</t>
          </r>
        </is>
      </c>
      <c r="D3" s="48" t="inlineStr">
        <is>
          <r>
            <t xml:space="preserve">H</t>
          </r>
        </is>
      </c>
      <c r="E3" s="9" t="inlineStr"/>
      <c r="F3" s="9" t="inlineStr"/>
      <c r="G3" s="9" t="inlineStr"/>
    </row>
    <row r="4" customHeight="1" ht="20">
      <c r="A4" s="49" t="inlineStr">
        <is>
          <r>
            <t xml:space="preserve">3.1</t>
          </r>
        </is>
      </c>
      <c r="B4" s="49" t="inlineStr">
        <is>
          <r>
            <t xml:space="preserve">COM-00833035</t>
          </r>
        </is>
      </c>
      <c r="C4" s="49" t="inlineStr">
        <is>
          <r>
            <t xml:space="preserve">MURETA PARA MEDIÇÃO - DIMENSÕES - 2,10x2,00x0,40M (REF ABR2024) (UN)</t>
          </r>
        </is>
      </c>
      <c r="D4" s="50" t="inlineStr">
        <is>
          <r>
            <t xml:space="preserve">UN</t>
          </r>
        </is>
      </c>
      <c r="E4" s="51" t="n">
        <v>1.0</v>
      </c>
      <c r="F4" s="52" t="n">
        <v>0.09522</v>
      </c>
      <c r="G4" s="52" t="n">
        <f>F4*E4</f>
        <v>0.09522</v>
      </c>
    </row>
    <row r="5" customHeight="1" ht="28">
      <c r="A5" s="49" t="inlineStr">
        <is>
          <r>
            <t xml:space="preserve">5.1</t>
          </r>
        </is>
      </c>
      <c r="B5" s="49" t="inlineStr">
        <is>
          <r>
            <t xml:space="preserve">97888</t>
          </r>
        </is>
      </c>
      <c r="C5" s="49" t="inlineStr">
        <is>
          <r>
            <t xml:space="preserve">CAIXA ENTERRADA ELÉTRICA RETANGULAR, EM ALVENARIA COM TIJOLOS CERÂMICOS MACIÇOS, FUNDO COM BRITA, DIMENSÕES INTERNAS: 0,6X0,6X0,6 M. AF_12/2020</t>
          </r>
        </is>
      </c>
      <c r="D5" s="50" t="inlineStr">
        <is>
          <r>
            <t xml:space="preserve">UN</t>
          </r>
        </is>
      </c>
      <c r="E5" s="51" t="n">
        <v>2.0</v>
      </c>
      <c r="F5" s="52" t="n">
        <v>0.042002489088</v>
      </c>
      <c r="G5" s="52" t="n">
        <f>F5*E5</f>
        <v>0.084004978176</v>
      </c>
    </row>
    <row r="6" customHeight="1" ht="15">
      <c r="A6" s="9" t="inlineStr"/>
      <c r="B6" s="9" t="inlineStr"/>
      <c r="C6" s="9" t="inlineStr"/>
      <c r="D6" s="9" t="inlineStr"/>
      <c r="E6" s="9" t="inlineStr"/>
      <c r="F6" s="53" t="inlineStr">
        <is>
          <r>
            <t xml:space="preserve">TOTAL:</t>
          </r>
        </is>
      </c>
      <c r="G6" s="54" t="n">
        <v>0.179224978176</v>
      </c>
    </row>
    <row r="7" customHeight="1" ht="15">
      <c r="A7" s="47" t="inlineStr">
        <is>
          <r>
            <t xml:space="preserve">[ Serviço ]</t>
          </r>
        </is>
      </c>
      <c r="B7" s="47" t="inlineStr">
        <is>
          <r>
            <rPr>
              <rFont val="Arial"/>
              <color rgb="000000"/>
              <sz val="7.0"/>
              <b val="true"/>
            </rPr>
            <t xml:space="preserve">88239</t>
          </r>
        </is>
      </c>
      <c r="C7" s="47" t="inlineStr">
        <is>
          <r>
            <t xml:space="preserve">AJUDANTE DE CARPINTEIRO COM ENCARGOS COMPLEMENTARES</t>
          </r>
        </is>
      </c>
      <c r="D7" s="48" t="inlineStr">
        <is>
          <r>
            <t xml:space="preserve">H</t>
          </r>
        </is>
      </c>
      <c r="E7" s="9" t="inlineStr"/>
      <c r="F7" s="9" t="inlineStr"/>
      <c r="G7" s="9" t="inlineStr"/>
    </row>
    <row r="8" customHeight="1" ht="20">
      <c r="A8" s="49" t="inlineStr">
        <is>
          <r>
            <t xml:space="preserve">3.1</t>
          </r>
        </is>
      </c>
      <c r="B8" s="49" t="inlineStr">
        <is>
          <r>
            <t xml:space="preserve">COM-00833035</t>
          </r>
        </is>
      </c>
      <c r="C8" s="49" t="inlineStr">
        <is>
          <r>
            <t xml:space="preserve">MURETA PARA MEDIÇÃO - DIMENSÕES - 2,10x2,00x0,40M (REF ABR2024) (UN)</t>
          </r>
        </is>
      </c>
      <c r="D8" s="50" t="inlineStr">
        <is>
          <r>
            <t xml:space="preserve">UN</t>
          </r>
        </is>
      </c>
      <c r="E8" s="51" t="n">
        <v>1.0</v>
      </c>
      <c r="F8" s="52" t="n">
        <v>2.36816</v>
      </c>
      <c r="G8" s="52" t="n">
        <f>F8*E8</f>
        <v>2.36816</v>
      </c>
    </row>
    <row r="9" customHeight="1" ht="28">
      <c r="A9" s="49" t="inlineStr">
        <is>
          <r>
            <t xml:space="preserve">5.1</t>
          </r>
        </is>
      </c>
      <c r="B9" s="49" t="inlineStr">
        <is>
          <r>
            <t xml:space="preserve">97888</t>
          </r>
        </is>
      </c>
      <c r="C9" s="49" t="inlineStr">
        <is>
          <r>
            <t xml:space="preserve">CAIXA ENTERRADA ELÉTRICA RETANGULAR, EM ALVENARIA COM TIJOLOS CERÂMICOS MACIÇOS, FUNDO COM BRITA, DIMENSÕES INTERNAS: 0,6X0,6X0,6 M. AF_12/2020</t>
          </r>
        </is>
      </c>
      <c r="D9" s="50" t="inlineStr">
        <is>
          <r>
            <t xml:space="preserve">UN</t>
          </r>
        </is>
      </c>
      <c r="E9" s="51" t="n">
        <v>2.0</v>
      </c>
      <c r="F9" s="52" t="n">
        <v>0.03295488</v>
      </c>
      <c r="G9" s="52" t="n">
        <f>F9*E9</f>
        <v>0.06590976</v>
      </c>
    </row>
    <row r="10" customHeight="1" ht="15">
      <c r="A10" s="9" t="inlineStr"/>
      <c r="B10" s="9" t="inlineStr"/>
      <c r="C10" s="9" t="inlineStr"/>
      <c r="D10" s="9" t="inlineStr"/>
      <c r="E10" s="9" t="inlineStr"/>
      <c r="F10" s="53" t="inlineStr">
        <is>
          <r>
            <t xml:space="preserve">TOTAL:</t>
          </r>
        </is>
      </c>
      <c r="G10" s="54" t="n">
        <v>2.43406976</v>
      </c>
    </row>
    <row r="11" customHeight="1" ht="24">
      <c r="A11" s="47" t="inlineStr">
        <is>
          <r>
            <t xml:space="preserve">[ Serviço ]</t>
          </r>
        </is>
      </c>
      <c r="B11" s="47" t="inlineStr">
        <is>
          <r>
            <rPr>
              <rFont val="Arial"/>
              <color rgb="000000"/>
              <sz val="7.0"/>
              <b val="true"/>
            </rPr>
            <t xml:space="preserve">103328</t>
          </r>
        </is>
      </c>
      <c r="C11" s="47" t="inlineStr">
        <is>
          <r>
            <t xml:space="preserve">ALVENARIA DE VEDAÇÃO DE BLOCOS CERÂMICOS FURADOS NA HORIZONTAL DE 9X19X19 CM (ESPESSURA 9 CM) E ARGAMASSA DE ASSENTAMENTO COM PREPARO EM BETONEIRA. AF_12/2021</t>
          </r>
        </is>
      </c>
      <c r="D11" s="48" t="inlineStr">
        <is>
          <r>
            <t xml:space="preserve">M2</t>
          </r>
        </is>
      </c>
      <c r="E11" s="9" t="inlineStr"/>
      <c r="F11" s="9" t="inlineStr"/>
      <c r="G11" s="9" t="inlineStr"/>
    </row>
    <row r="12" customHeight="1" ht="20">
      <c r="A12" s="49" t="inlineStr">
        <is>
          <r>
            <t xml:space="preserve">3.1</t>
          </r>
        </is>
      </c>
      <c r="B12" s="49" t="inlineStr">
        <is>
          <r>
            <t xml:space="preserve">COM-00833035</t>
          </r>
        </is>
      </c>
      <c r="C12" s="49" t="inlineStr">
        <is>
          <r>
            <t xml:space="preserve">MURETA PARA MEDIÇÃO - DIMENSÕES - 2,10x2,00x0,40M (REF ABR2024) (UN)</t>
          </r>
        </is>
      </c>
      <c r="D12" s="50" t="inlineStr">
        <is>
          <r>
            <t xml:space="preserve">UN</t>
          </r>
        </is>
      </c>
      <c r="E12" s="51" t="n">
        <v>1.0</v>
      </c>
      <c r="F12" s="52" t="n">
        <v>9.9</v>
      </c>
      <c r="G12" s="52" t="n">
        <f>F12*E12</f>
        <v>9.9</v>
      </c>
    </row>
    <row r="13" customHeight="1" ht="15">
      <c r="A13" s="9" t="inlineStr"/>
      <c r="B13" s="9" t="inlineStr"/>
      <c r="C13" s="9" t="inlineStr"/>
      <c r="D13" s="9" t="inlineStr"/>
      <c r="E13" s="9" t="inlineStr"/>
      <c r="F13" s="53" t="inlineStr">
        <is>
          <r>
            <t xml:space="preserve">TOTAL:</t>
          </r>
        </is>
      </c>
      <c r="G13" s="54" t="n">
        <v>9.9</v>
      </c>
    </row>
    <row r="14" customHeight="1" ht="24">
      <c r="A14" s="47" t="inlineStr">
        <is>
          <r>
            <t xml:space="preserve">[ Serviço ]</t>
          </r>
        </is>
      </c>
      <c r="B14" s="47" t="inlineStr">
        <is>
          <r>
            <rPr>
              <rFont val="Arial"/>
              <color rgb="000000"/>
              <sz val="7.0"/>
              <b val="true"/>
            </rPr>
            <t xml:space="preserve">87292</t>
          </r>
        </is>
      </c>
      <c r="C14" s="47" t="inlineStr">
        <is>
          <r>
            <t xml:space="preserve">ARGAMASSA TRAÇO 1:2:8 (EM VOLUME DE CIMENTO, CAL E AREIA MÉDIA ÚMIDA) PARA EMBOÇO/MASSA ÚNICA/ASSENTAMENTO DE ALVENARIA DE VEDAÇÃO, PREPARO MECÂNICO COM BETONEIRA 400 L. AF_08/2019</t>
          </r>
        </is>
      </c>
      <c r="D14" s="48" t="inlineStr">
        <is>
          <r>
            <t xml:space="preserve">M3</t>
          </r>
        </is>
      </c>
      <c r="E14" s="9" t="inlineStr"/>
      <c r="F14" s="9" t="inlineStr"/>
      <c r="G14" s="9" t="inlineStr"/>
    </row>
    <row r="15" customHeight="1" ht="20">
      <c r="A15" s="49" t="inlineStr">
        <is>
          <r>
            <t xml:space="preserve">3.1</t>
          </r>
        </is>
      </c>
      <c r="B15" s="49" t="inlineStr">
        <is>
          <r>
            <t xml:space="preserve">COM-00833035</t>
          </r>
        </is>
      </c>
      <c r="C15" s="49" t="inlineStr">
        <is>
          <r>
            <t xml:space="preserve">MURETA PARA MEDIÇÃO - DIMENSÕES - 2,10x2,00x0,40M (REF ABR2024) (UN)</t>
          </r>
        </is>
      </c>
      <c r="D15" s="50" t="inlineStr">
        <is>
          <r>
            <t xml:space="preserve">UN</t>
          </r>
        </is>
      </c>
      <c r="E15" s="51" t="n">
        <v>1.0</v>
      </c>
      <c r="F15" s="52" t="n">
        <v>0.492915</v>
      </c>
      <c r="G15" s="52" t="n">
        <f>F15*E15</f>
        <v>0.492915</v>
      </c>
    </row>
    <row r="16" customHeight="1" ht="15">
      <c r="A16" s="9" t="inlineStr"/>
      <c r="B16" s="9" t="inlineStr"/>
      <c r="C16" s="9" t="inlineStr"/>
      <c r="D16" s="9" t="inlineStr"/>
      <c r="E16" s="9" t="inlineStr"/>
      <c r="F16" s="53" t="inlineStr">
        <is>
          <r>
            <t xml:space="preserve">TOTAL:</t>
          </r>
        </is>
      </c>
      <c r="G16" s="54" t="n">
        <v>0.492915</v>
      </c>
    </row>
    <row r="17" customHeight="1" ht="16">
      <c r="A17" s="47" t="inlineStr">
        <is>
          <r>
            <t xml:space="preserve">[ Serviço ]</t>
          </r>
        </is>
      </c>
      <c r="B17" s="47" t="inlineStr">
        <is>
          <r>
            <rPr>
              <rFont val="Arial"/>
              <color rgb="000000"/>
              <sz val="7.0"/>
              <b val="true"/>
            </rPr>
            <t xml:space="preserve">87377</t>
          </r>
        </is>
      </c>
      <c r="C17" s="47" t="inlineStr">
        <is>
          <r>
            <t xml:space="preserve">ARGAMASSA TRAÇO 1:3 (EM VOLUME DE CIMENTO E AREIA GROSSA ÚMIDA) PARA CHAPISCO CONVENCIONAL, PREPARO MANUAL. AF_08/2019</t>
          </r>
        </is>
      </c>
      <c r="D17" s="48" t="inlineStr">
        <is>
          <r>
            <t xml:space="preserve">M3</t>
          </r>
        </is>
      </c>
      <c r="E17" s="9" t="inlineStr"/>
      <c r="F17" s="9" t="inlineStr"/>
      <c r="G17" s="9" t="inlineStr"/>
    </row>
    <row r="18" customHeight="1" ht="20">
      <c r="A18" s="49" t="inlineStr">
        <is>
          <r>
            <t xml:space="preserve">3.1</t>
          </r>
        </is>
      </c>
      <c r="B18" s="49" t="inlineStr">
        <is>
          <r>
            <t xml:space="preserve">COM-00833035</t>
          </r>
        </is>
      </c>
      <c r="C18" s="49" t="inlineStr">
        <is>
          <r>
            <t xml:space="preserve">MURETA PARA MEDIÇÃO - DIMENSÕES - 2,10x2,00x0,40M (REF ABR2024) (UN)</t>
          </r>
        </is>
      </c>
      <c r="D18" s="50" t="inlineStr">
        <is>
          <r>
            <t xml:space="preserve">UN</t>
          </r>
        </is>
      </c>
      <c r="E18" s="51" t="n">
        <v>1.0</v>
      </c>
      <c r="F18" s="52" t="n">
        <v>0.037925</v>
      </c>
      <c r="G18" s="52" t="n">
        <f>F18*E18</f>
        <v>0.037925</v>
      </c>
    </row>
    <row r="19" customHeight="1" ht="15">
      <c r="A19" s="9" t="inlineStr"/>
      <c r="B19" s="9" t="inlineStr"/>
      <c r="C19" s="9" t="inlineStr"/>
      <c r="D19" s="9" t="inlineStr"/>
      <c r="E19" s="9" t="inlineStr"/>
      <c r="F19" s="53" t="inlineStr">
        <is>
          <r>
            <t xml:space="preserve">TOTAL:</t>
          </r>
        </is>
      </c>
      <c r="G19" s="54" t="n">
        <v>0.037925</v>
      </c>
    </row>
    <row r="20" customHeight="1" ht="24">
      <c r="A20" s="47" t="inlineStr">
        <is>
          <r>
            <t xml:space="preserve">[ Serviço ]</t>
          </r>
        </is>
      </c>
      <c r="B20" s="47" t="inlineStr">
        <is>
          <r>
            <rPr>
              <rFont val="Arial"/>
              <color rgb="000000"/>
              <sz val="7.0"/>
              <b val="true"/>
            </rPr>
            <t xml:space="preserve">100475</t>
          </r>
        </is>
      </c>
      <c r="C20" s="47" t="inlineStr">
        <is>
          <r>
            <t xml:space="preserve">ARGAMASSA TRAÇO 1:3 (EM VOLUME DE CIMENTO E AREIA MÉDIA ÚMIDA) COM ADIÇÃO DE IMPERMEABILIZANTE, PREPARO MECÂNICO COM BETONEIRA 400 L. AF_08/2019</t>
          </r>
        </is>
      </c>
      <c r="D20" s="48" t="inlineStr">
        <is>
          <r>
            <t xml:space="preserve">M3</t>
          </r>
        </is>
      </c>
      <c r="E20" s="9" t="inlineStr"/>
      <c r="F20" s="9" t="inlineStr"/>
      <c r="G20" s="9" t="inlineStr"/>
    </row>
    <row r="21" customHeight="1" ht="28">
      <c r="A21" s="49" t="inlineStr">
        <is>
          <r>
            <t xml:space="preserve">5.1</t>
          </r>
        </is>
      </c>
      <c r="B21" s="49" t="inlineStr">
        <is>
          <r>
            <t xml:space="preserve">97888</t>
          </r>
        </is>
      </c>
      <c r="C21" s="49" t="inlineStr">
        <is>
          <r>
            <t xml:space="preserve">CAIXA ENTERRADA ELÉTRICA RETANGULAR, EM ALVENARIA COM TIJOLOS CERÂMICOS MACIÇOS, FUNDO COM BRITA, DIMENSÕES INTERNAS: 0,6X0,6X0,6 M. AF_12/2020</t>
          </r>
        </is>
      </c>
      <c r="D21" s="50" t="inlineStr">
        <is>
          <r>
            <t xml:space="preserve">UN</t>
          </r>
        </is>
      </c>
      <c r="E21" s="51" t="n">
        <v>2.0</v>
      </c>
      <c r="F21" s="52" t="n">
        <v>0.1012</v>
      </c>
      <c r="G21" s="52" t="n">
        <f>F21*E21</f>
        <v>0.2024</v>
      </c>
    </row>
    <row r="22" customHeight="1" ht="15">
      <c r="A22" s="9" t="inlineStr"/>
      <c r="B22" s="9" t="inlineStr"/>
      <c r="C22" s="9" t="inlineStr"/>
      <c r="D22" s="9" t="inlineStr"/>
      <c r="E22" s="9" t="inlineStr"/>
      <c r="F22" s="53" t="inlineStr">
        <is>
          <r>
            <t xml:space="preserve">TOTAL:</t>
          </r>
        </is>
      </c>
      <c r="G22" s="54" t="n">
        <v>0.2024</v>
      </c>
    </row>
    <row r="23" customHeight="1" ht="24">
      <c r="A23" s="47" t="inlineStr">
        <is>
          <r>
            <t xml:space="preserve">[ Serviço ]</t>
          </r>
        </is>
      </c>
      <c r="B23" s="47" t="inlineStr">
        <is>
          <r>
            <rPr>
              <rFont val="Arial"/>
              <color rgb="000000"/>
              <sz val="7.0"/>
              <b val="true"/>
            </rPr>
            <t xml:space="preserve">87316</t>
          </r>
        </is>
      </c>
      <c r="C23" s="47" t="inlineStr">
        <is>
          <r>
            <t xml:space="preserve">ARGAMASSA TRAÇO 1:4 (EM VOLUME DE CIMENTO E AREIA GROSSA ÚMIDA) PARA CHAPISCO CONVENCIONAL, PREPARO MECÂNICO COM BETONEIRA 400 L. AF_08/2019</t>
          </r>
        </is>
      </c>
      <c r="D23" s="48" t="inlineStr">
        <is>
          <r>
            <t xml:space="preserve">M3</t>
          </r>
        </is>
      </c>
      <c r="E23" s="9" t="inlineStr"/>
      <c r="F23" s="9" t="inlineStr"/>
      <c r="G23" s="9" t="inlineStr"/>
    </row>
    <row r="24" customHeight="1" ht="28">
      <c r="A24" s="49" t="inlineStr">
        <is>
          <r>
            <t xml:space="preserve">5.1</t>
          </r>
        </is>
      </c>
      <c r="B24" s="49" t="inlineStr">
        <is>
          <r>
            <t xml:space="preserve">97888</t>
          </r>
        </is>
      </c>
      <c r="C24" s="49" t="inlineStr">
        <is>
          <r>
            <t xml:space="preserve">CAIXA ENTERRADA ELÉTRICA RETANGULAR, EM ALVENARIA COM TIJOLOS CERÂMICOS MACIÇOS, FUNDO COM BRITA, DIMENSÕES INTERNAS: 0,6X0,6X0,6 M. AF_12/2020</t>
          </r>
        </is>
      </c>
      <c r="D24" s="50" t="inlineStr">
        <is>
          <r>
            <t xml:space="preserve">UN</t>
          </r>
        </is>
      </c>
      <c r="E24" s="51" t="n">
        <v>2.0</v>
      </c>
      <c r="F24" s="52" t="n">
        <v>0.0136</v>
      </c>
      <c r="G24" s="52" t="n">
        <f>F24*E24</f>
        <v>0.0272</v>
      </c>
    </row>
    <row r="25" customHeight="1" ht="15">
      <c r="A25" s="9" t="inlineStr"/>
      <c r="B25" s="9" t="inlineStr"/>
      <c r="C25" s="9" t="inlineStr"/>
      <c r="D25" s="9" t="inlineStr"/>
      <c r="E25" s="9" t="inlineStr"/>
      <c r="F25" s="53" t="inlineStr">
        <is>
          <r>
            <t xml:space="preserve">TOTAL:</t>
          </r>
        </is>
      </c>
      <c r="G25" s="54" t="n">
        <v>0.0272</v>
      </c>
    </row>
    <row r="26" customHeight="1" ht="16">
      <c r="A26" s="47" t="inlineStr">
        <is>
          <r>
            <t xml:space="preserve">[ Serviço ]</t>
          </r>
        </is>
      </c>
      <c r="B26" s="47" t="inlineStr">
        <is>
          <r>
            <rPr>
              <rFont val="Arial"/>
              <color rgb="000000"/>
              <sz val="7.0"/>
              <b val="true"/>
            </rPr>
            <t xml:space="preserve">92767</t>
          </r>
        </is>
      </c>
      <c r="C26" s="47" t="inlineStr">
        <is>
          <r>
            <t xml:space="preserve">ARMAÇÃO DE LAJE DE ESTRUTURA CONVENCIONAL DE CONCRETO ARMADO UTILIZANDO AÇO CA-60 DE 4,2 MM - MONTAGEM. AF_06/2022</t>
          </r>
        </is>
      </c>
      <c r="D26" s="48" t="inlineStr">
        <is>
          <r>
            <t xml:space="preserve">KG</t>
          </r>
        </is>
      </c>
      <c r="E26" s="9" t="inlineStr"/>
      <c r="F26" s="9" t="inlineStr"/>
      <c r="G26" s="9" t="inlineStr"/>
    </row>
    <row r="27" customHeight="1" ht="28">
      <c r="A27" s="49" t="inlineStr">
        <is>
          <r>
            <t xml:space="preserve">5.1</t>
          </r>
        </is>
      </c>
      <c r="B27" s="49" t="inlineStr">
        <is>
          <r>
            <t xml:space="preserve">97888</t>
          </r>
        </is>
      </c>
      <c r="C27" s="49" t="inlineStr">
        <is>
          <r>
            <t xml:space="preserve">CAIXA ENTERRADA ELÉTRICA RETANGULAR, EM ALVENARIA COM TIJOLOS CERÂMICOS MACIÇOS, FUNDO COM BRITA, DIMENSÕES INTERNAS: 0,6X0,6X0,6 M. AF_12/2020</t>
          </r>
        </is>
      </c>
      <c r="D27" s="50" t="inlineStr">
        <is>
          <r>
            <t xml:space="preserve">UN</t>
          </r>
        </is>
      </c>
      <c r="E27" s="51" t="n">
        <v>2.0</v>
      </c>
      <c r="F27" s="52" t="n">
        <v>1.29637312</v>
      </c>
      <c r="G27" s="52" t="n">
        <f>F27*E27</f>
        <v>2.59274624</v>
      </c>
    </row>
    <row r="28" customHeight="1" ht="15">
      <c r="A28" s="9" t="inlineStr"/>
      <c r="B28" s="9" t="inlineStr"/>
      <c r="C28" s="9" t="inlineStr"/>
      <c r="D28" s="9" t="inlineStr"/>
      <c r="E28" s="9" t="inlineStr"/>
      <c r="F28" s="53" t="inlineStr">
        <is>
          <r>
            <t xml:space="preserve">TOTAL:</t>
          </r>
        </is>
      </c>
      <c r="G28" s="54" t="n">
        <v>2.59274624</v>
      </c>
    </row>
    <row r="29" customHeight="1" ht="24">
      <c r="A29" s="47" t="inlineStr">
        <is>
          <r>
            <t xml:space="preserve">[ Serviço ]</t>
          </r>
        </is>
      </c>
      <c r="B29" s="47" t="inlineStr">
        <is>
          <r>
            <rPr>
              <rFont val="Arial"/>
              <color rgb="000000"/>
              <sz val="7.0"/>
              <b val="true"/>
            </rPr>
            <t xml:space="preserve">92760</t>
          </r>
        </is>
      </c>
      <c r="C29" s="47" t="inlineStr">
        <is>
          <r>
            <t xml:space="preserve">ARMAÇÃO DE PILAR OU VIGA DE ESTRUTURA CONVENCIONAL DE CONCRETO ARMADO UTILIZANDO AÇO CA-50 DE 6,3 MM - MONTAGEM. AF_06/2022</t>
          </r>
        </is>
      </c>
      <c r="D29" s="48" t="inlineStr">
        <is>
          <r>
            <t xml:space="preserve">KG</t>
          </r>
        </is>
      </c>
      <c r="E29" s="9" t="inlineStr"/>
      <c r="F29" s="9" t="inlineStr"/>
      <c r="G29" s="9" t="inlineStr"/>
    </row>
    <row r="30" customHeight="1" ht="20">
      <c r="A30" s="49" t="inlineStr">
        <is>
          <r>
            <t xml:space="preserve">3.1</t>
          </r>
        </is>
      </c>
      <c r="B30" s="49" t="inlineStr">
        <is>
          <r>
            <t xml:space="preserve">COM-00833035</t>
          </r>
        </is>
      </c>
      <c r="C30" s="49" t="inlineStr">
        <is>
          <r>
            <t xml:space="preserve">MURETA PARA MEDIÇÃO - DIMENSÕES - 2,10x2,00x0,40M (REF ABR2024) (UN)</t>
          </r>
        </is>
      </c>
      <c r="D30" s="50" t="inlineStr">
        <is>
          <r>
            <t xml:space="preserve">UN</t>
          </r>
        </is>
      </c>
      <c r="E30" s="51" t="n">
        <v>1.0</v>
      </c>
      <c r="F30" s="52" t="n">
        <v>5.29</v>
      </c>
      <c r="G30" s="52" t="n">
        <f>F30*E30</f>
        <v>5.29</v>
      </c>
    </row>
    <row r="31" customHeight="1" ht="15">
      <c r="A31" s="9" t="inlineStr"/>
      <c r="B31" s="9" t="inlineStr"/>
      <c r="C31" s="9" t="inlineStr"/>
      <c r="D31" s="9" t="inlineStr"/>
      <c r="E31" s="9" t="inlineStr"/>
      <c r="F31" s="53" t="inlineStr">
        <is>
          <r>
            <t xml:space="preserve">TOTAL:</t>
          </r>
        </is>
      </c>
      <c r="G31" s="54" t="n">
        <v>5.29</v>
      </c>
    </row>
    <row r="32" customHeight="1" ht="15">
      <c r="A32" s="47" t="inlineStr">
        <is>
          <r>
            <t xml:space="preserve">[ Serviço ]</t>
          </r>
        </is>
      </c>
      <c r="B32" s="47" t="inlineStr">
        <is>
          <r>
            <rPr>
              <rFont val="Arial"/>
              <color rgb="000000"/>
              <sz val="7.0"/>
              <b val="true"/>
            </rPr>
            <t xml:space="preserve">88245</t>
          </r>
        </is>
      </c>
      <c r="C32" s="47" t="inlineStr">
        <is>
          <r>
            <t xml:space="preserve">ARMADOR COM ENCARGOS COMPLEMENTARES</t>
          </r>
        </is>
      </c>
      <c r="D32" s="48" t="inlineStr">
        <is>
          <r>
            <t xml:space="preserve">H</t>
          </r>
        </is>
      </c>
      <c r="E32" s="9" t="inlineStr"/>
      <c r="F32" s="9" t="inlineStr"/>
      <c r="G32" s="9" t="inlineStr"/>
    </row>
    <row r="33" customHeight="1" ht="20">
      <c r="A33" s="49" t="inlineStr">
        <is>
          <r>
            <t xml:space="preserve">3.1</t>
          </r>
        </is>
      </c>
      <c r="B33" s="49" t="inlineStr">
        <is>
          <r>
            <t xml:space="preserve">COM-00833035</t>
          </r>
        </is>
      </c>
      <c r="C33" s="49" t="inlineStr">
        <is>
          <r>
            <t xml:space="preserve">MURETA PARA MEDIÇÃO - DIMENSÕES - 2,10x2,00x0,40M (REF ABR2024) (UN)</t>
          </r>
        </is>
      </c>
      <c r="D33" s="50" t="inlineStr">
        <is>
          <r>
            <t xml:space="preserve">UN</t>
          </r>
        </is>
      </c>
      <c r="E33" s="51" t="n">
        <v>1.0</v>
      </c>
      <c r="F33" s="52" t="n">
        <v>0.5819</v>
      </c>
      <c r="G33" s="52" t="n">
        <f>F33*E33</f>
        <v>0.5819</v>
      </c>
    </row>
    <row r="34" customHeight="1" ht="28">
      <c r="A34" s="49" t="inlineStr">
        <is>
          <r>
            <t xml:space="preserve">5.1</t>
          </r>
        </is>
      </c>
      <c r="B34" s="49" t="inlineStr">
        <is>
          <r>
            <t xml:space="preserve">97888</t>
          </r>
        </is>
      </c>
      <c r="C34" s="49" t="inlineStr">
        <is>
          <r>
            <t xml:space="preserve">CAIXA ENTERRADA ELÉTRICA RETANGULAR, EM ALVENARIA COM TIJOLOS CERÂMICOS MACIÇOS, FUNDO COM BRITA, DIMENSÕES INTERNAS: 0,6X0,6X0,6 M. AF_12/2020</t>
          </r>
        </is>
      </c>
      <c r="D34" s="50" t="inlineStr">
        <is>
          <r>
            <t xml:space="preserve">UN</t>
          </r>
        </is>
      </c>
      <c r="E34" s="51" t="n">
        <v>2.0</v>
      </c>
      <c r="F34" s="52" t="n">
        <v>0.257718976256</v>
      </c>
      <c r="G34" s="52" t="n">
        <f>F34*E34</f>
        <v>0.515437952512</v>
      </c>
    </row>
    <row r="35" customHeight="1" ht="15">
      <c r="A35" s="9" t="inlineStr"/>
      <c r="B35" s="9" t="inlineStr"/>
      <c r="C35" s="9" t="inlineStr"/>
      <c r="D35" s="9" t="inlineStr"/>
      <c r="E35" s="9" t="inlineStr"/>
      <c r="F35" s="53" t="inlineStr">
        <is>
          <r>
            <t xml:space="preserve">TOTAL:</t>
          </r>
        </is>
      </c>
      <c r="G35" s="54" t="n">
        <v>1.097337952512</v>
      </c>
    </row>
    <row r="36" customHeight="1" ht="15">
      <c r="A36" s="47" t="inlineStr">
        <is>
          <r>
            <t xml:space="preserve">[ Serviço ]</t>
          </r>
        </is>
      </c>
      <c r="B36" s="47" t="inlineStr">
        <is>
          <r>
            <rPr>
              <rFont val="Arial"/>
              <color rgb="000000"/>
              <sz val="7.0"/>
              <b val="true"/>
            </rPr>
            <t xml:space="preserve">88247</t>
          </r>
        </is>
      </c>
      <c r="C36" s="47" t="inlineStr">
        <is>
          <r>
            <t xml:space="preserve">AUXILIAR DE ELETRICISTA COM ENCARGOS COMPLEMENTARES</t>
          </r>
        </is>
      </c>
      <c r="D36" s="48" t="inlineStr">
        <is>
          <r>
            <t xml:space="preserve">H</t>
          </r>
        </is>
      </c>
      <c r="E36" s="9" t="inlineStr"/>
      <c r="F36" s="9" t="inlineStr"/>
      <c r="G36" s="9" t="inlineStr"/>
    </row>
    <row r="37" customHeight="1" ht="36">
      <c r="A37" s="49" t="inlineStr">
        <is>
          <r>
            <t xml:space="preserve">2.1</t>
          </r>
        </is>
      </c>
      <c r="B37" s="49" t="inlineStr">
        <is>
          <r>
            <t xml:space="preserve">100615</t>
          </r>
        </is>
      </c>
      <c r="C37" s="49" t="inlineStr">
        <is>
          <r>
            <t xml:space="preserve">ASSENTAMENTO DE POSTE DE CONCRETO COM COMPRIMENTO NOMINAL DE 12 M, CARGA NOMINAL DE 600 DAN, ENGASTAMENTO BASE CONCRETADA COM 1 M DE CONCRETO E 0,8 M DE SOLO (NÃO INCLUI FORNECIMENTO). AF_04/2025</t>
          </r>
        </is>
      </c>
      <c r="D37" s="50" t="inlineStr">
        <is>
          <r>
            <t xml:space="preserve">UN</t>
          </r>
        </is>
      </c>
      <c r="E37" s="51" t="n">
        <v>1.0</v>
      </c>
      <c r="F37" s="52" t="n">
        <v>1.9809636</v>
      </c>
      <c r="G37" s="52" t="n">
        <f>F37*E37</f>
        <v>1.9809636</v>
      </c>
    </row>
    <row r="38" customHeight="1" ht="36">
      <c r="A38" s="49" t="inlineStr">
        <is>
          <r>
            <t xml:space="preserve">2.4</t>
          </r>
        </is>
      </c>
      <c r="B38" s="49" t="inlineStr">
        <is>
          <r>
            <t xml:space="preserve">100616</t>
          </r>
        </is>
      </c>
      <c r="C38" s="49" t="inlineStr">
        <is>
          <r>
            <t xml:space="preserve">ASSENTAMENTO DE POSTE DE CONCRETO COM COMPRIMENTO NOMINAL DE 12 M, CARGA NOMINAL DE 1000 DAN, ENGASTAMENTO BASE CONCRETADA COM 1 M DE CONCRETO E 0,8 M DE SOLO (NÃO INCLUI FORNECIMENTO). AF_04/2025</t>
          </r>
        </is>
      </c>
      <c r="D38" s="50" t="inlineStr">
        <is>
          <r>
            <t xml:space="preserve">UN</t>
          </r>
        </is>
      </c>
      <c r="E38" s="51" t="n">
        <v>1.0</v>
      </c>
      <c r="F38" s="52" t="n">
        <v>3.3310182</v>
      </c>
      <c r="G38" s="52" t="n">
        <f>F38*E38</f>
        <v>3.3310182</v>
      </c>
    </row>
    <row r="39" customHeight="1" ht="20">
      <c r="A39" s="49" t="inlineStr">
        <is>
          <r>
            <t xml:space="preserve">4.1</t>
          </r>
        </is>
      </c>
      <c r="B39" s="49" t="inlineStr">
        <is>
          <r>
            <t xml:space="preserve">COMP-73202410</t>
          </r>
        </is>
      </c>
      <c r="C39" s="49" t="inlineStr">
        <is>
          <r>
            <t xml:space="preserve">Estrutura tipo N3 com transformador 150 kva 220-0,127kv</t>
          </r>
        </is>
      </c>
      <c r="D39" s="50" t="inlineStr">
        <is>
          <r>
            <t xml:space="preserve">UN</t>
          </r>
        </is>
      </c>
      <c r="E39" s="51" t="n">
        <v>1.0</v>
      </c>
      <c r="F39" s="52" t="n">
        <v>35.71003</v>
      </c>
      <c r="G39" s="52" t="n">
        <f>F39*E39</f>
        <v>35.71003</v>
      </c>
    </row>
    <row r="40" customHeight="1" ht="20">
      <c r="A40" s="49" t="inlineStr">
        <is>
          <r>
            <t xml:space="preserve">4.2</t>
          </r>
        </is>
      </c>
      <c r="B40" s="49" t="inlineStr">
        <is>
          <r>
            <t xml:space="preserve">COM-12956880</t>
          </r>
        </is>
      </c>
      <c r="C40" s="49" t="inlineStr">
        <is>
          <r>
            <t xml:space="preserve">Estrutura tipo N3-N3 com chave fusivel (UN)</t>
          </r>
        </is>
      </c>
      <c r="D40" s="50" t="inlineStr">
        <is>
          <r>
            <t xml:space="preserve">UN</t>
          </r>
        </is>
      </c>
      <c r="E40" s="51" t="n">
        <v>1.0</v>
      </c>
      <c r="F40" s="52" t="n">
        <v>10.0</v>
      </c>
      <c r="G40" s="52" t="n">
        <f>F40*E40</f>
        <v>10.0</v>
      </c>
    </row>
    <row r="41" customHeight="1" ht="20">
      <c r="A41" s="49" t="inlineStr">
        <is>
          <r>
            <t xml:space="preserve">4.3</t>
          </r>
        </is>
      </c>
      <c r="B41" s="49" t="inlineStr">
        <is>
          <r>
            <t xml:space="preserve">COMP-88895730</t>
          </r>
        </is>
      </c>
      <c r="C41" s="49" t="inlineStr">
        <is>
          <r>
            <t xml:space="preserve">Derivação N3</t>
          </r>
        </is>
      </c>
      <c r="D41" s="50" t="inlineStr">
        <is>
          <r>
            <t xml:space="preserve">UN</t>
          </r>
        </is>
      </c>
      <c r="E41" s="51" t="n">
        <v>1.0</v>
      </c>
      <c r="F41" s="52" t="n">
        <v>2.0</v>
      </c>
      <c r="G41" s="52" t="n">
        <f>F41*E41</f>
        <v>2.0</v>
      </c>
    </row>
    <row r="42" customHeight="1" ht="15">
      <c r="A42" s="9" t="inlineStr"/>
      <c r="B42" s="9" t="inlineStr"/>
      <c r="C42" s="9" t="inlineStr"/>
      <c r="D42" s="9" t="inlineStr"/>
      <c r="E42" s="9" t="inlineStr"/>
      <c r="F42" s="53" t="inlineStr">
        <is>
          <r>
            <t xml:space="preserve">TOTAL:</t>
          </r>
        </is>
      </c>
      <c r="G42" s="54" t="n">
        <v>53.0220118</v>
      </c>
    </row>
    <row r="43" customHeight="1" ht="24">
      <c r="A43" s="47" t="inlineStr">
        <is>
          <r>
            <t xml:space="preserve">[ Serviço ]</t>
          </r>
        </is>
      </c>
      <c r="B43" s="47" t="inlineStr">
        <is>
          <r>
            <rPr>
              <rFont val="Arial"/>
              <color rgb="000000"/>
              <sz val="7.0"/>
              <b val="true"/>
            </rPr>
            <t xml:space="preserve">88831</t>
          </r>
        </is>
      </c>
      <c r="C43" s="47" t="inlineStr">
        <is>
          <r>
            <t xml:space="preserve">BETONEIRA CAPACIDADE NOMINAL DE 400 L, CAPACIDADE DE MISTURA 280 L, MOTOR ELÉTRICO TRIFÁSICO POTÊNCIA DE 2 CV, SEM CARREGADOR - CHI DIURNO. AF_05/2023</t>
          </r>
        </is>
      </c>
      <c r="D43" s="48" t="inlineStr">
        <is>
          <r>
            <t xml:space="preserve">CHI</t>
          </r>
        </is>
      </c>
      <c r="E43" s="9" t="inlineStr"/>
      <c r="F43" s="9" t="inlineStr"/>
      <c r="G43" s="9" t="inlineStr"/>
    </row>
    <row r="44" customHeight="1" ht="36">
      <c r="A44" s="49" t="inlineStr">
        <is>
          <r>
            <t xml:space="preserve">2.1</t>
          </r>
        </is>
      </c>
      <c r="B44" s="49" t="inlineStr">
        <is>
          <r>
            <t xml:space="preserve">100615</t>
          </r>
        </is>
      </c>
      <c r="C44" s="49" t="inlineStr">
        <is>
          <r>
            <t xml:space="preserve">ASSENTAMENTO DE POSTE DE CONCRETO COM COMPRIMENTO NOMINAL DE 12 M, CARGA NOMINAL DE 600 DAN, ENGASTAMENTO BASE CONCRETADA COM 1 M DE CONCRETO E 0,8 M DE SOLO (NÃO INCLUI FORNECIMENTO). AF_04/2025</t>
          </r>
        </is>
      </c>
      <c r="D44" s="50" t="inlineStr">
        <is>
          <r>
            <t xml:space="preserve">UN</t>
          </r>
        </is>
      </c>
      <c r="E44" s="51" t="n">
        <v>1.0</v>
      </c>
      <c r="F44" s="52" t="n">
        <v>0.56334641784</v>
      </c>
      <c r="G44" s="52" t="n">
        <f>F44*E44</f>
        <v>0.56334641784</v>
      </c>
    </row>
    <row r="45" customHeight="1" ht="36">
      <c r="A45" s="49" t="inlineStr">
        <is>
          <r>
            <t xml:space="preserve">2.4</t>
          </r>
        </is>
      </c>
      <c r="B45" s="49" t="inlineStr">
        <is>
          <r>
            <t xml:space="preserve">100616</t>
          </r>
        </is>
      </c>
      <c r="C45" s="49" t="inlineStr">
        <is>
          <r>
            <t xml:space="preserve">ASSENTAMENTO DE POSTE DE CONCRETO COM COMPRIMENTO NOMINAL DE 12 M, CARGA NOMINAL DE 1000 DAN, ENGASTAMENTO BASE CONCRETADA COM 1 M DE CONCRETO E 0,8 M DE SOLO (NÃO INCLUI FORNECIMENTO). AF_04/2025</t>
          </r>
        </is>
      </c>
      <c r="D45" s="50" t="inlineStr">
        <is>
          <r>
            <t xml:space="preserve">UN</t>
          </r>
        </is>
      </c>
      <c r="E45" s="51" t="n">
        <v>1.0</v>
      </c>
      <c r="F45" s="52" t="n">
        <v>1.12873588092</v>
      </c>
      <c r="G45" s="52" t="n">
        <f>F45*E45</f>
        <v>1.12873588092</v>
      </c>
    </row>
    <row r="46" customHeight="1" ht="20">
      <c r="A46" s="49" t="inlineStr">
        <is>
          <r>
            <t xml:space="preserve">3.1</t>
          </r>
        </is>
      </c>
      <c r="B46" s="49" t="inlineStr">
        <is>
          <r>
            <t xml:space="preserve">COM-00833035</t>
          </r>
        </is>
      </c>
      <c r="C46" s="49" t="inlineStr">
        <is>
          <r>
            <t xml:space="preserve">MURETA PARA MEDIÇÃO - DIMENSÕES - 2,10x2,00x0,40M (REF ABR2024) (UN)</t>
          </r>
        </is>
      </c>
      <c r="D46" s="50" t="inlineStr">
        <is>
          <r>
            <t xml:space="preserve">UN</t>
          </r>
        </is>
      </c>
      <c r="E46" s="51" t="n">
        <v>1.0</v>
      </c>
      <c r="F46" s="52" t="n">
        <v>1.70055675</v>
      </c>
      <c r="G46" s="52" t="n">
        <f>F46*E46</f>
        <v>1.70055675</v>
      </c>
    </row>
    <row r="47" customHeight="1" ht="28">
      <c r="A47" s="49" t="inlineStr">
        <is>
          <r>
            <t xml:space="preserve">5.1</t>
          </r>
        </is>
      </c>
      <c r="B47" s="49" t="inlineStr">
        <is>
          <r>
            <t xml:space="preserve">97888</t>
          </r>
        </is>
      </c>
      <c r="C47" s="49" t="inlineStr">
        <is>
          <r>
            <t xml:space="preserve">CAIXA ENTERRADA ELÉTRICA RETANGULAR, EM ALVENARIA COM TIJOLOS CERÂMICOS MACIÇOS, FUNDO COM BRITA, DIMENSÕES INTERNAS: 0,6X0,6X0,6 M. AF_12/2020</t>
          </r>
        </is>
      </c>
      <c r="D47" s="50" t="inlineStr">
        <is>
          <r>
            <t xml:space="preserve">UN</t>
          </r>
        </is>
      </c>
      <c r="E47" s="51" t="n">
        <v>2.0</v>
      </c>
      <c r="F47" s="52" t="n">
        <v>0.339872</v>
      </c>
      <c r="G47" s="52" t="n">
        <f>F47*E47</f>
        <v>0.679744</v>
      </c>
    </row>
    <row r="48" customHeight="1" ht="15">
      <c r="A48" s="9" t="inlineStr"/>
      <c r="B48" s="9" t="inlineStr"/>
      <c r="C48" s="9" t="inlineStr"/>
      <c r="D48" s="9" t="inlineStr"/>
      <c r="E48" s="9" t="inlineStr"/>
      <c r="F48" s="53" t="inlineStr">
        <is>
          <r>
            <t xml:space="preserve">TOTAL:</t>
          </r>
        </is>
      </c>
      <c r="G48" s="54" t="n">
        <v>4.07238304876</v>
      </c>
    </row>
    <row r="49" customHeight="1" ht="24">
      <c r="A49" s="47" t="inlineStr">
        <is>
          <r>
            <t xml:space="preserve">[ Serviço ]</t>
          </r>
        </is>
      </c>
      <c r="B49" s="47" t="inlineStr">
        <is>
          <r>
            <rPr>
              <rFont val="Arial"/>
              <color rgb="000000"/>
              <sz val="7.0"/>
              <b val="true"/>
            </rPr>
            <t xml:space="preserve">88830</t>
          </r>
        </is>
      </c>
      <c r="C49" s="47" t="inlineStr">
        <is>
          <r>
            <t xml:space="preserve">BETONEIRA CAPACIDADE NOMINAL DE 400 L, CAPACIDADE DE MISTURA 280 L, MOTOR ELÉTRICO TRIFÁSICO POTÊNCIA DE 2 CV, SEM CARREGADOR - CHP DIURNO. AF_05/2023</t>
          </r>
        </is>
      </c>
      <c r="D49" s="48" t="inlineStr">
        <is>
          <r>
            <t xml:space="preserve">CHP</t>
          </r>
        </is>
      </c>
      <c r="E49" s="9" t="inlineStr"/>
      <c r="F49" s="9" t="inlineStr"/>
      <c r="G49" s="9" t="inlineStr"/>
    </row>
    <row r="50" customHeight="1" ht="36">
      <c r="A50" s="49" t="inlineStr">
        <is>
          <r>
            <t xml:space="preserve">2.1</t>
          </r>
        </is>
      </c>
      <c r="B50" s="49" t="inlineStr">
        <is>
          <r>
            <t xml:space="preserve">100615</t>
          </r>
        </is>
      </c>
      <c r="C50" s="49" t="inlineStr">
        <is>
          <r>
            <t xml:space="preserve">ASSENTAMENTO DE POSTE DE CONCRETO COM COMPRIMENTO NOMINAL DE 12 M, CARGA NOMINAL DE 600 DAN, ENGASTAMENTO BASE CONCRETADA COM 1 M DE CONCRETO E 0,8 M DE SOLO (NÃO INCLUI FORNECIMENTO). AF_04/2025</t>
          </r>
        </is>
      </c>
      <c r="D50" s="50" t="inlineStr">
        <is>
          <r>
            <t xml:space="preserve">UN</t>
          </r>
        </is>
      </c>
      <c r="E50" s="51" t="n">
        <v>1.0</v>
      </c>
      <c r="F50" s="52" t="n">
        <v>0.59743875114</v>
      </c>
      <c r="G50" s="52" t="n">
        <f>F50*E50</f>
        <v>0.59743875114</v>
      </c>
    </row>
    <row r="51" customHeight="1" ht="36">
      <c r="A51" s="49" t="inlineStr">
        <is>
          <r>
            <t xml:space="preserve">2.4</t>
          </r>
        </is>
      </c>
      <c r="B51" s="49" t="inlineStr">
        <is>
          <r>
            <t xml:space="preserve">100616</t>
          </r>
        </is>
      </c>
      <c r="C51" s="49" t="inlineStr">
        <is>
          <r>
            <t xml:space="preserve">ASSENTAMENTO DE POSTE DE CONCRETO COM COMPRIMENTO NOMINAL DE 12 M, CARGA NOMINAL DE 1000 DAN, ENGASTAMENTO BASE CONCRETADA COM 1 M DE CONCRETO E 0,8 M DE SOLO (NÃO INCLUI FORNECIMENTO). AF_04/2025</t>
          </r>
        </is>
      </c>
      <c r="D51" s="50" t="inlineStr">
        <is>
          <r>
            <t xml:space="preserve">UN</t>
          </r>
        </is>
      </c>
      <c r="E51" s="51" t="n">
        <v>1.0</v>
      </c>
      <c r="F51" s="52" t="n">
        <v>1.19704418757</v>
      </c>
      <c r="G51" s="52" t="n">
        <f>F51*E51</f>
        <v>1.19704418757</v>
      </c>
    </row>
    <row r="52" customHeight="1" ht="20">
      <c r="A52" s="49" t="inlineStr">
        <is>
          <r>
            <t xml:space="preserve">3.1</t>
          </r>
        </is>
      </c>
      <c r="B52" s="49" t="inlineStr">
        <is>
          <r>
            <t xml:space="preserve">COM-00833035</t>
          </r>
        </is>
      </c>
      <c r="C52" s="49" t="inlineStr">
        <is>
          <r>
            <t xml:space="preserve">MURETA PARA MEDIÇÃO - DIMENSÕES - 2,10x2,00x0,40M (REF ABR2024) (UN)</t>
          </r>
        </is>
      </c>
      <c r="D52" s="50" t="inlineStr">
        <is>
          <r>
            <t xml:space="preserve">UN</t>
          </r>
        </is>
      </c>
      <c r="E52" s="51" t="n">
        <v>1.0</v>
      </c>
      <c r="F52" s="52" t="n">
        <v>0.51756075</v>
      </c>
      <c r="G52" s="52" t="n">
        <f>F52*E52</f>
        <v>0.51756075</v>
      </c>
    </row>
    <row r="53" customHeight="1" ht="28">
      <c r="A53" s="49" t="inlineStr">
        <is>
          <r>
            <t xml:space="preserve">5.1</t>
          </r>
        </is>
      </c>
      <c r="B53" s="49" t="inlineStr">
        <is>
          <r>
            <t xml:space="preserve">97888</t>
          </r>
        </is>
      </c>
      <c r="C53" s="49" t="inlineStr">
        <is>
          <r>
            <t xml:space="preserve">CAIXA ENTERRADA ELÉTRICA RETANGULAR, EM ALVENARIA COM TIJOLOS CERÂMICOS MACIÇOS, FUNDO COM BRITA, DIMENSÕES INTERNAS: 0,6X0,6X0,6 M. AF_12/2020</t>
          </r>
        </is>
      </c>
      <c r="D53" s="50" t="inlineStr">
        <is>
          <r>
            <t xml:space="preserve">UN</t>
          </r>
        </is>
      </c>
      <c r="E53" s="51" t="n">
        <v>2.0</v>
      </c>
      <c r="F53" s="52" t="n">
        <v>0.102732</v>
      </c>
      <c r="G53" s="52" t="n">
        <f>F53*E53</f>
        <v>0.205464</v>
      </c>
    </row>
    <row r="54" customHeight="1" ht="15">
      <c r="A54" s="9" t="inlineStr"/>
      <c r="B54" s="9" t="inlineStr"/>
      <c r="C54" s="9" t="inlineStr"/>
      <c r="D54" s="9" t="inlineStr"/>
      <c r="E54" s="9" t="inlineStr"/>
      <c r="F54" s="53" t="inlineStr">
        <is>
          <r>
            <t xml:space="preserve">TOTAL:</t>
          </r>
        </is>
      </c>
      <c r="G54" s="54" t="n">
        <v>2.51750768871</v>
      </c>
    </row>
    <row r="55" customHeight="1" ht="24">
      <c r="A55" s="47" t="inlineStr">
        <is>
          <r>
            <t xml:space="preserve">[ Serviço ]</t>
          </r>
        </is>
      </c>
      <c r="B55" s="47" t="inlineStr">
        <is>
          <r>
            <rPr>
              <rFont val="Arial"/>
              <color rgb="000000"/>
              <sz val="7.0"/>
              <b val="true"/>
            </rPr>
            <t xml:space="preserve">88826</t>
          </r>
        </is>
      </c>
      <c r="C55" s="47" t="inlineStr">
        <is>
          <r>
            <t xml:space="preserve">BETONEIRA CAPACIDADE NOMINAL DE 400 L, CAPACIDADE DE MISTURA 280 L, MOTOR ELÉTRICO TRIFÁSICO POTÊNCIA DE 2 CV, SEM CARREGADOR - DEPRECIAÇÃO. AF_05/2023</t>
          </r>
        </is>
      </c>
      <c r="D55" s="48" t="inlineStr">
        <is>
          <r>
            <t xml:space="preserve">H</t>
          </r>
        </is>
      </c>
      <c r="E55" s="9" t="inlineStr"/>
      <c r="F55" s="9" t="inlineStr"/>
      <c r="G55" s="9" t="inlineStr"/>
    </row>
    <row r="56" customHeight="1" ht="36">
      <c r="A56" s="49" t="inlineStr">
        <is>
          <r>
            <t xml:space="preserve">2.1</t>
          </r>
        </is>
      </c>
      <c r="B56" s="49" t="inlineStr">
        <is>
          <r>
            <t xml:space="preserve">100615</t>
          </r>
        </is>
      </c>
      <c r="C56" s="49" t="inlineStr">
        <is>
          <r>
            <t xml:space="preserve">ASSENTAMENTO DE POSTE DE CONCRETO COM COMPRIMENTO NOMINAL DE 12 M, CARGA NOMINAL DE 600 DAN, ENGASTAMENTO BASE CONCRETADA COM 1 M DE CONCRETO E 0,8 M DE SOLO (NÃO INCLUI FORNECIMENTO). AF_04/2025</t>
          </r>
        </is>
      </c>
      <c r="D56" s="50" t="inlineStr">
        <is>
          <r>
            <t xml:space="preserve">UN</t>
          </r>
        </is>
      </c>
      <c r="E56" s="51" t="n">
        <v>1.0</v>
      </c>
      <c r="F56" s="52" t="n">
        <v>1.16078516898</v>
      </c>
      <c r="G56" s="52" t="n">
        <f>F56*E56</f>
        <v>1.16078516898</v>
      </c>
    </row>
    <row r="57" customHeight="1" ht="36">
      <c r="A57" s="49" t="inlineStr">
        <is>
          <r>
            <t xml:space="preserve">2.4</t>
          </r>
        </is>
      </c>
      <c r="B57" s="49" t="inlineStr">
        <is>
          <r>
            <t xml:space="preserve">100616</t>
          </r>
        </is>
      </c>
      <c r="C57" s="49" t="inlineStr">
        <is>
          <r>
            <t xml:space="preserve">ASSENTAMENTO DE POSTE DE CONCRETO COM COMPRIMENTO NOMINAL DE 12 M, CARGA NOMINAL DE 1000 DAN, ENGASTAMENTO BASE CONCRETADA COM 1 M DE CONCRETO E 0,8 M DE SOLO (NÃO INCLUI FORNECIMENTO). AF_04/2025</t>
          </r>
        </is>
      </c>
      <c r="D57" s="50" t="inlineStr">
        <is>
          <r>
            <t xml:space="preserve">UN</t>
          </r>
        </is>
      </c>
      <c r="E57" s="51" t="n">
        <v>1.0</v>
      </c>
      <c r="F57" s="52" t="n">
        <v>2.32578006849</v>
      </c>
      <c r="G57" s="52" t="n">
        <f>F57*E57</f>
        <v>2.32578006849</v>
      </c>
    </row>
    <row r="58" customHeight="1" ht="20">
      <c r="A58" s="49" t="inlineStr">
        <is>
          <r>
            <t xml:space="preserve">3.1</t>
          </r>
        </is>
      </c>
      <c r="B58" s="49" t="inlineStr">
        <is>
          <r>
            <t xml:space="preserve">COM-00833035</t>
          </r>
        </is>
      </c>
      <c r="C58" s="49" t="inlineStr">
        <is>
          <r>
            <t xml:space="preserve">MURETA PARA MEDIÇÃO - DIMENSÕES - 2,10x2,00x0,40M (REF ABR2024) (UN)</t>
          </r>
        </is>
      </c>
      <c r="D58" s="50" t="inlineStr">
        <is>
          <r>
            <t xml:space="preserve">UN</t>
          </r>
        </is>
      </c>
      <c r="E58" s="51" t="n">
        <v>1.0</v>
      </c>
      <c r="F58" s="52" t="n">
        <v>2.2181175</v>
      </c>
      <c r="G58" s="52" t="n">
        <f>F58*E58</f>
        <v>2.2181175</v>
      </c>
    </row>
    <row r="59" customHeight="1" ht="28">
      <c r="A59" s="49" t="inlineStr">
        <is>
          <r>
            <t xml:space="preserve">5.1</t>
          </r>
        </is>
      </c>
      <c r="B59" s="49" t="inlineStr">
        <is>
          <r>
            <t xml:space="preserve">97888</t>
          </r>
        </is>
      </c>
      <c r="C59" s="49" t="inlineStr">
        <is>
          <r>
            <t xml:space="preserve">CAIXA ENTERRADA ELÉTRICA RETANGULAR, EM ALVENARIA COM TIJOLOS CERÂMICOS MACIÇOS, FUNDO COM BRITA, DIMENSÕES INTERNAS: 0,6X0,6X0,6 M. AF_12/2020</t>
          </r>
        </is>
      </c>
      <c r="D59" s="50" t="inlineStr">
        <is>
          <r>
            <t xml:space="preserve">UN</t>
          </r>
        </is>
      </c>
      <c r="E59" s="51" t="n">
        <v>2.0</v>
      </c>
      <c r="F59" s="52" t="n">
        <v>0.442604</v>
      </c>
      <c r="G59" s="52" t="n">
        <f>F59*E59</f>
        <v>0.885208</v>
      </c>
    </row>
    <row r="60" customHeight="1" ht="15">
      <c r="A60" s="9" t="inlineStr"/>
      <c r="B60" s="9" t="inlineStr"/>
      <c r="C60" s="9" t="inlineStr"/>
      <c r="D60" s="9" t="inlineStr"/>
      <c r="E60" s="9" t="inlineStr"/>
      <c r="F60" s="53" t="inlineStr">
        <is>
          <r>
            <t xml:space="preserve">TOTAL:</t>
          </r>
        </is>
      </c>
      <c r="G60" s="54" t="n">
        <v>6.58989073747</v>
      </c>
    </row>
    <row r="61" customHeight="1" ht="24">
      <c r="A61" s="47" t="inlineStr">
        <is>
          <r>
            <t xml:space="preserve">[ Serviço ]</t>
          </r>
        </is>
      </c>
      <c r="B61" s="47" t="inlineStr">
        <is>
          <r>
            <rPr>
              <rFont val="Arial"/>
              <color rgb="000000"/>
              <sz val="7.0"/>
              <b val="true"/>
            </rPr>
            <t xml:space="preserve">88827</t>
          </r>
        </is>
      </c>
      <c r="C61" s="47" t="inlineStr">
        <is>
          <r>
            <t xml:space="preserve">BETONEIRA CAPACIDADE NOMINAL DE 400 L, CAPACIDADE DE MISTURA 280 L, MOTOR ELÉTRICO TRIFÁSICO POTÊNCIA DE 2 CV, SEM CARREGADOR - JUROS. AF_05/2023</t>
          </r>
        </is>
      </c>
      <c r="D61" s="48" t="inlineStr">
        <is>
          <r>
            <t xml:space="preserve">H</t>
          </r>
        </is>
      </c>
      <c r="E61" s="9" t="inlineStr"/>
      <c r="F61" s="9" t="inlineStr"/>
      <c r="G61" s="9" t="inlineStr"/>
    </row>
    <row r="62" customHeight="1" ht="36">
      <c r="A62" s="49" t="inlineStr">
        <is>
          <r>
            <t xml:space="preserve">2.1</t>
          </r>
        </is>
      </c>
      <c r="B62" s="49" t="inlineStr">
        <is>
          <r>
            <t xml:space="preserve">100615</t>
          </r>
        </is>
      </c>
      <c r="C62" s="49" t="inlineStr">
        <is>
          <r>
            <t xml:space="preserve">ASSENTAMENTO DE POSTE DE CONCRETO COM COMPRIMENTO NOMINAL DE 12 M, CARGA NOMINAL DE 600 DAN, ENGASTAMENTO BASE CONCRETADA COM 1 M DE CONCRETO E 0,8 M DE SOLO (NÃO INCLUI FORNECIMENTO). AF_04/2025</t>
          </r>
        </is>
      </c>
      <c r="D62" s="50" t="inlineStr">
        <is>
          <r>
            <t xml:space="preserve">UN</t>
          </r>
        </is>
      </c>
      <c r="E62" s="51" t="n">
        <v>1.0</v>
      </c>
      <c r="F62" s="52" t="n">
        <v>1.16078516898</v>
      </c>
      <c r="G62" s="52" t="n">
        <f>F62*E62</f>
        <v>1.16078516898</v>
      </c>
    </row>
    <row r="63" customHeight="1" ht="36">
      <c r="A63" s="49" t="inlineStr">
        <is>
          <r>
            <t xml:space="preserve">2.4</t>
          </r>
        </is>
      </c>
      <c r="B63" s="49" t="inlineStr">
        <is>
          <r>
            <t xml:space="preserve">100616</t>
          </r>
        </is>
      </c>
      <c r="C63" s="49" t="inlineStr">
        <is>
          <r>
            <t xml:space="preserve">ASSENTAMENTO DE POSTE DE CONCRETO COM COMPRIMENTO NOMINAL DE 12 M, CARGA NOMINAL DE 1000 DAN, ENGASTAMENTO BASE CONCRETADA COM 1 M DE CONCRETO E 0,8 M DE SOLO (NÃO INCLUI FORNECIMENTO). AF_04/2025</t>
          </r>
        </is>
      </c>
      <c r="D63" s="50" t="inlineStr">
        <is>
          <r>
            <t xml:space="preserve">UN</t>
          </r>
        </is>
      </c>
      <c r="E63" s="51" t="n">
        <v>1.0</v>
      </c>
      <c r="F63" s="52" t="n">
        <v>2.32578006849</v>
      </c>
      <c r="G63" s="52" t="n">
        <f>F63*E63</f>
        <v>2.32578006849</v>
      </c>
    </row>
    <row r="64" customHeight="1" ht="20">
      <c r="A64" s="49" t="inlineStr">
        <is>
          <r>
            <t xml:space="preserve">3.1</t>
          </r>
        </is>
      </c>
      <c r="B64" s="49" t="inlineStr">
        <is>
          <r>
            <t xml:space="preserve">COM-00833035</t>
          </r>
        </is>
      </c>
      <c r="C64" s="49" t="inlineStr">
        <is>
          <r>
            <t xml:space="preserve">MURETA PARA MEDIÇÃO - DIMENSÕES - 2,10x2,00x0,40M (REF ABR2024) (UN)</t>
          </r>
        </is>
      </c>
      <c r="D64" s="50" t="inlineStr">
        <is>
          <r>
            <t xml:space="preserve">UN</t>
          </r>
        </is>
      </c>
      <c r="E64" s="51" t="n">
        <v>1.0</v>
      </c>
      <c r="F64" s="52" t="n">
        <v>2.2181175</v>
      </c>
      <c r="G64" s="52" t="n">
        <f>F64*E64</f>
        <v>2.2181175</v>
      </c>
    </row>
    <row r="65" customHeight="1" ht="28">
      <c r="A65" s="49" t="inlineStr">
        <is>
          <r>
            <t xml:space="preserve">5.1</t>
          </r>
        </is>
      </c>
      <c r="B65" s="49" t="inlineStr">
        <is>
          <r>
            <t xml:space="preserve">97888</t>
          </r>
        </is>
      </c>
      <c r="C65" s="49" t="inlineStr">
        <is>
          <r>
            <t xml:space="preserve">CAIXA ENTERRADA ELÉTRICA RETANGULAR, EM ALVENARIA COM TIJOLOS CERÂMICOS MACIÇOS, FUNDO COM BRITA, DIMENSÕES INTERNAS: 0,6X0,6X0,6 M. AF_12/2020</t>
          </r>
        </is>
      </c>
      <c r="D65" s="50" t="inlineStr">
        <is>
          <r>
            <t xml:space="preserve">UN</t>
          </r>
        </is>
      </c>
      <c r="E65" s="51" t="n">
        <v>2.0</v>
      </c>
      <c r="F65" s="52" t="n">
        <v>0.442604</v>
      </c>
      <c r="G65" s="52" t="n">
        <f>F65*E65</f>
        <v>0.885208</v>
      </c>
    </row>
    <row r="66" customHeight="1" ht="15">
      <c r="A66" s="9" t="inlineStr"/>
      <c r="B66" s="9" t="inlineStr"/>
      <c r="C66" s="9" t="inlineStr"/>
      <c r="D66" s="9" t="inlineStr"/>
      <c r="E66" s="9" t="inlineStr"/>
      <c r="F66" s="53" t="inlineStr">
        <is>
          <r>
            <t xml:space="preserve">TOTAL:</t>
          </r>
        </is>
      </c>
      <c r="G66" s="54" t="n">
        <v>6.58989073747</v>
      </c>
    </row>
    <row r="67" customHeight="1" ht="24">
      <c r="A67" s="47" t="inlineStr">
        <is>
          <r>
            <t xml:space="preserve">[ Serviço ]</t>
          </r>
        </is>
      </c>
      <c r="B67" s="47" t="inlineStr">
        <is>
          <r>
            <rPr>
              <rFont val="Arial"/>
              <color rgb="000000"/>
              <sz val="7.0"/>
              <b val="true"/>
            </rPr>
            <t xml:space="preserve">88828</t>
          </r>
        </is>
      </c>
      <c r="C67" s="47" t="inlineStr">
        <is>
          <r>
            <t xml:space="preserve">BETONEIRA CAPACIDADE NOMINAL DE 400 L, CAPACIDADE DE MISTURA 280 L, MOTOR ELÉTRICO TRIFÁSICO POTÊNCIA DE 2 CV, SEM CARREGADOR - MANUTENÇÃO. AF_05/2023</t>
          </r>
        </is>
      </c>
      <c r="D67" s="48" t="inlineStr">
        <is>
          <r>
            <t xml:space="preserve">H</t>
          </r>
        </is>
      </c>
      <c r="E67" s="9" t="inlineStr"/>
      <c r="F67" s="9" t="inlineStr"/>
      <c r="G67" s="9" t="inlineStr"/>
    </row>
    <row r="68" customHeight="1" ht="36">
      <c r="A68" s="49" t="inlineStr">
        <is>
          <r>
            <t xml:space="preserve">2.1</t>
          </r>
        </is>
      </c>
      <c r="B68" s="49" t="inlineStr">
        <is>
          <r>
            <t xml:space="preserve">100615</t>
          </r>
        </is>
      </c>
      <c r="C68" s="49" t="inlineStr">
        <is>
          <r>
            <t xml:space="preserve">ASSENTAMENTO DE POSTE DE CONCRETO COM COMPRIMENTO NOMINAL DE 12 M, CARGA NOMINAL DE 600 DAN, ENGASTAMENTO BASE CONCRETADA COM 1 M DE CONCRETO E 0,8 M DE SOLO (NÃO INCLUI FORNECIMENTO). AF_04/2025</t>
          </r>
        </is>
      </c>
      <c r="D68" s="50" t="inlineStr">
        <is>
          <r>
            <t xml:space="preserve">UN</t>
          </r>
        </is>
      </c>
      <c r="E68" s="51" t="n">
        <v>1.0</v>
      </c>
      <c r="F68" s="52" t="n">
        <v>0.59743875114</v>
      </c>
      <c r="G68" s="52" t="n">
        <f>F68*E68</f>
        <v>0.59743875114</v>
      </c>
    </row>
    <row r="69" customHeight="1" ht="36">
      <c r="A69" s="49" t="inlineStr">
        <is>
          <r>
            <t xml:space="preserve">2.4</t>
          </r>
        </is>
      </c>
      <c r="B69" s="49" t="inlineStr">
        <is>
          <r>
            <t xml:space="preserve">100616</t>
          </r>
        </is>
      </c>
      <c r="C69" s="49" t="inlineStr">
        <is>
          <r>
            <t xml:space="preserve">ASSENTAMENTO DE POSTE DE CONCRETO COM COMPRIMENTO NOMINAL DE 12 M, CARGA NOMINAL DE 1000 DAN, ENGASTAMENTO BASE CONCRETADA COM 1 M DE CONCRETO E 0,8 M DE SOLO (NÃO INCLUI FORNECIMENTO). AF_04/2025</t>
          </r>
        </is>
      </c>
      <c r="D69" s="50" t="inlineStr">
        <is>
          <r>
            <t xml:space="preserve">UN</t>
          </r>
        </is>
      </c>
      <c r="E69" s="51" t="n">
        <v>1.0</v>
      </c>
      <c r="F69" s="52" t="n">
        <v>1.19704418757</v>
      </c>
      <c r="G69" s="52" t="n">
        <f>F69*E69</f>
        <v>1.19704418757</v>
      </c>
    </row>
    <row r="70" customHeight="1" ht="20">
      <c r="A70" s="49" t="inlineStr">
        <is>
          <r>
            <t xml:space="preserve">3.1</t>
          </r>
        </is>
      </c>
      <c r="B70" s="49" t="inlineStr">
        <is>
          <r>
            <t xml:space="preserve">COM-00833035</t>
          </r>
        </is>
      </c>
      <c r="C70" s="49" t="inlineStr">
        <is>
          <r>
            <t xml:space="preserve">MURETA PARA MEDIÇÃO - DIMENSÕES - 2,10x2,00x0,40M (REF ABR2024) (UN)</t>
          </r>
        </is>
      </c>
      <c r="D70" s="50" t="inlineStr">
        <is>
          <r>
            <t xml:space="preserve">UN</t>
          </r>
        </is>
      </c>
      <c r="E70" s="51" t="n">
        <v>1.0</v>
      </c>
      <c r="F70" s="52" t="n">
        <v>0.51756075</v>
      </c>
      <c r="G70" s="52" t="n">
        <f>F70*E70</f>
        <v>0.51756075</v>
      </c>
    </row>
    <row r="71" customHeight="1" ht="28">
      <c r="A71" s="49" t="inlineStr">
        <is>
          <r>
            <t xml:space="preserve">5.1</t>
          </r>
        </is>
      </c>
      <c r="B71" s="49" t="inlineStr">
        <is>
          <r>
            <t xml:space="preserve">97888</t>
          </r>
        </is>
      </c>
      <c r="C71" s="49" t="inlineStr">
        <is>
          <r>
            <t xml:space="preserve">CAIXA ENTERRADA ELÉTRICA RETANGULAR, EM ALVENARIA COM TIJOLOS CERÂMICOS MACIÇOS, FUNDO COM BRITA, DIMENSÕES INTERNAS: 0,6X0,6X0,6 M. AF_12/2020</t>
          </r>
        </is>
      </c>
      <c r="D71" s="50" t="inlineStr">
        <is>
          <r>
            <t xml:space="preserve">UN</t>
          </r>
        </is>
      </c>
      <c r="E71" s="51" t="n">
        <v>2.0</v>
      </c>
      <c r="F71" s="52" t="n">
        <v>0.102732</v>
      </c>
      <c r="G71" s="52" t="n">
        <f>F71*E71</f>
        <v>0.205464</v>
      </c>
    </row>
    <row r="72" customHeight="1" ht="15">
      <c r="A72" s="9" t="inlineStr"/>
      <c r="B72" s="9" t="inlineStr"/>
      <c r="C72" s="9" t="inlineStr"/>
      <c r="D72" s="9" t="inlineStr"/>
      <c r="E72" s="9" t="inlineStr"/>
      <c r="F72" s="53" t="inlineStr">
        <is>
          <r>
            <t xml:space="preserve">TOTAL:</t>
          </r>
        </is>
      </c>
      <c r="G72" s="54" t="n">
        <v>2.51750768871</v>
      </c>
    </row>
    <row r="73" customHeight="1" ht="24">
      <c r="A73" s="47" t="inlineStr">
        <is>
          <r>
            <t xml:space="preserve">[ Serviço ]</t>
          </r>
        </is>
      </c>
      <c r="B73" s="47" t="inlineStr">
        <is>
          <r>
            <rPr>
              <rFont val="Arial"/>
              <color rgb="000000"/>
              <sz val="7.0"/>
              <b val="true"/>
            </rPr>
            <t xml:space="preserve">88829</t>
          </r>
        </is>
      </c>
      <c r="C73" s="47" t="inlineStr">
        <is>
          <r>
            <t xml:space="preserve">BETONEIRA CAPACIDADE NOMINAL DE 400 L, CAPACIDADE DE MISTURA 280 L, MOTOR ELÉTRICO TRIFÁSICO POTÊNCIA DE 2 CV, SEM CARREGADOR - MATERIAIS NA OPERAÇÃO. AF_05/2023</t>
          </r>
        </is>
      </c>
      <c r="D73" s="48" t="inlineStr">
        <is>
          <r>
            <t xml:space="preserve">H</t>
          </r>
        </is>
      </c>
      <c r="E73" s="9" t="inlineStr"/>
      <c r="F73" s="9" t="inlineStr"/>
      <c r="G73" s="9" t="inlineStr"/>
    </row>
    <row r="74" customHeight="1" ht="36">
      <c r="A74" s="49" t="inlineStr">
        <is>
          <r>
            <t xml:space="preserve">2.1</t>
          </r>
        </is>
      </c>
      <c r="B74" s="49" t="inlineStr">
        <is>
          <r>
            <t xml:space="preserve">100615</t>
          </r>
        </is>
      </c>
      <c r="C74" s="49" t="inlineStr">
        <is>
          <r>
            <t xml:space="preserve">ASSENTAMENTO DE POSTE DE CONCRETO COM COMPRIMENTO NOMINAL DE 12 M, CARGA NOMINAL DE 600 DAN, ENGASTAMENTO BASE CONCRETADA COM 1 M DE CONCRETO E 0,8 M DE SOLO (NÃO INCLUI FORNECIMENTO). AF_04/2025</t>
          </r>
        </is>
      </c>
      <c r="D74" s="50" t="inlineStr">
        <is>
          <r>
            <t xml:space="preserve">UN</t>
          </r>
        </is>
      </c>
      <c r="E74" s="51" t="n">
        <v>1.0</v>
      </c>
      <c r="F74" s="52" t="n">
        <v>0.59743875114</v>
      </c>
      <c r="G74" s="52" t="n">
        <f>F74*E74</f>
        <v>0.59743875114</v>
      </c>
    </row>
    <row r="75" customHeight="1" ht="36">
      <c r="A75" s="49" t="inlineStr">
        <is>
          <r>
            <t xml:space="preserve">2.4</t>
          </r>
        </is>
      </c>
      <c r="B75" s="49" t="inlineStr">
        <is>
          <r>
            <t xml:space="preserve">100616</t>
          </r>
        </is>
      </c>
      <c r="C75" s="49" t="inlineStr">
        <is>
          <r>
            <t xml:space="preserve">ASSENTAMENTO DE POSTE DE CONCRETO COM COMPRIMENTO NOMINAL DE 12 M, CARGA NOMINAL DE 1000 DAN, ENGASTAMENTO BASE CONCRETADA COM 1 M DE CONCRETO E 0,8 M DE SOLO (NÃO INCLUI FORNECIMENTO). AF_04/2025</t>
          </r>
        </is>
      </c>
      <c r="D75" s="50" t="inlineStr">
        <is>
          <r>
            <t xml:space="preserve">UN</t>
          </r>
        </is>
      </c>
      <c r="E75" s="51" t="n">
        <v>1.0</v>
      </c>
      <c r="F75" s="52" t="n">
        <v>1.19704418757</v>
      </c>
      <c r="G75" s="52" t="n">
        <f>F75*E75</f>
        <v>1.19704418757</v>
      </c>
    </row>
    <row r="76" customHeight="1" ht="20">
      <c r="A76" s="49" t="inlineStr">
        <is>
          <r>
            <t xml:space="preserve">3.1</t>
          </r>
        </is>
      </c>
      <c r="B76" s="49" t="inlineStr">
        <is>
          <r>
            <t xml:space="preserve">COM-00833035</t>
          </r>
        </is>
      </c>
      <c r="C76" s="49" t="inlineStr">
        <is>
          <r>
            <t xml:space="preserve">MURETA PARA MEDIÇÃO - DIMENSÕES - 2,10x2,00x0,40M (REF ABR2024) (UN)</t>
          </r>
        </is>
      </c>
      <c r="D76" s="50" t="inlineStr">
        <is>
          <r>
            <t xml:space="preserve">UN</t>
          </r>
        </is>
      </c>
      <c r="E76" s="51" t="n">
        <v>1.0</v>
      </c>
      <c r="F76" s="52" t="n">
        <v>0.51756075</v>
      </c>
      <c r="G76" s="52" t="n">
        <f>F76*E76</f>
        <v>0.51756075</v>
      </c>
    </row>
    <row r="77" customHeight="1" ht="28">
      <c r="A77" s="49" t="inlineStr">
        <is>
          <r>
            <t xml:space="preserve">5.1</t>
          </r>
        </is>
      </c>
      <c r="B77" s="49" t="inlineStr">
        <is>
          <r>
            <t xml:space="preserve">97888</t>
          </r>
        </is>
      </c>
      <c r="C77" s="49" t="inlineStr">
        <is>
          <r>
            <t xml:space="preserve">CAIXA ENTERRADA ELÉTRICA RETANGULAR, EM ALVENARIA COM TIJOLOS CERÂMICOS MACIÇOS, FUNDO COM BRITA, DIMENSÕES INTERNAS: 0,6X0,6X0,6 M. AF_12/2020</t>
          </r>
        </is>
      </c>
      <c r="D77" s="50" t="inlineStr">
        <is>
          <r>
            <t xml:space="preserve">UN</t>
          </r>
        </is>
      </c>
      <c r="E77" s="51" t="n">
        <v>2.0</v>
      </c>
      <c r="F77" s="52" t="n">
        <v>0.102732</v>
      </c>
      <c r="G77" s="52" t="n">
        <f>F77*E77</f>
        <v>0.205464</v>
      </c>
    </row>
    <row r="78" customHeight="1" ht="15">
      <c r="A78" s="9" t="inlineStr"/>
      <c r="B78" s="9" t="inlineStr"/>
      <c r="C78" s="9" t="inlineStr"/>
      <c r="D78" s="9" t="inlineStr"/>
      <c r="E78" s="9" t="inlineStr"/>
      <c r="F78" s="53" t="inlineStr">
        <is>
          <r>
            <t xml:space="preserve">TOTAL:</t>
          </r>
        </is>
      </c>
      <c r="G78" s="54" t="n">
        <v>2.51750768871</v>
      </c>
    </row>
    <row r="79" customHeight="1" ht="24">
      <c r="A79" s="47" t="inlineStr">
        <is>
          <r>
            <t xml:space="preserve">[ Serviço ]</t>
          </r>
        </is>
      </c>
      <c r="B79" s="47" t="inlineStr">
        <is>
          <r>
            <rPr>
              <rFont val="Arial"/>
              <color rgb="000000"/>
              <sz val="7.0"/>
              <b val="true"/>
            </rPr>
            <t xml:space="preserve">89226</t>
          </r>
        </is>
      </c>
      <c r="C79" s="47" t="inlineStr">
        <is>
          <r>
            <t xml:space="preserve">BETONEIRA CAPACIDADE NOMINAL DE 600 L, CAPACIDADE DE MISTURA 360 L, MOTOR ELÉTRICO TRIFÁSICO POTÊNCIA DE 4 CV, SEM CARREGADOR - CHI DIURNO. AF_05/2023</t>
          </r>
        </is>
      </c>
      <c r="D79" s="48" t="inlineStr">
        <is>
          <r>
            <t xml:space="preserve">CHI</t>
          </r>
        </is>
      </c>
      <c r="E79" s="9" t="inlineStr"/>
      <c r="F79" s="9" t="inlineStr"/>
      <c r="G79" s="9" t="inlineStr"/>
    </row>
    <row r="80" customHeight="1" ht="20">
      <c r="A80" s="49" t="inlineStr">
        <is>
          <r>
            <t xml:space="preserve">3.1</t>
          </r>
        </is>
      </c>
      <c r="B80" s="49" t="inlineStr">
        <is>
          <r>
            <t xml:space="preserve">COM-00833035</t>
          </r>
        </is>
      </c>
      <c r="C80" s="49" t="inlineStr">
        <is>
          <r>
            <t xml:space="preserve">MURETA PARA MEDIÇÃO - DIMENSÕES - 2,10x2,00x0,40M (REF ABR2024) (UN)</t>
          </r>
        </is>
      </c>
      <c r="D80" s="50" t="inlineStr">
        <is>
          <r>
            <t xml:space="preserve">UN</t>
          </r>
        </is>
      </c>
      <c r="E80" s="51" t="n">
        <v>1.0</v>
      </c>
      <c r="F80" s="52" t="n">
        <v>0.08928619</v>
      </c>
      <c r="G80" s="52" t="n">
        <f>F80*E80</f>
        <v>0.08928619</v>
      </c>
    </row>
    <row r="81" customHeight="1" ht="28">
      <c r="A81" s="49" t="inlineStr">
        <is>
          <r>
            <t xml:space="preserve">5.1</t>
          </r>
        </is>
      </c>
      <c r="B81" s="49" t="inlineStr">
        <is>
          <r>
            <t xml:space="preserve">97888</t>
          </r>
        </is>
      </c>
      <c r="C81" s="49" t="inlineStr">
        <is>
          <r>
            <t xml:space="preserve">CAIXA ENTERRADA ELÉTRICA RETANGULAR, EM ALVENARIA COM TIJOLOS CERÂMICOS MACIÇOS, FUNDO COM BRITA, DIMENSÕES INTERNAS: 0,6X0,6X0,6 M. AF_12/2020</t>
          </r>
        </is>
      </c>
      <c r="D81" s="50" t="inlineStr">
        <is>
          <r>
            <t xml:space="preserve">UN</t>
          </r>
        </is>
      </c>
      <c r="E81" s="51" t="n">
        <v>2.0</v>
      </c>
      <c r="F81" s="52" t="n">
        <v>0.032352768</v>
      </c>
      <c r="G81" s="52" t="n">
        <f>F81*E81</f>
        <v>0.064705536</v>
      </c>
    </row>
    <row r="82" customHeight="1" ht="15">
      <c r="A82" s="9" t="inlineStr"/>
      <c r="B82" s="9" t="inlineStr"/>
      <c r="C82" s="9" t="inlineStr"/>
      <c r="D82" s="9" t="inlineStr"/>
      <c r="E82" s="9" t="inlineStr"/>
      <c r="F82" s="53" t="inlineStr">
        <is>
          <r>
            <t xml:space="preserve">TOTAL:</t>
          </r>
        </is>
      </c>
      <c r="G82" s="54" t="n">
        <v>0.153991726</v>
      </c>
    </row>
    <row r="83" customHeight="1" ht="24">
      <c r="A83" s="47" t="inlineStr">
        <is>
          <r>
            <t xml:space="preserve">[ Serviço ]</t>
          </r>
        </is>
      </c>
      <c r="B83" s="47" t="inlineStr">
        <is>
          <r>
            <rPr>
              <rFont val="Arial"/>
              <color rgb="000000"/>
              <sz val="7.0"/>
              <b val="true"/>
            </rPr>
            <t xml:space="preserve">89225</t>
          </r>
        </is>
      </c>
      <c r="C83" s="47" t="inlineStr">
        <is>
          <r>
            <t xml:space="preserve">BETONEIRA CAPACIDADE NOMINAL DE 600 L, CAPACIDADE DE MISTURA 360 L, MOTOR ELÉTRICO TRIFÁSICO POTÊNCIA DE 4 CV, SEM CARREGADOR - CHP DIURNO. AF_05/2023</t>
          </r>
        </is>
      </c>
      <c r="D83" s="48" t="inlineStr">
        <is>
          <r>
            <t xml:space="preserve">CHP</t>
          </r>
        </is>
      </c>
      <c r="E83" s="9" t="inlineStr"/>
      <c r="F83" s="9" t="inlineStr"/>
      <c r="G83" s="9" t="inlineStr"/>
    </row>
    <row r="84" customHeight="1" ht="20">
      <c r="A84" s="49" t="inlineStr">
        <is>
          <r>
            <t xml:space="preserve">3.1</t>
          </r>
        </is>
      </c>
      <c r="B84" s="49" t="inlineStr">
        <is>
          <r>
            <t xml:space="preserve">COM-00833035</t>
          </r>
        </is>
      </c>
      <c r="C84" s="49" t="inlineStr">
        <is>
          <r>
            <t xml:space="preserve">MURETA PARA MEDIÇÃO - DIMENSÕES - 2,10x2,00x0,40M (REF ABR2024) (UN)</t>
          </r>
        </is>
      </c>
      <c r="D84" s="50" t="inlineStr">
        <is>
          <r>
            <t xml:space="preserve">UN</t>
          </r>
        </is>
      </c>
      <c r="E84" s="51" t="n">
        <v>1.0</v>
      </c>
      <c r="F84" s="52" t="n">
        <v>0.094687985</v>
      </c>
      <c r="G84" s="52" t="n">
        <f>F84*E84</f>
        <v>0.094687985</v>
      </c>
    </row>
    <row r="85" customHeight="1" ht="28">
      <c r="A85" s="49" t="inlineStr">
        <is>
          <r>
            <t xml:space="preserve">5.1</t>
          </r>
        </is>
      </c>
      <c r="B85" s="49" t="inlineStr">
        <is>
          <r>
            <t xml:space="preserve">97888</t>
          </r>
        </is>
      </c>
      <c r="C85" s="49" t="inlineStr">
        <is>
          <r>
            <t xml:space="preserve">CAIXA ENTERRADA ELÉTRICA RETANGULAR, EM ALVENARIA COM TIJOLOS CERÂMICOS MACIÇOS, FUNDO COM BRITA, DIMENSÕES INTERNAS: 0,6X0,6X0,6 M. AF_12/2020</t>
          </r>
        </is>
      </c>
      <c r="D85" s="50" t="inlineStr">
        <is>
          <r>
            <t xml:space="preserve">UN</t>
          </r>
        </is>
      </c>
      <c r="E85" s="51" t="n">
        <v>2.0</v>
      </c>
      <c r="F85" s="52" t="n">
        <v>0.034309632</v>
      </c>
      <c r="G85" s="52" t="n">
        <f>F85*E85</f>
        <v>0.068619264</v>
      </c>
    </row>
    <row r="86" customHeight="1" ht="15">
      <c r="A86" s="9" t="inlineStr"/>
      <c r="B86" s="9" t="inlineStr"/>
      <c r="C86" s="9" t="inlineStr"/>
      <c r="D86" s="9" t="inlineStr"/>
      <c r="E86" s="9" t="inlineStr"/>
      <c r="F86" s="53" t="inlineStr">
        <is>
          <r>
            <t xml:space="preserve">TOTAL:</t>
          </r>
        </is>
      </c>
      <c r="G86" s="54" t="n">
        <v>0.163307249</v>
      </c>
    </row>
    <row r="87" customHeight="1" ht="24">
      <c r="A87" s="47" t="inlineStr">
        <is>
          <r>
            <t xml:space="preserve">[ Serviço ]</t>
          </r>
        </is>
      </c>
      <c r="B87" s="47" t="inlineStr">
        <is>
          <r>
            <rPr>
              <rFont val="Arial"/>
              <color rgb="000000"/>
              <sz val="7.0"/>
              <b val="true"/>
            </rPr>
            <t xml:space="preserve">89221</t>
          </r>
        </is>
      </c>
      <c r="C87" s="47" t="inlineStr">
        <is>
          <r>
            <t xml:space="preserve">BETONEIRA CAPACIDADE NOMINAL DE 600 L, CAPACIDADE DE MISTURA 360 L, MOTOR ELÉTRICO TRIFÁSICO POTÊNCIA DE 4 CV, SEM CARREGADOR - DEPRECIAÇÃO. AF_05/2023</t>
          </r>
        </is>
      </c>
      <c r="D87" s="48" t="inlineStr">
        <is>
          <r>
            <t xml:space="preserve">H</t>
          </r>
        </is>
      </c>
      <c r="E87" s="9" t="inlineStr"/>
      <c r="F87" s="9" t="inlineStr"/>
      <c r="G87" s="9" t="inlineStr"/>
    </row>
    <row r="88" customHeight="1" ht="20">
      <c r="A88" s="49" t="inlineStr">
        <is>
          <r>
            <t xml:space="preserve">3.1</t>
          </r>
        </is>
      </c>
      <c r="B88" s="49" t="inlineStr">
        <is>
          <r>
            <t xml:space="preserve">COM-00833035</t>
          </r>
        </is>
      </c>
      <c r="C88" s="49" t="inlineStr">
        <is>
          <r>
            <t xml:space="preserve">MURETA PARA MEDIÇÃO - DIMENSÕES - 2,10x2,00x0,40M (REF ABR2024) (UN)</t>
          </r>
        </is>
      </c>
      <c r="D88" s="50" t="inlineStr">
        <is>
          <r>
            <t xml:space="preserve">UN</t>
          </r>
        </is>
      </c>
      <c r="E88" s="51" t="n">
        <v>1.0</v>
      </c>
      <c r="F88" s="52" t="n">
        <v>0.183974175</v>
      </c>
      <c r="G88" s="52" t="n">
        <f>F88*E88</f>
        <v>0.183974175</v>
      </c>
    </row>
    <row r="89" customHeight="1" ht="28">
      <c r="A89" s="49" t="inlineStr">
        <is>
          <r>
            <t xml:space="preserve">5.1</t>
          </r>
        </is>
      </c>
      <c r="B89" s="49" t="inlineStr">
        <is>
          <r>
            <t xml:space="preserve">97888</t>
          </r>
        </is>
      </c>
      <c r="C89" s="49" t="inlineStr">
        <is>
          <r>
            <t xml:space="preserve">CAIXA ENTERRADA ELÉTRICA RETANGULAR, EM ALVENARIA COM TIJOLOS CERÂMICOS MACIÇOS, FUNDO COM BRITA, DIMENSÕES INTERNAS: 0,6X0,6X0,6 M. AF_12/2020</t>
          </r>
        </is>
      </c>
      <c r="D89" s="50" t="inlineStr">
        <is>
          <r>
            <t xml:space="preserve">UN</t>
          </r>
        </is>
      </c>
      <c r="E89" s="51" t="n">
        <v>2.0</v>
      </c>
      <c r="F89" s="52" t="n">
        <v>0.0666624</v>
      </c>
      <c r="G89" s="52" t="n">
        <f>F89*E89</f>
        <v>0.1333248</v>
      </c>
    </row>
    <row r="90" customHeight="1" ht="15">
      <c r="A90" s="9" t="inlineStr"/>
      <c r="B90" s="9" t="inlineStr"/>
      <c r="C90" s="9" t="inlineStr"/>
      <c r="D90" s="9" t="inlineStr"/>
      <c r="E90" s="9" t="inlineStr"/>
      <c r="F90" s="53" t="inlineStr">
        <is>
          <r>
            <t xml:space="preserve">TOTAL:</t>
          </r>
        </is>
      </c>
      <c r="G90" s="54" t="n">
        <v>0.317298975</v>
      </c>
    </row>
    <row r="91" customHeight="1" ht="24">
      <c r="A91" s="47" t="inlineStr">
        <is>
          <r>
            <t xml:space="preserve">[ Serviço ]</t>
          </r>
        </is>
      </c>
      <c r="B91" s="47" t="inlineStr">
        <is>
          <r>
            <rPr>
              <rFont val="Arial"/>
              <color rgb="000000"/>
              <sz val="7.0"/>
              <b val="true"/>
            </rPr>
            <t xml:space="preserve">89222</t>
          </r>
        </is>
      </c>
      <c r="C91" s="47" t="inlineStr">
        <is>
          <r>
            <t xml:space="preserve">BETONEIRA CAPACIDADE NOMINAL DE 600 L, CAPACIDADE DE MISTURA 360 L, MOTOR ELÉTRICO TRIFÁSICO POTÊNCIA DE 4 CV, SEM CARREGADOR - JUROS. AF_05/2023</t>
          </r>
        </is>
      </c>
      <c r="D91" s="48" t="inlineStr">
        <is>
          <r>
            <t xml:space="preserve">H</t>
          </r>
        </is>
      </c>
      <c r="E91" s="9" t="inlineStr"/>
      <c r="F91" s="9" t="inlineStr"/>
      <c r="G91" s="9" t="inlineStr"/>
    </row>
    <row r="92" customHeight="1" ht="20">
      <c r="A92" s="49" t="inlineStr">
        <is>
          <r>
            <t xml:space="preserve">3.1</t>
          </r>
        </is>
      </c>
      <c r="B92" s="49" t="inlineStr">
        <is>
          <r>
            <t xml:space="preserve">COM-00833035</t>
          </r>
        </is>
      </c>
      <c r="C92" s="49" t="inlineStr">
        <is>
          <r>
            <t xml:space="preserve">MURETA PARA MEDIÇÃO - DIMENSÕES - 2,10x2,00x0,40M (REF ABR2024) (UN)</t>
          </r>
        </is>
      </c>
      <c r="D92" s="50" t="inlineStr">
        <is>
          <r>
            <t xml:space="preserve">UN</t>
          </r>
        </is>
      </c>
      <c r="E92" s="51" t="n">
        <v>1.0</v>
      </c>
      <c r="F92" s="52" t="n">
        <v>0.183974175</v>
      </c>
      <c r="G92" s="52" t="n">
        <f>F92*E92</f>
        <v>0.183974175</v>
      </c>
    </row>
    <row r="93" customHeight="1" ht="28">
      <c r="A93" s="49" t="inlineStr">
        <is>
          <r>
            <t xml:space="preserve">5.1</t>
          </r>
        </is>
      </c>
      <c r="B93" s="49" t="inlineStr">
        <is>
          <r>
            <t xml:space="preserve">97888</t>
          </r>
        </is>
      </c>
      <c r="C93" s="49" t="inlineStr">
        <is>
          <r>
            <t xml:space="preserve">CAIXA ENTERRADA ELÉTRICA RETANGULAR, EM ALVENARIA COM TIJOLOS CERÂMICOS MACIÇOS, FUNDO COM BRITA, DIMENSÕES INTERNAS: 0,6X0,6X0,6 M. AF_12/2020</t>
          </r>
        </is>
      </c>
      <c r="D93" s="50" t="inlineStr">
        <is>
          <r>
            <t xml:space="preserve">UN</t>
          </r>
        </is>
      </c>
      <c r="E93" s="51" t="n">
        <v>2.0</v>
      </c>
      <c r="F93" s="52" t="n">
        <v>0.0666624</v>
      </c>
      <c r="G93" s="52" t="n">
        <f>F93*E93</f>
        <v>0.1333248</v>
      </c>
    </row>
    <row r="94" customHeight="1" ht="15">
      <c r="A94" s="9" t="inlineStr"/>
      <c r="B94" s="9" t="inlineStr"/>
      <c r="C94" s="9" t="inlineStr"/>
      <c r="D94" s="9" t="inlineStr"/>
      <c r="E94" s="9" t="inlineStr"/>
      <c r="F94" s="53" t="inlineStr">
        <is>
          <r>
            <t xml:space="preserve">TOTAL:</t>
          </r>
        </is>
      </c>
      <c r="G94" s="54" t="n">
        <v>0.317298975</v>
      </c>
    </row>
    <row r="95" customHeight="1" ht="24">
      <c r="A95" s="47" t="inlineStr">
        <is>
          <r>
            <t xml:space="preserve">[ Serviço ]</t>
          </r>
        </is>
      </c>
      <c r="B95" s="47" t="inlineStr">
        <is>
          <r>
            <rPr>
              <rFont val="Arial"/>
              <color rgb="000000"/>
              <sz val="7.0"/>
              <b val="true"/>
            </rPr>
            <t xml:space="preserve">89223</t>
          </r>
        </is>
      </c>
      <c r="C95" s="47" t="inlineStr">
        <is>
          <r>
            <t xml:space="preserve">BETONEIRA CAPACIDADE NOMINAL DE 600 L, CAPACIDADE DE MISTURA 360 L, MOTOR ELÉTRICO TRIFÁSICO POTÊNCIA DE 4 CV, SEM CARREGADOR - MANUTENÇÃO. AF_05/2023</t>
          </r>
        </is>
      </c>
      <c r="D95" s="48" t="inlineStr">
        <is>
          <r>
            <t xml:space="preserve">H</t>
          </r>
        </is>
      </c>
      <c r="E95" s="9" t="inlineStr"/>
      <c r="F95" s="9" t="inlineStr"/>
      <c r="G95" s="9" t="inlineStr"/>
    </row>
    <row r="96" customHeight="1" ht="20">
      <c r="A96" s="49" t="inlineStr">
        <is>
          <r>
            <t xml:space="preserve">3.1</t>
          </r>
        </is>
      </c>
      <c r="B96" s="49" t="inlineStr">
        <is>
          <r>
            <t xml:space="preserve">COM-00833035</t>
          </r>
        </is>
      </c>
      <c r="C96" s="49" t="inlineStr">
        <is>
          <r>
            <t xml:space="preserve">MURETA PARA MEDIÇÃO - DIMENSÕES - 2,10x2,00x0,40M (REF ABR2024) (UN)</t>
          </r>
        </is>
      </c>
      <c r="D96" s="50" t="inlineStr">
        <is>
          <r>
            <t xml:space="preserve">UN</t>
          </r>
        </is>
      </c>
      <c r="E96" s="51" t="n">
        <v>1.0</v>
      </c>
      <c r="F96" s="52" t="n">
        <v>0.094687985</v>
      </c>
      <c r="G96" s="52" t="n">
        <f>F96*E96</f>
        <v>0.094687985</v>
      </c>
    </row>
    <row r="97" customHeight="1" ht="28">
      <c r="A97" s="49" t="inlineStr">
        <is>
          <r>
            <t xml:space="preserve">5.1</t>
          </r>
        </is>
      </c>
      <c r="B97" s="49" t="inlineStr">
        <is>
          <r>
            <t xml:space="preserve">97888</t>
          </r>
        </is>
      </c>
      <c r="C97" s="49" t="inlineStr">
        <is>
          <r>
            <t xml:space="preserve">CAIXA ENTERRADA ELÉTRICA RETANGULAR, EM ALVENARIA COM TIJOLOS CERÂMICOS MACIÇOS, FUNDO COM BRITA, DIMENSÕES INTERNAS: 0,6X0,6X0,6 M. AF_12/2020</t>
          </r>
        </is>
      </c>
      <c r="D97" s="50" t="inlineStr">
        <is>
          <r>
            <t xml:space="preserve">UN</t>
          </r>
        </is>
      </c>
      <c r="E97" s="51" t="n">
        <v>2.0</v>
      </c>
      <c r="F97" s="52" t="n">
        <v>0.034309632</v>
      </c>
      <c r="G97" s="52" t="n">
        <f>F97*E97</f>
        <v>0.068619264</v>
      </c>
    </row>
    <row r="98" customHeight="1" ht="15">
      <c r="A98" s="9" t="inlineStr"/>
      <c r="B98" s="9" t="inlineStr"/>
      <c r="C98" s="9" t="inlineStr"/>
      <c r="D98" s="9" t="inlineStr"/>
      <c r="E98" s="9" t="inlineStr"/>
      <c r="F98" s="53" t="inlineStr">
        <is>
          <r>
            <t xml:space="preserve">TOTAL:</t>
          </r>
        </is>
      </c>
      <c r="G98" s="54" t="n">
        <v>0.163307249</v>
      </c>
    </row>
    <row r="99" customHeight="1" ht="24">
      <c r="A99" s="47" t="inlineStr">
        <is>
          <r>
            <t xml:space="preserve">[ Serviço ]</t>
          </r>
        </is>
      </c>
      <c r="B99" s="47" t="inlineStr">
        <is>
          <r>
            <rPr>
              <rFont val="Arial"/>
              <color rgb="000000"/>
              <sz val="7.0"/>
              <b val="true"/>
            </rPr>
            <t xml:space="preserve">89224</t>
          </r>
        </is>
      </c>
      <c r="C99" s="47" t="inlineStr">
        <is>
          <r>
            <t xml:space="preserve">BETONEIRA CAPACIDADE NOMINAL DE 600 L, CAPACIDADE DE MISTURA 360 L, MOTOR ELÉTRICO TRIFÁSICO POTÊNCIA DE 4 CV, SEM CARREGADOR - MATERIAIS NA OPERAÇÃO. AF_05/2023</t>
          </r>
        </is>
      </c>
      <c r="D99" s="48" t="inlineStr">
        <is>
          <r>
            <t xml:space="preserve">H</t>
          </r>
        </is>
      </c>
      <c r="E99" s="9" t="inlineStr"/>
      <c r="F99" s="9" t="inlineStr"/>
      <c r="G99" s="9" t="inlineStr"/>
    </row>
    <row r="100" customHeight="1" ht="20">
      <c r="A100" s="49" t="inlineStr">
        <is>
          <r>
            <t xml:space="preserve">3.1</t>
          </r>
        </is>
      </c>
      <c r="B100" s="49" t="inlineStr">
        <is>
          <r>
            <t xml:space="preserve">COM-00833035</t>
          </r>
        </is>
      </c>
      <c r="C100" s="49" t="inlineStr">
        <is>
          <r>
            <t xml:space="preserve">MURETA PARA MEDIÇÃO - DIMENSÕES - 2,10x2,00x0,40M (REF ABR2024) (UN)</t>
          </r>
        </is>
      </c>
      <c r="D100" s="50" t="inlineStr">
        <is>
          <r>
            <t xml:space="preserve">UN</t>
          </r>
        </is>
      </c>
      <c r="E100" s="51" t="n">
        <v>1.0</v>
      </c>
      <c r="F100" s="52" t="n">
        <v>0.094687985</v>
      </c>
      <c r="G100" s="52" t="n">
        <f>F100*E100</f>
        <v>0.094687985</v>
      </c>
    </row>
    <row r="101" customHeight="1" ht="28">
      <c r="A101" s="49" t="inlineStr">
        <is>
          <r>
            <t xml:space="preserve">5.1</t>
          </r>
        </is>
      </c>
      <c r="B101" s="49" t="inlineStr">
        <is>
          <r>
            <t xml:space="preserve">97888</t>
          </r>
        </is>
      </c>
      <c r="C101" s="49" t="inlineStr">
        <is>
          <r>
            <t xml:space="preserve">CAIXA ENTERRADA ELÉTRICA RETANGULAR, EM ALVENARIA COM TIJOLOS CERÂMICOS MACIÇOS, FUNDO COM BRITA, DIMENSÕES INTERNAS: 0,6X0,6X0,6 M. AF_12/2020</t>
          </r>
        </is>
      </c>
      <c r="D101" s="50" t="inlineStr">
        <is>
          <r>
            <t xml:space="preserve">UN</t>
          </r>
        </is>
      </c>
      <c r="E101" s="51" t="n">
        <v>2.0</v>
      </c>
      <c r="F101" s="52" t="n">
        <v>0.034309632</v>
      </c>
      <c r="G101" s="52" t="n">
        <f>F101*E101</f>
        <v>0.068619264</v>
      </c>
    </row>
    <row r="102" customHeight="1" ht="15">
      <c r="A102" s="9" t="inlineStr"/>
      <c r="B102" s="9" t="inlineStr"/>
      <c r="C102" s="9" t="inlineStr"/>
      <c r="D102" s="9" t="inlineStr"/>
      <c r="E102" s="9" t="inlineStr"/>
      <c r="F102" s="53" t="inlineStr">
        <is>
          <r>
            <t xml:space="preserve">TOTAL:</t>
          </r>
        </is>
      </c>
      <c r="G102" s="54" t="n">
        <v>0.163307249</v>
      </c>
    </row>
    <row r="103" customHeight="1" ht="32">
      <c r="A103" s="47" t="inlineStr">
        <is>
          <r>
            <t xml:space="preserve">[ Serviço ]</t>
          </r>
        </is>
      </c>
      <c r="B103" s="47" t="inlineStr">
        <is>
          <r>
            <rPr>
              <rFont val="Arial"/>
              <color rgb="000000"/>
              <sz val="7.0"/>
              <b val="true"/>
            </rPr>
            <t xml:space="preserve">5903</t>
          </r>
        </is>
      </c>
      <c r="C103" s="47" t="inlineStr">
        <is>
          <r>
            <t xml:space="preserve">CAMINHÃO PIPA 10.000 L TRUCADO, PESO BRUTO TOTAL 23.000 KG, CARGA ÚTIL MÁXIMA 15.935 KG, DISTÂNCIA ENTRE EIXOS 4,8 M, POTÊNCIA 230 CV, INCLUSIVE TANQUE DE AÇO PARA TRANSPORTE DE ÁGUA - CHI DIURNO. AF_06/2014</t>
          </r>
        </is>
      </c>
      <c r="D103" s="48" t="inlineStr">
        <is>
          <r>
            <t xml:space="preserve">CHI</t>
          </r>
        </is>
      </c>
      <c r="E103" s="9" t="inlineStr"/>
      <c r="F103" s="9" t="inlineStr"/>
      <c r="G103" s="9" t="inlineStr"/>
    </row>
    <row r="104" customHeight="1" ht="20">
      <c r="A104" s="49" t="inlineStr">
        <is>
          <r>
            <t xml:space="preserve">3.1</t>
          </r>
        </is>
      </c>
      <c r="B104" s="49" t="inlineStr">
        <is>
          <r>
            <t xml:space="preserve">COM-00833035</t>
          </r>
        </is>
      </c>
      <c r="C104" s="49" t="inlineStr">
        <is>
          <r>
            <t xml:space="preserve">MURETA PARA MEDIÇÃO - DIMENSÕES - 2,10x2,00x0,40M (REF ABR2024) (UN)</t>
          </r>
        </is>
      </c>
      <c r="D104" s="50" t="inlineStr">
        <is>
          <r>
            <t xml:space="preserve">UN</t>
          </r>
        </is>
      </c>
      <c r="E104" s="51" t="n">
        <v>1.0</v>
      </c>
      <c r="F104" s="52" t="n">
        <v>4.8E-5</v>
      </c>
      <c r="G104" s="52" t="n">
        <f>F104*E104</f>
        <v>4.8E-5</v>
      </c>
    </row>
    <row r="105" customHeight="1" ht="15">
      <c r="A105" s="9" t="inlineStr"/>
      <c r="B105" s="9" t="inlineStr"/>
      <c r="C105" s="9" t="inlineStr"/>
      <c r="D105" s="9" t="inlineStr"/>
      <c r="E105" s="9" t="inlineStr"/>
      <c r="F105" s="53" t="inlineStr">
        <is>
          <r>
            <t xml:space="preserve">TOTAL:</t>
          </r>
        </is>
      </c>
      <c r="G105" s="54" t="n">
        <v>4.8E-5</v>
      </c>
    </row>
    <row r="106" customHeight="1" ht="32">
      <c r="A106" s="47" t="inlineStr">
        <is>
          <r>
            <t xml:space="preserve">[ Serviço ]</t>
          </r>
        </is>
      </c>
      <c r="B106" s="47" t="inlineStr">
        <is>
          <r>
            <rPr>
              <rFont val="Arial"/>
              <color rgb="000000"/>
              <sz val="7.0"/>
              <b val="true"/>
            </rPr>
            <t xml:space="preserve">5901</t>
          </r>
        </is>
      </c>
      <c r="C106" s="47" t="inlineStr">
        <is>
          <r>
            <t xml:space="preserve">CAMINHÃO PIPA 10.000 L TRUCADO, PESO BRUTO TOTAL 23.000 KG, CARGA ÚTIL MÁXIMA 15.935 KG, DISTÂNCIA ENTRE EIXOS 4,8 M, POTÊNCIA 230 CV, INCLUSIVE TANQUE DE AÇO PARA TRANSPORTE DE ÁGUA - CHP DIURNO. AF_06/2014</t>
          </r>
        </is>
      </c>
      <c r="D106" s="48" t="inlineStr">
        <is>
          <r>
            <t xml:space="preserve">CHP</t>
          </r>
        </is>
      </c>
      <c r="E106" s="9" t="inlineStr"/>
      <c r="F106" s="9" t="inlineStr"/>
      <c r="G106" s="9" t="inlineStr"/>
    </row>
    <row r="107" customHeight="1" ht="20">
      <c r="A107" s="49" t="inlineStr">
        <is>
          <r>
            <t xml:space="preserve">3.1</t>
          </r>
        </is>
      </c>
      <c r="B107" s="49" t="inlineStr">
        <is>
          <r>
            <t xml:space="preserve">COM-00833035</t>
          </r>
        </is>
      </c>
      <c r="C107" s="49" t="inlineStr">
        <is>
          <r>
            <t xml:space="preserve">MURETA PARA MEDIÇÃO - DIMENSÕES - 2,10x2,00x0,40M (REF ABR2024) (UN)</t>
          </r>
        </is>
      </c>
      <c r="D107" s="50" t="inlineStr">
        <is>
          <r>
            <t xml:space="preserve">UN</t>
          </r>
        </is>
      </c>
      <c r="E107" s="51" t="n">
        <v>1.0</v>
      </c>
      <c r="F107" s="52" t="n">
        <v>4.32E-4</v>
      </c>
      <c r="G107" s="52" t="n">
        <f>F107*E107</f>
        <v>4.32E-4</v>
      </c>
    </row>
    <row r="108" customHeight="1" ht="15">
      <c r="A108" s="9" t="inlineStr"/>
      <c r="B108" s="9" t="inlineStr"/>
      <c r="C108" s="9" t="inlineStr"/>
      <c r="D108" s="9" t="inlineStr"/>
      <c r="E108" s="9" t="inlineStr"/>
      <c r="F108" s="53" t="inlineStr">
        <is>
          <r>
            <t xml:space="preserve">TOTAL:</t>
          </r>
        </is>
      </c>
      <c r="G108" s="54" t="n">
        <v>4.32E-4</v>
      </c>
    </row>
    <row r="109" customHeight="1" ht="32">
      <c r="A109" s="47" t="inlineStr">
        <is>
          <r>
            <t xml:space="preserve">[ Serviço ]</t>
          </r>
        </is>
      </c>
      <c r="B109" s="47" t="inlineStr">
        <is>
          <r>
            <rPr>
              <rFont val="Arial"/>
              <color rgb="000000"/>
              <sz val="7.0"/>
              <b val="true"/>
            </rPr>
            <t xml:space="preserve">91396</t>
          </r>
        </is>
      </c>
      <c r="C109" s="47" t="inlineStr">
        <is>
          <r>
            <t xml:space="preserve">CAMINHÃO PIPA 10.000 L TRUCADO, PESO BRUTO TOTAL 23.000 KG, CARGA ÚTIL MÁXIMA 15.935 KG, DISTÂNCIA ENTRE EIXOS 4,8 M, POTÊNCIA 230 CV, INCLUSIVE TANQUE DE AÇO PARA TRANSPORTE DE ÁGUA - DEPRECIAÇÃO. AF_06/2014</t>
          </r>
        </is>
      </c>
      <c r="D109" s="48" t="inlineStr">
        <is>
          <r>
            <t xml:space="preserve">H</t>
          </r>
        </is>
      </c>
      <c r="E109" s="9" t="inlineStr"/>
      <c r="F109" s="9" t="inlineStr"/>
      <c r="G109" s="9" t="inlineStr"/>
    </row>
    <row r="110" customHeight="1" ht="20">
      <c r="A110" s="49" t="inlineStr">
        <is>
          <r>
            <t xml:space="preserve">3.1</t>
          </r>
        </is>
      </c>
      <c r="B110" s="49" t="inlineStr">
        <is>
          <r>
            <t xml:space="preserve">COM-00833035</t>
          </r>
        </is>
      </c>
      <c r="C110" s="49" t="inlineStr">
        <is>
          <r>
            <t xml:space="preserve">MURETA PARA MEDIÇÃO - DIMENSÕES - 2,10x2,00x0,40M (REF ABR2024) (UN)</t>
          </r>
        </is>
      </c>
      <c r="D110" s="50" t="inlineStr">
        <is>
          <r>
            <t xml:space="preserve">UN</t>
          </r>
        </is>
      </c>
      <c r="E110" s="51" t="n">
        <v>1.0</v>
      </c>
      <c r="F110" s="52" t="n">
        <v>4.8E-4</v>
      </c>
      <c r="G110" s="52" t="n">
        <f>F110*E110</f>
        <v>4.8E-4</v>
      </c>
    </row>
    <row r="111" customHeight="1" ht="15">
      <c r="A111" s="9" t="inlineStr"/>
      <c r="B111" s="9" t="inlineStr"/>
      <c r="C111" s="9" t="inlineStr"/>
      <c r="D111" s="9" t="inlineStr"/>
      <c r="E111" s="9" t="inlineStr"/>
      <c r="F111" s="53" t="inlineStr">
        <is>
          <r>
            <t xml:space="preserve">TOTAL:</t>
          </r>
        </is>
      </c>
      <c r="G111" s="54" t="n">
        <v>4.8E-4</v>
      </c>
    </row>
    <row r="112" customHeight="1" ht="32">
      <c r="A112" s="47" t="inlineStr">
        <is>
          <r>
            <t xml:space="preserve">[ Serviço ]</t>
          </r>
        </is>
      </c>
      <c r="B112" s="47" t="inlineStr">
        <is>
          <r>
            <rPr>
              <rFont val="Arial"/>
              <color rgb="000000"/>
              <sz val="7.0"/>
              <b val="true"/>
            </rPr>
            <t xml:space="preserve">91398</t>
          </r>
        </is>
      </c>
      <c r="C112" s="47" t="inlineStr">
        <is>
          <r>
            <t xml:space="preserve">CAMINHÃO PIPA 10.000 L TRUCADO, PESO BRUTO TOTAL 23.000 KG, CARGA ÚTIL MÁXIMA 15.935 KG, DISTÂNCIA ENTRE EIXOS 4,8 M, POTÊNCIA 230 CV, INCLUSIVE TANQUE DE AÇO PARA TRANSPORTE DE ÁGUA - IMPOSTOS E SEGUROS. AF_06/2014</t>
          </r>
        </is>
      </c>
      <c r="D112" s="48" t="inlineStr">
        <is>
          <r>
            <t xml:space="preserve">H</t>
          </r>
        </is>
      </c>
      <c r="E112" s="9" t="inlineStr"/>
      <c r="F112" s="9" t="inlineStr"/>
      <c r="G112" s="9" t="inlineStr"/>
    </row>
    <row r="113" customHeight="1" ht="20">
      <c r="A113" s="49" t="inlineStr">
        <is>
          <r>
            <t xml:space="preserve">3.1</t>
          </r>
        </is>
      </c>
      <c r="B113" s="49" t="inlineStr">
        <is>
          <r>
            <t xml:space="preserve">COM-00833035</t>
          </r>
        </is>
      </c>
      <c r="C113" s="49" t="inlineStr">
        <is>
          <r>
            <t xml:space="preserve">MURETA PARA MEDIÇÃO - DIMENSÕES - 2,10x2,00x0,40M (REF ABR2024) (UN)</t>
          </r>
        </is>
      </c>
      <c r="D113" s="50" t="inlineStr">
        <is>
          <r>
            <t xml:space="preserve">UN</t>
          </r>
        </is>
      </c>
      <c r="E113" s="51" t="n">
        <v>1.0</v>
      </c>
      <c r="F113" s="52" t="n">
        <v>4.8E-4</v>
      </c>
      <c r="G113" s="52" t="n">
        <f>F113*E113</f>
        <v>4.8E-4</v>
      </c>
    </row>
    <row r="114" customHeight="1" ht="15">
      <c r="A114" s="9" t="inlineStr"/>
      <c r="B114" s="9" t="inlineStr"/>
      <c r="C114" s="9" t="inlineStr"/>
      <c r="D114" s="9" t="inlineStr"/>
      <c r="E114" s="9" t="inlineStr"/>
      <c r="F114" s="53" t="inlineStr">
        <is>
          <r>
            <t xml:space="preserve">TOTAL:</t>
          </r>
        </is>
      </c>
      <c r="G114" s="54" t="n">
        <v>4.8E-4</v>
      </c>
    </row>
    <row r="115" customHeight="1" ht="32">
      <c r="A115" s="47" t="inlineStr">
        <is>
          <r>
            <t xml:space="preserve">[ Serviço ]</t>
          </r>
        </is>
      </c>
      <c r="B115" s="47" t="inlineStr">
        <is>
          <r>
            <rPr>
              <rFont val="Arial"/>
              <color rgb="000000"/>
              <sz val="7.0"/>
              <b val="true"/>
            </rPr>
            <t xml:space="preserve">91397</t>
          </r>
        </is>
      </c>
      <c r="C115" s="47" t="inlineStr">
        <is>
          <r>
            <t xml:space="preserve">CAMINHÃO PIPA 10.000 L TRUCADO, PESO BRUTO TOTAL 23.000 KG, CARGA ÚTIL MÁXIMA 15.935 KG, DISTÂNCIA ENTRE EIXOS 4,8 M, POTÊNCIA 230 CV, INCLUSIVE TANQUE DE AÇO PARA TRANSPORTE DE ÁGUA - JUROS. AF_06/2014</t>
          </r>
        </is>
      </c>
      <c r="D115" s="48" t="inlineStr">
        <is>
          <r>
            <t xml:space="preserve">H</t>
          </r>
        </is>
      </c>
      <c r="E115" s="9" t="inlineStr"/>
      <c r="F115" s="9" t="inlineStr"/>
      <c r="G115" s="9" t="inlineStr"/>
    </row>
    <row r="116" customHeight="1" ht="20">
      <c r="A116" s="49" t="inlineStr">
        <is>
          <r>
            <t xml:space="preserve">3.1</t>
          </r>
        </is>
      </c>
      <c r="B116" s="49" t="inlineStr">
        <is>
          <r>
            <t xml:space="preserve">COM-00833035</t>
          </r>
        </is>
      </c>
      <c r="C116" s="49" t="inlineStr">
        <is>
          <r>
            <t xml:space="preserve">MURETA PARA MEDIÇÃO - DIMENSÕES - 2,10x2,00x0,40M (REF ABR2024) (UN)</t>
          </r>
        </is>
      </c>
      <c r="D116" s="50" t="inlineStr">
        <is>
          <r>
            <t xml:space="preserve">UN</t>
          </r>
        </is>
      </c>
      <c r="E116" s="51" t="n">
        <v>1.0</v>
      </c>
      <c r="F116" s="52" t="n">
        <v>4.8E-4</v>
      </c>
      <c r="G116" s="52" t="n">
        <f>F116*E116</f>
        <v>4.8E-4</v>
      </c>
    </row>
    <row r="117" customHeight="1" ht="15">
      <c r="A117" s="9" t="inlineStr"/>
      <c r="B117" s="9" t="inlineStr"/>
      <c r="C117" s="9" t="inlineStr"/>
      <c r="D117" s="9" t="inlineStr"/>
      <c r="E117" s="9" t="inlineStr"/>
      <c r="F117" s="53" t="inlineStr">
        <is>
          <r>
            <t xml:space="preserve">TOTAL:</t>
          </r>
        </is>
      </c>
      <c r="G117" s="54" t="n">
        <v>4.8E-4</v>
      </c>
    </row>
    <row r="118" customHeight="1" ht="32">
      <c r="A118" s="47" t="inlineStr">
        <is>
          <r>
            <t xml:space="preserve">[ Serviço ]</t>
          </r>
        </is>
      </c>
      <c r="B118" s="47" t="inlineStr">
        <is>
          <r>
            <rPr>
              <rFont val="Arial"/>
              <color rgb="000000"/>
              <sz val="7.0"/>
              <b val="true"/>
            </rPr>
            <t xml:space="preserve">5763</t>
          </r>
        </is>
      </c>
      <c r="C118" s="47" t="inlineStr">
        <is>
          <r>
            <t xml:space="preserve">CAMINHÃO PIPA 10.000 L TRUCADO, PESO BRUTO TOTAL 23.000 KG, CARGA ÚTIL MÁXIMA 15.935 KG, DISTÂNCIA ENTRE EIXOS 4,8 M, POTÊNCIA 230 CV, INCLUSIVE TANQUE DE AÇO PARA TRANSPORTE DE ÁGUA - MANUTENÇÃO. AF_06/2014</t>
          </r>
        </is>
      </c>
      <c r="D118" s="48" t="inlineStr">
        <is>
          <r>
            <t xml:space="preserve">H</t>
          </r>
        </is>
      </c>
      <c r="E118" s="9" t="inlineStr"/>
      <c r="F118" s="9" t="inlineStr"/>
      <c r="G118" s="9" t="inlineStr"/>
    </row>
    <row r="119" customHeight="1" ht="20">
      <c r="A119" s="49" t="inlineStr">
        <is>
          <r>
            <t xml:space="preserve">3.1</t>
          </r>
        </is>
      </c>
      <c r="B119" s="49" t="inlineStr">
        <is>
          <r>
            <t xml:space="preserve">COM-00833035</t>
          </r>
        </is>
      </c>
      <c r="C119" s="49" t="inlineStr">
        <is>
          <r>
            <t xml:space="preserve">MURETA PARA MEDIÇÃO - DIMENSÕES - 2,10x2,00x0,40M (REF ABR2024) (UN)</t>
          </r>
        </is>
      </c>
      <c r="D119" s="50" t="inlineStr">
        <is>
          <r>
            <t xml:space="preserve">UN</t>
          </r>
        </is>
      </c>
      <c r="E119" s="51" t="n">
        <v>1.0</v>
      </c>
      <c r="F119" s="52" t="n">
        <v>4.32E-4</v>
      </c>
      <c r="G119" s="52" t="n">
        <f>F119*E119</f>
        <v>4.32E-4</v>
      </c>
    </row>
    <row r="120" customHeight="1" ht="15">
      <c r="A120" s="9" t="inlineStr"/>
      <c r="B120" s="9" t="inlineStr"/>
      <c r="C120" s="9" t="inlineStr"/>
      <c r="D120" s="9" t="inlineStr"/>
      <c r="E120" s="9" t="inlineStr"/>
      <c r="F120" s="53" t="inlineStr">
        <is>
          <r>
            <t xml:space="preserve">TOTAL:</t>
          </r>
        </is>
      </c>
      <c r="G120" s="54" t="n">
        <v>4.32E-4</v>
      </c>
    </row>
    <row r="121" customHeight="1" ht="32">
      <c r="A121" s="47" t="inlineStr">
        <is>
          <r>
            <t xml:space="preserve">[ Serviço ]</t>
          </r>
        </is>
      </c>
      <c r="B121" s="47" t="inlineStr">
        <is>
          <r>
            <rPr>
              <rFont val="Arial"/>
              <color rgb="000000"/>
              <sz val="7.0"/>
              <b val="true"/>
            </rPr>
            <t xml:space="preserve">53831</t>
          </r>
        </is>
      </c>
      <c r="C121" s="47" t="inlineStr">
        <is>
          <r>
            <t xml:space="preserve">CAMINHÃO PIPA 10.000 L TRUCADO, PESO BRUTO TOTAL 23.000 KG, CARGA ÚTIL MÁXIMA 15.935 KG, DISTÂNCIA ENTRE EIXOS 4,8 M, POTÊNCIA 230 CV, INCLUSIVE TANQUE DE AÇO PARA TRANSPORTE DE ÁGUA - MATERIAIS NA OPERAÇÃO. AF_06/2014</t>
          </r>
        </is>
      </c>
      <c r="D121" s="48" t="inlineStr">
        <is>
          <r>
            <t xml:space="preserve">H</t>
          </r>
        </is>
      </c>
      <c r="E121" s="9" t="inlineStr"/>
      <c r="F121" s="9" t="inlineStr"/>
      <c r="G121" s="9" t="inlineStr"/>
    </row>
    <row r="122" customHeight="1" ht="20">
      <c r="A122" s="49" t="inlineStr">
        <is>
          <r>
            <t xml:space="preserve">3.1</t>
          </r>
        </is>
      </c>
      <c r="B122" s="49" t="inlineStr">
        <is>
          <r>
            <t xml:space="preserve">COM-00833035</t>
          </r>
        </is>
      </c>
      <c r="C122" s="49" t="inlineStr">
        <is>
          <r>
            <t xml:space="preserve">MURETA PARA MEDIÇÃO - DIMENSÕES - 2,10x2,00x0,40M (REF ABR2024) (UN)</t>
          </r>
        </is>
      </c>
      <c r="D122" s="50" t="inlineStr">
        <is>
          <r>
            <t xml:space="preserve">UN</t>
          </r>
        </is>
      </c>
      <c r="E122" s="51" t="n">
        <v>1.0</v>
      </c>
      <c r="F122" s="52" t="n">
        <v>4.32E-4</v>
      </c>
      <c r="G122" s="52" t="n">
        <f>F122*E122</f>
        <v>4.32E-4</v>
      </c>
    </row>
    <row r="123" customHeight="1" ht="15">
      <c r="A123" s="9" t="inlineStr"/>
      <c r="B123" s="9" t="inlineStr"/>
      <c r="C123" s="9" t="inlineStr"/>
      <c r="D123" s="9" t="inlineStr"/>
      <c r="E123" s="9" t="inlineStr"/>
      <c r="F123" s="53" t="inlineStr">
        <is>
          <r>
            <t xml:space="preserve">TOTAL:</t>
          </r>
        </is>
      </c>
      <c r="G123" s="54" t="n">
        <v>4.32E-4</v>
      </c>
    </row>
    <row r="124" customHeight="1" ht="15">
      <c r="A124" s="47" t="inlineStr">
        <is>
          <r>
            <t xml:space="preserve">[ Serviço ]</t>
          </r>
        </is>
      </c>
      <c r="B124" s="47" t="inlineStr">
        <is>
          <r>
            <rPr>
              <rFont val="Arial"/>
              <color rgb="000000"/>
              <sz val="7.0"/>
              <b val="true"/>
            </rPr>
            <t xml:space="preserve">88261</t>
          </r>
        </is>
      </c>
      <c r="C124" s="47" t="inlineStr">
        <is>
          <r>
            <t xml:space="preserve">CARPINTEIRO DE ESQUADRIAS COM ENCARGOS COMPLEMENTARES</t>
          </r>
        </is>
      </c>
      <c r="D124" s="48" t="inlineStr">
        <is>
          <r>
            <t xml:space="preserve">H</t>
          </r>
        </is>
      </c>
      <c r="E124" s="9" t="inlineStr"/>
      <c r="F124" s="9" t="inlineStr"/>
      <c r="G124" s="9" t="inlineStr"/>
    </row>
    <row r="125" customHeight="1" ht="28">
      <c r="A125" s="49" t="inlineStr">
        <is>
          <r>
            <t xml:space="preserve">5.1</t>
          </r>
        </is>
      </c>
      <c r="B125" s="49" t="inlineStr">
        <is>
          <r>
            <t xml:space="preserve">97888</t>
          </r>
        </is>
      </c>
      <c r="C125" s="49" t="inlineStr">
        <is>
          <r>
            <t xml:space="preserve">CAIXA ENTERRADA ELÉTRICA RETANGULAR, EM ALVENARIA COM TIJOLOS CERÂMICOS MACIÇOS, FUNDO COM BRITA, DIMENSÕES INTERNAS: 0,6X0,6X0,6 M. AF_12/2020</t>
          </r>
        </is>
      </c>
      <c r="D125" s="50" t="inlineStr">
        <is>
          <r>
            <t xml:space="preserve">UN</t>
          </r>
        </is>
      </c>
      <c r="E125" s="51" t="n">
        <v>2.0</v>
      </c>
      <c r="F125" s="52" t="n">
        <v>0.1647744</v>
      </c>
      <c r="G125" s="52" t="n">
        <f>F125*E125</f>
        <v>0.3295488</v>
      </c>
    </row>
    <row r="126" customHeight="1" ht="15">
      <c r="A126" s="9" t="inlineStr"/>
      <c r="B126" s="9" t="inlineStr"/>
      <c r="C126" s="9" t="inlineStr"/>
      <c r="D126" s="9" t="inlineStr"/>
      <c r="E126" s="9" t="inlineStr"/>
      <c r="F126" s="53" t="inlineStr">
        <is>
          <r>
            <t xml:space="preserve">TOTAL:</t>
          </r>
        </is>
      </c>
      <c r="G126" s="54" t="n">
        <v>0.3295488</v>
      </c>
    </row>
    <row r="127" customHeight="1" ht="15">
      <c r="A127" s="47" t="inlineStr">
        <is>
          <r>
            <t xml:space="preserve">[ Serviço ]</t>
          </r>
        </is>
      </c>
      <c r="B127" s="47" t="inlineStr">
        <is>
          <r>
            <rPr>
              <rFont val="Arial"/>
              <color rgb="000000"/>
              <sz val="7.0"/>
              <b val="true"/>
            </rPr>
            <t xml:space="preserve">88262</t>
          </r>
        </is>
      </c>
      <c r="C127" s="47" t="inlineStr">
        <is>
          <r>
            <t xml:space="preserve">CARPINTEIRO DE FORMAS COM ENCARGOS COMPLEMENTARES</t>
          </r>
        </is>
      </c>
      <c r="D127" s="48" t="inlineStr">
        <is>
          <r>
            <t xml:space="preserve">H</t>
          </r>
        </is>
      </c>
      <c r="E127" s="9" t="inlineStr"/>
      <c r="F127" s="9" t="inlineStr"/>
      <c r="G127" s="9" t="inlineStr"/>
    </row>
    <row r="128" customHeight="1" ht="20">
      <c r="A128" s="49" t="inlineStr">
        <is>
          <r>
            <t xml:space="preserve">3.1</t>
          </r>
        </is>
      </c>
      <c r="B128" s="49" t="inlineStr">
        <is>
          <r>
            <t xml:space="preserve">COM-00833035</t>
          </r>
        </is>
      </c>
      <c r="C128" s="49" t="inlineStr">
        <is>
          <r>
            <t xml:space="preserve">MURETA PARA MEDIÇÃO - DIMENSÕES - 2,10x2,00x0,40M (REF ABR2024) (UN)</t>
          </r>
        </is>
      </c>
      <c r="D128" s="50" t="inlineStr">
        <is>
          <r>
            <t xml:space="preserve">UN</t>
          </r>
        </is>
      </c>
      <c r="E128" s="51" t="n">
        <v>1.0</v>
      </c>
      <c r="F128" s="52" t="n">
        <v>4.03761</v>
      </c>
      <c r="G128" s="52" t="n">
        <f>F128*E128</f>
        <v>4.03761</v>
      </c>
    </row>
    <row r="129" customHeight="1" ht="15">
      <c r="A129" s="9" t="inlineStr"/>
      <c r="B129" s="9" t="inlineStr"/>
      <c r="C129" s="9" t="inlineStr"/>
      <c r="D129" s="9" t="inlineStr"/>
      <c r="E129" s="9" t="inlineStr"/>
      <c r="F129" s="53" t="inlineStr">
        <is>
          <r>
            <t xml:space="preserve">TOTAL:</t>
          </r>
        </is>
      </c>
      <c r="G129" s="54" t="n">
        <v>4.03761</v>
      </c>
    </row>
    <row r="130" customHeight="1" ht="24">
      <c r="A130" s="47" t="inlineStr">
        <is>
          <r>
            <t xml:space="preserve">[ Serviço ]</t>
          </r>
        </is>
      </c>
      <c r="B130" s="47" t="inlineStr">
        <is>
          <r>
            <rPr>
              <rFont val="Arial"/>
              <color rgb="000000"/>
              <sz val="7.0"/>
              <b val="true"/>
            </rPr>
            <t xml:space="preserve">87878</t>
          </r>
        </is>
      </c>
      <c r="C130" s="47" t="inlineStr">
        <is>
          <r>
            <t xml:space="preserve">CHAPISCO APLICADO EM ALVENARIAS E ESTRUTURAS DE CONCRETO INTERNAS, COM COLHER DE PEDREIRO. ARGAMASSA TRAÇO 1:3 COM PREPARO MANUAL. AF_10/2022</t>
          </r>
        </is>
      </c>
      <c r="D130" s="48" t="inlineStr">
        <is>
          <r>
            <t xml:space="preserve">M2</t>
          </r>
        </is>
      </c>
      <c r="E130" s="9" t="inlineStr"/>
      <c r="F130" s="9" t="inlineStr"/>
      <c r="G130" s="9" t="inlineStr"/>
    </row>
    <row r="131" customHeight="1" ht="20">
      <c r="A131" s="49" t="inlineStr">
        <is>
          <r>
            <t xml:space="preserve">3.1</t>
          </r>
        </is>
      </c>
      <c r="B131" s="49" t="inlineStr">
        <is>
          <r>
            <t xml:space="preserve">COM-00833035</t>
          </r>
        </is>
      </c>
      <c r="C131" s="49" t="inlineStr">
        <is>
          <r>
            <t xml:space="preserve">MURETA PARA MEDIÇÃO - DIMENSÕES - 2,10x2,00x0,40M (REF ABR2024) (UN)</t>
          </r>
        </is>
      </c>
      <c r="D131" s="50" t="inlineStr">
        <is>
          <r>
            <t xml:space="preserve">UN</t>
          </r>
        </is>
      </c>
      <c r="E131" s="51" t="n">
        <v>1.0</v>
      </c>
      <c r="F131" s="52" t="n">
        <v>10.25</v>
      </c>
      <c r="G131" s="52" t="n">
        <f>F131*E131</f>
        <v>10.25</v>
      </c>
    </row>
    <row r="132" customHeight="1" ht="15">
      <c r="A132" s="9" t="inlineStr"/>
      <c r="B132" s="9" t="inlineStr"/>
      <c r="C132" s="9" t="inlineStr"/>
      <c r="D132" s="9" t="inlineStr"/>
      <c r="E132" s="9" t="inlineStr"/>
      <c r="F132" s="53" t="inlineStr">
        <is>
          <r>
            <t xml:space="preserve">TOTAL:</t>
          </r>
        </is>
      </c>
      <c r="G132" s="54" t="n">
        <v>10.25</v>
      </c>
    </row>
    <row r="133" customHeight="1" ht="16">
      <c r="A133" s="47" t="inlineStr">
        <is>
          <r>
            <t xml:space="preserve">[ Serviço ]</t>
          </r>
        </is>
      </c>
      <c r="B133" s="47" t="inlineStr">
        <is>
          <r>
            <rPr>
              <rFont val="Arial"/>
              <color rgb="000000"/>
              <sz val="7.0"/>
              <b val="true"/>
            </rPr>
            <t xml:space="preserve">91534</t>
          </r>
        </is>
      </c>
      <c r="C133" s="47" t="inlineStr">
        <is>
          <r>
            <t xml:space="preserve">COMPACTADOR DE SOLOS DE PERCUSSÃO (SOQUETE) COM MOTOR A GASOLINA 4 TEMPOS, POTÊNCIA 4 CV - CHI DIURNO. AF_08/2015</t>
          </r>
        </is>
      </c>
      <c r="D133" s="48" t="inlineStr">
        <is>
          <r>
            <t xml:space="preserve">CHI</t>
          </r>
        </is>
      </c>
      <c r="E133" s="9" t="inlineStr"/>
      <c r="F133" s="9" t="inlineStr"/>
      <c r="G133" s="9" t="inlineStr"/>
    </row>
    <row r="134" customHeight="1" ht="28">
      <c r="A134" s="49" t="inlineStr">
        <is>
          <r>
            <t xml:space="preserve">5.1</t>
          </r>
        </is>
      </c>
      <c r="B134" s="49" t="inlineStr">
        <is>
          <r>
            <t xml:space="preserve">97888</t>
          </r>
        </is>
      </c>
      <c r="C134" s="49" t="inlineStr">
        <is>
          <r>
            <t xml:space="preserve">CAIXA ENTERRADA ELÉTRICA RETANGULAR, EM ALVENARIA COM TIJOLOS CERÂMICOS MACIÇOS, FUNDO COM BRITA, DIMENSÕES INTERNAS: 0,6X0,6X0,6 M. AF_12/2020</t>
          </r>
        </is>
      </c>
      <c r="D134" s="50" t="inlineStr">
        <is>
          <r>
            <t xml:space="preserve">UN</t>
          </r>
        </is>
      </c>
      <c r="E134" s="51" t="n">
        <v>2.0</v>
      </c>
      <c r="F134" s="52" t="n">
        <v>0.0053946</v>
      </c>
      <c r="G134" s="52" t="n">
        <f>F134*E134</f>
        <v>0.0107892</v>
      </c>
    </row>
    <row r="135" customHeight="1" ht="15">
      <c r="A135" s="9" t="inlineStr"/>
      <c r="B135" s="9" t="inlineStr"/>
      <c r="C135" s="9" t="inlineStr"/>
      <c r="D135" s="9" t="inlineStr"/>
      <c r="E135" s="9" t="inlineStr"/>
      <c r="F135" s="53" t="inlineStr">
        <is>
          <r>
            <t xml:space="preserve">TOTAL:</t>
          </r>
        </is>
      </c>
      <c r="G135" s="54" t="n">
        <v>0.0107892</v>
      </c>
    </row>
    <row r="136" customHeight="1" ht="16">
      <c r="A136" s="47" t="inlineStr">
        <is>
          <r>
            <t xml:space="preserve">[ Serviço ]</t>
          </r>
        </is>
      </c>
      <c r="B136" s="47" t="inlineStr">
        <is>
          <r>
            <rPr>
              <rFont val="Arial"/>
              <color rgb="000000"/>
              <sz val="7.0"/>
              <b val="true"/>
            </rPr>
            <t xml:space="preserve">91533</t>
          </r>
        </is>
      </c>
      <c r="C136" s="47" t="inlineStr">
        <is>
          <r>
            <t xml:space="preserve">COMPACTADOR DE SOLOS DE PERCUSSÃO (SOQUETE) COM MOTOR A GASOLINA 4 TEMPOS, POTÊNCIA 4 CV - CHP DIURNO. AF_08/2015</t>
          </r>
        </is>
      </c>
      <c r="D136" s="48" t="inlineStr">
        <is>
          <r>
            <t xml:space="preserve">CHP</t>
          </r>
        </is>
      </c>
      <c r="E136" s="9" t="inlineStr"/>
      <c r="F136" s="9" t="inlineStr"/>
      <c r="G136" s="9" t="inlineStr"/>
    </row>
    <row r="137" customHeight="1" ht="20">
      <c r="A137" s="49" t="inlineStr">
        <is>
          <r>
            <t xml:space="preserve">3.1</t>
          </r>
        </is>
      </c>
      <c r="B137" s="49" t="inlineStr">
        <is>
          <r>
            <t xml:space="preserve">COM-00833035</t>
          </r>
        </is>
      </c>
      <c r="C137" s="49" t="inlineStr">
        <is>
          <r>
            <t xml:space="preserve">MURETA PARA MEDIÇÃO - DIMENSÕES - 2,10x2,00x0,40M (REF ABR2024) (UN)</t>
          </r>
        </is>
      </c>
      <c r="D137" s="50" t="inlineStr">
        <is>
          <r>
            <t xml:space="preserve">UN</t>
          </r>
        </is>
      </c>
      <c r="E137" s="51" t="n">
        <v>1.0</v>
      </c>
      <c r="F137" s="52" t="n">
        <v>0.015696</v>
      </c>
      <c r="G137" s="52" t="n">
        <f>F137*E137</f>
        <v>0.015696</v>
      </c>
    </row>
    <row r="138" customHeight="1" ht="28">
      <c r="A138" s="49" t="inlineStr">
        <is>
          <r>
            <t xml:space="preserve">5.1</t>
          </r>
        </is>
      </c>
      <c r="B138" s="49" t="inlineStr">
        <is>
          <r>
            <t xml:space="preserve">97888</t>
          </r>
        </is>
      </c>
      <c r="C138" s="49" t="inlineStr">
        <is>
          <r>
            <t xml:space="preserve">CAIXA ENTERRADA ELÉTRICA RETANGULAR, EM ALVENARIA COM TIJOLOS CERÂMICOS MACIÇOS, FUNDO COM BRITA, DIMENSÕES INTERNAS: 0,6X0,6X0,6 M. AF_12/2020</t>
          </r>
        </is>
      </c>
      <c r="D138" s="50" t="inlineStr">
        <is>
          <r>
            <t xml:space="preserve">UN</t>
          </r>
        </is>
      </c>
      <c r="E138" s="51" t="n">
        <v>2.0</v>
      </c>
      <c r="F138" s="52" t="n">
        <v>0.0058158</v>
      </c>
      <c r="G138" s="52" t="n">
        <f>F138*E138</f>
        <v>0.0116316</v>
      </c>
    </row>
    <row r="139" customHeight="1" ht="15">
      <c r="A139" s="9" t="inlineStr"/>
      <c r="B139" s="9" t="inlineStr"/>
      <c r="C139" s="9" t="inlineStr"/>
      <c r="D139" s="9" t="inlineStr"/>
      <c r="E139" s="9" t="inlineStr"/>
      <c r="F139" s="53" t="inlineStr">
        <is>
          <r>
            <t xml:space="preserve">TOTAL:</t>
          </r>
        </is>
      </c>
      <c r="G139" s="54" t="n">
        <v>0.0273276</v>
      </c>
    </row>
    <row r="140" customHeight="1" ht="16">
      <c r="A140" s="47" t="inlineStr">
        <is>
          <r>
            <t xml:space="preserve">[ Serviço ]</t>
          </r>
        </is>
      </c>
      <c r="B140" s="47" t="inlineStr">
        <is>
          <r>
            <rPr>
              <rFont val="Arial"/>
              <color rgb="000000"/>
              <sz val="7.0"/>
              <b val="true"/>
            </rPr>
            <t xml:space="preserve">91529</t>
          </r>
        </is>
      </c>
      <c r="C140" s="47" t="inlineStr">
        <is>
          <r>
            <t xml:space="preserve">COMPACTADOR DE SOLOS DE PERCUSSÃO (SOQUETE) COM MOTOR A GASOLINA 4 TEMPOS, POTÊNCIA 4 CV - DEPRECIAÇÃO. AF_08/2015</t>
          </r>
        </is>
      </c>
      <c r="D140" s="48" t="inlineStr">
        <is>
          <r>
            <t xml:space="preserve">H</t>
          </r>
        </is>
      </c>
      <c r="E140" s="9" t="inlineStr"/>
      <c r="F140" s="9" t="inlineStr"/>
      <c r="G140" s="9" t="inlineStr"/>
    </row>
    <row r="141" customHeight="1" ht="20">
      <c r="A141" s="49" t="inlineStr">
        <is>
          <r>
            <t xml:space="preserve">3.1</t>
          </r>
        </is>
      </c>
      <c r="B141" s="49" t="inlineStr">
        <is>
          <r>
            <t xml:space="preserve">COM-00833035</t>
          </r>
        </is>
      </c>
      <c r="C141" s="49" t="inlineStr">
        <is>
          <r>
            <t xml:space="preserve">MURETA PARA MEDIÇÃO - DIMENSÕES - 2,10x2,00x0,40M (REF ABR2024) (UN)</t>
          </r>
        </is>
      </c>
      <c r="D141" s="50" t="inlineStr">
        <is>
          <r>
            <t xml:space="preserve">UN</t>
          </r>
        </is>
      </c>
      <c r="E141" s="51" t="n">
        <v>1.0</v>
      </c>
      <c r="F141" s="52" t="n">
        <v>0.015696</v>
      </c>
      <c r="G141" s="52" t="n">
        <f>F141*E141</f>
        <v>0.015696</v>
      </c>
    </row>
    <row r="142" customHeight="1" ht="28">
      <c r="A142" s="49" t="inlineStr">
        <is>
          <r>
            <t xml:space="preserve">5.1</t>
          </r>
        </is>
      </c>
      <c r="B142" s="49" t="inlineStr">
        <is>
          <r>
            <t xml:space="preserve">97888</t>
          </r>
        </is>
      </c>
      <c r="C142" s="49" t="inlineStr">
        <is>
          <r>
            <t xml:space="preserve">CAIXA ENTERRADA ELÉTRICA RETANGULAR, EM ALVENARIA COM TIJOLOS CERÂMICOS MACIÇOS, FUNDO COM BRITA, DIMENSÕES INTERNAS: 0,6X0,6X0,6 M. AF_12/2020</t>
          </r>
        </is>
      </c>
      <c r="D142" s="50" t="inlineStr">
        <is>
          <r>
            <t xml:space="preserve">UN</t>
          </r>
        </is>
      </c>
      <c r="E142" s="51" t="n">
        <v>2.0</v>
      </c>
      <c r="F142" s="52" t="n">
        <v>0.0112104</v>
      </c>
      <c r="G142" s="52" t="n">
        <f>F142*E142</f>
        <v>0.0224208</v>
      </c>
    </row>
    <row r="143" customHeight="1" ht="15">
      <c r="A143" s="9" t="inlineStr"/>
      <c r="B143" s="9" t="inlineStr"/>
      <c r="C143" s="9" t="inlineStr"/>
      <c r="D143" s="9" t="inlineStr"/>
      <c r="E143" s="9" t="inlineStr"/>
      <c r="F143" s="53" t="inlineStr">
        <is>
          <r>
            <t xml:space="preserve">TOTAL:</t>
          </r>
        </is>
      </c>
      <c r="G143" s="54" t="n">
        <v>0.0381168</v>
      </c>
    </row>
    <row r="144" customHeight="1" ht="16">
      <c r="A144" s="47" t="inlineStr">
        <is>
          <r>
            <t xml:space="preserve">[ Serviço ]</t>
          </r>
        </is>
      </c>
      <c r="B144" s="47" t="inlineStr">
        <is>
          <r>
            <rPr>
              <rFont val="Arial"/>
              <color rgb="000000"/>
              <sz val="7.0"/>
              <b val="true"/>
            </rPr>
            <t xml:space="preserve">91530</t>
          </r>
        </is>
      </c>
      <c r="C144" s="47" t="inlineStr">
        <is>
          <r>
            <t xml:space="preserve">COMPACTADOR DE SOLOS DE PERCUSSÃO (SOQUETE) COM MOTOR A GASOLINA 4 TEMPOS, POTÊNCIA 4 CV - JUROS. AF_08/2015</t>
          </r>
        </is>
      </c>
      <c r="D144" s="48" t="inlineStr">
        <is>
          <r>
            <t xml:space="preserve">H</t>
          </r>
        </is>
      </c>
      <c r="E144" s="9" t="inlineStr"/>
      <c r="F144" s="9" t="inlineStr"/>
      <c r="G144" s="9" t="inlineStr"/>
    </row>
    <row r="145" customHeight="1" ht="20">
      <c r="A145" s="49" t="inlineStr">
        <is>
          <r>
            <t xml:space="preserve">3.1</t>
          </r>
        </is>
      </c>
      <c r="B145" s="49" t="inlineStr">
        <is>
          <r>
            <t xml:space="preserve">COM-00833035</t>
          </r>
        </is>
      </c>
      <c r="C145" s="49" t="inlineStr">
        <is>
          <r>
            <t xml:space="preserve">MURETA PARA MEDIÇÃO - DIMENSÕES - 2,10x2,00x0,40M (REF ABR2024) (UN)</t>
          </r>
        </is>
      </c>
      <c r="D145" s="50" t="inlineStr">
        <is>
          <r>
            <t xml:space="preserve">UN</t>
          </r>
        </is>
      </c>
      <c r="E145" s="51" t="n">
        <v>1.0</v>
      </c>
      <c r="F145" s="52" t="n">
        <v>0.015696</v>
      </c>
      <c r="G145" s="52" t="n">
        <f>F145*E145</f>
        <v>0.015696</v>
      </c>
    </row>
    <row r="146" customHeight="1" ht="28">
      <c r="A146" s="49" t="inlineStr">
        <is>
          <r>
            <t xml:space="preserve">5.1</t>
          </r>
        </is>
      </c>
      <c r="B146" s="49" t="inlineStr">
        <is>
          <r>
            <t xml:space="preserve">97888</t>
          </r>
        </is>
      </c>
      <c r="C146" s="49" t="inlineStr">
        <is>
          <r>
            <t xml:space="preserve">CAIXA ENTERRADA ELÉTRICA RETANGULAR, EM ALVENARIA COM TIJOLOS CERÂMICOS MACIÇOS, FUNDO COM BRITA, DIMENSÕES INTERNAS: 0,6X0,6X0,6 M. AF_12/2020</t>
          </r>
        </is>
      </c>
      <c r="D146" s="50" t="inlineStr">
        <is>
          <r>
            <t xml:space="preserve">UN</t>
          </r>
        </is>
      </c>
      <c r="E146" s="51" t="n">
        <v>2.0</v>
      </c>
      <c r="F146" s="52" t="n">
        <v>0.0112104</v>
      </c>
      <c r="G146" s="52" t="n">
        <f>F146*E146</f>
        <v>0.0224208</v>
      </c>
    </row>
    <row r="147" customHeight="1" ht="15">
      <c r="A147" s="9" t="inlineStr"/>
      <c r="B147" s="9" t="inlineStr"/>
      <c r="C147" s="9" t="inlineStr"/>
      <c r="D147" s="9" t="inlineStr"/>
      <c r="E147" s="9" t="inlineStr"/>
      <c r="F147" s="53" t="inlineStr">
        <is>
          <r>
            <t xml:space="preserve">TOTAL:</t>
          </r>
        </is>
      </c>
      <c r="G147" s="54" t="n">
        <v>0.0381168</v>
      </c>
    </row>
    <row r="148" customHeight="1" ht="16">
      <c r="A148" s="47" t="inlineStr">
        <is>
          <r>
            <t xml:space="preserve">[ Serviço ]</t>
          </r>
        </is>
      </c>
      <c r="B148" s="47" t="inlineStr">
        <is>
          <r>
            <rPr>
              <rFont val="Arial"/>
              <color rgb="000000"/>
              <sz val="7.0"/>
              <b val="true"/>
            </rPr>
            <t xml:space="preserve">91531</t>
          </r>
        </is>
      </c>
      <c r="C148" s="47" t="inlineStr">
        <is>
          <r>
            <t xml:space="preserve">COMPACTADOR DE SOLOS DE PERCUSSÃO (SOQUETE) COM MOTOR A GASOLINA 4 TEMPOS, POTÊNCIA 4 CV - MANUTENÇÃO. AF_08/2015</t>
          </r>
        </is>
      </c>
      <c r="D148" s="48" t="inlineStr">
        <is>
          <r>
            <t xml:space="preserve">H</t>
          </r>
        </is>
      </c>
      <c r="E148" s="9" t="inlineStr"/>
      <c r="F148" s="9" t="inlineStr"/>
      <c r="G148" s="9" t="inlineStr"/>
    </row>
    <row r="149" customHeight="1" ht="20">
      <c r="A149" s="49" t="inlineStr">
        <is>
          <r>
            <t xml:space="preserve">3.1</t>
          </r>
        </is>
      </c>
      <c r="B149" s="49" t="inlineStr">
        <is>
          <r>
            <t xml:space="preserve">COM-00833035</t>
          </r>
        </is>
      </c>
      <c r="C149" s="49" t="inlineStr">
        <is>
          <r>
            <t xml:space="preserve">MURETA PARA MEDIÇÃO - DIMENSÕES - 2,10x2,00x0,40M (REF ABR2024) (UN)</t>
          </r>
        </is>
      </c>
      <c r="D149" s="50" t="inlineStr">
        <is>
          <r>
            <t xml:space="preserve">UN</t>
          </r>
        </is>
      </c>
      <c r="E149" s="51" t="n">
        <v>1.0</v>
      </c>
      <c r="F149" s="52" t="n">
        <v>0.015696</v>
      </c>
      <c r="G149" s="52" t="n">
        <f>F149*E149</f>
        <v>0.015696</v>
      </c>
    </row>
    <row r="150" customHeight="1" ht="28">
      <c r="A150" s="49" t="inlineStr">
        <is>
          <r>
            <t xml:space="preserve">5.1</t>
          </r>
        </is>
      </c>
      <c r="B150" s="49" t="inlineStr">
        <is>
          <r>
            <t xml:space="preserve">97888</t>
          </r>
        </is>
      </c>
      <c r="C150" s="49" t="inlineStr">
        <is>
          <r>
            <t xml:space="preserve">CAIXA ENTERRADA ELÉTRICA RETANGULAR, EM ALVENARIA COM TIJOLOS CERÂMICOS MACIÇOS, FUNDO COM BRITA, DIMENSÕES INTERNAS: 0,6X0,6X0,6 M. AF_12/2020</t>
          </r>
        </is>
      </c>
      <c r="D150" s="50" t="inlineStr">
        <is>
          <r>
            <t xml:space="preserve">UN</t>
          </r>
        </is>
      </c>
      <c r="E150" s="51" t="n">
        <v>2.0</v>
      </c>
      <c r="F150" s="52" t="n">
        <v>0.0058158</v>
      </c>
      <c r="G150" s="52" t="n">
        <f>F150*E150</f>
        <v>0.0116316</v>
      </c>
    </row>
    <row r="151" customHeight="1" ht="15">
      <c r="A151" s="9" t="inlineStr"/>
      <c r="B151" s="9" t="inlineStr"/>
      <c r="C151" s="9" t="inlineStr"/>
      <c r="D151" s="9" t="inlineStr"/>
      <c r="E151" s="9" t="inlineStr"/>
      <c r="F151" s="53" t="inlineStr">
        <is>
          <r>
            <t xml:space="preserve">TOTAL:</t>
          </r>
        </is>
      </c>
      <c r="G151" s="54" t="n">
        <v>0.0273276</v>
      </c>
    </row>
    <row r="152" customHeight="1" ht="24">
      <c r="A152" s="47" t="inlineStr">
        <is>
          <r>
            <t xml:space="preserve">[ Serviço ]</t>
          </r>
        </is>
      </c>
      <c r="B152" s="47" t="inlineStr">
        <is>
          <r>
            <rPr>
              <rFont val="Arial"/>
              <color rgb="000000"/>
              <sz val="7.0"/>
              <b val="true"/>
            </rPr>
            <t xml:space="preserve">91532</t>
          </r>
        </is>
      </c>
      <c r="C152" s="47" t="inlineStr">
        <is>
          <r>
            <t xml:space="preserve">COMPACTADOR DE SOLOS DE PERCUSSÃO (SOQUETE) COM MOTOR A GASOLINA 4 TEMPOS, POTÊNCIA 4 CV - MATERIAIS NA OPERAÇÃO. AF_08/2015</t>
          </r>
        </is>
      </c>
      <c r="D152" s="48" t="inlineStr">
        <is>
          <r>
            <t xml:space="preserve">H</t>
          </r>
        </is>
      </c>
      <c r="E152" s="9" t="inlineStr"/>
      <c r="F152" s="9" t="inlineStr"/>
      <c r="G152" s="9" t="inlineStr"/>
    </row>
    <row r="153" customHeight="1" ht="20">
      <c r="A153" s="49" t="inlineStr">
        <is>
          <r>
            <t xml:space="preserve">3.1</t>
          </r>
        </is>
      </c>
      <c r="B153" s="49" t="inlineStr">
        <is>
          <r>
            <t xml:space="preserve">COM-00833035</t>
          </r>
        </is>
      </c>
      <c r="C153" s="49" t="inlineStr">
        <is>
          <r>
            <t xml:space="preserve">MURETA PARA MEDIÇÃO - DIMENSÕES - 2,10x2,00x0,40M (REF ABR2024) (UN)</t>
          </r>
        </is>
      </c>
      <c r="D153" s="50" t="inlineStr">
        <is>
          <r>
            <t xml:space="preserve">UN</t>
          </r>
        </is>
      </c>
      <c r="E153" s="51" t="n">
        <v>1.0</v>
      </c>
      <c r="F153" s="52" t="n">
        <v>0.015696</v>
      </c>
      <c r="G153" s="52" t="n">
        <f>F153*E153</f>
        <v>0.015696</v>
      </c>
    </row>
    <row r="154" customHeight="1" ht="28">
      <c r="A154" s="49" t="inlineStr">
        <is>
          <r>
            <t xml:space="preserve">5.1</t>
          </r>
        </is>
      </c>
      <c r="B154" s="49" t="inlineStr">
        <is>
          <r>
            <t xml:space="preserve">97888</t>
          </r>
        </is>
      </c>
      <c r="C154" s="49" t="inlineStr">
        <is>
          <r>
            <t xml:space="preserve">CAIXA ENTERRADA ELÉTRICA RETANGULAR, EM ALVENARIA COM TIJOLOS CERÂMICOS MACIÇOS, FUNDO COM BRITA, DIMENSÕES INTERNAS: 0,6X0,6X0,6 M. AF_12/2020</t>
          </r>
        </is>
      </c>
      <c r="D154" s="50" t="inlineStr">
        <is>
          <r>
            <t xml:space="preserve">UN</t>
          </r>
        </is>
      </c>
      <c r="E154" s="51" t="n">
        <v>2.0</v>
      </c>
      <c r="F154" s="52" t="n">
        <v>0.0058158</v>
      </c>
      <c r="G154" s="52" t="n">
        <f>F154*E154</f>
        <v>0.0116316</v>
      </c>
    </row>
    <row r="155" customHeight="1" ht="15">
      <c r="A155" s="9" t="inlineStr"/>
      <c r="B155" s="9" t="inlineStr"/>
      <c r="C155" s="9" t="inlineStr"/>
      <c r="D155" s="9" t="inlineStr"/>
      <c r="E155" s="9" t="inlineStr"/>
      <c r="F155" s="53" t="inlineStr">
        <is>
          <r>
            <t xml:space="preserve">TOTAL:</t>
          </r>
        </is>
      </c>
      <c r="G155" s="54" t="n">
        <v>0.0273276</v>
      </c>
    </row>
    <row r="156" customHeight="1" ht="24">
      <c r="A156" s="47" t="inlineStr">
        <is>
          <r>
            <t xml:space="preserve">[ Serviço ]</t>
          </r>
        </is>
      </c>
      <c r="B156" s="47" t="inlineStr">
        <is>
          <r>
            <rPr>
              <rFont val="Arial"/>
              <color rgb="000000"/>
              <sz val="7.0"/>
              <b val="true"/>
            </rPr>
            <t xml:space="preserve">94971</t>
          </r>
        </is>
      </c>
      <c r="C156" s="47" t="inlineStr">
        <is>
          <r>
            <t xml:space="preserve">CONCRETO FCK = 25MPA, TRAÇO 1:2,3:2,7 (EM MASSA SECA DE CIMENTO/ AREIA MÉDIA/ BRITA 1) - PREPARO MECÂNICO COM BETONEIRA 600 L. AF_05/2021</t>
          </r>
        </is>
      </c>
      <c r="D156" s="48" t="inlineStr">
        <is>
          <r>
            <t xml:space="preserve">M3</t>
          </r>
        </is>
      </c>
      <c r="E156" s="9" t="inlineStr"/>
      <c r="F156" s="9" t="inlineStr"/>
      <c r="G156" s="9" t="inlineStr"/>
    </row>
    <row r="157" customHeight="1" ht="20">
      <c r="A157" s="49" t="inlineStr">
        <is>
          <r>
            <t xml:space="preserve">3.1</t>
          </r>
        </is>
      </c>
      <c r="B157" s="49" t="inlineStr">
        <is>
          <r>
            <t xml:space="preserve">COM-00833035</t>
          </r>
        </is>
      </c>
      <c r="C157" s="49" t="inlineStr">
        <is>
          <r>
            <t xml:space="preserve">MURETA PARA MEDIÇÃO - DIMENSÕES - 2,10x2,00x0,40M (REF ABR2024) (UN)</t>
          </r>
        </is>
      </c>
      <c r="D157" s="50" t="inlineStr">
        <is>
          <r>
            <t xml:space="preserve">UN</t>
          </r>
        </is>
      </c>
      <c r="E157" s="51" t="n">
        <v>1.0</v>
      </c>
      <c r="F157" s="52" t="n">
        <v>0.07</v>
      </c>
      <c r="G157" s="52" t="n">
        <f>F157*E157</f>
        <v>0.07</v>
      </c>
    </row>
    <row r="158" customHeight="1" ht="15">
      <c r="A158" s="9" t="inlineStr"/>
      <c r="B158" s="9" t="inlineStr"/>
      <c r="C158" s="9" t="inlineStr"/>
      <c r="D158" s="9" t="inlineStr"/>
      <c r="E158" s="9" t="inlineStr"/>
      <c r="F158" s="53" t="inlineStr">
        <is>
          <r>
            <t xml:space="preserve">TOTAL:</t>
          </r>
        </is>
      </c>
      <c r="G158" s="54" t="n">
        <v>0.07</v>
      </c>
    </row>
    <row r="159" customHeight="1" ht="24">
      <c r="A159" s="47" t="inlineStr">
        <is>
          <r>
            <t xml:space="preserve">[ Serviço ]</t>
          </r>
        </is>
      </c>
      <c r="B159" s="47" t="inlineStr">
        <is>
          <r>
            <rPr>
              <rFont val="Arial"/>
              <color rgb="000000"/>
              <sz val="7.0"/>
              <b val="true"/>
            </rPr>
            <t xml:space="preserve">94972</t>
          </r>
        </is>
      </c>
      <c r="C159" s="47" t="inlineStr">
        <is>
          <r>
            <t xml:space="preserve">CONCRETO FCK = 30MPA, TRAÇO 1:2,1:2,5 (EM MASSA SECA DE CIMENTO/ AREIA MÉDIA/ BRITA 1) - PREPARO MECÂNICO COM BETONEIRA 600 L. AF_05/2021</t>
          </r>
        </is>
      </c>
      <c r="D159" s="48" t="inlineStr">
        <is>
          <r>
            <t xml:space="preserve">M3</t>
          </r>
        </is>
      </c>
      <c r="E159" s="9" t="inlineStr"/>
      <c r="F159" s="9" t="inlineStr"/>
      <c r="G159" s="9" t="inlineStr"/>
    </row>
    <row r="160" customHeight="1" ht="28">
      <c r="A160" s="49" t="inlineStr">
        <is>
          <r>
            <t xml:space="preserve">5.1</t>
          </r>
        </is>
      </c>
      <c r="B160" s="49" t="inlineStr">
        <is>
          <r>
            <t xml:space="preserve">97888</t>
          </r>
        </is>
      </c>
      <c r="C160" s="49" t="inlineStr">
        <is>
          <r>
            <t xml:space="preserve">CAIXA ENTERRADA ELÉTRICA RETANGULAR, EM ALVENARIA COM TIJOLOS CERÂMICOS MACIÇOS, FUNDO COM BRITA, DIMENSÕES INTERNAS: 0,6X0,6X0,6 M. AF_12/2020</t>
          </r>
        </is>
      </c>
      <c r="D160" s="50" t="inlineStr">
        <is>
          <r>
            <t xml:space="preserve">UN</t>
          </r>
        </is>
      </c>
      <c r="E160" s="51" t="n">
        <v>2.0</v>
      </c>
      <c r="F160" s="52" t="n">
        <v>0.05376</v>
      </c>
      <c r="G160" s="52" t="n">
        <f>F160*E160</f>
        <v>0.10752</v>
      </c>
    </row>
    <row r="161" customHeight="1" ht="15">
      <c r="A161" s="9" t="inlineStr"/>
      <c r="B161" s="9" t="inlineStr"/>
      <c r="C161" s="9" t="inlineStr"/>
      <c r="D161" s="9" t="inlineStr"/>
      <c r="E161" s="9" t="inlineStr"/>
      <c r="F161" s="53" t="inlineStr">
        <is>
          <r>
            <t xml:space="preserve">TOTAL:</t>
          </r>
        </is>
      </c>
      <c r="G161" s="54" t="n">
        <v>0.10752</v>
      </c>
    </row>
    <row r="162" customHeight="1" ht="24">
      <c r="A162" s="47" t="inlineStr">
        <is>
          <r>
            <t xml:space="preserve">[ Serviço ]</t>
          </r>
        </is>
      </c>
      <c r="B162" s="47" t="inlineStr">
        <is>
          <r>
            <rPr>
              <rFont val="Arial"/>
              <color rgb="000000"/>
              <sz val="7.0"/>
              <b val="true"/>
            </rPr>
            <t xml:space="preserve">94962</t>
          </r>
        </is>
      </c>
      <c r="C162" s="47" t="inlineStr">
        <is>
          <r>
            <t xml:space="preserve">CONCRETO MAGRO PARA LASTRO, TRAÇO 1:4,5:4,5 (EM MASSA SECA DE CIMENTO/ AREIA MÉDIA/ BRITA 1) - PREPARO MECÂNICO COM BETONEIRA 400 L. AF_05/2021</t>
          </r>
        </is>
      </c>
      <c r="D162" s="48" t="inlineStr">
        <is>
          <r>
            <t xml:space="preserve">M3</t>
          </r>
        </is>
      </c>
      <c r="E162" s="9" t="inlineStr"/>
      <c r="F162" s="9" t="inlineStr"/>
      <c r="G162" s="9" t="inlineStr"/>
    </row>
    <row r="163" customHeight="1" ht="36">
      <c r="A163" s="49" t="inlineStr">
        <is>
          <r>
            <t xml:space="preserve">2.1</t>
          </r>
        </is>
      </c>
      <c r="B163" s="49" t="inlineStr">
        <is>
          <r>
            <t xml:space="preserve">100615</t>
          </r>
        </is>
      </c>
      <c r="C163" s="49" t="inlineStr">
        <is>
          <r>
            <t xml:space="preserve">ASSENTAMENTO DE POSTE DE CONCRETO COM COMPRIMENTO NOMINAL DE 12 M, CARGA NOMINAL DE 600 DAN, ENGASTAMENTO BASE CONCRETADA COM 1 M DE CONCRETO E 0,8 M DE SOLO (NÃO INCLUI FORNECIMENTO). AF_04/2025</t>
          </r>
        </is>
      </c>
      <c r="D163" s="50" t="inlineStr">
        <is>
          <r>
            <t xml:space="preserve">UN</t>
          </r>
        </is>
      </c>
      <c r="E163" s="51" t="n">
        <v>1.0</v>
      </c>
      <c r="F163" s="52" t="n">
        <v>0.7837318</v>
      </c>
      <c r="G163" s="52" t="n">
        <f>F163*E163</f>
        <v>0.7837318</v>
      </c>
    </row>
    <row r="164" customHeight="1" ht="36">
      <c r="A164" s="49" t="inlineStr">
        <is>
          <r>
            <t xml:space="preserve">2.4</t>
          </r>
        </is>
      </c>
      <c r="B164" s="49" t="inlineStr">
        <is>
          <r>
            <t xml:space="preserve">100616</t>
          </r>
        </is>
      </c>
      <c r="C164" s="49" t="inlineStr">
        <is>
          <r>
            <t xml:space="preserve">ASSENTAMENTO DE POSTE DE CONCRETO COM COMPRIMENTO NOMINAL DE 12 M, CARGA NOMINAL DE 1000 DAN, ENGASTAMENTO BASE CONCRETADA COM 1 M DE CONCRETO E 0,8 M DE SOLO (NÃO INCLUI FORNECIMENTO). AF_04/2025</t>
          </r>
        </is>
      </c>
      <c r="D164" s="50" t="inlineStr">
        <is>
          <r>
            <t xml:space="preserve">UN</t>
          </r>
        </is>
      </c>
      <c r="E164" s="51" t="n">
        <v>1.0</v>
      </c>
      <c r="F164" s="52" t="n">
        <v>1.5703059</v>
      </c>
      <c r="G164" s="52" t="n">
        <f>F164*E164</f>
        <v>1.5703059</v>
      </c>
    </row>
    <row r="165" customHeight="1" ht="15">
      <c r="A165" s="9" t="inlineStr"/>
      <c r="B165" s="9" t="inlineStr"/>
      <c r="C165" s="9" t="inlineStr"/>
      <c r="D165" s="9" t="inlineStr"/>
      <c r="E165" s="9" t="inlineStr"/>
      <c r="F165" s="53" t="inlineStr">
        <is>
          <r>
            <t xml:space="preserve">TOTAL:</t>
          </r>
        </is>
      </c>
      <c r="G165" s="54" t="n">
        <v>2.3540377</v>
      </c>
    </row>
    <row r="166" customHeight="1" ht="24">
      <c r="A166" s="47" t="inlineStr">
        <is>
          <r>
            <t xml:space="preserve">[ Serviço ]</t>
          </r>
        </is>
      </c>
      <c r="B166" s="47" t="inlineStr">
        <is>
          <r>
            <rPr>
              <rFont val="Arial"/>
              <color rgb="000000"/>
              <sz val="7.0"/>
              <b val="true"/>
            </rPr>
            <t xml:space="preserve">94968</t>
          </r>
        </is>
      </c>
      <c r="C166" s="47" t="inlineStr">
        <is>
          <r>
            <t xml:space="preserve">CONCRETO MAGRO PARA LASTRO, TRAÇO 1:4,5:4,5 (EM MASSA SECA DE CIMENTO/ AREIA MÉDIA/ BRITA 1) - PREPARO MECÂNICO COM BETONEIRA 600 L. AF_05/2021</t>
          </r>
        </is>
      </c>
      <c r="D166" s="48" t="inlineStr">
        <is>
          <r>
            <t xml:space="preserve">M3</t>
          </r>
        </is>
      </c>
      <c r="E166" s="9" t="inlineStr"/>
      <c r="F166" s="9" t="inlineStr"/>
      <c r="G166" s="9" t="inlineStr"/>
    </row>
    <row r="167" customHeight="1" ht="20">
      <c r="A167" s="49" t="inlineStr">
        <is>
          <r>
            <t xml:space="preserve">3.1</t>
          </r>
        </is>
      </c>
      <c r="B167" s="49" t="inlineStr">
        <is>
          <r>
            <t xml:space="preserve">COM-00833035</t>
          </r>
        </is>
      </c>
      <c r="C167" s="49" t="inlineStr">
        <is>
          <r>
            <t xml:space="preserve">MURETA PARA MEDIÇÃO - DIMENSÕES - 2,10x2,00x0,40M (REF ABR2024) (UN)</t>
          </r>
        </is>
      </c>
      <c r="D167" s="50" t="inlineStr">
        <is>
          <r>
            <t xml:space="preserve">UN</t>
          </r>
        </is>
      </c>
      <c r="E167" s="51" t="n">
        <v>1.0</v>
      </c>
      <c r="F167" s="52" t="n">
        <v>0.07245</v>
      </c>
      <c r="G167" s="52" t="n">
        <f>F167*E167</f>
        <v>0.07245</v>
      </c>
    </row>
    <row r="168" customHeight="1" ht="15">
      <c r="A168" s="9" t="inlineStr"/>
      <c r="B168" s="9" t="inlineStr"/>
      <c r="C168" s="9" t="inlineStr"/>
      <c r="D168" s="9" t="inlineStr"/>
      <c r="E168" s="9" t="inlineStr"/>
      <c r="F168" s="53" t="inlineStr">
        <is>
          <r>
            <t xml:space="preserve">TOTAL:</t>
          </r>
        </is>
      </c>
      <c r="G168" s="54" t="n">
        <v>0.07245</v>
      </c>
    </row>
    <row r="169" customHeight="1" ht="15">
      <c r="A169" s="47" t="inlineStr">
        <is>
          <r>
            <t xml:space="preserve">[ Serviço ]</t>
          </r>
        </is>
      </c>
      <c r="B169" s="47" t="inlineStr">
        <is>
          <r>
            <rPr>
              <rFont val="Arial"/>
              <color rgb="000000"/>
              <sz val="7.0"/>
              <b val="true"/>
            </rPr>
            <t xml:space="preserve">92801</t>
          </r>
        </is>
      </c>
      <c r="C169" s="47" t="inlineStr">
        <is>
          <r>
            <t xml:space="preserve">CORTE E DOBRA DE AÇO CA-50, DIÂMETRO DE 6,3 MM. AF_06/2022</t>
          </r>
        </is>
      </c>
      <c r="D169" s="48" t="inlineStr">
        <is>
          <r>
            <t xml:space="preserve">KG</t>
          </r>
        </is>
      </c>
      <c r="E169" s="9" t="inlineStr"/>
      <c r="F169" s="9" t="inlineStr"/>
      <c r="G169" s="9" t="inlineStr"/>
    </row>
    <row r="170" customHeight="1" ht="20">
      <c r="A170" s="49" t="inlineStr">
        <is>
          <r>
            <t xml:space="preserve">3.1</t>
          </r>
        </is>
      </c>
      <c r="B170" s="49" t="inlineStr">
        <is>
          <r>
            <t xml:space="preserve">COM-00833035</t>
          </r>
        </is>
      </c>
      <c r="C170" s="49" t="inlineStr">
        <is>
          <r>
            <t xml:space="preserve">MURETA PARA MEDIÇÃO - DIMENSÕES - 2,10x2,00x0,40M (REF ABR2024) (UN)</t>
          </r>
        </is>
      </c>
      <c r="D170" s="50" t="inlineStr">
        <is>
          <r>
            <t xml:space="preserve">UN</t>
          </r>
        </is>
      </c>
      <c r="E170" s="51" t="n">
        <v>1.0</v>
      </c>
      <c r="F170" s="52" t="n">
        <v>5.29</v>
      </c>
      <c r="G170" s="52" t="n">
        <f>F170*E170</f>
        <v>5.29</v>
      </c>
    </row>
    <row r="171" customHeight="1" ht="15">
      <c r="A171" s="9" t="inlineStr"/>
      <c r="B171" s="9" t="inlineStr"/>
      <c r="C171" s="9" t="inlineStr"/>
      <c r="D171" s="9" t="inlineStr"/>
      <c r="E171" s="9" t="inlineStr"/>
      <c r="F171" s="53" t="inlineStr">
        <is>
          <r>
            <t xml:space="preserve">TOTAL:</t>
          </r>
        </is>
      </c>
      <c r="G171" s="54" t="n">
        <v>5.29</v>
      </c>
    </row>
    <row r="172" customHeight="1" ht="15">
      <c r="A172" s="47" t="inlineStr">
        <is>
          <r>
            <t xml:space="preserve">[ Serviço ]</t>
          </r>
        </is>
      </c>
      <c r="B172" s="47" t="inlineStr">
        <is>
          <r>
            <rPr>
              <rFont val="Arial"/>
              <color rgb="000000"/>
              <sz val="7.0"/>
              <b val="true"/>
            </rPr>
            <t xml:space="preserve">92799</t>
          </r>
        </is>
      </c>
      <c r="C172" s="47" t="inlineStr">
        <is>
          <r>
            <t xml:space="preserve">CORTE E DOBRA DE AÇO CA-60, DIÂMETRO DE 4,2 MM. AF_06/2022</t>
          </r>
        </is>
      </c>
      <c r="D172" s="48" t="inlineStr">
        <is>
          <r>
            <t xml:space="preserve">KG</t>
          </r>
        </is>
      </c>
      <c r="E172" s="9" t="inlineStr"/>
      <c r="F172" s="9" t="inlineStr"/>
      <c r="G172" s="9" t="inlineStr"/>
    </row>
    <row r="173" customHeight="1" ht="28">
      <c r="A173" s="49" t="inlineStr">
        <is>
          <r>
            <t xml:space="preserve">5.1</t>
          </r>
        </is>
      </c>
      <c r="B173" s="49" t="inlineStr">
        <is>
          <r>
            <t xml:space="preserve">97888</t>
          </r>
        </is>
      </c>
      <c r="C173" s="49" t="inlineStr">
        <is>
          <r>
            <t xml:space="preserve">CAIXA ENTERRADA ELÉTRICA RETANGULAR, EM ALVENARIA COM TIJOLOS CERÂMICOS MACIÇOS, FUNDO COM BRITA, DIMENSÕES INTERNAS: 0,6X0,6X0,6 M. AF_12/2020</t>
          </r>
        </is>
      </c>
      <c r="D173" s="50" t="inlineStr">
        <is>
          <r>
            <t xml:space="preserve">UN</t>
          </r>
        </is>
      </c>
      <c r="E173" s="51" t="n">
        <v>2.0</v>
      </c>
      <c r="F173" s="52" t="n">
        <v>1.29637312</v>
      </c>
      <c r="G173" s="52" t="n">
        <f>F173*E173</f>
        <v>2.59274624</v>
      </c>
    </row>
    <row r="174" customHeight="1" ht="15">
      <c r="A174" s="9" t="inlineStr"/>
      <c r="B174" s="9" t="inlineStr"/>
      <c r="C174" s="9" t="inlineStr"/>
      <c r="D174" s="9" t="inlineStr"/>
      <c r="E174" s="9" t="inlineStr"/>
      <c r="F174" s="53" t="inlineStr">
        <is>
          <r>
            <t xml:space="preserve">TOTAL:</t>
          </r>
        </is>
      </c>
      <c r="G174" s="54" t="n">
        <v>2.59274624</v>
      </c>
    </row>
    <row r="175" customHeight="1" ht="16">
      <c r="A175" s="47" t="inlineStr">
        <is>
          <r>
            <t xml:space="preserve">[ Serviço ]</t>
          </r>
        </is>
      </c>
      <c r="B175" s="47" t="inlineStr">
        <is>
          <r>
            <rPr>
              <rFont val="Arial"/>
              <color rgb="000000"/>
              <sz val="7.0"/>
              <b val="true"/>
            </rPr>
            <t xml:space="preserve">95308</t>
          </r>
        </is>
      </c>
      <c r="C175" s="47" t="inlineStr">
        <is>
          <r>
            <t xml:space="preserve">CURSO DE CAPACITAÇÃO PARA AJUDANTE DE ARMADOR (ENCARGOS COMPLEMENTARES) - HORISTA</t>
          </r>
        </is>
      </c>
      <c r="D175" s="48" t="inlineStr">
        <is>
          <r>
            <t xml:space="preserve">H</t>
          </r>
        </is>
      </c>
      <c r="E175" s="9" t="inlineStr"/>
      <c r="F175" s="9" t="inlineStr"/>
      <c r="G175" s="9" t="inlineStr"/>
    </row>
    <row r="176" customHeight="1" ht="20">
      <c r="A176" s="49" t="inlineStr">
        <is>
          <r>
            <t xml:space="preserve">3.1</t>
          </r>
        </is>
      </c>
      <c r="B176" s="49" t="inlineStr">
        <is>
          <r>
            <t xml:space="preserve">COM-00833035</t>
          </r>
        </is>
      </c>
      <c r="C176" s="49" t="inlineStr">
        <is>
          <r>
            <t xml:space="preserve">MURETA PARA MEDIÇÃO - DIMENSÕES - 2,10x2,00x0,40M (REF ABR2024) (UN)</t>
          </r>
        </is>
      </c>
      <c r="D176" s="50" t="inlineStr">
        <is>
          <r>
            <t xml:space="preserve">UN</t>
          </r>
        </is>
      </c>
      <c r="E176" s="51" t="n">
        <v>1.0</v>
      </c>
      <c r="F176" s="52" t="n">
        <v>0.09522</v>
      </c>
      <c r="G176" s="52" t="n">
        <f>F176*E176</f>
        <v>0.09522</v>
      </c>
    </row>
    <row r="177" customHeight="1" ht="28">
      <c r="A177" s="49" t="inlineStr">
        <is>
          <r>
            <t xml:space="preserve">5.1</t>
          </r>
        </is>
      </c>
      <c r="B177" s="49" t="inlineStr">
        <is>
          <r>
            <t xml:space="preserve">97888</t>
          </r>
        </is>
      </c>
      <c r="C177" s="49" t="inlineStr">
        <is>
          <r>
            <t xml:space="preserve">CAIXA ENTERRADA ELÉTRICA RETANGULAR, EM ALVENARIA COM TIJOLOS CERÂMICOS MACIÇOS, FUNDO COM BRITA, DIMENSÕES INTERNAS: 0,6X0,6X0,6 M. AF_12/2020</t>
          </r>
        </is>
      </c>
      <c r="D177" s="50" t="inlineStr">
        <is>
          <r>
            <t xml:space="preserve">UN</t>
          </r>
        </is>
      </c>
      <c r="E177" s="51" t="n">
        <v>2.0</v>
      </c>
      <c r="F177" s="52" t="n">
        <v>0.042002489088</v>
      </c>
      <c r="G177" s="52" t="n">
        <f>F177*E177</f>
        <v>0.084004978176</v>
      </c>
    </row>
    <row r="178" customHeight="1" ht="15">
      <c r="A178" s="9" t="inlineStr"/>
      <c r="B178" s="9" t="inlineStr"/>
      <c r="C178" s="9" t="inlineStr"/>
      <c r="D178" s="9" t="inlineStr"/>
      <c r="E178" s="9" t="inlineStr"/>
      <c r="F178" s="53" t="inlineStr">
        <is>
          <r>
            <t xml:space="preserve">TOTAL:</t>
          </r>
        </is>
      </c>
      <c r="G178" s="54" t="n">
        <v>0.179224978176</v>
      </c>
    </row>
    <row r="179" customHeight="1" ht="16">
      <c r="A179" s="47" t="inlineStr">
        <is>
          <r>
            <t xml:space="preserve">[ Serviço ]</t>
          </r>
        </is>
      </c>
      <c r="B179" s="47" t="inlineStr">
        <is>
          <r>
            <rPr>
              <rFont val="Arial"/>
              <color rgb="000000"/>
              <sz val="7.0"/>
              <b val="true"/>
            </rPr>
            <t xml:space="preserve">95309</t>
          </r>
        </is>
      </c>
      <c r="C179" s="47" t="inlineStr">
        <is>
          <r>
            <t xml:space="preserve">CURSO DE CAPACITAÇÃO PARA AJUDANTE DE CARPINTEIRO (ENCARGOS COMPLEMENTARES) - HORISTA</t>
          </r>
        </is>
      </c>
      <c r="D179" s="48" t="inlineStr">
        <is>
          <r>
            <t xml:space="preserve">H</t>
          </r>
        </is>
      </c>
      <c r="E179" s="9" t="inlineStr"/>
      <c r="F179" s="9" t="inlineStr"/>
      <c r="G179" s="9" t="inlineStr"/>
    </row>
    <row r="180" customHeight="1" ht="20">
      <c r="A180" s="49" t="inlineStr">
        <is>
          <r>
            <t xml:space="preserve">3.1</t>
          </r>
        </is>
      </c>
      <c r="B180" s="49" t="inlineStr">
        <is>
          <r>
            <t xml:space="preserve">COM-00833035</t>
          </r>
        </is>
      </c>
      <c r="C180" s="49" t="inlineStr">
        <is>
          <r>
            <t xml:space="preserve">MURETA PARA MEDIÇÃO - DIMENSÕES - 2,10x2,00x0,40M (REF ABR2024) (UN)</t>
          </r>
        </is>
      </c>
      <c r="D180" s="50" t="inlineStr">
        <is>
          <r>
            <t xml:space="preserve">UN</t>
          </r>
        </is>
      </c>
      <c r="E180" s="51" t="n">
        <v>1.0</v>
      </c>
      <c r="F180" s="52" t="n">
        <v>2.36816</v>
      </c>
      <c r="G180" s="52" t="n">
        <f>F180*E180</f>
        <v>2.36816</v>
      </c>
    </row>
    <row r="181" customHeight="1" ht="28">
      <c r="A181" s="49" t="inlineStr">
        <is>
          <r>
            <t xml:space="preserve">5.1</t>
          </r>
        </is>
      </c>
      <c r="B181" s="49" t="inlineStr">
        <is>
          <r>
            <t xml:space="preserve">97888</t>
          </r>
        </is>
      </c>
      <c r="C181" s="49" t="inlineStr">
        <is>
          <r>
            <t xml:space="preserve">CAIXA ENTERRADA ELÉTRICA RETANGULAR, EM ALVENARIA COM TIJOLOS CERÂMICOS MACIÇOS, FUNDO COM BRITA, DIMENSÕES INTERNAS: 0,6X0,6X0,6 M. AF_12/2020</t>
          </r>
        </is>
      </c>
      <c r="D181" s="50" t="inlineStr">
        <is>
          <r>
            <t xml:space="preserve">UN</t>
          </r>
        </is>
      </c>
      <c r="E181" s="51" t="n">
        <v>2.0</v>
      </c>
      <c r="F181" s="52" t="n">
        <v>0.03295488</v>
      </c>
      <c r="G181" s="52" t="n">
        <f>F181*E181</f>
        <v>0.06590976</v>
      </c>
    </row>
    <row r="182" customHeight="1" ht="15">
      <c r="A182" s="9" t="inlineStr"/>
      <c r="B182" s="9" t="inlineStr"/>
      <c r="C182" s="9" t="inlineStr"/>
      <c r="D182" s="9" t="inlineStr"/>
      <c r="E182" s="9" t="inlineStr"/>
      <c r="F182" s="53" t="inlineStr">
        <is>
          <r>
            <t xml:space="preserve">TOTAL:</t>
          </r>
        </is>
      </c>
      <c r="G182" s="54" t="n">
        <v>2.43406976</v>
      </c>
    </row>
    <row r="183" customHeight="1" ht="16">
      <c r="A183" s="47" t="inlineStr">
        <is>
          <r>
            <t xml:space="preserve">[ Serviço ]</t>
          </r>
        </is>
      </c>
      <c r="B183" s="47" t="inlineStr">
        <is>
          <r>
            <rPr>
              <rFont val="Arial"/>
              <color rgb="000000"/>
              <sz val="7.0"/>
              <b val="true"/>
            </rPr>
            <t xml:space="preserve">95314</t>
          </r>
        </is>
      </c>
      <c r="C183" s="47" t="inlineStr">
        <is>
          <r>
            <t xml:space="preserve">CURSO DE CAPACITAÇÃO PARA ARMADOR (ENCARGOS COMPLEMENTARES) - HORISTA</t>
          </r>
        </is>
      </c>
      <c r="D183" s="48" t="inlineStr">
        <is>
          <r>
            <t xml:space="preserve">H</t>
          </r>
        </is>
      </c>
      <c r="E183" s="9" t="inlineStr"/>
      <c r="F183" s="9" t="inlineStr"/>
      <c r="G183" s="9" t="inlineStr"/>
    </row>
    <row r="184" customHeight="1" ht="20">
      <c r="A184" s="49" t="inlineStr">
        <is>
          <r>
            <t xml:space="preserve">3.1</t>
          </r>
        </is>
      </c>
      <c r="B184" s="49" t="inlineStr">
        <is>
          <r>
            <t xml:space="preserve">COM-00833035</t>
          </r>
        </is>
      </c>
      <c r="C184" s="49" t="inlineStr">
        <is>
          <r>
            <t xml:space="preserve">MURETA PARA MEDIÇÃO - DIMENSÕES - 2,10x2,00x0,40M (REF ABR2024) (UN)</t>
          </r>
        </is>
      </c>
      <c r="D184" s="50" t="inlineStr">
        <is>
          <r>
            <t xml:space="preserve">UN</t>
          </r>
        </is>
      </c>
      <c r="E184" s="51" t="n">
        <v>1.0</v>
      </c>
      <c r="F184" s="52" t="n">
        <v>0.5819</v>
      </c>
      <c r="G184" s="52" t="n">
        <f>F184*E184</f>
        <v>0.5819</v>
      </c>
    </row>
    <row r="185" customHeight="1" ht="28">
      <c r="A185" s="49" t="inlineStr">
        <is>
          <r>
            <t xml:space="preserve">5.1</t>
          </r>
        </is>
      </c>
      <c r="B185" s="49" t="inlineStr">
        <is>
          <r>
            <t xml:space="preserve">97888</t>
          </r>
        </is>
      </c>
      <c r="C185" s="49" t="inlineStr">
        <is>
          <r>
            <t xml:space="preserve">CAIXA ENTERRADA ELÉTRICA RETANGULAR, EM ALVENARIA COM TIJOLOS CERÂMICOS MACIÇOS, FUNDO COM BRITA, DIMENSÕES INTERNAS: 0,6X0,6X0,6 M. AF_12/2020</t>
          </r>
        </is>
      </c>
      <c r="D185" s="50" t="inlineStr">
        <is>
          <r>
            <t xml:space="preserve">UN</t>
          </r>
        </is>
      </c>
      <c r="E185" s="51" t="n">
        <v>2.0</v>
      </c>
      <c r="F185" s="52" t="n">
        <v>0.257718976256</v>
      </c>
      <c r="G185" s="52" t="n">
        <f>F185*E185</f>
        <v>0.515437952512</v>
      </c>
    </row>
    <row r="186" customHeight="1" ht="15">
      <c r="A186" s="9" t="inlineStr"/>
      <c r="B186" s="9" t="inlineStr"/>
      <c r="C186" s="9" t="inlineStr"/>
      <c r="D186" s="9" t="inlineStr"/>
      <c r="E186" s="9" t="inlineStr"/>
      <c r="F186" s="53" t="inlineStr">
        <is>
          <r>
            <t xml:space="preserve">TOTAL:</t>
          </r>
        </is>
      </c>
      <c r="G186" s="54" t="n">
        <v>1.097337952512</v>
      </c>
    </row>
    <row r="187" customHeight="1" ht="16">
      <c r="A187" s="47" t="inlineStr">
        <is>
          <r>
            <t xml:space="preserve">[ Serviço ]</t>
          </r>
        </is>
      </c>
      <c r="B187" s="47" t="inlineStr">
        <is>
          <r>
            <rPr>
              <rFont val="Arial"/>
              <color rgb="000000"/>
              <sz val="7.0"/>
              <b val="true"/>
            </rPr>
            <t xml:space="preserve">95316</t>
          </r>
        </is>
      </c>
      <c r="C187" s="47" t="inlineStr">
        <is>
          <r>
            <t xml:space="preserve">CURSO DE CAPACITAÇÃO PARA AUXILIAR DE ELETRICISTA (ENCARGOS COMPLEMENTARES) - HORISTA</t>
          </r>
        </is>
      </c>
      <c r="D187" s="48" t="inlineStr">
        <is>
          <r>
            <t xml:space="preserve">H</t>
          </r>
        </is>
      </c>
      <c r="E187" s="9" t="inlineStr"/>
      <c r="F187" s="9" t="inlineStr"/>
      <c r="G187" s="9" t="inlineStr"/>
    </row>
    <row r="188" customHeight="1" ht="36">
      <c r="A188" s="49" t="inlineStr">
        <is>
          <r>
            <t xml:space="preserve">2.1</t>
          </r>
        </is>
      </c>
      <c r="B188" s="49" t="inlineStr">
        <is>
          <r>
            <t xml:space="preserve">100615</t>
          </r>
        </is>
      </c>
      <c r="C188" s="49" t="inlineStr">
        <is>
          <r>
            <t xml:space="preserve">ASSENTAMENTO DE POSTE DE CONCRETO COM COMPRIMENTO NOMINAL DE 12 M, CARGA NOMINAL DE 600 DAN, ENGASTAMENTO BASE CONCRETADA COM 1 M DE CONCRETO E 0,8 M DE SOLO (NÃO INCLUI FORNECIMENTO). AF_04/2025</t>
          </r>
        </is>
      </c>
      <c r="D188" s="50" t="inlineStr">
        <is>
          <r>
            <t xml:space="preserve">UN</t>
          </r>
        </is>
      </c>
      <c r="E188" s="51" t="n">
        <v>1.0</v>
      </c>
      <c r="F188" s="52" t="n">
        <v>1.9809636</v>
      </c>
      <c r="G188" s="52" t="n">
        <f>F188*E188</f>
        <v>1.9809636</v>
      </c>
    </row>
    <row r="189" customHeight="1" ht="36">
      <c r="A189" s="49" t="inlineStr">
        <is>
          <r>
            <t xml:space="preserve">2.4</t>
          </r>
        </is>
      </c>
      <c r="B189" s="49" t="inlineStr">
        <is>
          <r>
            <t xml:space="preserve">100616</t>
          </r>
        </is>
      </c>
      <c r="C189" s="49" t="inlineStr">
        <is>
          <r>
            <t xml:space="preserve">ASSENTAMENTO DE POSTE DE CONCRETO COM COMPRIMENTO NOMINAL DE 12 M, CARGA NOMINAL DE 1000 DAN, ENGASTAMENTO BASE CONCRETADA COM 1 M DE CONCRETO E 0,8 M DE SOLO (NÃO INCLUI FORNECIMENTO). AF_04/2025</t>
          </r>
        </is>
      </c>
      <c r="D189" s="50" t="inlineStr">
        <is>
          <r>
            <t xml:space="preserve">UN</t>
          </r>
        </is>
      </c>
      <c r="E189" s="51" t="n">
        <v>1.0</v>
      </c>
      <c r="F189" s="52" t="n">
        <v>3.3310182</v>
      </c>
      <c r="G189" s="52" t="n">
        <f>F189*E189</f>
        <v>3.3310182</v>
      </c>
    </row>
    <row r="190" customHeight="1" ht="20">
      <c r="A190" s="49" t="inlineStr">
        <is>
          <r>
            <t xml:space="preserve">4.1</t>
          </r>
        </is>
      </c>
      <c r="B190" s="49" t="inlineStr">
        <is>
          <r>
            <t xml:space="preserve">COMP-73202410</t>
          </r>
        </is>
      </c>
      <c r="C190" s="49" t="inlineStr">
        <is>
          <r>
            <t xml:space="preserve">Estrutura tipo N3 com transformador 150 kva 220-0,127kv</t>
          </r>
        </is>
      </c>
      <c r="D190" s="50" t="inlineStr">
        <is>
          <r>
            <t xml:space="preserve">UN</t>
          </r>
        </is>
      </c>
      <c r="E190" s="51" t="n">
        <v>1.0</v>
      </c>
      <c r="F190" s="52" t="n">
        <v>35.71003</v>
      </c>
      <c r="G190" s="52" t="n">
        <f>F190*E190</f>
        <v>35.71003</v>
      </c>
    </row>
    <row r="191" customHeight="1" ht="20">
      <c r="A191" s="49" t="inlineStr">
        <is>
          <r>
            <t xml:space="preserve">4.2</t>
          </r>
        </is>
      </c>
      <c r="B191" s="49" t="inlineStr">
        <is>
          <r>
            <t xml:space="preserve">COM-12956880</t>
          </r>
        </is>
      </c>
      <c r="C191" s="49" t="inlineStr">
        <is>
          <r>
            <t xml:space="preserve">Estrutura tipo N3-N3 com chave fusivel (UN)</t>
          </r>
        </is>
      </c>
      <c r="D191" s="50" t="inlineStr">
        <is>
          <r>
            <t xml:space="preserve">UN</t>
          </r>
        </is>
      </c>
      <c r="E191" s="51" t="n">
        <v>1.0</v>
      </c>
      <c r="F191" s="52" t="n">
        <v>10.0</v>
      </c>
      <c r="G191" s="52" t="n">
        <f>F191*E191</f>
        <v>10.0</v>
      </c>
    </row>
    <row r="192" customHeight="1" ht="20">
      <c r="A192" s="49" t="inlineStr">
        <is>
          <r>
            <t xml:space="preserve">4.3</t>
          </r>
        </is>
      </c>
      <c r="B192" s="49" t="inlineStr">
        <is>
          <r>
            <t xml:space="preserve">COMP-88895730</t>
          </r>
        </is>
      </c>
      <c r="C192" s="49" t="inlineStr">
        <is>
          <r>
            <t xml:space="preserve">Derivação N3</t>
          </r>
        </is>
      </c>
      <c r="D192" s="50" t="inlineStr">
        <is>
          <r>
            <t xml:space="preserve">UN</t>
          </r>
        </is>
      </c>
      <c r="E192" s="51" t="n">
        <v>1.0</v>
      </c>
      <c r="F192" s="52" t="n">
        <v>2.0</v>
      </c>
      <c r="G192" s="52" t="n">
        <f>F192*E192</f>
        <v>2.0</v>
      </c>
    </row>
    <row r="193" customHeight="1" ht="15">
      <c r="A193" s="9" t="inlineStr"/>
      <c r="B193" s="9" t="inlineStr"/>
      <c r="C193" s="9" t="inlineStr"/>
      <c r="D193" s="9" t="inlineStr"/>
      <c r="E193" s="9" t="inlineStr"/>
      <c r="F193" s="53" t="inlineStr">
        <is>
          <r>
            <t xml:space="preserve">TOTAL:</t>
          </r>
        </is>
      </c>
      <c r="G193" s="54" t="n">
        <v>53.0220118</v>
      </c>
    </row>
    <row r="194" customHeight="1" ht="16">
      <c r="A194" s="47" t="inlineStr">
        <is>
          <r>
            <t xml:space="preserve">[ Serviço ]</t>
          </r>
        </is>
      </c>
      <c r="B194" s="47" t="inlineStr">
        <is>
          <r>
            <rPr>
              <rFont val="Arial"/>
              <color rgb="000000"/>
              <sz val="7.0"/>
              <b val="true"/>
            </rPr>
            <t xml:space="preserve">95329</t>
          </r>
        </is>
      </c>
      <c r="C194" s="47" t="inlineStr">
        <is>
          <r>
            <t xml:space="preserve">CURSO DE CAPACITAÇÃO PARA CARPINTEIRO DE ESQUADRIA (ENCARGOS COMPLEMENTARES) - HORISTA</t>
          </r>
        </is>
      </c>
      <c r="D194" s="48" t="inlineStr">
        <is>
          <r>
            <t xml:space="preserve">H</t>
          </r>
        </is>
      </c>
      <c r="E194" s="9" t="inlineStr"/>
      <c r="F194" s="9" t="inlineStr"/>
      <c r="G194" s="9" t="inlineStr"/>
    </row>
    <row r="195" customHeight="1" ht="28">
      <c r="A195" s="49" t="inlineStr">
        <is>
          <r>
            <t xml:space="preserve">5.1</t>
          </r>
        </is>
      </c>
      <c r="B195" s="49" t="inlineStr">
        <is>
          <r>
            <t xml:space="preserve">97888</t>
          </r>
        </is>
      </c>
      <c r="C195" s="49" t="inlineStr">
        <is>
          <r>
            <t xml:space="preserve">CAIXA ENTERRADA ELÉTRICA RETANGULAR, EM ALVENARIA COM TIJOLOS CERÂMICOS MACIÇOS, FUNDO COM BRITA, DIMENSÕES INTERNAS: 0,6X0,6X0,6 M. AF_12/2020</t>
          </r>
        </is>
      </c>
      <c r="D195" s="50" t="inlineStr">
        <is>
          <r>
            <t xml:space="preserve">UN</t>
          </r>
        </is>
      </c>
      <c r="E195" s="51" t="n">
        <v>2.0</v>
      </c>
      <c r="F195" s="52" t="n">
        <v>0.1647744</v>
      </c>
      <c r="G195" s="52" t="n">
        <f>F195*E195</f>
        <v>0.3295488</v>
      </c>
    </row>
    <row r="196" customHeight="1" ht="15">
      <c r="A196" s="9" t="inlineStr"/>
      <c r="B196" s="9" t="inlineStr"/>
      <c r="C196" s="9" t="inlineStr"/>
      <c r="D196" s="9" t="inlineStr"/>
      <c r="E196" s="9" t="inlineStr"/>
      <c r="F196" s="53" t="inlineStr">
        <is>
          <r>
            <t xml:space="preserve">TOTAL:</t>
          </r>
        </is>
      </c>
      <c r="G196" s="54" t="n">
        <v>0.3295488</v>
      </c>
    </row>
    <row r="197" customHeight="1" ht="16">
      <c r="A197" s="47" t="inlineStr">
        <is>
          <r>
            <t xml:space="preserve">[ Serviço ]</t>
          </r>
        </is>
      </c>
      <c r="B197" s="47" t="inlineStr">
        <is>
          <r>
            <rPr>
              <rFont val="Arial"/>
              <color rgb="000000"/>
              <sz val="7.0"/>
              <b val="true"/>
            </rPr>
            <t xml:space="preserve">95330</t>
          </r>
        </is>
      </c>
      <c r="C197" s="47" t="inlineStr">
        <is>
          <r>
            <t xml:space="preserve">CURSO DE CAPACITAÇÃO PARA CARPINTEIRO DE FÔRMAS (ENCARGOS COMPLEMENTARES) - HORISTA</t>
          </r>
        </is>
      </c>
      <c r="D197" s="48" t="inlineStr">
        <is>
          <r>
            <t xml:space="preserve">H</t>
          </r>
        </is>
      </c>
      <c r="E197" s="9" t="inlineStr"/>
      <c r="F197" s="9" t="inlineStr"/>
      <c r="G197" s="9" t="inlineStr"/>
    </row>
    <row r="198" customHeight="1" ht="20">
      <c r="A198" s="49" t="inlineStr">
        <is>
          <r>
            <t xml:space="preserve">3.1</t>
          </r>
        </is>
      </c>
      <c r="B198" s="49" t="inlineStr">
        <is>
          <r>
            <t xml:space="preserve">COM-00833035</t>
          </r>
        </is>
      </c>
      <c r="C198" s="49" t="inlineStr">
        <is>
          <r>
            <t xml:space="preserve">MURETA PARA MEDIÇÃO - DIMENSÕES - 2,10x2,00x0,40M (REF ABR2024) (UN)</t>
          </r>
        </is>
      </c>
      <c r="D198" s="50" t="inlineStr">
        <is>
          <r>
            <t xml:space="preserve">UN</t>
          </r>
        </is>
      </c>
      <c r="E198" s="51" t="n">
        <v>1.0</v>
      </c>
      <c r="F198" s="52" t="n">
        <v>4.03761</v>
      </c>
      <c r="G198" s="52" t="n">
        <f>F198*E198</f>
        <v>4.03761</v>
      </c>
    </row>
    <row r="199" customHeight="1" ht="15">
      <c r="A199" s="9" t="inlineStr"/>
      <c r="B199" s="9" t="inlineStr"/>
      <c r="C199" s="9" t="inlineStr"/>
      <c r="D199" s="9" t="inlineStr"/>
      <c r="E199" s="9" t="inlineStr"/>
      <c r="F199" s="53" t="inlineStr">
        <is>
          <r>
            <t xml:space="preserve">TOTAL:</t>
          </r>
        </is>
      </c>
      <c r="G199" s="54" t="n">
        <v>4.03761</v>
      </c>
    </row>
    <row r="200" customHeight="1" ht="16">
      <c r="A200" s="47" t="inlineStr">
        <is>
          <r>
            <t xml:space="preserve">[ Serviço ]</t>
          </r>
        </is>
      </c>
      <c r="B200" s="47" t="inlineStr">
        <is>
          <r>
            <rPr>
              <rFont val="Arial"/>
              <color rgb="000000"/>
              <sz val="7.0"/>
              <b val="true"/>
            </rPr>
            <t xml:space="preserve">95332</t>
          </r>
        </is>
      </c>
      <c r="C200" s="47" t="inlineStr">
        <is>
          <r>
            <t xml:space="preserve">CURSO DE CAPACITAÇÃO PARA ELETRICISTA (ENCARGOS COMPLEMENTARES) - HORISTA</t>
          </r>
        </is>
      </c>
      <c r="D200" s="48" t="inlineStr">
        <is>
          <r>
            <t xml:space="preserve">H</t>
          </r>
        </is>
      </c>
      <c r="E200" s="9" t="inlineStr"/>
      <c r="F200" s="9" t="inlineStr"/>
      <c r="G200" s="9" t="inlineStr"/>
    </row>
    <row r="201" customHeight="1" ht="36">
      <c r="A201" s="49" t="inlineStr">
        <is>
          <r>
            <t xml:space="preserve">2.1</t>
          </r>
        </is>
      </c>
      <c r="B201" s="49" t="inlineStr">
        <is>
          <r>
            <t xml:space="preserve">100615</t>
          </r>
        </is>
      </c>
      <c r="C201" s="49" t="inlineStr">
        <is>
          <r>
            <t xml:space="preserve">ASSENTAMENTO DE POSTE DE CONCRETO COM COMPRIMENTO NOMINAL DE 12 M, CARGA NOMINAL DE 600 DAN, ENGASTAMENTO BASE CONCRETADA COM 1 M DE CONCRETO E 0,8 M DE SOLO (NÃO INCLUI FORNECIMENTO). AF_04/2025</t>
          </r>
        </is>
      </c>
      <c r="D201" s="50" t="inlineStr">
        <is>
          <r>
            <t xml:space="preserve">UN</t>
          </r>
        </is>
      </c>
      <c r="E201" s="51" t="n">
        <v>1.0</v>
      </c>
      <c r="F201" s="52" t="n">
        <v>8.9143364</v>
      </c>
      <c r="G201" s="52" t="n">
        <f>F201*E201</f>
        <v>8.9143364</v>
      </c>
    </row>
    <row r="202" customHeight="1" ht="36">
      <c r="A202" s="49" t="inlineStr">
        <is>
          <r>
            <t xml:space="preserve">2.4</t>
          </r>
        </is>
      </c>
      <c r="B202" s="49" t="inlineStr">
        <is>
          <r>
            <t xml:space="preserve">100616</t>
          </r>
        </is>
      </c>
      <c r="C202" s="49" t="inlineStr">
        <is>
          <r>
            <t xml:space="preserve">ASSENTAMENTO DE POSTE DE CONCRETO COM COMPRIMENTO NOMINAL DE 12 M, CARGA NOMINAL DE 1000 DAN, ENGASTAMENTO BASE CONCRETADA COM 1 M DE CONCRETO E 0,8 M DE SOLO (NÃO INCLUI FORNECIMENTO). AF_04/2025</t>
          </r>
        </is>
      </c>
      <c r="D202" s="50" t="inlineStr">
        <is>
          <r>
            <t xml:space="preserve">UN</t>
          </r>
        </is>
      </c>
      <c r="E202" s="51" t="n">
        <v>1.0</v>
      </c>
      <c r="F202" s="52" t="n">
        <v>14.9895818</v>
      </c>
      <c r="G202" s="52" t="n">
        <f>F202*E202</f>
        <v>14.9895818</v>
      </c>
    </row>
    <row r="203" customHeight="1" ht="20">
      <c r="A203" s="49" t="inlineStr">
        <is>
          <r>
            <t xml:space="preserve">4.1</t>
          </r>
        </is>
      </c>
      <c r="B203" s="49" t="inlineStr">
        <is>
          <r>
            <t xml:space="preserve">COMP-73202410</t>
          </r>
        </is>
      </c>
      <c r="C203" s="49" t="inlineStr">
        <is>
          <r>
            <t xml:space="preserve">Estrutura tipo N3 com transformador 150 kva 220-0,127kv</t>
          </r>
        </is>
      </c>
      <c r="D203" s="50" t="inlineStr">
        <is>
          <r>
            <t xml:space="preserve">UN</t>
          </r>
        </is>
      </c>
      <c r="E203" s="51" t="n">
        <v>1.0</v>
      </c>
      <c r="F203" s="52" t="n">
        <v>35.71003</v>
      </c>
      <c r="G203" s="52" t="n">
        <f>F203*E203</f>
        <v>35.71003</v>
      </c>
    </row>
    <row r="204" customHeight="1" ht="20">
      <c r="A204" s="49" t="inlineStr">
        <is>
          <r>
            <t xml:space="preserve">4.2</t>
          </r>
        </is>
      </c>
      <c r="B204" s="49" t="inlineStr">
        <is>
          <r>
            <t xml:space="preserve">COM-12956880</t>
          </r>
        </is>
      </c>
      <c r="C204" s="49" t="inlineStr">
        <is>
          <r>
            <t xml:space="preserve">Estrutura tipo N3-N3 com chave fusivel (UN)</t>
          </r>
        </is>
      </c>
      <c r="D204" s="50" t="inlineStr">
        <is>
          <r>
            <t xml:space="preserve">UN</t>
          </r>
        </is>
      </c>
      <c r="E204" s="51" t="n">
        <v>1.0</v>
      </c>
      <c r="F204" s="52" t="n">
        <v>10.0</v>
      </c>
      <c r="G204" s="52" t="n">
        <f>F204*E204</f>
        <v>10.0</v>
      </c>
    </row>
    <row r="205" customHeight="1" ht="20">
      <c r="A205" s="49" t="inlineStr">
        <is>
          <r>
            <t xml:space="preserve">4.3</t>
          </r>
        </is>
      </c>
      <c r="B205" s="49" t="inlineStr">
        <is>
          <r>
            <t xml:space="preserve">COMP-88895730</t>
          </r>
        </is>
      </c>
      <c r="C205" s="49" t="inlineStr">
        <is>
          <r>
            <t xml:space="preserve">Derivação N3</t>
          </r>
        </is>
      </c>
      <c r="D205" s="50" t="inlineStr">
        <is>
          <r>
            <t xml:space="preserve">UN</t>
          </r>
        </is>
      </c>
      <c r="E205" s="51" t="n">
        <v>1.0</v>
      </c>
      <c r="F205" s="52" t="n">
        <v>2.0</v>
      </c>
      <c r="G205" s="52" t="n">
        <f>F205*E205</f>
        <v>2.0</v>
      </c>
    </row>
    <row r="206" customHeight="1" ht="15">
      <c r="A206" s="9" t="inlineStr"/>
      <c r="B206" s="9" t="inlineStr"/>
      <c r="C206" s="9" t="inlineStr"/>
      <c r="D206" s="9" t="inlineStr"/>
      <c r="E206" s="9" t="inlineStr"/>
      <c r="F206" s="53" t="inlineStr">
        <is>
          <r>
            <t xml:space="preserve">TOTAL:</t>
          </r>
        </is>
      </c>
      <c r="G206" s="54" t="n">
        <v>71.6139482</v>
      </c>
    </row>
    <row r="207" customHeight="1" ht="16">
      <c r="A207" s="47" t="inlineStr">
        <is>
          <r>
            <t xml:space="preserve">[ Serviço ]</t>
          </r>
        </is>
      </c>
      <c r="B207" s="47" t="inlineStr">
        <is>
          <r>
            <rPr>
              <rFont val="Arial"/>
              <color rgb="000000"/>
              <sz val="7.0"/>
              <b val="true"/>
            </rPr>
            <t xml:space="preserve">95347</t>
          </r>
        </is>
      </c>
      <c r="C207" s="47" t="inlineStr">
        <is>
          <r>
            <t xml:space="preserve">CURSO DE CAPACITAÇÃO PARA MOTORISTA DE CAMINHÃO (ENCARGOS COMPLEMENTARES) - HORISTA</t>
          </r>
        </is>
      </c>
      <c r="D207" s="48" t="inlineStr">
        <is>
          <r>
            <t xml:space="preserve">H</t>
          </r>
        </is>
      </c>
      <c r="E207" s="9" t="inlineStr"/>
      <c r="F207" s="9" t="inlineStr"/>
      <c r="G207" s="9" t="inlineStr"/>
    </row>
    <row r="208" customHeight="1" ht="20">
      <c r="A208" s="49" t="inlineStr">
        <is>
          <r>
            <t xml:space="preserve">3.1</t>
          </r>
        </is>
      </c>
      <c r="B208" s="49" t="inlineStr">
        <is>
          <r>
            <t xml:space="preserve">COM-00833035</t>
          </r>
        </is>
      </c>
      <c r="C208" s="49" t="inlineStr">
        <is>
          <r>
            <t xml:space="preserve">MURETA PARA MEDIÇÃO - DIMENSÕES - 2,10x2,00x0,40M (REF ABR2024) (UN)</t>
          </r>
        </is>
      </c>
      <c r="D208" s="50" t="inlineStr">
        <is>
          <r>
            <t xml:space="preserve">UN</t>
          </r>
        </is>
      </c>
      <c r="E208" s="51" t="n">
        <v>1.0</v>
      </c>
      <c r="F208" s="52" t="n">
        <v>4.8E-4</v>
      </c>
      <c r="G208" s="52" t="n">
        <f>F208*E208</f>
        <v>4.8E-4</v>
      </c>
    </row>
    <row r="209" customHeight="1" ht="15">
      <c r="A209" s="9" t="inlineStr"/>
      <c r="B209" s="9" t="inlineStr"/>
      <c r="C209" s="9" t="inlineStr"/>
      <c r="D209" s="9" t="inlineStr"/>
      <c r="E209" s="9" t="inlineStr"/>
      <c r="F209" s="53" t="inlineStr">
        <is>
          <r>
            <t xml:space="preserve">TOTAL:</t>
          </r>
        </is>
      </c>
      <c r="G209" s="54" t="n">
        <v>4.8E-4</v>
      </c>
    </row>
    <row r="210" customHeight="1" ht="16">
      <c r="A210" s="47" t="inlineStr">
        <is>
          <r>
            <t xml:space="preserve">[ Serviço ]</t>
          </r>
        </is>
      </c>
      <c r="B210" s="47" t="inlineStr">
        <is>
          <r>
            <rPr>
              <rFont val="Arial"/>
              <color rgb="000000"/>
              <sz val="7.0"/>
              <b val="true"/>
            </rPr>
            <t xml:space="preserve">95351</t>
          </r>
        </is>
      </c>
      <c r="C210" s="47" t="inlineStr">
        <is>
          <r>
            <t xml:space="preserve">CURSO DE CAPACITAÇÃO PARA MOTORISTA OPERADOR DE MUNCK (ENCARGOS COMPLEMENTARES) - HORISTA</t>
          </r>
        </is>
      </c>
      <c r="D210" s="48" t="inlineStr">
        <is>
          <r>
            <t xml:space="preserve">H</t>
          </r>
        </is>
      </c>
      <c r="E210" s="9" t="inlineStr"/>
      <c r="F210" s="9" t="inlineStr"/>
      <c r="G210" s="9" t="inlineStr"/>
    </row>
    <row r="211" customHeight="1" ht="36">
      <c r="A211" s="49" t="inlineStr">
        <is>
          <r>
            <t xml:space="preserve">2.1</t>
          </r>
        </is>
      </c>
      <c r="B211" s="49" t="inlineStr">
        <is>
          <r>
            <t xml:space="preserve">100615</t>
          </r>
        </is>
      </c>
      <c r="C211" s="49" t="inlineStr">
        <is>
          <r>
            <t xml:space="preserve">ASSENTAMENTO DE POSTE DE CONCRETO COM COMPRIMENTO NOMINAL DE 12 M, CARGA NOMINAL DE 600 DAN, ENGASTAMENTO BASE CONCRETADA COM 1 M DE CONCRETO E 0,8 M DE SOLO (NÃO INCLUI FORNECIMENTO). AF_04/2025</t>
          </r>
        </is>
      </c>
      <c r="D211" s="50" t="inlineStr">
        <is>
          <r>
            <t xml:space="preserve">UN</t>
          </r>
        </is>
      </c>
      <c r="E211" s="51" t="n">
        <v>1.0</v>
      </c>
      <c r="F211" s="52" t="n">
        <v>1.0667001</v>
      </c>
      <c r="G211" s="52" t="n">
        <f>F211*E211</f>
        <v>1.0667001</v>
      </c>
    </row>
    <row r="212" customHeight="1" ht="36">
      <c r="A212" s="49" t="inlineStr">
        <is>
          <r>
            <t xml:space="preserve">2.4</t>
          </r>
        </is>
      </c>
      <c r="B212" s="49" t="inlineStr">
        <is>
          <r>
            <t xml:space="preserve">100616</t>
          </r>
        </is>
      </c>
      <c r="C212" s="49" t="inlineStr">
        <is>
          <r>
            <t xml:space="preserve">ASSENTAMENTO DE POSTE DE CONCRETO COM COMPRIMENTO NOMINAL DE 12 M, CARGA NOMINAL DE 1000 DAN, ENGASTAMENTO BASE CONCRETADA COM 1 M DE CONCRETO E 0,8 M DE SOLO (NÃO INCLUI FORNECIMENTO). AF_04/2025</t>
          </r>
        </is>
      </c>
      <c r="D212" s="50" t="inlineStr">
        <is>
          <r>
            <t xml:space="preserve">UN</t>
          </r>
        </is>
      </c>
      <c r="E212" s="51" t="n">
        <v>1.0</v>
      </c>
      <c r="F212" s="52" t="n">
        <v>1.0791201</v>
      </c>
      <c r="G212" s="52" t="n">
        <f>F212*E212</f>
        <v>1.0791201</v>
      </c>
    </row>
    <row r="213" customHeight="1" ht="15">
      <c r="A213" s="9" t="inlineStr"/>
      <c r="B213" s="9" t="inlineStr"/>
      <c r="C213" s="9" t="inlineStr"/>
      <c r="D213" s="9" t="inlineStr"/>
      <c r="E213" s="9" t="inlineStr"/>
      <c r="F213" s="53" t="inlineStr">
        <is>
          <r>
            <t xml:space="preserve">TOTAL:</t>
          </r>
        </is>
      </c>
      <c r="G213" s="54" t="n">
        <v>2.1458202</v>
      </c>
    </row>
    <row r="214" customHeight="1" ht="16">
      <c r="A214" s="47" t="inlineStr">
        <is>
          <r>
            <t xml:space="preserve">[ Serviço ]</t>
          </r>
        </is>
      </c>
      <c r="B214" s="47" t="inlineStr">
        <is>
          <r>
            <rPr>
              <rFont val="Arial"/>
              <color rgb="000000"/>
              <sz val="7.0"/>
              <b val="true"/>
            </rPr>
            <t xml:space="preserve">95389</t>
          </r>
        </is>
      </c>
      <c r="C214" s="47" t="inlineStr">
        <is>
          <r>
            <t xml:space="preserve">CURSO DE CAPACITAÇÃO PARA OPERADOR DE BETONEIRA ESTACIONÁRIA/MISTURADOR (ENCARGOS COMPLEMENTARES) - HORISTA</t>
          </r>
        </is>
      </c>
      <c r="D214" s="48" t="inlineStr">
        <is>
          <r>
            <t xml:space="preserve">H</t>
          </r>
        </is>
      </c>
      <c r="E214" s="9" t="inlineStr"/>
      <c r="F214" s="9" t="inlineStr"/>
      <c r="G214" s="9" t="inlineStr"/>
    </row>
    <row r="215" customHeight="1" ht="36">
      <c r="A215" s="49" t="inlineStr">
        <is>
          <r>
            <t xml:space="preserve">2.1</t>
          </r>
        </is>
      </c>
      <c r="B215" s="49" t="inlineStr">
        <is>
          <r>
            <t xml:space="preserve">100615</t>
          </r>
        </is>
      </c>
      <c r="C215" s="49" t="inlineStr">
        <is>
          <r>
            <t xml:space="preserve">ASSENTAMENTO DE POSTE DE CONCRETO COM COMPRIMENTO NOMINAL DE 12 M, CARGA NOMINAL DE 600 DAN, ENGASTAMENTO BASE CONCRETADA COM 1 M DE CONCRETO E 0,8 M DE SOLO (NÃO INCLUI FORNECIMENTO). AF_04/2025</t>
          </r>
        </is>
      </c>
      <c r="D215" s="50" t="inlineStr">
        <is>
          <r>
            <t xml:space="preserve">UN</t>
          </r>
        </is>
      </c>
      <c r="E215" s="51" t="n">
        <v>1.0</v>
      </c>
      <c r="F215" s="52" t="n">
        <v>1.16078516898</v>
      </c>
      <c r="G215" s="52" t="n">
        <f>F215*E215</f>
        <v>1.16078516898</v>
      </c>
    </row>
    <row r="216" customHeight="1" ht="36">
      <c r="A216" s="49" t="inlineStr">
        <is>
          <r>
            <t xml:space="preserve">2.4</t>
          </r>
        </is>
      </c>
      <c r="B216" s="49" t="inlineStr">
        <is>
          <r>
            <t xml:space="preserve">100616</t>
          </r>
        </is>
      </c>
      <c r="C216" s="49" t="inlineStr">
        <is>
          <r>
            <t xml:space="preserve">ASSENTAMENTO DE POSTE DE CONCRETO COM COMPRIMENTO NOMINAL DE 12 M, CARGA NOMINAL DE 1000 DAN, ENGASTAMENTO BASE CONCRETADA COM 1 M DE CONCRETO E 0,8 M DE SOLO (NÃO INCLUI FORNECIMENTO). AF_04/2025</t>
          </r>
        </is>
      </c>
      <c r="D216" s="50" t="inlineStr">
        <is>
          <r>
            <t xml:space="preserve">UN</t>
          </r>
        </is>
      </c>
      <c r="E216" s="51" t="n">
        <v>1.0</v>
      </c>
      <c r="F216" s="52" t="n">
        <v>2.32578006849</v>
      </c>
      <c r="G216" s="52" t="n">
        <f>F216*E216</f>
        <v>2.32578006849</v>
      </c>
    </row>
    <row r="217" customHeight="1" ht="20">
      <c r="A217" s="49" t="inlineStr">
        <is>
          <r>
            <t xml:space="preserve">3.1</t>
          </r>
        </is>
      </c>
      <c r="B217" s="49" t="inlineStr">
        <is>
          <r>
            <t xml:space="preserve">COM-00833035</t>
          </r>
        </is>
      </c>
      <c r="C217" s="49" t="inlineStr">
        <is>
          <r>
            <t xml:space="preserve">MURETA PARA MEDIÇÃO - DIMENSÕES - 2,10x2,00x0,40M (REF ABR2024) (UN)</t>
          </r>
        </is>
      </c>
      <c r="D217" s="50" t="inlineStr">
        <is>
          <r>
            <t xml:space="preserve">UN</t>
          </r>
        </is>
      </c>
      <c r="E217" s="51" t="n">
        <v>1.0</v>
      </c>
      <c r="F217" s="52" t="n">
        <v>2.402091675</v>
      </c>
      <c r="G217" s="52" t="n">
        <f>F217*E217</f>
        <v>2.402091675</v>
      </c>
    </row>
    <row r="218" customHeight="1" ht="28">
      <c r="A218" s="49" t="inlineStr">
        <is>
          <r>
            <t xml:space="preserve">5.1</t>
          </r>
        </is>
      </c>
      <c r="B218" s="49" t="inlineStr">
        <is>
          <r>
            <t xml:space="preserve">97888</t>
          </r>
        </is>
      </c>
      <c r="C218" s="49" t="inlineStr">
        <is>
          <r>
            <t xml:space="preserve">CAIXA ENTERRADA ELÉTRICA RETANGULAR, EM ALVENARIA COM TIJOLOS CERÂMICOS MACIÇOS, FUNDO COM BRITA, DIMENSÕES INTERNAS: 0,6X0,6X0,6 M. AF_12/2020</t>
          </r>
        </is>
      </c>
      <c r="D218" s="50" t="inlineStr">
        <is>
          <r>
            <t xml:space="preserve">UN</t>
          </r>
        </is>
      </c>
      <c r="E218" s="51" t="n">
        <v>2.0</v>
      </c>
      <c r="F218" s="52" t="n">
        <v>0.5092664</v>
      </c>
      <c r="G218" s="52" t="n">
        <f>F218*E218</f>
        <v>1.0185328</v>
      </c>
    </row>
    <row r="219" customHeight="1" ht="15">
      <c r="A219" s="9" t="inlineStr"/>
      <c r="B219" s="9" t="inlineStr"/>
      <c r="C219" s="9" t="inlineStr"/>
      <c r="D219" s="9" t="inlineStr"/>
      <c r="E219" s="9" t="inlineStr"/>
      <c r="F219" s="53" t="inlineStr">
        <is>
          <r>
            <t xml:space="preserve">TOTAL:</t>
          </r>
        </is>
      </c>
      <c r="G219" s="54" t="n">
        <v>6.90718971247</v>
      </c>
    </row>
    <row r="220" customHeight="1" ht="16">
      <c r="A220" s="47" t="inlineStr">
        <is>
          <r>
            <t xml:space="preserve">[ Serviço ]</t>
          </r>
        </is>
      </c>
      <c r="B220" s="47" t="inlineStr">
        <is>
          <r>
            <rPr>
              <rFont val="Arial"/>
              <color rgb="000000"/>
              <sz val="7.0"/>
              <b val="true"/>
            </rPr>
            <t xml:space="preserve">95357</t>
          </r>
        </is>
      </c>
      <c r="C220" s="47" t="inlineStr">
        <is>
          <r>
            <t xml:space="preserve">CURSO DE CAPACITAÇÃO PARA OPERADOR DE ESCAVADEIRA (ENCARGOS COMPLEMENTARES) - HORISTA</t>
          </r>
        </is>
      </c>
      <c r="D220" s="48" t="inlineStr">
        <is>
          <r>
            <t xml:space="preserve">H</t>
          </r>
        </is>
      </c>
      <c r="E220" s="9" t="inlineStr"/>
      <c r="F220" s="9" t="inlineStr"/>
      <c r="G220" s="9" t="inlineStr"/>
    </row>
    <row r="221" customHeight="1" ht="28">
      <c r="A221" s="49" t="inlineStr">
        <is>
          <r>
            <t xml:space="preserve">5.1</t>
          </r>
        </is>
      </c>
      <c r="B221" s="49" t="inlineStr">
        <is>
          <r>
            <t xml:space="preserve">97888</t>
          </r>
        </is>
      </c>
      <c r="C221" s="49" t="inlineStr">
        <is>
          <r>
            <t xml:space="preserve">CAIXA ENTERRADA ELÉTRICA RETANGULAR, EM ALVENARIA COM TIJOLOS CERÂMICOS MACIÇOS, FUNDO COM BRITA, DIMENSÕES INTERNAS: 0,6X0,6X0,6 M. AF_12/2020</t>
          </r>
        </is>
      </c>
      <c r="D221" s="50" t="inlineStr">
        <is>
          <r>
            <t xml:space="preserve">UN</t>
          </r>
        </is>
      </c>
      <c r="E221" s="51" t="n">
        <v>2.0</v>
      </c>
      <c r="F221" s="52" t="n">
        <v>0.0265</v>
      </c>
      <c r="G221" s="52" t="n">
        <f>F221*E221</f>
        <v>0.053</v>
      </c>
    </row>
    <row r="222" customHeight="1" ht="15">
      <c r="A222" s="9" t="inlineStr"/>
      <c r="B222" s="9" t="inlineStr"/>
      <c r="C222" s="9" t="inlineStr"/>
      <c r="D222" s="9" t="inlineStr"/>
      <c r="E222" s="9" t="inlineStr"/>
      <c r="F222" s="53" t="inlineStr">
        <is>
          <r>
            <t xml:space="preserve">TOTAL:</t>
          </r>
        </is>
      </c>
      <c r="G222" s="54" t="n">
        <v>0.053</v>
      </c>
    </row>
    <row r="223" customHeight="1" ht="16">
      <c r="A223" s="47" t="inlineStr">
        <is>
          <r>
            <t xml:space="preserve">[ Serviço ]</t>
          </r>
        </is>
      </c>
      <c r="B223" s="47" t="inlineStr">
        <is>
          <r>
            <rPr>
              <rFont val="Arial"/>
              <color rgb="000000"/>
              <sz val="7.0"/>
              <b val="true"/>
            </rPr>
            <t xml:space="preserve">95359</t>
          </r>
        </is>
      </c>
      <c r="C223" s="47" t="inlineStr">
        <is>
          <r>
            <t xml:space="preserve">CURSO DE CAPACITAÇÃO PARA OPERADOR DE GUINDASTE (ENCARGOS COMPLEMENTARES) - HORISTA</t>
          </r>
        </is>
      </c>
      <c r="D223" s="48" t="inlineStr">
        <is>
          <r>
            <t xml:space="preserve">H</t>
          </r>
        </is>
      </c>
      <c r="E223" s="9" t="inlineStr"/>
      <c r="F223" s="9" t="inlineStr"/>
      <c r="G223" s="9" t="inlineStr"/>
    </row>
    <row r="224" customHeight="1" ht="20">
      <c r="A224" s="49" t="inlineStr">
        <is>
          <r>
            <t xml:space="preserve">4.1</t>
          </r>
        </is>
      </c>
      <c r="B224" s="49" t="inlineStr">
        <is>
          <r>
            <t xml:space="preserve">COMP-73202410</t>
          </r>
        </is>
      </c>
      <c r="C224" s="49" t="inlineStr">
        <is>
          <r>
            <t xml:space="preserve">Estrutura tipo N3 com transformador 150 kva 220-0,127kv</t>
          </r>
        </is>
      </c>
      <c r="D224" s="50" t="inlineStr">
        <is>
          <r>
            <t xml:space="preserve">UN</t>
          </r>
        </is>
      </c>
      <c r="E224" s="51" t="n">
        <v>1.0</v>
      </c>
      <c r="F224" s="52" t="n">
        <v>6.0</v>
      </c>
      <c r="G224" s="52" t="n">
        <f>F224*E224</f>
        <v>6.0</v>
      </c>
    </row>
    <row r="225" customHeight="1" ht="20">
      <c r="A225" s="49" t="inlineStr">
        <is>
          <r>
            <t xml:space="preserve">4.2</t>
          </r>
        </is>
      </c>
      <c r="B225" s="49" t="inlineStr">
        <is>
          <r>
            <t xml:space="preserve">COM-12956880</t>
          </r>
        </is>
      </c>
      <c r="C225" s="49" t="inlineStr">
        <is>
          <r>
            <t xml:space="preserve">Estrutura tipo N3-N3 com chave fusivel (UN)</t>
          </r>
        </is>
      </c>
      <c r="D225" s="50" t="inlineStr">
        <is>
          <r>
            <t xml:space="preserve">UN</t>
          </r>
        </is>
      </c>
      <c r="E225" s="51" t="n">
        <v>1.0</v>
      </c>
      <c r="F225" s="52" t="n">
        <v>3.0</v>
      </c>
      <c r="G225" s="52" t="n">
        <f>F225*E225</f>
        <v>3.0</v>
      </c>
    </row>
    <row r="226" customHeight="1" ht="15">
      <c r="A226" s="9" t="inlineStr"/>
      <c r="B226" s="9" t="inlineStr"/>
      <c r="C226" s="9" t="inlineStr"/>
      <c r="D226" s="9" t="inlineStr"/>
      <c r="E226" s="9" t="inlineStr"/>
      <c r="F226" s="53" t="inlineStr">
        <is>
          <r>
            <t xml:space="preserve">TOTAL:</t>
          </r>
        </is>
      </c>
      <c r="G226" s="54" t="n">
        <v>9.0</v>
      </c>
    </row>
    <row r="227" customHeight="1" ht="16">
      <c r="A227" s="47" t="inlineStr">
        <is>
          <r>
            <t xml:space="preserve">[ Serviço ]</t>
          </r>
        </is>
      </c>
      <c r="B227" s="47" t="inlineStr">
        <is>
          <r>
            <rPr>
              <rFont val="Arial"/>
              <color rgb="000000"/>
              <sz val="7.0"/>
              <b val="true"/>
            </rPr>
            <t xml:space="preserve">95360</t>
          </r>
        </is>
      </c>
      <c r="C227" s="47" t="inlineStr">
        <is>
          <r>
            <t xml:space="preserve">CURSO DE CAPACITAÇÃO PARA OPERADOR DE MÁQUINAS E EQUIPAMENTOS (ENCARGOS COMPLEMENTARES) - HORISTA</t>
          </r>
        </is>
      </c>
      <c r="D227" s="48" t="inlineStr">
        <is>
          <r>
            <t xml:space="preserve">H</t>
          </r>
        </is>
      </c>
      <c r="E227" s="9" t="inlineStr"/>
      <c r="F227" s="9" t="inlineStr"/>
      <c r="G227" s="9" t="inlineStr"/>
    </row>
    <row r="228" customHeight="1" ht="20">
      <c r="A228" s="49" t="inlineStr">
        <is>
          <r>
            <t xml:space="preserve">3.1</t>
          </r>
        </is>
      </c>
      <c r="B228" s="49" t="inlineStr">
        <is>
          <r>
            <t xml:space="preserve">COM-00833035</t>
          </r>
        </is>
      </c>
      <c r="C228" s="49" t="inlineStr">
        <is>
          <r>
            <t xml:space="preserve">MURETA PARA MEDIÇÃO - DIMENSÕES - 2,10x2,00x0,40M (REF ABR2024) (UN)</t>
          </r>
        </is>
      </c>
      <c r="D228" s="50" t="inlineStr">
        <is>
          <r>
            <t xml:space="preserve">UN</t>
          </r>
        </is>
      </c>
      <c r="E228" s="51" t="n">
        <v>1.0</v>
      </c>
      <c r="F228" s="52" t="n">
        <v>0.015696</v>
      </c>
      <c r="G228" s="52" t="n">
        <f>F228*E228</f>
        <v>0.015696</v>
      </c>
    </row>
    <row r="229" customHeight="1" ht="28">
      <c r="A229" s="49" t="inlineStr">
        <is>
          <r>
            <t xml:space="preserve">5.1</t>
          </r>
        </is>
      </c>
      <c r="B229" s="49" t="inlineStr">
        <is>
          <r>
            <t xml:space="preserve">97888</t>
          </r>
        </is>
      </c>
      <c r="C229" s="49" t="inlineStr">
        <is>
          <r>
            <t xml:space="preserve">CAIXA ENTERRADA ELÉTRICA RETANGULAR, EM ALVENARIA COM TIJOLOS CERÂMICOS MACIÇOS, FUNDO COM BRITA, DIMENSÕES INTERNAS: 0,6X0,6X0,6 M. AF_12/2020</t>
          </r>
        </is>
      </c>
      <c r="D229" s="50" t="inlineStr">
        <is>
          <r>
            <t xml:space="preserve">UN</t>
          </r>
        </is>
      </c>
      <c r="E229" s="51" t="n">
        <v>2.0</v>
      </c>
      <c r="F229" s="52" t="n">
        <v>0.04416528</v>
      </c>
      <c r="G229" s="52" t="n">
        <f>F229*E229</f>
        <v>0.08833056</v>
      </c>
    </row>
    <row r="230" customHeight="1" ht="15">
      <c r="A230" s="9" t="inlineStr"/>
      <c r="B230" s="9" t="inlineStr"/>
      <c r="C230" s="9" t="inlineStr"/>
      <c r="D230" s="9" t="inlineStr"/>
      <c r="E230" s="9" t="inlineStr"/>
      <c r="F230" s="53" t="inlineStr">
        <is>
          <r>
            <t xml:space="preserve">TOTAL:</t>
          </r>
        </is>
      </c>
      <c r="G230" s="54" t="n">
        <v>0.10402656</v>
      </c>
    </row>
    <row r="231" customHeight="1" ht="16">
      <c r="A231" s="47" t="inlineStr">
        <is>
          <r>
            <t xml:space="preserve">[ Serviço ]</t>
          </r>
        </is>
      </c>
      <c r="B231" s="47" t="inlineStr">
        <is>
          <r>
            <rPr>
              <rFont val="Arial"/>
              <color rgb="000000"/>
              <sz val="7.0"/>
              <b val="true"/>
            </rPr>
            <t xml:space="preserve">95371</t>
          </r>
        </is>
      </c>
      <c r="C231" s="47" t="inlineStr">
        <is>
          <r>
            <t xml:space="preserve">CURSO DE CAPACITAÇÃO PARA PEDREIRO (ENCARGOS COMPLEMENTARES) - HORISTA</t>
          </r>
        </is>
      </c>
      <c r="D231" s="48" t="inlineStr">
        <is>
          <r>
            <t xml:space="preserve">H</t>
          </r>
        </is>
      </c>
      <c r="E231" s="9" t="inlineStr"/>
      <c r="F231" s="9" t="inlineStr"/>
      <c r="G231" s="9" t="inlineStr"/>
    </row>
    <row r="232" customHeight="1" ht="20">
      <c r="A232" s="49" t="inlineStr">
        <is>
          <r>
            <t xml:space="preserve">3.1</t>
          </r>
        </is>
      </c>
      <c r="B232" s="49" t="inlineStr">
        <is>
          <r>
            <t xml:space="preserve">COM-00833035</t>
          </r>
        </is>
      </c>
      <c r="C232" s="49" t="inlineStr">
        <is>
          <r>
            <t xml:space="preserve">MURETA PARA MEDIÇÃO - DIMENSÕES - 2,10x2,00x0,40M (REF ABR2024) (UN)</t>
          </r>
        </is>
      </c>
      <c r="D232" s="50" t="inlineStr">
        <is>
          <r>
            <t xml:space="preserve">UN</t>
          </r>
        </is>
      </c>
      <c r="E232" s="51" t="n">
        <v>1.0</v>
      </c>
      <c r="F232" s="52" t="n">
        <v>22.5290125</v>
      </c>
      <c r="G232" s="52" t="n">
        <f>F232*E232</f>
        <v>22.5290125</v>
      </c>
    </row>
    <row r="233" customHeight="1" ht="28">
      <c r="A233" s="49" t="inlineStr">
        <is>
          <r>
            <t xml:space="preserve">5.1</t>
          </r>
        </is>
      </c>
      <c r="B233" s="49" t="inlineStr">
        <is>
          <r>
            <t xml:space="preserve">97888</t>
          </r>
        </is>
      </c>
      <c r="C233" s="49" t="inlineStr">
        <is>
          <r>
            <t xml:space="preserve">CAIXA ENTERRADA ELÉTRICA RETANGULAR, EM ALVENARIA COM TIJOLOS CERÂMICOS MACIÇOS, FUNDO COM BRITA, DIMENSÕES INTERNAS: 0,6X0,6X0,6 M. AF_12/2020</t>
          </r>
        </is>
      </c>
      <c r="D233" s="50" t="inlineStr">
        <is>
          <r>
            <t xml:space="preserve">UN</t>
          </r>
        </is>
      </c>
      <c r="E233" s="51" t="n">
        <v>2.0</v>
      </c>
      <c r="F233" s="52" t="n">
        <v>5.75018132</v>
      </c>
      <c r="G233" s="52" t="n">
        <f>F233*E233</f>
        <v>11.50036264</v>
      </c>
    </row>
    <row r="234" customHeight="1" ht="15">
      <c r="A234" s="9" t="inlineStr"/>
      <c r="B234" s="9" t="inlineStr"/>
      <c r="C234" s="9" t="inlineStr"/>
      <c r="D234" s="9" t="inlineStr"/>
      <c r="E234" s="9" t="inlineStr"/>
      <c r="F234" s="53" t="inlineStr">
        <is>
          <r>
            <t xml:space="preserve">TOTAL:</t>
          </r>
        </is>
      </c>
      <c r="G234" s="54" t="n">
        <v>34.02937514</v>
      </c>
    </row>
    <row r="235" customHeight="1" ht="16">
      <c r="A235" s="47" t="inlineStr">
        <is>
          <r>
            <t xml:space="preserve">[ Serviço ]</t>
          </r>
        </is>
      </c>
      <c r="B235" s="47" t="inlineStr">
        <is>
          <r>
            <rPr>
              <rFont val="Arial"/>
              <color rgb="000000"/>
              <sz val="7.0"/>
              <b val="true"/>
            </rPr>
            <t xml:space="preserve">95372</t>
          </r>
        </is>
      </c>
      <c r="C235" s="47" t="inlineStr">
        <is>
          <r>
            <t xml:space="preserve">CURSO DE CAPACITAÇÃO PARA PINTOR (ENCARGOS COMPLEMENTARES) - HORISTA</t>
          </r>
        </is>
      </c>
      <c r="D235" s="48" t="inlineStr">
        <is>
          <r>
            <t xml:space="preserve">H</t>
          </r>
        </is>
      </c>
      <c r="E235" s="9" t="inlineStr"/>
      <c r="F235" s="9" t="inlineStr"/>
      <c r="G235" s="9" t="inlineStr"/>
    </row>
    <row r="236" customHeight="1" ht="20">
      <c r="A236" s="49" t="inlineStr">
        <is>
          <r>
            <t xml:space="preserve">3.1</t>
          </r>
        </is>
      </c>
      <c r="B236" s="49" t="inlineStr">
        <is>
          <r>
            <t xml:space="preserve">COM-00833035</t>
          </r>
        </is>
      </c>
      <c r="C236" s="49" t="inlineStr">
        <is>
          <r>
            <t xml:space="preserve">MURETA PARA MEDIÇÃO - DIMENSÕES - 2,10x2,00x0,40M (REF ABR2024) (UN)</t>
          </r>
        </is>
      </c>
      <c r="D236" s="50" t="inlineStr">
        <is>
          <r>
            <t xml:space="preserve">UN</t>
          </r>
        </is>
      </c>
      <c r="E236" s="51" t="n">
        <v>1.0</v>
      </c>
      <c r="F236" s="52" t="n">
        <v>2.162706</v>
      </c>
      <c r="G236" s="52" t="n">
        <f>F236*E236</f>
        <v>2.162706</v>
      </c>
    </row>
    <row r="237" customHeight="1" ht="15">
      <c r="A237" s="9" t="inlineStr"/>
      <c r="B237" s="9" t="inlineStr"/>
      <c r="C237" s="9" t="inlineStr"/>
      <c r="D237" s="9" t="inlineStr"/>
      <c r="E237" s="9" t="inlineStr"/>
      <c r="F237" s="53" t="inlineStr">
        <is>
          <r>
            <t xml:space="preserve">TOTAL:</t>
          </r>
        </is>
      </c>
      <c r="G237" s="54" t="n">
        <v>2.162706</v>
      </c>
    </row>
    <row r="238" customHeight="1" ht="16">
      <c r="A238" s="47" t="inlineStr">
        <is>
          <r>
            <t xml:space="preserve">[ Serviço ]</t>
          </r>
        </is>
      </c>
      <c r="B238" s="47" t="inlineStr">
        <is>
          <r>
            <rPr>
              <rFont val="Arial"/>
              <color rgb="000000"/>
              <sz val="7.0"/>
              <b val="true"/>
            </rPr>
            <t xml:space="preserve">95378</t>
          </r>
        </is>
      </c>
      <c r="C238" s="47" t="inlineStr">
        <is>
          <r>
            <t xml:space="preserve">CURSO DE CAPACITAÇÃO PARA SERVENTE (ENCARGOS COMPLEMENTARES) - HORISTA</t>
          </r>
        </is>
      </c>
      <c r="D238" s="48" t="inlineStr">
        <is>
          <r>
            <t xml:space="preserve">H</t>
          </r>
        </is>
      </c>
      <c r="E238" s="9" t="inlineStr"/>
      <c r="F238" s="9" t="inlineStr"/>
      <c r="G238" s="9" t="inlineStr"/>
    </row>
    <row r="239" customHeight="1" ht="36">
      <c r="A239" s="49" t="inlineStr">
        <is>
          <r>
            <t xml:space="preserve">2.1</t>
          </r>
        </is>
      </c>
      <c r="B239" s="49" t="inlineStr">
        <is>
          <r>
            <t xml:space="preserve">100615</t>
          </r>
        </is>
      </c>
      <c r="C239" s="49" t="inlineStr">
        <is>
          <r>
            <t xml:space="preserve">ASSENTAMENTO DE POSTE DE CONCRETO COM COMPRIMENTO NOMINAL DE 12 M, CARGA NOMINAL DE 600 DAN, ENGASTAMENTO BASE CONCRETADA COM 1 M DE CONCRETO E 0,8 M DE SOLO (NÃO INCLUI FORNECIMENTO). AF_04/2025</t>
          </r>
        </is>
      </c>
      <c r="D239" s="50" t="inlineStr">
        <is>
          <r>
            <t xml:space="preserve">UN</t>
          </r>
        </is>
      </c>
      <c r="E239" s="51" t="n">
        <v>1.0</v>
      </c>
      <c r="F239" s="52" t="n">
        <v>1.83651872694</v>
      </c>
      <c r="G239" s="52" t="n">
        <f>F239*E239</f>
        <v>1.83651872694</v>
      </c>
    </row>
    <row r="240" customHeight="1" ht="36">
      <c r="A240" s="49" t="inlineStr">
        <is>
          <r>
            <t xml:space="preserve">2.4</t>
          </r>
        </is>
      </c>
      <c r="B240" s="49" t="inlineStr">
        <is>
          <r>
            <t xml:space="preserve">100616</t>
          </r>
        </is>
      </c>
      <c r="C240" s="49" t="inlineStr">
        <is>
          <r>
            <t xml:space="preserve">ASSENTAMENTO DE POSTE DE CONCRETO COM COMPRIMENTO NOMINAL DE 12 M, CARGA NOMINAL DE 1000 DAN, ENGASTAMENTO BASE CONCRETADA COM 1 M DE CONCRETO E 0,8 M DE SOLO (NÃO INCLUI FORNECIMENTO). AF_04/2025</t>
          </r>
        </is>
      </c>
      <c r="D240" s="50" t="inlineStr">
        <is>
          <r>
            <t xml:space="preserve">UN</t>
          </r>
        </is>
      </c>
      <c r="E240" s="51" t="n">
        <v>1.0</v>
      </c>
      <c r="F240" s="52" t="n">
        <v>3.67969781547</v>
      </c>
      <c r="G240" s="52" t="n">
        <f>F240*E240</f>
        <v>3.67969781547</v>
      </c>
    </row>
    <row r="241" customHeight="1" ht="20">
      <c r="A241" s="49" t="inlineStr">
        <is>
          <r>
            <t xml:space="preserve">3.1</t>
          </r>
        </is>
      </c>
      <c r="B241" s="49" t="inlineStr">
        <is>
          <r>
            <t xml:space="preserve">COM-00833035</t>
          </r>
        </is>
      </c>
      <c r="C241" s="49" t="inlineStr">
        <is>
          <r>
            <t xml:space="preserve">MURETA PARA MEDIÇÃO - DIMENSÕES - 2,10x2,00x0,40M (REF ABR2024) (UN)</t>
          </r>
        </is>
      </c>
      <c r="D241" s="50" t="inlineStr">
        <is>
          <r>
            <t xml:space="preserve">UN</t>
          </r>
        </is>
      </c>
      <c r="E241" s="51" t="n">
        <v>1.0</v>
      </c>
      <c r="F241" s="52" t="n">
        <v>17.055920054</v>
      </c>
      <c r="G241" s="52" t="n">
        <f>F241*E241</f>
        <v>17.055920054</v>
      </c>
    </row>
    <row r="242" customHeight="1" ht="28">
      <c r="A242" s="49" t="inlineStr">
        <is>
          <r>
            <t xml:space="preserve">5.1</t>
          </r>
        </is>
      </c>
      <c r="B242" s="49" t="inlineStr">
        <is>
          <r>
            <t xml:space="preserve">97888</t>
          </r>
        </is>
      </c>
      <c r="C242" s="49" t="inlineStr">
        <is>
          <r>
            <t xml:space="preserve">CAIXA ENTERRADA ELÉTRICA RETANGULAR, EM ALVENARIA COM TIJOLOS CERÂMICOS MACIÇOS, FUNDO COM BRITA, DIMENSÕES INTERNAS: 0,6X0,6X0,6 M. AF_12/2020</t>
          </r>
        </is>
      </c>
      <c r="D242" s="50" t="inlineStr">
        <is>
          <r>
            <t xml:space="preserve">UN</t>
          </r>
        </is>
      </c>
      <c r="E242" s="51" t="n">
        <v>2.0</v>
      </c>
      <c r="F242" s="52" t="n">
        <v>4.983827228</v>
      </c>
      <c r="G242" s="52" t="n">
        <f>F242*E242</f>
        <v>9.967654456</v>
      </c>
    </row>
    <row r="243" customHeight="1" ht="15">
      <c r="A243" s="9" t="inlineStr"/>
      <c r="B243" s="9" t="inlineStr"/>
      <c r="C243" s="9" t="inlineStr"/>
      <c r="D243" s="9" t="inlineStr"/>
      <c r="E243" s="9" t="inlineStr"/>
      <c r="F243" s="53" t="inlineStr">
        <is>
          <r>
            <t xml:space="preserve">TOTAL:</t>
          </r>
        </is>
      </c>
      <c r="G243" s="54" t="n">
        <v>32.53979105241</v>
      </c>
    </row>
    <row r="244" customHeight="1" ht="16">
      <c r="A244" s="47" t="inlineStr">
        <is>
          <r>
            <t xml:space="preserve">[ Serviço ]</t>
          </r>
        </is>
      </c>
      <c r="B244" s="47" t="inlineStr">
        <is>
          <r>
            <rPr>
              <rFont val="Arial"/>
              <color rgb="000000"/>
              <sz val="7.0"/>
              <b val="true"/>
            </rPr>
            <t xml:space="preserve">101898</t>
          </r>
        </is>
      </c>
      <c r="C244" s="47" t="inlineStr">
        <is>
          <r>
            <t xml:space="preserve">DISJUNTOR TERMOMAGNÉTICO TRIPOLAR, CORRENTE NOMINAL DE 400A - FORNECIMENTO E INSTALAÇÃO. AF_07/2025</t>
          </r>
        </is>
      </c>
      <c r="D244" s="48" t="inlineStr">
        <is>
          <r>
            <t xml:space="preserve">UN</t>
          </r>
        </is>
      </c>
      <c r="E244" s="9" t="inlineStr"/>
      <c r="F244" s="9" t="inlineStr"/>
      <c r="G244" s="9" t="inlineStr"/>
    </row>
    <row r="245" customHeight="1" ht="20">
      <c r="A245" s="49" t="inlineStr">
        <is>
          <r>
            <t xml:space="preserve">4.1</t>
          </r>
        </is>
      </c>
      <c r="B245" s="49" t="inlineStr">
        <is>
          <r>
            <t xml:space="preserve">COMP-73202410</t>
          </r>
        </is>
      </c>
      <c r="C245" s="49" t="inlineStr">
        <is>
          <r>
            <t xml:space="preserve">Estrutura tipo N3 com transformador 150 kva 220-0,127kv</t>
          </r>
        </is>
      </c>
      <c r="D245" s="50" t="inlineStr">
        <is>
          <r>
            <t xml:space="preserve">UN</t>
          </r>
        </is>
      </c>
      <c r="E245" s="51" t="n">
        <v>1.0</v>
      </c>
      <c r="F245" s="52" t="n">
        <v>2.0</v>
      </c>
      <c r="G245" s="52" t="n">
        <f>F245*E245</f>
        <v>2.0</v>
      </c>
    </row>
    <row r="246" customHeight="1" ht="15">
      <c r="A246" s="9" t="inlineStr"/>
      <c r="B246" s="9" t="inlineStr"/>
      <c r="C246" s="9" t="inlineStr"/>
      <c r="D246" s="9" t="inlineStr"/>
      <c r="E246" s="9" t="inlineStr"/>
      <c r="F246" s="53" t="inlineStr">
        <is>
          <r>
            <t xml:space="preserve">TOTAL:</t>
          </r>
        </is>
      </c>
      <c r="G246" s="54" t="n">
        <v>2.0</v>
      </c>
    </row>
    <row r="247" customHeight="1" ht="15">
      <c r="A247" s="47" t="inlineStr">
        <is>
          <r>
            <t xml:space="preserve">[ Serviço ]</t>
          </r>
        </is>
      </c>
      <c r="B247" s="47" t="inlineStr">
        <is>
          <r>
            <rPr>
              <rFont val="Arial"/>
              <color rgb="000000"/>
              <sz val="7.0"/>
              <b val="true"/>
            </rPr>
            <t xml:space="preserve">88264</t>
          </r>
        </is>
      </c>
      <c r="C247" s="47" t="inlineStr">
        <is>
          <r>
            <t xml:space="preserve">ELETRICISTA COM ENCARGOS COMPLEMENTARES</t>
          </r>
        </is>
      </c>
      <c r="D247" s="48" t="inlineStr">
        <is>
          <r>
            <t xml:space="preserve">H</t>
          </r>
        </is>
      </c>
      <c r="E247" s="9" t="inlineStr"/>
      <c r="F247" s="9" t="inlineStr"/>
      <c r="G247" s="9" t="inlineStr"/>
    </row>
    <row r="248" customHeight="1" ht="36">
      <c r="A248" s="49" t="inlineStr">
        <is>
          <r>
            <t xml:space="preserve">2.1</t>
          </r>
        </is>
      </c>
      <c r="B248" s="49" t="inlineStr">
        <is>
          <r>
            <t xml:space="preserve">100615</t>
          </r>
        </is>
      </c>
      <c r="C248" s="49" t="inlineStr">
        <is>
          <r>
            <t xml:space="preserve">ASSENTAMENTO DE POSTE DE CONCRETO COM COMPRIMENTO NOMINAL DE 12 M, CARGA NOMINAL DE 600 DAN, ENGASTAMENTO BASE CONCRETADA COM 1 M DE CONCRETO E 0,8 M DE SOLO (NÃO INCLUI FORNECIMENTO). AF_04/2025</t>
          </r>
        </is>
      </c>
      <c r="D248" s="50" t="inlineStr">
        <is>
          <r>
            <t xml:space="preserve">UN</t>
          </r>
        </is>
      </c>
      <c r="E248" s="51" t="n">
        <v>1.0</v>
      </c>
      <c r="F248" s="52" t="n">
        <v>8.9143364</v>
      </c>
      <c r="G248" s="52" t="n">
        <f>F248*E248</f>
        <v>8.9143364</v>
      </c>
    </row>
    <row r="249" customHeight="1" ht="36">
      <c r="A249" s="49" t="inlineStr">
        <is>
          <r>
            <t xml:space="preserve">2.4</t>
          </r>
        </is>
      </c>
      <c r="B249" s="49" t="inlineStr">
        <is>
          <r>
            <t xml:space="preserve">100616</t>
          </r>
        </is>
      </c>
      <c r="C249" s="49" t="inlineStr">
        <is>
          <r>
            <t xml:space="preserve">ASSENTAMENTO DE POSTE DE CONCRETO COM COMPRIMENTO NOMINAL DE 12 M, CARGA NOMINAL DE 1000 DAN, ENGASTAMENTO BASE CONCRETADA COM 1 M DE CONCRETO E 0,8 M DE SOLO (NÃO INCLUI FORNECIMENTO). AF_04/2025</t>
          </r>
        </is>
      </c>
      <c r="D249" s="50" t="inlineStr">
        <is>
          <r>
            <t xml:space="preserve">UN</t>
          </r>
        </is>
      </c>
      <c r="E249" s="51" t="n">
        <v>1.0</v>
      </c>
      <c r="F249" s="52" t="n">
        <v>14.9895818</v>
      </c>
      <c r="G249" s="52" t="n">
        <f>F249*E249</f>
        <v>14.9895818</v>
      </c>
    </row>
    <row r="250" customHeight="1" ht="20">
      <c r="A250" s="49" t="inlineStr">
        <is>
          <r>
            <t xml:space="preserve">4.1</t>
          </r>
        </is>
      </c>
      <c r="B250" s="49" t="inlineStr">
        <is>
          <r>
            <t xml:space="preserve">COMP-73202410</t>
          </r>
        </is>
      </c>
      <c r="C250" s="49" t="inlineStr">
        <is>
          <r>
            <t xml:space="preserve">Estrutura tipo N3 com transformador 150 kva 220-0,127kv</t>
          </r>
        </is>
      </c>
      <c r="D250" s="50" t="inlineStr">
        <is>
          <r>
            <t xml:space="preserve">UN</t>
          </r>
        </is>
      </c>
      <c r="E250" s="51" t="n">
        <v>1.0</v>
      </c>
      <c r="F250" s="52" t="n">
        <v>35.71003</v>
      </c>
      <c r="G250" s="52" t="n">
        <f>F250*E250</f>
        <v>35.71003</v>
      </c>
    </row>
    <row r="251" customHeight="1" ht="20">
      <c r="A251" s="49" t="inlineStr">
        <is>
          <r>
            <t xml:space="preserve">4.2</t>
          </r>
        </is>
      </c>
      <c r="B251" s="49" t="inlineStr">
        <is>
          <r>
            <t xml:space="preserve">COM-12956880</t>
          </r>
        </is>
      </c>
      <c r="C251" s="49" t="inlineStr">
        <is>
          <r>
            <t xml:space="preserve">Estrutura tipo N3-N3 com chave fusivel (UN)</t>
          </r>
        </is>
      </c>
      <c r="D251" s="50" t="inlineStr">
        <is>
          <r>
            <t xml:space="preserve">UN</t>
          </r>
        </is>
      </c>
      <c r="E251" s="51" t="n">
        <v>1.0</v>
      </c>
      <c r="F251" s="52" t="n">
        <v>10.0</v>
      </c>
      <c r="G251" s="52" t="n">
        <f>F251*E251</f>
        <v>10.0</v>
      </c>
    </row>
    <row r="252" customHeight="1" ht="20">
      <c r="A252" s="49" t="inlineStr">
        <is>
          <r>
            <t xml:space="preserve">4.3</t>
          </r>
        </is>
      </c>
      <c r="B252" s="49" t="inlineStr">
        <is>
          <r>
            <t xml:space="preserve">COMP-88895730</t>
          </r>
        </is>
      </c>
      <c r="C252" s="49" t="inlineStr">
        <is>
          <r>
            <t xml:space="preserve">Derivação N3</t>
          </r>
        </is>
      </c>
      <c r="D252" s="50" t="inlineStr">
        <is>
          <r>
            <t xml:space="preserve">UN</t>
          </r>
        </is>
      </c>
      <c r="E252" s="51" t="n">
        <v>1.0</v>
      </c>
      <c r="F252" s="52" t="n">
        <v>2.0</v>
      </c>
      <c r="G252" s="52" t="n">
        <f>F252*E252</f>
        <v>2.0</v>
      </c>
    </row>
    <row r="253" customHeight="1" ht="15">
      <c r="A253" s="9" t="inlineStr"/>
      <c r="B253" s="9" t="inlineStr"/>
      <c r="C253" s="9" t="inlineStr"/>
      <c r="D253" s="9" t="inlineStr"/>
      <c r="E253" s="9" t="inlineStr"/>
      <c r="F253" s="53" t="inlineStr">
        <is>
          <r>
            <t xml:space="preserve">TOTAL:</t>
          </r>
        </is>
      </c>
      <c r="G253" s="54" t="n">
        <v>71.6139482</v>
      </c>
    </row>
    <row r="254" customHeight="1" ht="24">
      <c r="A254" s="47" t="inlineStr">
        <is>
          <r>
            <t xml:space="preserve">[ Serviço ]</t>
          </r>
        </is>
      </c>
      <c r="B254" s="47" t="inlineStr">
        <is>
          <r>
            <rPr>
              <rFont val="Arial"/>
              <color rgb="000000"/>
              <sz val="7.0"/>
              <b val="true"/>
            </rPr>
            <t xml:space="preserve">93012</t>
          </r>
        </is>
      </c>
      <c r="C254" s="47" t="inlineStr">
        <is>
          <r>
            <t xml:space="preserve">ELETRODUTO RÍGIDO ROSCÁVEL, PVC, DN 110 MM (4"), PARA REDE ENTERRADA DE DISTRIBUIÇÃO DE ENERGIA ELÉTRICA - FORNECIMENTO E INSTALAÇÃO. AF_12/2021</t>
          </r>
        </is>
      </c>
      <c r="D254" s="48" t="inlineStr">
        <is>
          <r>
            <t xml:space="preserve">M</t>
          </r>
        </is>
      </c>
      <c r="E254" s="9" t="inlineStr"/>
      <c r="F254" s="9" t="inlineStr"/>
      <c r="G254" s="9" t="inlineStr"/>
    </row>
    <row r="255" customHeight="1" ht="20">
      <c r="A255" s="49" t="inlineStr">
        <is>
          <r>
            <t xml:space="preserve">4.1</t>
          </r>
        </is>
      </c>
      <c r="B255" s="49" t="inlineStr">
        <is>
          <r>
            <t xml:space="preserve">COMP-73202410</t>
          </r>
        </is>
      </c>
      <c r="C255" s="49" t="inlineStr">
        <is>
          <r>
            <t xml:space="preserve">Estrutura tipo N3 com transformador 150 kva 220-0,127kv</t>
          </r>
        </is>
      </c>
      <c r="D255" s="50" t="inlineStr">
        <is>
          <r>
            <t xml:space="preserve">UN</t>
          </r>
        </is>
      </c>
      <c r="E255" s="51" t="n">
        <v>1.0</v>
      </c>
      <c r="F255" s="52" t="n">
        <v>40.0</v>
      </c>
      <c r="G255" s="52" t="n">
        <f>F255*E255</f>
        <v>40.0</v>
      </c>
    </row>
    <row r="256" customHeight="1" ht="15">
      <c r="A256" s="9" t="inlineStr"/>
      <c r="B256" s="9" t="inlineStr"/>
      <c r="C256" s="9" t="inlineStr"/>
      <c r="D256" s="9" t="inlineStr"/>
      <c r="E256" s="9" t="inlineStr"/>
      <c r="F256" s="53" t="inlineStr">
        <is>
          <r>
            <t xml:space="preserve">TOTAL:</t>
          </r>
        </is>
      </c>
      <c r="G256" s="54" t="n">
        <v>40.0</v>
      </c>
    </row>
    <row r="257" customHeight="1" ht="32">
      <c r="A257" s="47" t="inlineStr">
        <is>
          <r>
            <t xml:space="preserve">[ Serviço ]</t>
          </r>
        </is>
      </c>
      <c r="B257" s="47" t="inlineStr">
        <is>
          <r>
            <rPr>
              <rFont val="Arial"/>
              <color rgb="000000"/>
              <sz val="7.0"/>
              <b val="true"/>
            </rPr>
            <t xml:space="preserve">104237</t>
          </r>
        </is>
      </c>
      <c r="C257" s="47" t="inlineStr">
        <is>
          <r>
            <t xml:space="preserve">EMBOÇO OU MASSA ÚNICA EM ARGAMASSA TRAÇO 1:2:8, PREPARO MECÂNICA COM BETONEIRA 400 L, APLICADA MANUALMENTE EM PANOS DE FACHADA SEM PRESENÇA DE VÃOS, ESPESSURA DE 35 MM, ACESSO POR ANDAIME. AF_08/2022</t>
          </r>
        </is>
      </c>
      <c r="D257" s="48" t="inlineStr">
        <is>
          <r>
            <t xml:space="preserve">M2</t>
          </r>
        </is>
      </c>
      <c r="E257" s="9" t="inlineStr"/>
      <c r="F257" s="9" t="inlineStr"/>
      <c r="G257" s="9" t="inlineStr"/>
    </row>
    <row r="258" customHeight="1" ht="20">
      <c r="A258" s="49" t="inlineStr">
        <is>
          <r>
            <t xml:space="preserve">3.1</t>
          </r>
        </is>
      </c>
      <c r="B258" s="49" t="inlineStr">
        <is>
          <r>
            <t xml:space="preserve">COM-00833035</t>
          </r>
        </is>
      </c>
      <c r="C258" s="49" t="inlineStr">
        <is>
          <r>
            <t xml:space="preserve">MURETA PARA MEDIÇÃO - DIMENSÕES - 2,10x2,00x0,40M (REF ABR2024) (UN)</t>
          </r>
        </is>
      </c>
      <c r="D258" s="50" t="inlineStr">
        <is>
          <r>
            <t xml:space="preserve">UN</t>
          </r>
        </is>
      </c>
      <c r="E258" s="51" t="n">
        <v>1.0</v>
      </c>
      <c r="F258" s="52" t="n">
        <v>10.25</v>
      </c>
      <c r="G258" s="52" t="n">
        <f>F258*E258</f>
        <v>10.25</v>
      </c>
    </row>
    <row r="259" customHeight="1" ht="15">
      <c r="A259" s="9" t="inlineStr"/>
      <c r="B259" s="9" t="inlineStr"/>
      <c r="C259" s="9" t="inlineStr"/>
      <c r="D259" s="9" t="inlineStr"/>
      <c r="E259" s="9" t="inlineStr"/>
      <c r="F259" s="53" t="inlineStr">
        <is>
          <r>
            <t xml:space="preserve">TOTAL:</t>
          </r>
        </is>
      </c>
      <c r="G259" s="54" t="n">
        <v>10.25</v>
      </c>
    </row>
    <row r="260" customHeight="1" ht="15">
      <c r="A260" s="47" t="inlineStr">
        <is>
          <r>
            <t xml:space="preserve">[ Serviço ]</t>
          </r>
        </is>
      </c>
      <c r="B260" s="47" t="inlineStr">
        <is>
          <r>
            <rPr>
              <rFont val="Arial"/>
              <color rgb="000000"/>
              <sz val="7.0"/>
              <b val="true"/>
            </rPr>
            <t xml:space="preserve">93358</t>
          </r>
        </is>
      </c>
      <c r="C260" s="47" t="inlineStr">
        <is>
          <r>
            <t xml:space="preserve">ESCAVAÇÃO MANUAL DE VALA. AF_09/2024</t>
          </r>
        </is>
      </c>
      <c r="D260" s="48" t="inlineStr">
        <is>
          <r>
            <t xml:space="preserve">M3</t>
          </r>
        </is>
      </c>
      <c r="E260" s="9" t="inlineStr"/>
      <c r="F260" s="9" t="inlineStr"/>
      <c r="G260" s="9" t="inlineStr"/>
    </row>
    <row r="261" customHeight="1" ht="20">
      <c r="A261" s="49" t="inlineStr">
        <is>
          <r>
            <t xml:space="preserve">3.1</t>
          </r>
        </is>
      </c>
      <c r="B261" s="49" t="inlineStr">
        <is>
          <r>
            <t xml:space="preserve">COM-00833035</t>
          </r>
        </is>
      </c>
      <c r="C261" s="49" t="inlineStr">
        <is>
          <r>
            <t xml:space="preserve">MURETA PARA MEDIÇÃO - DIMENSÕES - 2,10x2,00x0,40M (REF ABR2024) (UN)</t>
          </r>
        </is>
      </c>
      <c r="D261" s="50" t="inlineStr">
        <is>
          <r>
            <t xml:space="preserve">UN</t>
          </r>
        </is>
      </c>
      <c r="E261" s="51" t="n">
        <v>1.0</v>
      </c>
      <c r="F261" s="52" t="n">
        <v>0.32</v>
      </c>
      <c r="G261" s="52" t="n">
        <f>F261*E261</f>
        <v>0.32</v>
      </c>
    </row>
    <row r="262" customHeight="1" ht="15">
      <c r="A262" s="9" t="inlineStr"/>
      <c r="B262" s="9" t="inlineStr"/>
      <c r="C262" s="9" t="inlineStr"/>
      <c r="D262" s="9" t="inlineStr"/>
      <c r="E262" s="9" t="inlineStr"/>
      <c r="F262" s="53" t="inlineStr">
        <is>
          <r>
            <t xml:space="preserve">TOTAL:</t>
          </r>
        </is>
      </c>
      <c r="G262" s="54" t="n">
        <v>0.32</v>
      </c>
    </row>
    <row r="263" customHeight="1" ht="24">
      <c r="A263" s="47" t="inlineStr">
        <is>
          <r>
            <t xml:space="preserve">[ Serviço ]</t>
          </r>
        </is>
      </c>
      <c r="B263" s="47" t="inlineStr">
        <is>
          <r>
            <rPr>
              <rFont val="Arial"/>
              <color rgb="000000"/>
              <sz val="7.0"/>
              <b val="true"/>
            </rPr>
            <t xml:space="preserve">97086</t>
          </r>
        </is>
      </c>
      <c r="C263" s="47" t="inlineStr">
        <is>
          <r>
            <t xml:space="preserve">FABRICAÇÃO, MONTAGEM E DESMONTAGEM DE FORMA PARA RADIER, PISO DE CONCRETO OU LAJE SOBRE SOLO, EM MADEIRA SERRADA, 4 UTILIZAÇÕES. AF_09/2021</t>
          </r>
        </is>
      </c>
      <c r="D263" s="48" t="inlineStr">
        <is>
          <r>
            <t xml:space="preserve">M2</t>
          </r>
        </is>
      </c>
      <c r="E263" s="9" t="inlineStr"/>
      <c r="F263" s="9" t="inlineStr"/>
      <c r="G263" s="9" t="inlineStr"/>
    </row>
    <row r="264" customHeight="1" ht="20">
      <c r="A264" s="49" t="inlineStr">
        <is>
          <r>
            <t xml:space="preserve">3.1</t>
          </r>
        </is>
      </c>
      <c r="B264" s="49" t="inlineStr">
        <is>
          <r>
            <t xml:space="preserve">COM-00833035</t>
          </r>
        </is>
      </c>
      <c r="C264" s="49" t="inlineStr">
        <is>
          <r>
            <t xml:space="preserve">MURETA PARA MEDIÇÃO - DIMENSÕES - 2,10x2,00x0,40M (REF ABR2024) (UN)</t>
          </r>
        </is>
      </c>
      <c r="D264" s="50" t="inlineStr">
        <is>
          <r>
            <t xml:space="preserve">UN</t>
          </r>
        </is>
      </c>
      <c r="E264" s="51" t="n">
        <v>1.0</v>
      </c>
      <c r="F264" s="52" t="n">
        <v>1.64</v>
      </c>
      <c r="G264" s="52" t="n">
        <f>F264*E264</f>
        <v>1.64</v>
      </c>
    </row>
    <row r="265" customHeight="1" ht="15">
      <c r="A265" s="9" t="inlineStr"/>
      <c r="B265" s="9" t="inlineStr"/>
      <c r="C265" s="9" t="inlineStr"/>
      <c r="D265" s="9" t="inlineStr"/>
      <c r="E265" s="9" t="inlineStr"/>
      <c r="F265" s="53" t="inlineStr">
        <is>
          <r>
            <t xml:space="preserve">TOTAL:</t>
          </r>
        </is>
      </c>
      <c r="G265" s="54" t="n">
        <v>1.64</v>
      </c>
    </row>
    <row r="266" customHeight="1" ht="24">
      <c r="A266" s="47" t="inlineStr">
        <is>
          <r>
            <t xml:space="preserve">[ Serviço ]</t>
          </r>
        </is>
      </c>
      <c r="B266" s="47" t="inlineStr">
        <is>
          <r>
            <rPr>
              <rFont val="Arial"/>
              <color rgb="000000"/>
              <sz val="7.0"/>
              <b val="true"/>
            </rPr>
            <t xml:space="preserve">89272</t>
          </r>
        </is>
      </c>
      <c r="C266" s="47" t="inlineStr">
        <is>
          <r>
            <t xml:space="preserve">GUINDASTE HIDRÁULICO AUTOPROPELIDO, COM LANÇA TELESCÓPICA 28,80 M, CAPACIDADE MÁXIMA 30 T, POTÊNCIA 97 KW, TRAÇÃO 4 X 4 - CHP DIURNO. AF_11/2014</t>
          </r>
        </is>
      </c>
      <c r="D266" s="48" t="inlineStr">
        <is>
          <r>
            <t xml:space="preserve">CHP</t>
          </r>
        </is>
      </c>
      <c r="E266" s="9" t="inlineStr"/>
      <c r="F266" s="9" t="inlineStr"/>
      <c r="G266" s="9" t="inlineStr"/>
    </row>
    <row r="267" customHeight="1" ht="20">
      <c r="A267" s="49" t="inlineStr">
        <is>
          <r>
            <t xml:space="preserve">4.1</t>
          </r>
        </is>
      </c>
      <c r="B267" s="49" t="inlineStr">
        <is>
          <r>
            <t xml:space="preserve">COMP-73202410</t>
          </r>
        </is>
      </c>
      <c r="C267" s="49" t="inlineStr">
        <is>
          <r>
            <t xml:space="preserve">Estrutura tipo N3 com transformador 150 kva 220-0,127kv</t>
          </r>
        </is>
      </c>
      <c r="D267" s="50" t="inlineStr">
        <is>
          <r>
            <t xml:space="preserve">UN</t>
          </r>
        </is>
      </c>
      <c r="E267" s="51" t="n">
        <v>1.0</v>
      </c>
      <c r="F267" s="52" t="n">
        <v>6.0</v>
      </c>
      <c r="G267" s="52" t="n">
        <f>F267*E267</f>
        <v>6.0</v>
      </c>
    </row>
    <row r="268" customHeight="1" ht="20">
      <c r="A268" s="49" t="inlineStr">
        <is>
          <r>
            <t xml:space="preserve">4.2</t>
          </r>
        </is>
      </c>
      <c r="B268" s="49" t="inlineStr">
        <is>
          <r>
            <t xml:space="preserve">COM-12956880</t>
          </r>
        </is>
      </c>
      <c r="C268" s="49" t="inlineStr">
        <is>
          <r>
            <t xml:space="preserve">Estrutura tipo N3-N3 com chave fusivel (UN)</t>
          </r>
        </is>
      </c>
      <c r="D268" s="50" t="inlineStr">
        <is>
          <r>
            <t xml:space="preserve">UN</t>
          </r>
        </is>
      </c>
      <c r="E268" s="51" t="n">
        <v>1.0</v>
      </c>
      <c r="F268" s="52" t="n">
        <v>3.0</v>
      </c>
      <c r="G268" s="52" t="n">
        <f>F268*E268</f>
        <v>3.0</v>
      </c>
    </row>
    <row r="269" customHeight="1" ht="15">
      <c r="A269" s="9" t="inlineStr"/>
      <c r="B269" s="9" t="inlineStr"/>
      <c r="C269" s="9" t="inlineStr"/>
      <c r="D269" s="9" t="inlineStr"/>
      <c r="E269" s="9" t="inlineStr"/>
      <c r="F269" s="53" t="inlineStr">
        <is>
          <r>
            <t xml:space="preserve">TOTAL:</t>
          </r>
        </is>
      </c>
      <c r="G269" s="54" t="n">
        <v>9.0</v>
      </c>
    </row>
    <row r="270" customHeight="1" ht="24">
      <c r="A270" s="47" t="inlineStr">
        <is>
          <r>
            <t xml:space="preserve">[ Serviço ]</t>
          </r>
        </is>
      </c>
      <c r="B270" s="47" t="inlineStr">
        <is>
          <r>
            <rPr>
              <rFont val="Arial"/>
              <color rgb="000000"/>
              <sz val="7.0"/>
              <b val="true"/>
            </rPr>
            <t xml:space="preserve">89267</t>
          </r>
        </is>
      </c>
      <c r="C270" s="47" t="inlineStr">
        <is>
          <r>
            <t xml:space="preserve">GUINDASTE HIDRÁULICO AUTOPROPELIDO, COM LANÇA TELESCÓPICA 28,80 M, CAPACIDADE MÁXIMA 30 T, POTÊNCIA 97 KW, TRAÇÃO 4 X 4 - DEPRECIAÇÃO. AF_11/2014</t>
          </r>
        </is>
      </c>
      <c r="D270" s="48" t="inlineStr">
        <is>
          <r>
            <t xml:space="preserve">H</t>
          </r>
        </is>
      </c>
      <c r="E270" s="9" t="inlineStr"/>
      <c r="F270" s="9" t="inlineStr"/>
      <c r="G270" s="9" t="inlineStr"/>
    </row>
    <row r="271" customHeight="1" ht="20">
      <c r="A271" s="49" t="inlineStr">
        <is>
          <r>
            <t xml:space="preserve">4.1</t>
          </r>
        </is>
      </c>
      <c r="B271" s="49" t="inlineStr">
        <is>
          <r>
            <t xml:space="preserve">COMP-73202410</t>
          </r>
        </is>
      </c>
      <c r="C271" s="49" t="inlineStr">
        <is>
          <r>
            <t xml:space="preserve">Estrutura tipo N3 com transformador 150 kva 220-0,127kv</t>
          </r>
        </is>
      </c>
      <c r="D271" s="50" t="inlineStr">
        <is>
          <r>
            <t xml:space="preserve">UN</t>
          </r>
        </is>
      </c>
      <c r="E271" s="51" t="n">
        <v>1.0</v>
      </c>
      <c r="F271" s="52" t="n">
        <v>6.0</v>
      </c>
      <c r="G271" s="52" t="n">
        <f>F271*E271</f>
        <v>6.0</v>
      </c>
    </row>
    <row r="272" customHeight="1" ht="20">
      <c r="A272" s="49" t="inlineStr">
        <is>
          <r>
            <t xml:space="preserve">4.2</t>
          </r>
        </is>
      </c>
      <c r="B272" s="49" t="inlineStr">
        <is>
          <r>
            <t xml:space="preserve">COM-12956880</t>
          </r>
        </is>
      </c>
      <c r="C272" s="49" t="inlineStr">
        <is>
          <r>
            <t xml:space="preserve">Estrutura tipo N3-N3 com chave fusivel (UN)</t>
          </r>
        </is>
      </c>
      <c r="D272" s="50" t="inlineStr">
        <is>
          <r>
            <t xml:space="preserve">UN</t>
          </r>
        </is>
      </c>
      <c r="E272" s="51" t="n">
        <v>1.0</v>
      </c>
      <c r="F272" s="52" t="n">
        <v>3.0</v>
      </c>
      <c r="G272" s="52" t="n">
        <f>F272*E272</f>
        <v>3.0</v>
      </c>
    </row>
    <row r="273" customHeight="1" ht="15">
      <c r="A273" s="9" t="inlineStr"/>
      <c r="B273" s="9" t="inlineStr"/>
      <c r="C273" s="9" t="inlineStr"/>
      <c r="D273" s="9" t="inlineStr"/>
      <c r="E273" s="9" t="inlineStr"/>
      <c r="F273" s="53" t="inlineStr">
        <is>
          <r>
            <t xml:space="preserve">TOTAL:</t>
          </r>
        </is>
      </c>
      <c r="G273" s="54" t="n">
        <v>9.0</v>
      </c>
    </row>
    <row r="274" customHeight="1" ht="24">
      <c r="A274" s="47" t="inlineStr">
        <is>
          <r>
            <t xml:space="preserve">[ Serviço ]</t>
          </r>
        </is>
      </c>
      <c r="B274" s="47" t="inlineStr">
        <is>
          <r>
            <rPr>
              <rFont val="Arial"/>
              <color rgb="000000"/>
              <sz val="7.0"/>
              <b val="true"/>
            </rPr>
            <t xml:space="preserve">89269</t>
          </r>
        </is>
      </c>
      <c r="C274" s="47" t="inlineStr">
        <is>
          <r>
            <t xml:space="preserve">GUINDASTE HIDRÁULICO AUTOPROPELIDO, COM LANÇA TELESCÓPICA 28,80 M, CAPACIDADE MÁXIMA 30 T, POTÊNCIA 97 KW, TRAÇÃO 4 X 4 - IMPOSTOS E SEGUROS. AF_11/2014</t>
          </r>
        </is>
      </c>
      <c r="D274" s="48" t="inlineStr">
        <is>
          <r>
            <t xml:space="preserve">H</t>
          </r>
        </is>
      </c>
      <c r="E274" s="9" t="inlineStr"/>
      <c r="F274" s="9" t="inlineStr"/>
      <c r="G274" s="9" t="inlineStr"/>
    </row>
    <row r="275" customHeight="1" ht="20">
      <c r="A275" s="49" t="inlineStr">
        <is>
          <r>
            <t xml:space="preserve">4.1</t>
          </r>
        </is>
      </c>
      <c r="B275" s="49" t="inlineStr">
        <is>
          <r>
            <t xml:space="preserve">COMP-73202410</t>
          </r>
        </is>
      </c>
      <c r="C275" s="49" t="inlineStr">
        <is>
          <r>
            <t xml:space="preserve">Estrutura tipo N3 com transformador 150 kva 220-0,127kv</t>
          </r>
        </is>
      </c>
      <c r="D275" s="50" t="inlineStr">
        <is>
          <r>
            <t xml:space="preserve">UN</t>
          </r>
        </is>
      </c>
      <c r="E275" s="51" t="n">
        <v>1.0</v>
      </c>
      <c r="F275" s="52" t="n">
        <v>6.0</v>
      </c>
      <c r="G275" s="52" t="n">
        <f>F275*E275</f>
        <v>6.0</v>
      </c>
    </row>
    <row r="276" customHeight="1" ht="20">
      <c r="A276" s="49" t="inlineStr">
        <is>
          <r>
            <t xml:space="preserve">4.2</t>
          </r>
        </is>
      </c>
      <c r="B276" s="49" t="inlineStr">
        <is>
          <r>
            <t xml:space="preserve">COM-12956880</t>
          </r>
        </is>
      </c>
      <c r="C276" s="49" t="inlineStr">
        <is>
          <r>
            <t xml:space="preserve">Estrutura tipo N3-N3 com chave fusivel (UN)</t>
          </r>
        </is>
      </c>
      <c r="D276" s="50" t="inlineStr">
        <is>
          <r>
            <t xml:space="preserve">UN</t>
          </r>
        </is>
      </c>
      <c r="E276" s="51" t="n">
        <v>1.0</v>
      </c>
      <c r="F276" s="52" t="n">
        <v>3.0</v>
      </c>
      <c r="G276" s="52" t="n">
        <f>F276*E276</f>
        <v>3.0</v>
      </c>
    </row>
    <row r="277" customHeight="1" ht="15">
      <c r="A277" s="9" t="inlineStr"/>
      <c r="B277" s="9" t="inlineStr"/>
      <c r="C277" s="9" t="inlineStr"/>
      <c r="D277" s="9" t="inlineStr"/>
      <c r="E277" s="9" t="inlineStr"/>
      <c r="F277" s="53" t="inlineStr">
        <is>
          <r>
            <t xml:space="preserve">TOTAL:</t>
          </r>
        </is>
      </c>
      <c r="G277" s="54" t="n">
        <v>9.0</v>
      </c>
    </row>
    <row r="278" customHeight="1" ht="24">
      <c r="A278" s="47" t="inlineStr">
        <is>
          <r>
            <t xml:space="preserve">[ Serviço ]</t>
          </r>
        </is>
      </c>
      <c r="B278" s="47" t="inlineStr">
        <is>
          <r>
            <rPr>
              <rFont val="Arial"/>
              <color rgb="000000"/>
              <sz val="7.0"/>
              <b val="true"/>
            </rPr>
            <t xml:space="preserve">89268</t>
          </r>
        </is>
      </c>
      <c r="C278" s="47" t="inlineStr">
        <is>
          <r>
            <t xml:space="preserve">GUINDASTE HIDRÁULICO AUTOPROPELIDO, COM LANÇA TELESCÓPICA 28,80 M, CAPACIDADE MÁXIMA 30 T, POTÊNCIA 97 KW, TRAÇÃO 4 X 4 - JUROS. AF_11/2014</t>
          </r>
        </is>
      </c>
      <c r="D278" s="48" t="inlineStr">
        <is>
          <r>
            <t xml:space="preserve">H</t>
          </r>
        </is>
      </c>
      <c r="E278" s="9" t="inlineStr"/>
      <c r="F278" s="9" t="inlineStr"/>
      <c r="G278" s="9" t="inlineStr"/>
    </row>
    <row r="279" customHeight="1" ht="20">
      <c r="A279" s="49" t="inlineStr">
        <is>
          <r>
            <t xml:space="preserve">4.1</t>
          </r>
        </is>
      </c>
      <c r="B279" s="49" t="inlineStr">
        <is>
          <r>
            <t xml:space="preserve">COMP-73202410</t>
          </r>
        </is>
      </c>
      <c r="C279" s="49" t="inlineStr">
        <is>
          <r>
            <t xml:space="preserve">Estrutura tipo N3 com transformador 150 kva 220-0,127kv</t>
          </r>
        </is>
      </c>
      <c r="D279" s="50" t="inlineStr">
        <is>
          <r>
            <t xml:space="preserve">UN</t>
          </r>
        </is>
      </c>
      <c r="E279" s="51" t="n">
        <v>1.0</v>
      </c>
      <c r="F279" s="52" t="n">
        <v>6.0</v>
      </c>
      <c r="G279" s="52" t="n">
        <f>F279*E279</f>
        <v>6.0</v>
      </c>
    </row>
    <row r="280" customHeight="1" ht="20">
      <c r="A280" s="49" t="inlineStr">
        <is>
          <r>
            <t xml:space="preserve">4.2</t>
          </r>
        </is>
      </c>
      <c r="B280" s="49" t="inlineStr">
        <is>
          <r>
            <t xml:space="preserve">COM-12956880</t>
          </r>
        </is>
      </c>
      <c r="C280" s="49" t="inlineStr">
        <is>
          <r>
            <t xml:space="preserve">Estrutura tipo N3-N3 com chave fusivel (UN)</t>
          </r>
        </is>
      </c>
      <c r="D280" s="50" t="inlineStr">
        <is>
          <r>
            <t xml:space="preserve">UN</t>
          </r>
        </is>
      </c>
      <c r="E280" s="51" t="n">
        <v>1.0</v>
      </c>
      <c r="F280" s="52" t="n">
        <v>3.0</v>
      </c>
      <c r="G280" s="52" t="n">
        <f>F280*E280</f>
        <v>3.0</v>
      </c>
    </row>
    <row r="281" customHeight="1" ht="15">
      <c r="A281" s="9" t="inlineStr"/>
      <c r="B281" s="9" t="inlineStr"/>
      <c r="C281" s="9" t="inlineStr"/>
      <c r="D281" s="9" t="inlineStr"/>
      <c r="E281" s="9" t="inlineStr"/>
      <c r="F281" s="53" t="inlineStr">
        <is>
          <r>
            <t xml:space="preserve">TOTAL:</t>
          </r>
        </is>
      </c>
      <c r="G281" s="54" t="n">
        <v>9.0</v>
      </c>
    </row>
    <row r="282" customHeight="1" ht="24">
      <c r="A282" s="47" t="inlineStr">
        <is>
          <r>
            <t xml:space="preserve">[ Serviço ]</t>
          </r>
        </is>
      </c>
      <c r="B282" s="47" t="inlineStr">
        <is>
          <r>
            <rPr>
              <rFont val="Arial"/>
              <color rgb="000000"/>
              <sz val="7.0"/>
              <b val="true"/>
            </rPr>
            <t xml:space="preserve">89270</t>
          </r>
        </is>
      </c>
      <c r="C282" s="47" t="inlineStr">
        <is>
          <r>
            <t xml:space="preserve">GUINDASTE HIDRÁULICO AUTOPROPELIDO, COM LANÇA TELESCÓPICA 28,80 M, CAPACIDADE MÁXIMA 30 T, POTÊNCIA 97 KW, TRAÇÃO 4 X 4 - MANUTENÇÃO. AF_11/2014</t>
          </r>
        </is>
      </c>
      <c r="D282" s="48" t="inlineStr">
        <is>
          <r>
            <t xml:space="preserve">H</t>
          </r>
        </is>
      </c>
      <c r="E282" s="9" t="inlineStr"/>
      <c r="F282" s="9" t="inlineStr"/>
      <c r="G282" s="9" t="inlineStr"/>
    </row>
    <row r="283" customHeight="1" ht="20">
      <c r="A283" s="49" t="inlineStr">
        <is>
          <r>
            <t xml:space="preserve">4.1</t>
          </r>
        </is>
      </c>
      <c r="B283" s="49" t="inlineStr">
        <is>
          <r>
            <t xml:space="preserve">COMP-73202410</t>
          </r>
        </is>
      </c>
      <c r="C283" s="49" t="inlineStr">
        <is>
          <r>
            <t xml:space="preserve">Estrutura tipo N3 com transformador 150 kva 220-0,127kv</t>
          </r>
        </is>
      </c>
      <c r="D283" s="50" t="inlineStr">
        <is>
          <r>
            <t xml:space="preserve">UN</t>
          </r>
        </is>
      </c>
      <c r="E283" s="51" t="n">
        <v>1.0</v>
      </c>
      <c r="F283" s="52" t="n">
        <v>6.0</v>
      </c>
      <c r="G283" s="52" t="n">
        <f>F283*E283</f>
        <v>6.0</v>
      </c>
    </row>
    <row r="284" customHeight="1" ht="20">
      <c r="A284" s="49" t="inlineStr">
        <is>
          <r>
            <t xml:space="preserve">4.2</t>
          </r>
        </is>
      </c>
      <c r="B284" s="49" t="inlineStr">
        <is>
          <r>
            <t xml:space="preserve">COM-12956880</t>
          </r>
        </is>
      </c>
      <c r="C284" s="49" t="inlineStr">
        <is>
          <r>
            <t xml:space="preserve">Estrutura tipo N3-N3 com chave fusivel (UN)</t>
          </r>
        </is>
      </c>
      <c r="D284" s="50" t="inlineStr">
        <is>
          <r>
            <t xml:space="preserve">UN</t>
          </r>
        </is>
      </c>
      <c r="E284" s="51" t="n">
        <v>1.0</v>
      </c>
      <c r="F284" s="52" t="n">
        <v>3.0</v>
      </c>
      <c r="G284" s="52" t="n">
        <f>F284*E284</f>
        <v>3.0</v>
      </c>
    </row>
    <row r="285" customHeight="1" ht="15">
      <c r="A285" s="9" t="inlineStr"/>
      <c r="B285" s="9" t="inlineStr"/>
      <c r="C285" s="9" t="inlineStr"/>
      <c r="D285" s="9" t="inlineStr"/>
      <c r="E285" s="9" t="inlineStr"/>
      <c r="F285" s="53" t="inlineStr">
        <is>
          <r>
            <t xml:space="preserve">TOTAL:</t>
          </r>
        </is>
      </c>
      <c r="G285" s="54" t="n">
        <v>9.0</v>
      </c>
    </row>
    <row r="286" customHeight="1" ht="24">
      <c r="A286" s="47" t="inlineStr">
        <is>
          <r>
            <t xml:space="preserve">[ Serviço ]</t>
          </r>
        </is>
      </c>
      <c r="B286" s="47" t="inlineStr">
        <is>
          <r>
            <rPr>
              <rFont val="Arial"/>
              <color rgb="000000"/>
              <sz val="7.0"/>
              <b val="true"/>
            </rPr>
            <t xml:space="preserve">89271</t>
          </r>
        </is>
      </c>
      <c r="C286" s="47" t="inlineStr">
        <is>
          <r>
            <t xml:space="preserve">GUINDASTE HIDRÁULICO AUTOPROPELIDO, COM LANÇA TELESCÓPICA 28,80 M, CAPACIDADE MÁXIMA 30 T, POTÊNCIA 97 KW, TRAÇÃO 4 X 4 - MATERIAIS NA OPERAÇÃO. AF_11/2014</t>
          </r>
        </is>
      </c>
      <c r="D286" s="48" t="inlineStr">
        <is>
          <r>
            <t xml:space="preserve">H</t>
          </r>
        </is>
      </c>
      <c r="E286" s="9" t="inlineStr"/>
      <c r="F286" s="9" t="inlineStr"/>
      <c r="G286" s="9" t="inlineStr"/>
    </row>
    <row r="287" customHeight="1" ht="20">
      <c r="A287" s="49" t="inlineStr">
        <is>
          <r>
            <t xml:space="preserve">4.1</t>
          </r>
        </is>
      </c>
      <c r="B287" s="49" t="inlineStr">
        <is>
          <r>
            <t xml:space="preserve">COMP-73202410</t>
          </r>
        </is>
      </c>
      <c r="C287" s="49" t="inlineStr">
        <is>
          <r>
            <t xml:space="preserve">Estrutura tipo N3 com transformador 150 kva 220-0,127kv</t>
          </r>
        </is>
      </c>
      <c r="D287" s="50" t="inlineStr">
        <is>
          <r>
            <t xml:space="preserve">UN</t>
          </r>
        </is>
      </c>
      <c r="E287" s="51" t="n">
        <v>1.0</v>
      </c>
      <c r="F287" s="52" t="n">
        <v>6.0</v>
      </c>
      <c r="G287" s="52" t="n">
        <f>F287*E287</f>
        <v>6.0</v>
      </c>
    </row>
    <row r="288" customHeight="1" ht="20">
      <c r="A288" s="49" t="inlineStr">
        <is>
          <r>
            <t xml:space="preserve">4.2</t>
          </r>
        </is>
      </c>
      <c r="B288" s="49" t="inlineStr">
        <is>
          <r>
            <t xml:space="preserve">COM-12956880</t>
          </r>
        </is>
      </c>
      <c r="C288" s="49" t="inlineStr">
        <is>
          <r>
            <t xml:space="preserve">Estrutura tipo N3-N3 com chave fusivel (UN)</t>
          </r>
        </is>
      </c>
      <c r="D288" s="50" t="inlineStr">
        <is>
          <r>
            <t xml:space="preserve">UN</t>
          </r>
        </is>
      </c>
      <c r="E288" s="51" t="n">
        <v>1.0</v>
      </c>
      <c r="F288" s="52" t="n">
        <v>3.0</v>
      </c>
      <c r="G288" s="52" t="n">
        <f>F288*E288</f>
        <v>3.0</v>
      </c>
    </row>
    <row r="289" customHeight="1" ht="15">
      <c r="A289" s="9" t="inlineStr"/>
      <c r="B289" s="9" t="inlineStr"/>
      <c r="C289" s="9" t="inlineStr"/>
      <c r="D289" s="9" t="inlineStr"/>
      <c r="E289" s="9" t="inlineStr"/>
      <c r="F289" s="53" t="inlineStr">
        <is>
          <r>
            <t xml:space="preserve">TOTAL:</t>
          </r>
        </is>
      </c>
      <c r="G289" s="54" t="n">
        <v>9.0</v>
      </c>
    </row>
    <row r="290" customHeight="1" ht="32">
      <c r="A290" s="47" t="inlineStr">
        <is>
          <r>
            <t xml:space="preserve">[ Serviço ]</t>
          </r>
        </is>
      </c>
      <c r="B290" s="47" t="inlineStr">
        <is>
          <r>
            <rPr>
              <rFont val="Arial"/>
              <color rgb="000000"/>
              <sz val="7.0"/>
              <b val="true"/>
            </rPr>
            <t xml:space="preserve">5930</t>
          </r>
        </is>
      </c>
      <c r="C290" s="47" t="inlineStr">
        <is>
          <r>
            <t xml:space="preserve">GUINDAUTO HIDRÁULICO, CAPACIDADE MÁXIMA DE CARGA 6200 KG, MOMENTO MÁXIMO DE CARGA 11,7 TM, ALCANCE MÁXIMO HORIZONTAL 9,70 M, INCLUSIVE CAMINHÃO TOCO PBT 16.000 KG, POTÊNCIA DE 189 CV - CHI DIURNO. AF_06/2014</t>
          </r>
        </is>
      </c>
      <c r="D290" s="48" t="inlineStr">
        <is>
          <r>
            <t xml:space="preserve">CHI</t>
          </r>
        </is>
      </c>
      <c r="E290" s="9" t="inlineStr"/>
      <c r="F290" s="9" t="inlineStr"/>
      <c r="G290" s="9" t="inlineStr"/>
    </row>
    <row r="291" customHeight="1" ht="36">
      <c r="A291" s="49" t="inlineStr">
        <is>
          <r>
            <t xml:space="preserve">2.1</t>
          </r>
        </is>
      </c>
      <c r="B291" s="49" t="inlineStr">
        <is>
          <r>
            <t xml:space="preserve">100615</t>
          </r>
        </is>
      </c>
      <c r="C291" s="49" t="inlineStr">
        <is>
          <r>
            <t xml:space="preserve">ASSENTAMENTO DE POSTE DE CONCRETO COM COMPRIMENTO NOMINAL DE 12 M, CARGA NOMINAL DE 600 DAN, ENGASTAMENTO BASE CONCRETADA COM 1 M DE CONCRETO E 0,8 M DE SOLO (NÃO INCLUI FORNECIMENTO). AF_04/2025</t>
          </r>
        </is>
      </c>
      <c r="D291" s="50" t="inlineStr">
        <is>
          <r>
            <t xml:space="preserve">UN</t>
          </r>
        </is>
      </c>
      <c r="E291" s="51" t="n">
        <v>1.0</v>
      </c>
      <c r="F291" s="52" t="n">
        <v>0.9865201</v>
      </c>
      <c r="G291" s="52" t="n">
        <f>F291*E291</f>
        <v>0.9865201</v>
      </c>
    </row>
    <row r="292" customHeight="1" ht="36">
      <c r="A292" s="49" t="inlineStr">
        <is>
          <r>
            <t xml:space="preserve">2.4</t>
          </r>
        </is>
      </c>
      <c r="B292" s="49" t="inlineStr">
        <is>
          <r>
            <t xml:space="preserve">100616</t>
          </r>
        </is>
      </c>
      <c r="C292" s="49" t="inlineStr">
        <is>
          <r>
            <t xml:space="preserve">ASSENTAMENTO DE POSTE DE CONCRETO COM COMPRIMENTO NOMINAL DE 12 M, CARGA NOMINAL DE 1000 DAN, ENGASTAMENTO BASE CONCRETADA COM 1 M DE CONCRETO E 0,8 M DE SOLO (NÃO INCLUI FORNECIMENTO). AF_04/2025</t>
          </r>
        </is>
      </c>
      <c r="D292" s="50" t="inlineStr">
        <is>
          <r>
            <t xml:space="preserve">UN</t>
          </r>
        </is>
      </c>
      <c r="E292" s="51" t="n">
        <v>1.0</v>
      </c>
      <c r="F292" s="52" t="n">
        <v>0.9865201</v>
      </c>
      <c r="G292" s="52" t="n">
        <f>F292*E292</f>
        <v>0.9865201</v>
      </c>
    </row>
    <row r="293" customHeight="1" ht="15">
      <c r="A293" s="9" t="inlineStr"/>
      <c r="B293" s="9" t="inlineStr"/>
      <c r="C293" s="9" t="inlineStr"/>
      <c r="D293" s="9" t="inlineStr"/>
      <c r="E293" s="9" t="inlineStr"/>
      <c r="F293" s="53" t="inlineStr">
        <is>
          <r>
            <t xml:space="preserve">TOTAL:</t>
          </r>
        </is>
      </c>
      <c r="G293" s="54" t="n">
        <v>1.9730402</v>
      </c>
    </row>
    <row r="294" customHeight="1" ht="32">
      <c r="A294" s="47" t="inlineStr">
        <is>
          <r>
            <t xml:space="preserve">[ Serviço ]</t>
          </r>
        </is>
      </c>
      <c r="B294" s="47" t="inlineStr">
        <is>
          <r>
            <rPr>
              <rFont val="Arial"/>
              <color rgb="000000"/>
              <sz val="7.0"/>
              <b val="true"/>
            </rPr>
            <t xml:space="preserve">5928</t>
          </r>
        </is>
      </c>
      <c r="C294" s="47" t="inlineStr">
        <is>
          <r>
            <t xml:space="preserve">GUINDAUTO HIDRÁULICO, CAPACIDADE MÁXIMA DE CARGA 6200 KG, MOMENTO MÁXIMO DE CARGA 11,7 TM, ALCANCE MÁXIMO HORIZONTAL 9,70 M, INCLUSIVE CAMINHÃO TOCO PBT 16.000 KG, POTÊNCIA DE 189 CV - CHP DIURNO. AF_06/2014</t>
          </r>
        </is>
      </c>
      <c r="D294" s="48" t="inlineStr">
        <is>
          <r>
            <t xml:space="preserve">CHP</t>
          </r>
        </is>
      </c>
      <c r="E294" s="9" t="inlineStr"/>
      <c r="F294" s="9" t="inlineStr"/>
      <c r="G294" s="9" t="inlineStr"/>
    </row>
    <row r="295" customHeight="1" ht="36">
      <c r="A295" s="49" t="inlineStr">
        <is>
          <r>
            <t xml:space="preserve">2.1</t>
          </r>
        </is>
      </c>
      <c r="B295" s="49" t="inlineStr">
        <is>
          <r>
            <t xml:space="preserve">100615</t>
          </r>
        </is>
      </c>
      <c r="C295" s="49" t="inlineStr">
        <is>
          <r>
            <t xml:space="preserve">ASSENTAMENTO DE POSTE DE CONCRETO COM COMPRIMENTO NOMINAL DE 12 M, CARGA NOMINAL DE 600 DAN, ENGASTAMENTO BASE CONCRETADA COM 1 M DE CONCRETO E 0,8 M DE SOLO (NÃO INCLUI FORNECIMENTO). AF_04/2025</t>
          </r>
        </is>
      </c>
      <c r="D295" s="50" t="inlineStr">
        <is>
          <r>
            <t xml:space="preserve">UN</t>
          </r>
        </is>
      </c>
      <c r="E295" s="51" t="n">
        <v>1.0</v>
      </c>
      <c r="F295" s="52" t="n">
        <v>0.08018</v>
      </c>
      <c r="G295" s="52" t="n">
        <f>F295*E295</f>
        <v>0.08018</v>
      </c>
    </row>
    <row r="296" customHeight="1" ht="36">
      <c r="A296" s="49" t="inlineStr">
        <is>
          <r>
            <t xml:space="preserve">2.4</t>
          </r>
        </is>
      </c>
      <c r="B296" s="49" t="inlineStr">
        <is>
          <r>
            <t xml:space="preserve">100616</t>
          </r>
        </is>
      </c>
      <c r="C296" s="49" t="inlineStr">
        <is>
          <r>
            <t xml:space="preserve">ASSENTAMENTO DE POSTE DE CONCRETO COM COMPRIMENTO NOMINAL DE 12 M, CARGA NOMINAL DE 1000 DAN, ENGASTAMENTO BASE CONCRETADA COM 1 M DE CONCRETO E 0,8 M DE SOLO (NÃO INCLUI FORNECIMENTO). AF_04/2025</t>
          </r>
        </is>
      </c>
      <c r="D296" s="50" t="inlineStr">
        <is>
          <r>
            <t xml:space="preserve">UN</t>
          </r>
        </is>
      </c>
      <c r="E296" s="51" t="n">
        <v>1.0</v>
      </c>
      <c r="F296" s="52" t="n">
        <v>0.0926</v>
      </c>
      <c r="G296" s="52" t="n">
        <f>F296*E296</f>
        <v>0.0926</v>
      </c>
    </row>
    <row r="297" customHeight="1" ht="15">
      <c r="A297" s="9" t="inlineStr"/>
      <c r="B297" s="9" t="inlineStr"/>
      <c r="C297" s="9" t="inlineStr"/>
      <c r="D297" s="9" t="inlineStr"/>
      <c r="E297" s="9" t="inlineStr"/>
      <c r="F297" s="53" t="inlineStr">
        <is>
          <r>
            <t xml:space="preserve">TOTAL:</t>
          </r>
        </is>
      </c>
      <c r="G297" s="54" t="n">
        <v>0.17278</v>
      </c>
    </row>
    <row r="298" customHeight="1" ht="32">
      <c r="A298" s="47" t="inlineStr">
        <is>
          <r>
            <t xml:space="preserve">[ Serviço ]</t>
          </r>
        </is>
      </c>
      <c r="B298" s="47" t="inlineStr">
        <is>
          <r>
            <rPr>
              <rFont val="Arial"/>
              <color rgb="000000"/>
              <sz val="7.0"/>
              <b val="true"/>
            </rPr>
            <t xml:space="preserve">89259</t>
          </r>
        </is>
      </c>
      <c r="C298" s="47" t="inlineStr">
        <is>
          <r>
            <t xml:space="preserve">GUINDAUTO HIDRÁULICO, CAPACIDADE MÁXIMA DE CARGA 6200 KG, MOMENTO MÁXIMO DE CARGA 11,7 TM, ALCANCE MÁXIMO HORIZONTAL 9,70 M, INCLUSIVE CAMINHÃO TOCO PBT 16.000 KG, POTÊNCIA DE 189 CV - DEPRECIAÇÃO. AF_06/2014</t>
          </r>
        </is>
      </c>
      <c r="D298" s="48" t="inlineStr">
        <is>
          <r>
            <t xml:space="preserve">H</t>
          </r>
        </is>
      </c>
      <c r="E298" s="9" t="inlineStr"/>
      <c r="F298" s="9" t="inlineStr"/>
      <c r="G298" s="9" t="inlineStr"/>
    </row>
    <row r="299" customHeight="1" ht="36">
      <c r="A299" s="49" t="inlineStr">
        <is>
          <r>
            <t xml:space="preserve">2.1</t>
          </r>
        </is>
      </c>
      <c r="B299" s="49" t="inlineStr">
        <is>
          <r>
            <t xml:space="preserve">100615</t>
          </r>
        </is>
      </c>
      <c r="C299" s="49" t="inlineStr">
        <is>
          <r>
            <t xml:space="preserve">ASSENTAMENTO DE POSTE DE CONCRETO COM COMPRIMENTO NOMINAL DE 12 M, CARGA NOMINAL DE 600 DAN, ENGASTAMENTO BASE CONCRETADA COM 1 M DE CONCRETO E 0,8 M DE SOLO (NÃO INCLUI FORNECIMENTO). AF_04/2025</t>
          </r>
        </is>
      </c>
      <c r="D299" s="50" t="inlineStr">
        <is>
          <r>
            <t xml:space="preserve">UN</t>
          </r>
        </is>
      </c>
      <c r="E299" s="51" t="n">
        <v>1.0</v>
      </c>
      <c r="F299" s="52" t="n">
        <v>1.0667001</v>
      </c>
      <c r="G299" s="52" t="n">
        <f>F299*E299</f>
        <v>1.0667001</v>
      </c>
    </row>
    <row r="300" customHeight="1" ht="36">
      <c r="A300" s="49" t="inlineStr">
        <is>
          <r>
            <t xml:space="preserve">2.4</t>
          </r>
        </is>
      </c>
      <c r="B300" s="49" t="inlineStr">
        <is>
          <r>
            <t xml:space="preserve">100616</t>
          </r>
        </is>
      </c>
      <c r="C300" s="49" t="inlineStr">
        <is>
          <r>
            <t xml:space="preserve">ASSENTAMENTO DE POSTE DE CONCRETO COM COMPRIMENTO NOMINAL DE 12 M, CARGA NOMINAL DE 1000 DAN, ENGASTAMENTO BASE CONCRETADA COM 1 M DE CONCRETO E 0,8 M DE SOLO (NÃO INCLUI FORNECIMENTO). AF_04/2025</t>
          </r>
        </is>
      </c>
      <c r="D300" s="50" t="inlineStr">
        <is>
          <r>
            <t xml:space="preserve">UN</t>
          </r>
        </is>
      </c>
      <c r="E300" s="51" t="n">
        <v>1.0</v>
      </c>
      <c r="F300" s="52" t="n">
        <v>1.0791201</v>
      </c>
      <c r="G300" s="52" t="n">
        <f>F300*E300</f>
        <v>1.0791201</v>
      </c>
    </row>
    <row r="301" customHeight="1" ht="15">
      <c r="A301" s="9" t="inlineStr"/>
      <c r="B301" s="9" t="inlineStr"/>
      <c r="C301" s="9" t="inlineStr"/>
      <c r="D301" s="9" t="inlineStr"/>
      <c r="E301" s="9" t="inlineStr"/>
      <c r="F301" s="53" t="inlineStr">
        <is>
          <r>
            <t xml:space="preserve">TOTAL:</t>
          </r>
        </is>
      </c>
      <c r="G301" s="54" t="n">
        <v>2.1458202</v>
      </c>
    </row>
    <row r="302" customHeight="1" ht="32">
      <c r="A302" s="47" t="inlineStr">
        <is>
          <r>
            <t xml:space="preserve">[ Serviço ]</t>
          </r>
        </is>
      </c>
      <c r="B302" s="47" t="inlineStr">
        <is>
          <r>
            <rPr>
              <rFont val="Arial"/>
              <color rgb="000000"/>
              <sz val="7.0"/>
              <b val="true"/>
            </rPr>
            <t xml:space="preserve">91466</t>
          </r>
        </is>
      </c>
      <c r="C302" s="47" t="inlineStr">
        <is>
          <r>
            <t xml:space="preserve">GUINDAUTO HIDRÁULICO, CAPACIDADE MÁXIMA DE CARGA 6200 KG, MOMENTO MÁXIMO DE CARGA 11,7 TM, ALCANCE MÁXIMO HORIZONTAL 9,70 M, INCLUSIVE CAMINHÃO TOCO PBT 16.000 KG, POTÊNCIA DE 189 CV - IMPOSTOS E SEGUROS. AF_08/2015</t>
          </r>
        </is>
      </c>
      <c r="D302" s="48" t="inlineStr">
        <is>
          <r>
            <t xml:space="preserve">H</t>
          </r>
        </is>
      </c>
      <c r="E302" s="9" t="inlineStr"/>
      <c r="F302" s="9" t="inlineStr"/>
      <c r="G302" s="9" t="inlineStr"/>
    </row>
    <row r="303" customHeight="1" ht="36">
      <c r="A303" s="49" t="inlineStr">
        <is>
          <r>
            <t xml:space="preserve">2.1</t>
          </r>
        </is>
      </c>
      <c r="B303" s="49" t="inlineStr">
        <is>
          <r>
            <t xml:space="preserve">100615</t>
          </r>
        </is>
      </c>
      <c r="C303" s="49" t="inlineStr">
        <is>
          <r>
            <t xml:space="preserve">ASSENTAMENTO DE POSTE DE CONCRETO COM COMPRIMENTO NOMINAL DE 12 M, CARGA NOMINAL DE 600 DAN, ENGASTAMENTO BASE CONCRETADA COM 1 M DE CONCRETO E 0,8 M DE SOLO (NÃO INCLUI FORNECIMENTO). AF_04/2025</t>
          </r>
        </is>
      </c>
      <c r="D303" s="50" t="inlineStr">
        <is>
          <r>
            <t xml:space="preserve">UN</t>
          </r>
        </is>
      </c>
      <c r="E303" s="51" t="n">
        <v>1.0</v>
      </c>
      <c r="F303" s="52" t="n">
        <v>1.0667001</v>
      </c>
      <c r="G303" s="52" t="n">
        <f>F303*E303</f>
        <v>1.0667001</v>
      </c>
    </row>
    <row r="304" customHeight="1" ht="36">
      <c r="A304" s="49" t="inlineStr">
        <is>
          <r>
            <t xml:space="preserve">2.4</t>
          </r>
        </is>
      </c>
      <c r="B304" s="49" t="inlineStr">
        <is>
          <r>
            <t xml:space="preserve">100616</t>
          </r>
        </is>
      </c>
      <c r="C304" s="49" t="inlineStr">
        <is>
          <r>
            <t xml:space="preserve">ASSENTAMENTO DE POSTE DE CONCRETO COM COMPRIMENTO NOMINAL DE 12 M, CARGA NOMINAL DE 1000 DAN, ENGASTAMENTO BASE CONCRETADA COM 1 M DE CONCRETO E 0,8 M DE SOLO (NÃO INCLUI FORNECIMENTO). AF_04/2025</t>
          </r>
        </is>
      </c>
      <c r="D304" s="50" t="inlineStr">
        <is>
          <r>
            <t xml:space="preserve">UN</t>
          </r>
        </is>
      </c>
      <c r="E304" s="51" t="n">
        <v>1.0</v>
      </c>
      <c r="F304" s="52" t="n">
        <v>1.0791201</v>
      </c>
      <c r="G304" s="52" t="n">
        <f>F304*E304</f>
        <v>1.0791201</v>
      </c>
    </row>
    <row r="305" customHeight="1" ht="15">
      <c r="A305" s="9" t="inlineStr"/>
      <c r="B305" s="9" t="inlineStr"/>
      <c r="C305" s="9" t="inlineStr"/>
      <c r="D305" s="9" t="inlineStr"/>
      <c r="E305" s="9" t="inlineStr"/>
      <c r="F305" s="53" t="inlineStr">
        <is>
          <r>
            <t xml:space="preserve">TOTAL:</t>
          </r>
        </is>
      </c>
      <c r="G305" s="54" t="n">
        <v>2.1458202</v>
      </c>
    </row>
    <row r="306" customHeight="1" ht="32">
      <c r="A306" s="47" t="inlineStr">
        <is>
          <r>
            <t xml:space="preserve">[ Serviço ]</t>
          </r>
        </is>
      </c>
      <c r="B306" s="47" t="inlineStr">
        <is>
          <r>
            <rPr>
              <rFont val="Arial"/>
              <color rgb="000000"/>
              <sz val="7.0"/>
              <b val="true"/>
            </rPr>
            <t xml:space="preserve">89260</t>
          </r>
        </is>
      </c>
      <c r="C306" s="47" t="inlineStr">
        <is>
          <r>
            <t xml:space="preserve">GUINDAUTO HIDRÁULICO, CAPACIDADE MÁXIMA DE CARGA 6200 KG, MOMENTO MÁXIMO DE CARGA 11,7 TM, ALCANCE MÁXIMO HORIZONTAL 9,70 M, INCLUSIVE CAMINHÃO TOCO PBT 16.000 KG, POTÊNCIA DE 189 CV - JUROS. AF_06/2014</t>
          </r>
        </is>
      </c>
      <c r="D306" s="48" t="inlineStr">
        <is>
          <r>
            <t xml:space="preserve">H</t>
          </r>
        </is>
      </c>
      <c r="E306" s="9" t="inlineStr"/>
      <c r="F306" s="9" t="inlineStr"/>
      <c r="G306" s="9" t="inlineStr"/>
    </row>
    <row r="307" customHeight="1" ht="36">
      <c r="A307" s="49" t="inlineStr">
        <is>
          <r>
            <t xml:space="preserve">2.1</t>
          </r>
        </is>
      </c>
      <c r="B307" s="49" t="inlineStr">
        <is>
          <r>
            <t xml:space="preserve">100615</t>
          </r>
        </is>
      </c>
      <c r="C307" s="49" t="inlineStr">
        <is>
          <r>
            <t xml:space="preserve">ASSENTAMENTO DE POSTE DE CONCRETO COM COMPRIMENTO NOMINAL DE 12 M, CARGA NOMINAL DE 600 DAN, ENGASTAMENTO BASE CONCRETADA COM 1 M DE CONCRETO E 0,8 M DE SOLO (NÃO INCLUI FORNECIMENTO). AF_04/2025</t>
          </r>
        </is>
      </c>
      <c r="D307" s="50" t="inlineStr">
        <is>
          <r>
            <t xml:space="preserve">UN</t>
          </r>
        </is>
      </c>
      <c r="E307" s="51" t="n">
        <v>1.0</v>
      </c>
      <c r="F307" s="52" t="n">
        <v>1.0667001</v>
      </c>
      <c r="G307" s="52" t="n">
        <f>F307*E307</f>
        <v>1.0667001</v>
      </c>
    </row>
    <row r="308" customHeight="1" ht="36">
      <c r="A308" s="49" t="inlineStr">
        <is>
          <r>
            <t xml:space="preserve">2.4</t>
          </r>
        </is>
      </c>
      <c r="B308" s="49" t="inlineStr">
        <is>
          <r>
            <t xml:space="preserve">100616</t>
          </r>
        </is>
      </c>
      <c r="C308" s="49" t="inlineStr">
        <is>
          <r>
            <t xml:space="preserve">ASSENTAMENTO DE POSTE DE CONCRETO COM COMPRIMENTO NOMINAL DE 12 M, CARGA NOMINAL DE 1000 DAN, ENGASTAMENTO BASE CONCRETADA COM 1 M DE CONCRETO E 0,8 M DE SOLO (NÃO INCLUI FORNECIMENTO). AF_04/2025</t>
          </r>
        </is>
      </c>
      <c r="D308" s="50" t="inlineStr">
        <is>
          <r>
            <t xml:space="preserve">UN</t>
          </r>
        </is>
      </c>
      <c r="E308" s="51" t="n">
        <v>1.0</v>
      </c>
      <c r="F308" s="52" t="n">
        <v>1.0791201</v>
      </c>
      <c r="G308" s="52" t="n">
        <f>F308*E308</f>
        <v>1.0791201</v>
      </c>
    </row>
    <row r="309" customHeight="1" ht="15">
      <c r="A309" s="9" t="inlineStr"/>
      <c r="B309" s="9" t="inlineStr"/>
      <c r="C309" s="9" t="inlineStr"/>
      <c r="D309" s="9" t="inlineStr"/>
      <c r="E309" s="9" t="inlineStr"/>
      <c r="F309" s="53" t="inlineStr">
        <is>
          <r>
            <t xml:space="preserve">TOTAL:</t>
          </r>
        </is>
      </c>
      <c r="G309" s="54" t="n">
        <v>2.1458202</v>
      </c>
    </row>
    <row r="310" customHeight="1" ht="32">
      <c r="A310" s="47" t="inlineStr">
        <is>
          <r>
            <t xml:space="preserve">[ Serviço ]</t>
          </r>
        </is>
      </c>
      <c r="B310" s="47" t="inlineStr">
        <is>
          <r>
            <rPr>
              <rFont val="Arial"/>
              <color rgb="000000"/>
              <sz val="7.0"/>
              <b val="true"/>
            </rPr>
            <t xml:space="preserve">89262</t>
          </r>
        </is>
      </c>
      <c r="C310" s="47" t="inlineStr">
        <is>
          <r>
            <t xml:space="preserve">GUINDAUTO HIDRÁULICO, CAPACIDADE MÁXIMA DE CARGA 6200 KG, MOMENTO MÁXIMO DE CARGA 11,7 TM, ALCANCE MÁXIMO HORIZONTAL 9,70 M, INCLUSIVE CAMINHÃO TOCO PBT 16.000 KG, POTÊNCIA DE 189 CV - MANUTENÇÃO. AF_06/2014</t>
          </r>
        </is>
      </c>
      <c r="D310" s="48" t="inlineStr">
        <is>
          <r>
            <t xml:space="preserve">H</t>
          </r>
        </is>
      </c>
      <c r="E310" s="9" t="inlineStr"/>
      <c r="F310" s="9" t="inlineStr"/>
      <c r="G310" s="9" t="inlineStr"/>
    </row>
    <row r="311" customHeight="1" ht="36">
      <c r="A311" s="49" t="inlineStr">
        <is>
          <r>
            <t xml:space="preserve">2.1</t>
          </r>
        </is>
      </c>
      <c r="B311" s="49" t="inlineStr">
        <is>
          <r>
            <t xml:space="preserve">100615</t>
          </r>
        </is>
      </c>
      <c r="C311" s="49" t="inlineStr">
        <is>
          <r>
            <t xml:space="preserve">ASSENTAMENTO DE POSTE DE CONCRETO COM COMPRIMENTO NOMINAL DE 12 M, CARGA NOMINAL DE 600 DAN, ENGASTAMENTO BASE CONCRETADA COM 1 M DE CONCRETO E 0,8 M DE SOLO (NÃO INCLUI FORNECIMENTO). AF_04/2025</t>
          </r>
        </is>
      </c>
      <c r="D311" s="50" t="inlineStr">
        <is>
          <r>
            <t xml:space="preserve">UN</t>
          </r>
        </is>
      </c>
      <c r="E311" s="51" t="n">
        <v>1.0</v>
      </c>
      <c r="F311" s="52" t="n">
        <v>0.08018</v>
      </c>
      <c r="G311" s="52" t="n">
        <f>F311*E311</f>
        <v>0.08018</v>
      </c>
    </row>
    <row r="312" customHeight="1" ht="36">
      <c r="A312" s="49" t="inlineStr">
        <is>
          <r>
            <t xml:space="preserve">2.4</t>
          </r>
        </is>
      </c>
      <c r="B312" s="49" t="inlineStr">
        <is>
          <r>
            <t xml:space="preserve">100616</t>
          </r>
        </is>
      </c>
      <c r="C312" s="49" t="inlineStr">
        <is>
          <r>
            <t xml:space="preserve">ASSENTAMENTO DE POSTE DE CONCRETO COM COMPRIMENTO NOMINAL DE 12 M, CARGA NOMINAL DE 1000 DAN, ENGASTAMENTO BASE CONCRETADA COM 1 M DE CONCRETO E 0,8 M DE SOLO (NÃO INCLUI FORNECIMENTO). AF_04/2025</t>
          </r>
        </is>
      </c>
      <c r="D312" s="50" t="inlineStr">
        <is>
          <r>
            <t xml:space="preserve">UN</t>
          </r>
        </is>
      </c>
      <c r="E312" s="51" t="n">
        <v>1.0</v>
      </c>
      <c r="F312" s="52" t="n">
        <v>0.0926</v>
      </c>
      <c r="G312" s="52" t="n">
        <f>F312*E312</f>
        <v>0.0926</v>
      </c>
    </row>
    <row r="313" customHeight="1" ht="15">
      <c r="A313" s="9" t="inlineStr"/>
      <c r="B313" s="9" t="inlineStr"/>
      <c r="C313" s="9" t="inlineStr"/>
      <c r="D313" s="9" t="inlineStr"/>
      <c r="E313" s="9" t="inlineStr"/>
      <c r="F313" s="53" t="inlineStr">
        <is>
          <r>
            <t xml:space="preserve">TOTAL:</t>
          </r>
        </is>
      </c>
      <c r="G313" s="54" t="n">
        <v>0.17278</v>
      </c>
    </row>
    <row r="314" customHeight="1" ht="32">
      <c r="A314" s="47" t="inlineStr">
        <is>
          <r>
            <t xml:space="preserve">[ Serviço ]</t>
          </r>
        </is>
      </c>
      <c r="B314" s="47" t="inlineStr">
        <is>
          <r>
            <rPr>
              <rFont val="Arial"/>
              <color rgb="000000"/>
              <sz val="7.0"/>
              <b val="true"/>
            </rPr>
            <t xml:space="preserve">91467</t>
          </r>
        </is>
      </c>
      <c r="C314" s="47" t="inlineStr">
        <is>
          <r>
            <t xml:space="preserve">GUINDAUTO HIDRÁULICO, CAPACIDADE MÁXIMA DE CARGA 6200 KG, MOMENTO MÁXIMO DE CARGA 11,7 TM, ALCANCE MÁXIMO HORIZONTAL 9,70 M, INCLUSIVE CAMINHÃO TOCO PBT 16.000 KG, POTÊNCIA DE 189 CV - MATERIAIS NA OPERAÇÃO. AF_08/2015</t>
          </r>
        </is>
      </c>
      <c r="D314" s="48" t="inlineStr">
        <is>
          <r>
            <t xml:space="preserve">H</t>
          </r>
        </is>
      </c>
      <c r="E314" s="9" t="inlineStr"/>
      <c r="F314" s="9" t="inlineStr"/>
      <c r="G314" s="9" t="inlineStr"/>
    </row>
    <row r="315" customHeight="1" ht="36">
      <c r="A315" s="49" t="inlineStr">
        <is>
          <r>
            <t xml:space="preserve">2.1</t>
          </r>
        </is>
      </c>
      <c r="B315" s="49" t="inlineStr">
        <is>
          <r>
            <t xml:space="preserve">100615</t>
          </r>
        </is>
      </c>
      <c r="C315" s="49" t="inlineStr">
        <is>
          <r>
            <t xml:space="preserve">ASSENTAMENTO DE POSTE DE CONCRETO COM COMPRIMENTO NOMINAL DE 12 M, CARGA NOMINAL DE 600 DAN, ENGASTAMENTO BASE CONCRETADA COM 1 M DE CONCRETO E 0,8 M DE SOLO (NÃO INCLUI FORNECIMENTO). AF_04/2025</t>
          </r>
        </is>
      </c>
      <c r="D315" s="50" t="inlineStr">
        <is>
          <r>
            <t xml:space="preserve">UN</t>
          </r>
        </is>
      </c>
      <c r="E315" s="51" t="n">
        <v>1.0</v>
      </c>
      <c r="F315" s="52" t="n">
        <v>0.08018</v>
      </c>
      <c r="G315" s="52" t="n">
        <f>F315*E315</f>
        <v>0.08018</v>
      </c>
    </row>
    <row r="316" customHeight="1" ht="36">
      <c r="A316" s="49" t="inlineStr">
        <is>
          <r>
            <t xml:space="preserve">2.4</t>
          </r>
        </is>
      </c>
      <c r="B316" s="49" t="inlineStr">
        <is>
          <r>
            <t xml:space="preserve">100616</t>
          </r>
        </is>
      </c>
      <c r="C316" s="49" t="inlineStr">
        <is>
          <r>
            <t xml:space="preserve">ASSENTAMENTO DE POSTE DE CONCRETO COM COMPRIMENTO NOMINAL DE 12 M, CARGA NOMINAL DE 1000 DAN, ENGASTAMENTO BASE CONCRETADA COM 1 M DE CONCRETO E 0,8 M DE SOLO (NÃO INCLUI FORNECIMENTO). AF_04/2025</t>
          </r>
        </is>
      </c>
      <c r="D316" s="50" t="inlineStr">
        <is>
          <r>
            <t xml:space="preserve">UN</t>
          </r>
        </is>
      </c>
      <c r="E316" s="51" t="n">
        <v>1.0</v>
      </c>
      <c r="F316" s="52" t="n">
        <v>0.0926</v>
      </c>
      <c r="G316" s="52" t="n">
        <f>F316*E316</f>
        <v>0.0926</v>
      </c>
    </row>
    <row r="317" customHeight="1" ht="15">
      <c r="A317" s="9" t="inlineStr"/>
      <c r="B317" s="9" t="inlineStr"/>
      <c r="C317" s="9" t="inlineStr"/>
      <c r="D317" s="9" t="inlineStr"/>
      <c r="E317" s="9" t="inlineStr"/>
      <c r="F317" s="53" t="inlineStr">
        <is>
          <r>
            <t xml:space="preserve">TOTAL:</t>
          </r>
        </is>
      </c>
      <c r="G317" s="54" t="n">
        <v>0.17278</v>
      </c>
    </row>
    <row r="318" customHeight="1" ht="16">
      <c r="A318" s="47" t="inlineStr">
        <is>
          <r>
            <t xml:space="preserve">[ Serviço ]</t>
          </r>
        </is>
      </c>
      <c r="B318" s="47" t="inlineStr">
        <is>
          <r>
            <rPr>
              <rFont val="Arial"/>
              <color rgb="000000"/>
              <sz val="7.0"/>
              <b val="true"/>
            </rPr>
            <t xml:space="preserve">96985</t>
          </r>
        </is>
      </c>
      <c r="C318" s="47" t="inlineStr">
        <is>
          <r>
            <t xml:space="preserve">HASTE DE ATERRAMENTO, DIÂMETRO 5/8", COM 3 METROS - FORNECIMENTO E INSTALAÇÃO. AF_08/2023</t>
          </r>
        </is>
      </c>
      <c r="D318" s="48" t="inlineStr">
        <is>
          <r>
            <t xml:space="preserve">UN</t>
          </r>
        </is>
      </c>
      <c r="E318" s="9" t="inlineStr"/>
      <c r="F318" s="9" t="inlineStr"/>
      <c r="G318" s="9" t="inlineStr"/>
    </row>
    <row r="319" customHeight="1" ht="20">
      <c r="A319" s="49" t="inlineStr">
        <is>
          <r>
            <t xml:space="preserve">4.1</t>
          </r>
        </is>
      </c>
      <c r="B319" s="49" t="inlineStr">
        <is>
          <r>
            <t xml:space="preserve">COMP-73202410</t>
          </r>
        </is>
      </c>
      <c r="C319" s="49" t="inlineStr">
        <is>
          <r>
            <t xml:space="preserve">Estrutura tipo N3 com transformador 150 kva 220-0,127kv</t>
          </r>
        </is>
      </c>
      <c r="D319" s="50" t="inlineStr">
        <is>
          <r>
            <t xml:space="preserve">UN</t>
          </r>
        </is>
      </c>
      <c r="E319" s="51" t="n">
        <v>1.0</v>
      </c>
      <c r="F319" s="52" t="n">
        <v>3.0</v>
      </c>
      <c r="G319" s="52" t="n">
        <f>F319*E319</f>
        <v>3.0</v>
      </c>
    </row>
    <row r="320" customHeight="1" ht="15">
      <c r="A320" s="9" t="inlineStr"/>
      <c r="B320" s="9" t="inlineStr"/>
      <c r="C320" s="9" t="inlineStr"/>
      <c r="D320" s="9" t="inlineStr"/>
      <c r="E320" s="9" t="inlineStr"/>
      <c r="F320" s="53" t="inlineStr">
        <is>
          <r>
            <t xml:space="preserve">TOTAL:</t>
          </r>
        </is>
      </c>
      <c r="G320" s="54" t="n">
        <v>3.0</v>
      </c>
    </row>
    <row r="321" customHeight="1" ht="16">
      <c r="A321" s="47" t="inlineStr">
        <is>
          <r>
            <t xml:space="preserve">[ Serviço ]</t>
          </r>
        </is>
      </c>
      <c r="B321" s="47" t="inlineStr">
        <is>
          <r>
            <rPr>
              <rFont val="Arial"/>
              <color rgb="000000"/>
              <sz val="7.0"/>
              <b val="true"/>
            </rPr>
            <t xml:space="preserve">103670</t>
          </r>
        </is>
      </c>
      <c r="C321" s="47" t="inlineStr">
        <is>
          <r>
            <t xml:space="preserve">LANÇAMENTO COM USO DE BALDES, ADENSAMENTO E ACABAMENTO DE CONCRETO EM ESTRUTURAS. AF_02/2022</t>
          </r>
        </is>
      </c>
      <c r="D321" s="48" t="inlineStr">
        <is>
          <r>
            <t xml:space="preserve">M3</t>
          </r>
        </is>
      </c>
      <c r="E321" s="9" t="inlineStr"/>
      <c r="F321" s="9" t="inlineStr"/>
      <c r="G321" s="9" t="inlineStr"/>
    </row>
    <row r="322" customHeight="1" ht="20">
      <c r="A322" s="49" t="inlineStr">
        <is>
          <r>
            <t xml:space="preserve">3.1</t>
          </r>
        </is>
      </c>
      <c r="B322" s="49" t="inlineStr">
        <is>
          <r>
            <t xml:space="preserve">COM-00833035</t>
          </r>
        </is>
      </c>
      <c r="C322" s="49" t="inlineStr">
        <is>
          <r>
            <t xml:space="preserve">MURETA PARA MEDIÇÃO - DIMENSÕES - 2,10x2,00x0,40M (REF ABR2024) (UN)</t>
          </r>
        </is>
      </c>
      <c r="D322" s="50" t="inlineStr">
        <is>
          <r>
            <t xml:space="preserve">UN</t>
          </r>
        </is>
      </c>
      <c r="E322" s="51" t="n">
        <v>1.0</v>
      </c>
      <c r="F322" s="52" t="n">
        <v>0.07</v>
      </c>
      <c r="G322" s="52" t="n">
        <f>F322*E322</f>
        <v>0.07</v>
      </c>
    </row>
    <row r="323" customHeight="1" ht="15">
      <c r="A323" s="9" t="inlineStr"/>
      <c r="B323" s="9" t="inlineStr"/>
      <c r="C323" s="9" t="inlineStr"/>
      <c r="D323" s="9" t="inlineStr"/>
      <c r="E323" s="9" t="inlineStr"/>
      <c r="F323" s="53" t="inlineStr">
        <is>
          <r>
            <t xml:space="preserve">TOTAL:</t>
          </r>
        </is>
      </c>
      <c r="G323" s="54" t="n">
        <v>0.07</v>
      </c>
    </row>
    <row r="324" customHeight="1" ht="16">
      <c r="A324" s="47" t="inlineStr">
        <is>
          <r>
            <t xml:space="preserve">[ Serviço ]</t>
          </r>
        </is>
      </c>
      <c r="B324" s="47" t="inlineStr">
        <is>
          <r>
            <rPr>
              <rFont val="Arial"/>
              <color rgb="000000"/>
              <sz val="7.0"/>
              <b val="true"/>
            </rPr>
            <t xml:space="preserve">96620</t>
          </r>
        </is>
      </c>
      <c r="C324" s="47" t="inlineStr">
        <is>
          <r>
            <t xml:space="preserve">LASTRO DE CONCRETO MAGRO, APLICADO EM PISOS, LAJES SOBRE SOLO OU RADIERS. AF_01/2024</t>
          </r>
        </is>
      </c>
      <c r="D324" s="48" t="inlineStr">
        <is>
          <r>
            <t xml:space="preserve">M3</t>
          </r>
        </is>
      </c>
      <c r="E324" s="9" t="inlineStr"/>
      <c r="F324" s="9" t="inlineStr"/>
      <c r="G324" s="9" t="inlineStr"/>
    </row>
    <row r="325" customHeight="1" ht="20">
      <c r="A325" s="49" t="inlineStr">
        <is>
          <r>
            <t xml:space="preserve">3.1</t>
          </r>
        </is>
      </c>
      <c r="B325" s="49" t="inlineStr">
        <is>
          <r>
            <t xml:space="preserve">COM-00833035</t>
          </r>
        </is>
      </c>
      <c r="C325" s="49" t="inlineStr">
        <is>
          <r>
            <t xml:space="preserve">MURETA PARA MEDIÇÃO - DIMENSÕES - 2,10x2,00x0,40M (REF ABR2024) (UN)</t>
          </r>
        </is>
      </c>
      <c r="D325" s="50" t="inlineStr">
        <is>
          <r>
            <t xml:space="preserve">UN</t>
          </r>
        </is>
      </c>
      <c r="E325" s="51" t="n">
        <v>1.0</v>
      </c>
      <c r="F325" s="52" t="n">
        <v>0.0525</v>
      </c>
      <c r="G325" s="52" t="n">
        <f>F325*E325</f>
        <v>0.0525</v>
      </c>
    </row>
    <row r="326" customHeight="1" ht="15">
      <c r="A326" s="9" t="inlineStr"/>
      <c r="B326" s="9" t="inlineStr"/>
      <c r="C326" s="9" t="inlineStr"/>
      <c r="D326" s="9" t="inlineStr"/>
      <c r="E326" s="9" t="inlineStr"/>
      <c r="F326" s="53" t="inlineStr">
        <is>
          <r>
            <t xml:space="preserve">TOTAL:</t>
          </r>
        </is>
      </c>
      <c r="G326" s="54" t="n">
        <v>0.0525</v>
      </c>
    </row>
    <row r="327" customHeight="1" ht="15">
      <c r="A327" s="47" t="inlineStr">
        <is>
          <r>
            <t xml:space="preserve">[ Serviço ]</t>
          </r>
        </is>
      </c>
      <c r="B327" s="47" t="inlineStr">
        <is>
          <r>
            <rPr>
              <rFont val="Arial"/>
              <color rgb="000000"/>
              <sz val="7.0"/>
              <b val="true"/>
            </rPr>
            <t xml:space="preserve">88282</t>
          </r>
        </is>
      </c>
      <c r="C327" s="47" t="inlineStr">
        <is>
          <r>
            <t xml:space="preserve">MOTORISTA DE CAMINHÃO COM ENCARGOS COMPLEMENTARES</t>
          </r>
        </is>
      </c>
      <c r="D327" s="48" t="inlineStr">
        <is>
          <r>
            <t xml:space="preserve">H</t>
          </r>
        </is>
      </c>
      <c r="E327" s="9" t="inlineStr"/>
      <c r="F327" s="9" t="inlineStr"/>
      <c r="G327" s="9" t="inlineStr"/>
    </row>
    <row r="328" customHeight="1" ht="20">
      <c r="A328" s="49" t="inlineStr">
        <is>
          <r>
            <t xml:space="preserve">3.1</t>
          </r>
        </is>
      </c>
      <c r="B328" s="49" t="inlineStr">
        <is>
          <r>
            <t xml:space="preserve">COM-00833035</t>
          </r>
        </is>
      </c>
      <c r="C328" s="49" t="inlineStr">
        <is>
          <r>
            <t xml:space="preserve">MURETA PARA MEDIÇÃO - DIMENSÕES - 2,10x2,00x0,40M (REF ABR2024) (UN)</t>
          </r>
        </is>
      </c>
      <c r="D328" s="50" t="inlineStr">
        <is>
          <r>
            <t xml:space="preserve">UN</t>
          </r>
        </is>
      </c>
      <c r="E328" s="51" t="n">
        <v>1.0</v>
      </c>
      <c r="F328" s="52" t="n">
        <v>4.8E-4</v>
      </c>
      <c r="G328" s="52" t="n">
        <f>F328*E328</f>
        <v>4.8E-4</v>
      </c>
    </row>
    <row r="329" customHeight="1" ht="15">
      <c r="A329" s="9" t="inlineStr"/>
      <c r="B329" s="9" t="inlineStr"/>
      <c r="C329" s="9" t="inlineStr"/>
      <c r="D329" s="9" t="inlineStr"/>
      <c r="E329" s="9" t="inlineStr"/>
      <c r="F329" s="53" t="inlineStr">
        <is>
          <r>
            <t xml:space="preserve">TOTAL:</t>
          </r>
        </is>
      </c>
      <c r="G329" s="54" t="n">
        <v>4.8E-4</v>
      </c>
    </row>
    <row r="330" customHeight="1" ht="15">
      <c r="A330" s="47" t="inlineStr">
        <is>
          <r>
            <t xml:space="preserve">[ Serviço ]</t>
          </r>
        </is>
      </c>
      <c r="B330" s="47" t="inlineStr">
        <is>
          <r>
            <rPr>
              <rFont val="Arial"/>
              <color rgb="000000"/>
              <sz val="7.0"/>
              <b val="true"/>
            </rPr>
            <t xml:space="preserve">88286</t>
          </r>
        </is>
      </c>
      <c r="C330" s="47" t="inlineStr">
        <is>
          <r>
            <t xml:space="preserve">MOTORISTA OPERADOR DE MUNCK COM ENCARGOS COMPLEMENTARES</t>
          </r>
        </is>
      </c>
      <c r="D330" s="48" t="inlineStr">
        <is>
          <r>
            <t xml:space="preserve">H</t>
          </r>
        </is>
      </c>
      <c r="E330" s="9" t="inlineStr"/>
      <c r="F330" s="9" t="inlineStr"/>
      <c r="G330" s="9" t="inlineStr"/>
    </row>
    <row r="331" customHeight="1" ht="36">
      <c r="A331" s="49" t="inlineStr">
        <is>
          <r>
            <t xml:space="preserve">2.1</t>
          </r>
        </is>
      </c>
      <c r="B331" s="49" t="inlineStr">
        <is>
          <r>
            <t xml:space="preserve">100615</t>
          </r>
        </is>
      </c>
      <c r="C331" s="49" t="inlineStr">
        <is>
          <r>
            <t xml:space="preserve">ASSENTAMENTO DE POSTE DE CONCRETO COM COMPRIMENTO NOMINAL DE 12 M, CARGA NOMINAL DE 600 DAN, ENGASTAMENTO BASE CONCRETADA COM 1 M DE CONCRETO E 0,8 M DE SOLO (NÃO INCLUI FORNECIMENTO). AF_04/2025</t>
          </r>
        </is>
      </c>
      <c r="D331" s="50" t="inlineStr">
        <is>
          <r>
            <t xml:space="preserve">UN</t>
          </r>
        </is>
      </c>
      <c r="E331" s="51" t="n">
        <v>1.0</v>
      </c>
      <c r="F331" s="52" t="n">
        <v>1.0667001</v>
      </c>
      <c r="G331" s="52" t="n">
        <f>F331*E331</f>
        <v>1.0667001</v>
      </c>
    </row>
    <row r="332" customHeight="1" ht="36">
      <c r="A332" s="49" t="inlineStr">
        <is>
          <r>
            <t xml:space="preserve">2.4</t>
          </r>
        </is>
      </c>
      <c r="B332" s="49" t="inlineStr">
        <is>
          <r>
            <t xml:space="preserve">100616</t>
          </r>
        </is>
      </c>
      <c r="C332" s="49" t="inlineStr">
        <is>
          <r>
            <t xml:space="preserve">ASSENTAMENTO DE POSTE DE CONCRETO COM COMPRIMENTO NOMINAL DE 12 M, CARGA NOMINAL DE 1000 DAN, ENGASTAMENTO BASE CONCRETADA COM 1 M DE CONCRETO E 0,8 M DE SOLO (NÃO INCLUI FORNECIMENTO). AF_04/2025</t>
          </r>
        </is>
      </c>
      <c r="D332" s="50" t="inlineStr">
        <is>
          <r>
            <t xml:space="preserve">UN</t>
          </r>
        </is>
      </c>
      <c r="E332" s="51" t="n">
        <v>1.0</v>
      </c>
      <c r="F332" s="52" t="n">
        <v>1.0791201</v>
      </c>
      <c r="G332" s="52" t="n">
        <f>F332*E332</f>
        <v>1.0791201</v>
      </c>
    </row>
    <row r="333" customHeight="1" ht="15">
      <c r="A333" s="9" t="inlineStr"/>
      <c r="B333" s="9" t="inlineStr"/>
      <c r="C333" s="9" t="inlineStr"/>
      <c r="D333" s="9" t="inlineStr"/>
      <c r="E333" s="9" t="inlineStr"/>
      <c r="F333" s="53" t="inlineStr">
        <is>
          <r>
            <t xml:space="preserve">TOTAL:</t>
          </r>
        </is>
      </c>
      <c r="G333" s="54" t="n">
        <v>2.1458202</v>
      </c>
    </row>
    <row r="334" customHeight="1" ht="16">
      <c r="A334" s="47" t="inlineStr">
        <is>
          <r>
            <t xml:space="preserve">[ Serviço ]</t>
          </r>
        </is>
      </c>
      <c r="B334" s="47" t="inlineStr">
        <is>
          <r>
            <rPr>
              <rFont val="Arial"/>
              <color rgb="000000"/>
              <sz val="7.0"/>
              <b val="true"/>
            </rPr>
            <t xml:space="preserve">88377</t>
          </r>
        </is>
      </c>
      <c r="C334" s="47" t="inlineStr">
        <is>
          <r>
            <t xml:space="preserve">OPERADOR DE BETONEIRA ESTACIONÁRIA/MISTURADOR COM ENCARGOS COMPLEMENTARES</t>
          </r>
        </is>
      </c>
      <c r="D334" s="48" t="inlineStr">
        <is>
          <r>
            <t xml:space="preserve">H</t>
          </r>
        </is>
      </c>
      <c r="E334" s="9" t="inlineStr"/>
      <c r="F334" s="9" t="inlineStr"/>
      <c r="G334" s="9" t="inlineStr"/>
    </row>
    <row r="335" customHeight="1" ht="36">
      <c r="A335" s="49" t="inlineStr">
        <is>
          <r>
            <t xml:space="preserve">2.1</t>
          </r>
        </is>
      </c>
      <c r="B335" s="49" t="inlineStr">
        <is>
          <r>
            <t xml:space="preserve">100615</t>
          </r>
        </is>
      </c>
      <c r="C335" s="49" t="inlineStr">
        <is>
          <r>
            <t xml:space="preserve">ASSENTAMENTO DE POSTE DE CONCRETO COM COMPRIMENTO NOMINAL DE 12 M, CARGA NOMINAL DE 600 DAN, ENGASTAMENTO BASE CONCRETADA COM 1 M DE CONCRETO E 0,8 M DE SOLO (NÃO INCLUI FORNECIMENTO). AF_04/2025</t>
          </r>
        </is>
      </c>
      <c r="D335" s="50" t="inlineStr">
        <is>
          <r>
            <t xml:space="preserve">UN</t>
          </r>
        </is>
      </c>
      <c r="E335" s="51" t="n">
        <v>1.0</v>
      </c>
      <c r="F335" s="52" t="n">
        <v>1.16078516898</v>
      </c>
      <c r="G335" s="52" t="n">
        <f>F335*E335</f>
        <v>1.16078516898</v>
      </c>
    </row>
    <row r="336" customHeight="1" ht="36">
      <c r="A336" s="49" t="inlineStr">
        <is>
          <r>
            <t xml:space="preserve">2.4</t>
          </r>
        </is>
      </c>
      <c r="B336" s="49" t="inlineStr">
        <is>
          <r>
            <t xml:space="preserve">100616</t>
          </r>
        </is>
      </c>
      <c r="C336" s="49" t="inlineStr">
        <is>
          <r>
            <t xml:space="preserve">ASSENTAMENTO DE POSTE DE CONCRETO COM COMPRIMENTO NOMINAL DE 12 M, CARGA NOMINAL DE 1000 DAN, ENGASTAMENTO BASE CONCRETADA COM 1 M DE CONCRETO E 0,8 M DE SOLO (NÃO INCLUI FORNECIMENTO). AF_04/2025</t>
          </r>
        </is>
      </c>
      <c r="D336" s="50" t="inlineStr">
        <is>
          <r>
            <t xml:space="preserve">UN</t>
          </r>
        </is>
      </c>
      <c r="E336" s="51" t="n">
        <v>1.0</v>
      </c>
      <c r="F336" s="52" t="n">
        <v>2.32578006849</v>
      </c>
      <c r="G336" s="52" t="n">
        <f>F336*E336</f>
        <v>2.32578006849</v>
      </c>
    </row>
    <row r="337" customHeight="1" ht="20">
      <c r="A337" s="49" t="inlineStr">
        <is>
          <r>
            <t xml:space="preserve">3.1</t>
          </r>
        </is>
      </c>
      <c r="B337" s="49" t="inlineStr">
        <is>
          <r>
            <t xml:space="preserve">COM-00833035</t>
          </r>
        </is>
      </c>
      <c r="C337" s="49" t="inlineStr">
        <is>
          <r>
            <t xml:space="preserve">MURETA PARA MEDIÇÃO - DIMENSÕES - 2,10x2,00x0,40M (REF ABR2024) (UN)</t>
          </r>
        </is>
      </c>
      <c r="D337" s="50" t="inlineStr">
        <is>
          <r>
            <t xml:space="preserve">UN</t>
          </r>
        </is>
      </c>
      <c r="E337" s="51" t="n">
        <v>1.0</v>
      </c>
      <c r="F337" s="52" t="n">
        <v>2.402091675</v>
      </c>
      <c r="G337" s="52" t="n">
        <f>F337*E337</f>
        <v>2.402091675</v>
      </c>
    </row>
    <row r="338" customHeight="1" ht="28">
      <c r="A338" s="49" t="inlineStr">
        <is>
          <r>
            <t xml:space="preserve">5.1</t>
          </r>
        </is>
      </c>
      <c r="B338" s="49" t="inlineStr">
        <is>
          <r>
            <t xml:space="preserve">97888</t>
          </r>
        </is>
      </c>
      <c r="C338" s="49" t="inlineStr">
        <is>
          <r>
            <t xml:space="preserve">CAIXA ENTERRADA ELÉTRICA RETANGULAR, EM ALVENARIA COM TIJOLOS CERÂMICOS MACIÇOS, FUNDO COM BRITA, DIMENSÕES INTERNAS: 0,6X0,6X0,6 M. AF_12/2020</t>
          </r>
        </is>
      </c>
      <c r="D338" s="50" t="inlineStr">
        <is>
          <r>
            <t xml:space="preserve">UN</t>
          </r>
        </is>
      </c>
      <c r="E338" s="51" t="n">
        <v>2.0</v>
      </c>
      <c r="F338" s="52" t="n">
        <v>0.5092664</v>
      </c>
      <c r="G338" s="52" t="n">
        <f>F338*E338</f>
        <v>1.0185328</v>
      </c>
    </row>
    <row r="339" customHeight="1" ht="15">
      <c r="A339" s="9" t="inlineStr"/>
      <c r="B339" s="9" t="inlineStr"/>
      <c r="C339" s="9" t="inlineStr"/>
      <c r="D339" s="9" t="inlineStr"/>
      <c r="E339" s="9" t="inlineStr"/>
      <c r="F339" s="53" t="inlineStr">
        <is>
          <r>
            <t xml:space="preserve">TOTAL:</t>
          </r>
        </is>
      </c>
      <c r="G339" s="54" t="n">
        <v>6.90718971247</v>
      </c>
    </row>
    <row r="340" customHeight="1" ht="15">
      <c r="A340" s="47" t="inlineStr">
        <is>
          <r>
            <t xml:space="preserve">[ Serviço ]</t>
          </r>
        </is>
      </c>
      <c r="B340" s="47" t="inlineStr">
        <is>
          <r>
            <rPr>
              <rFont val="Arial"/>
              <color rgb="000000"/>
              <sz val="7.0"/>
              <b val="true"/>
            </rPr>
            <t xml:space="preserve">88294</t>
          </r>
        </is>
      </c>
      <c r="C340" s="47" t="inlineStr">
        <is>
          <r>
            <t xml:space="preserve">OPERADOR DE ESCAVADEIRA COM ENCARGOS COMPLEMENTARES</t>
          </r>
        </is>
      </c>
      <c r="D340" s="48" t="inlineStr">
        <is>
          <r>
            <t xml:space="preserve">H</t>
          </r>
        </is>
      </c>
      <c r="E340" s="9" t="inlineStr"/>
      <c r="F340" s="9" t="inlineStr"/>
      <c r="G340" s="9" t="inlineStr"/>
    </row>
    <row r="341" customHeight="1" ht="28">
      <c r="A341" s="49" t="inlineStr">
        <is>
          <r>
            <t xml:space="preserve">5.1</t>
          </r>
        </is>
      </c>
      <c r="B341" s="49" t="inlineStr">
        <is>
          <r>
            <t xml:space="preserve">97888</t>
          </r>
        </is>
      </c>
      <c r="C341" s="49" t="inlineStr">
        <is>
          <r>
            <t xml:space="preserve">CAIXA ENTERRADA ELÉTRICA RETANGULAR, EM ALVENARIA COM TIJOLOS CERÂMICOS MACIÇOS, FUNDO COM BRITA, DIMENSÕES INTERNAS: 0,6X0,6X0,6 M. AF_12/2020</t>
          </r>
        </is>
      </c>
      <c r="D341" s="50" t="inlineStr">
        <is>
          <r>
            <t xml:space="preserve">UN</t>
          </r>
        </is>
      </c>
      <c r="E341" s="51" t="n">
        <v>2.0</v>
      </c>
      <c r="F341" s="52" t="n">
        <v>0.0265</v>
      </c>
      <c r="G341" s="52" t="n">
        <f>F341*E341</f>
        <v>0.053</v>
      </c>
    </row>
    <row r="342" customHeight="1" ht="15">
      <c r="A342" s="9" t="inlineStr"/>
      <c r="B342" s="9" t="inlineStr"/>
      <c r="C342" s="9" t="inlineStr"/>
      <c r="D342" s="9" t="inlineStr"/>
      <c r="E342" s="9" t="inlineStr"/>
      <c r="F342" s="53" t="inlineStr">
        <is>
          <r>
            <t xml:space="preserve">TOTAL:</t>
          </r>
        </is>
      </c>
      <c r="G342" s="54" t="n">
        <v>0.053</v>
      </c>
    </row>
    <row r="343" customHeight="1" ht="15">
      <c r="A343" s="47" t="inlineStr">
        <is>
          <r>
            <t xml:space="preserve">[ Serviço ]</t>
          </r>
        </is>
      </c>
      <c r="B343" s="47" t="inlineStr">
        <is>
          <r>
            <rPr>
              <rFont val="Arial"/>
              <color rgb="000000"/>
              <sz val="7.0"/>
              <b val="true"/>
            </rPr>
            <t xml:space="preserve">88296</t>
          </r>
        </is>
      </c>
      <c r="C343" s="47" t="inlineStr">
        <is>
          <r>
            <t xml:space="preserve">OPERADOR DE GUINDASTE COM ENCARGOS COMPLEMENTARES</t>
          </r>
        </is>
      </c>
      <c r="D343" s="48" t="inlineStr">
        <is>
          <r>
            <t xml:space="preserve">H</t>
          </r>
        </is>
      </c>
      <c r="E343" s="9" t="inlineStr"/>
      <c r="F343" s="9" t="inlineStr"/>
      <c r="G343" s="9" t="inlineStr"/>
    </row>
    <row r="344" customHeight="1" ht="20">
      <c r="A344" s="49" t="inlineStr">
        <is>
          <r>
            <t xml:space="preserve">4.1</t>
          </r>
        </is>
      </c>
      <c r="B344" s="49" t="inlineStr">
        <is>
          <r>
            <t xml:space="preserve">COMP-73202410</t>
          </r>
        </is>
      </c>
      <c r="C344" s="49" t="inlineStr">
        <is>
          <r>
            <t xml:space="preserve">Estrutura tipo N3 com transformador 150 kva 220-0,127kv</t>
          </r>
        </is>
      </c>
      <c r="D344" s="50" t="inlineStr">
        <is>
          <r>
            <t xml:space="preserve">UN</t>
          </r>
        </is>
      </c>
      <c r="E344" s="51" t="n">
        <v>1.0</v>
      </c>
      <c r="F344" s="52" t="n">
        <v>6.0</v>
      </c>
      <c r="G344" s="52" t="n">
        <f>F344*E344</f>
        <v>6.0</v>
      </c>
    </row>
    <row r="345" customHeight="1" ht="20">
      <c r="A345" s="49" t="inlineStr">
        <is>
          <r>
            <t xml:space="preserve">4.2</t>
          </r>
        </is>
      </c>
      <c r="B345" s="49" t="inlineStr">
        <is>
          <r>
            <t xml:space="preserve">COM-12956880</t>
          </r>
        </is>
      </c>
      <c r="C345" s="49" t="inlineStr">
        <is>
          <r>
            <t xml:space="preserve">Estrutura tipo N3-N3 com chave fusivel (UN)</t>
          </r>
        </is>
      </c>
      <c r="D345" s="50" t="inlineStr">
        <is>
          <r>
            <t xml:space="preserve">UN</t>
          </r>
        </is>
      </c>
      <c r="E345" s="51" t="n">
        <v>1.0</v>
      </c>
      <c r="F345" s="52" t="n">
        <v>3.0</v>
      </c>
      <c r="G345" s="52" t="n">
        <f>F345*E345</f>
        <v>3.0</v>
      </c>
    </row>
    <row r="346" customHeight="1" ht="15">
      <c r="A346" s="9" t="inlineStr"/>
      <c r="B346" s="9" t="inlineStr"/>
      <c r="C346" s="9" t="inlineStr"/>
      <c r="D346" s="9" t="inlineStr"/>
      <c r="E346" s="9" t="inlineStr"/>
      <c r="F346" s="53" t="inlineStr">
        <is>
          <r>
            <t xml:space="preserve">TOTAL:</t>
          </r>
        </is>
      </c>
      <c r="G346" s="54" t="n">
        <v>9.0</v>
      </c>
    </row>
    <row r="347" customHeight="1" ht="16">
      <c r="A347" s="47" t="inlineStr">
        <is>
          <r>
            <t xml:space="preserve">[ Serviço ]</t>
          </r>
        </is>
      </c>
      <c r="B347" s="47" t="inlineStr">
        <is>
          <r>
            <rPr>
              <rFont val="Arial"/>
              <color rgb="000000"/>
              <sz val="7.0"/>
              <b val="true"/>
            </rPr>
            <t xml:space="preserve">88297</t>
          </r>
        </is>
      </c>
      <c r="C347" s="47" t="inlineStr">
        <is>
          <r>
            <t xml:space="preserve">OPERADOR DE MÁQUINAS E EQUIPAMENTOS COM ENCARGOS COMPLEMENTARES</t>
          </r>
        </is>
      </c>
      <c r="D347" s="48" t="inlineStr">
        <is>
          <r>
            <t xml:space="preserve">H</t>
          </r>
        </is>
      </c>
      <c r="E347" s="9" t="inlineStr"/>
      <c r="F347" s="9" t="inlineStr"/>
      <c r="G347" s="9" t="inlineStr"/>
    </row>
    <row r="348" customHeight="1" ht="20">
      <c r="A348" s="49" t="inlineStr">
        <is>
          <r>
            <t xml:space="preserve">3.1</t>
          </r>
        </is>
      </c>
      <c r="B348" s="49" t="inlineStr">
        <is>
          <r>
            <t xml:space="preserve">COM-00833035</t>
          </r>
        </is>
      </c>
      <c r="C348" s="49" t="inlineStr">
        <is>
          <r>
            <t xml:space="preserve">MURETA PARA MEDIÇÃO - DIMENSÕES - 2,10x2,00x0,40M (REF ABR2024) (UN)</t>
          </r>
        </is>
      </c>
      <c r="D348" s="50" t="inlineStr">
        <is>
          <r>
            <t xml:space="preserve">UN</t>
          </r>
        </is>
      </c>
      <c r="E348" s="51" t="n">
        <v>1.0</v>
      </c>
      <c r="F348" s="52" t="n">
        <v>0.015696</v>
      </c>
      <c r="G348" s="52" t="n">
        <f>F348*E348</f>
        <v>0.015696</v>
      </c>
    </row>
    <row r="349" customHeight="1" ht="28">
      <c r="A349" s="49" t="inlineStr">
        <is>
          <r>
            <t xml:space="preserve">5.1</t>
          </r>
        </is>
      </c>
      <c r="B349" s="49" t="inlineStr">
        <is>
          <r>
            <t xml:space="preserve">97888</t>
          </r>
        </is>
      </c>
      <c r="C349" s="49" t="inlineStr">
        <is>
          <r>
            <t xml:space="preserve">CAIXA ENTERRADA ELÉTRICA RETANGULAR, EM ALVENARIA COM TIJOLOS CERÂMICOS MACIÇOS, FUNDO COM BRITA, DIMENSÕES INTERNAS: 0,6X0,6X0,6 M. AF_12/2020</t>
          </r>
        </is>
      </c>
      <c r="D349" s="50" t="inlineStr">
        <is>
          <r>
            <t xml:space="preserve">UN</t>
          </r>
        </is>
      </c>
      <c r="E349" s="51" t="n">
        <v>2.0</v>
      </c>
      <c r="F349" s="52" t="n">
        <v>0.04416528</v>
      </c>
      <c r="G349" s="52" t="n">
        <f>F349*E349</f>
        <v>0.08833056</v>
      </c>
    </row>
    <row r="350" customHeight="1" ht="15">
      <c r="A350" s="9" t="inlineStr"/>
      <c r="B350" s="9" t="inlineStr"/>
      <c r="C350" s="9" t="inlineStr"/>
      <c r="D350" s="9" t="inlineStr"/>
      <c r="E350" s="9" t="inlineStr"/>
      <c r="F350" s="53" t="inlineStr">
        <is>
          <r>
            <t xml:space="preserve">TOTAL:</t>
          </r>
        </is>
      </c>
      <c r="G350" s="54" t="n">
        <v>0.10402656</v>
      </c>
    </row>
    <row r="351" customHeight="1" ht="16">
      <c r="A351" s="47" t="inlineStr">
        <is>
          <r>
            <t xml:space="preserve">[ Serviço ]</t>
          </r>
        </is>
      </c>
      <c r="B351" s="47" t="inlineStr">
        <is>
          <r>
            <rPr>
              <rFont val="Arial"/>
              <color rgb="000000"/>
              <sz val="7.0"/>
              <b val="true"/>
            </rPr>
            <t xml:space="preserve">97735</t>
          </r>
        </is>
      </c>
      <c r="C351" s="47" t="inlineStr">
        <is>
          <r>
            <t xml:space="preserve">PEÇA RETANGULAR PRÉ-MOLDADA, VOLUME DE CONCRETO DE 30 A 100 LITROS, TAXA DE AÇO APROXIMADA DE 30KG/M³. AF_03/2024</t>
          </r>
        </is>
      </c>
      <c r="D351" s="48" t="inlineStr">
        <is>
          <r>
            <t xml:space="preserve">M3</t>
          </r>
        </is>
      </c>
      <c r="E351" s="9" t="inlineStr"/>
      <c r="F351" s="9" t="inlineStr"/>
      <c r="G351" s="9" t="inlineStr"/>
    </row>
    <row r="352" customHeight="1" ht="28">
      <c r="A352" s="49" t="inlineStr">
        <is>
          <r>
            <t xml:space="preserve">5.1</t>
          </r>
        </is>
      </c>
      <c r="B352" s="49" t="inlineStr">
        <is>
          <r>
            <t xml:space="preserve">97888</t>
          </r>
        </is>
      </c>
      <c r="C352" s="49" t="inlineStr">
        <is>
          <r>
            <t xml:space="preserve">CAIXA ENTERRADA ELÉTRICA RETANGULAR, EM ALVENARIA COM TIJOLOS CERÂMICOS MACIÇOS, FUNDO COM BRITA, DIMENSÕES INTERNAS: 0,6X0,6X0,6 M. AF_12/2020</t>
          </r>
        </is>
      </c>
      <c r="D352" s="50" t="inlineStr">
        <is>
          <r>
            <t xml:space="preserve">UN</t>
          </r>
        </is>
      </c>
      <c r="E352" s="51" t="n">
        <v>2.0</v>
      </c>
      <c r="F352" s="52" t="n">
        <v>0.0448</v>
      </c>
      <c r="G352" s="52" t="n">
        <f>F352*E352</f>
        <v>0.0896</v>
      </c>
    </row>
    <row r="353" customHeight="1" ht="15">
      <c r="A353" s="9" t="inlineStr"/>
      <c r="B353" s="9" t="inlineStr"/>
      <c r="C353" s="9" t="inlineStr"/>
      <c r="D353" s="9" t="inlineStr"/>
      <c r="E353" s="9" t="inlineStr"/>
      <c r="F353" s="53" t="inlineStr">
        <is>
          <r>
            <t xml:space="preserve">TOTAL:</t>
          </r>
        </is>
      </c>
      <c r="G353" s="54" t="n">
        <v>0.0896</v>
      </c>
    </row>
    <row r="354" customHeight="1" ht="15">
      <c r="A354" s="47" t="inlineStr">
        <is>
          <r>
            <t xml:space="preserve">[ Serviço ]</t>
          </r>
        </is>
      </c>
      <c r="B354" s="47" t="inlineStr">
        <is>
          <r>
            <rPr>
              <rFont val="Arial"/>
              <color rgb="000000"/>
              <sz val="7.0"/>
              <b val="true"/>
            </rPr>
            <t xml:space="preserve">88309</t>
          </r>
        </is>
      </c>
      <c r="C354" s="47" t="inlineStr">
        <is>
          <r>
            <t xml:space="preserve">PEDREIRO COM ENCARGOS COMPLEMENTARES</t>
          </r>
        </is>
      </c>
      <c r="D354" s="48" t="inlineStr">
        <is>
          <r>
            <t xml:space="preserve">H</t>
          </r>
        </is>
      </c>
      <c r="E354" s="9" t="inlineStr"/>
      <c r="F354" s="9" t="inlineStr"/>
      <c r="G354" s="9" t="inlineStr"/>
    </row>
    <row r="355" customHeight="1" ht="20">
      <c r="A355" s="49" t="inlineStr">
        <is>
          <r>
            <t xml:space="preserve">3.1</t>
          </r>
        </is>
      </c>
      <c r="B355" s="49" t="inlineStr">
        <is>
          <r>
            <t xml:space="preserve">COM-00833035</t>
          </r>
        </is>
      </c>
      <c r="C355" s="49" t="inlineStr">
        <is>
          <r>
            <t xml:space="preserve">MURETA PARA MEDIÇÃO - DIMENSÕES - 2,10x2,00x0,40M (REF ABR2024) (UN)</t>
          </r>
        </is>
      </c>
      <c r="D355" s="50" t="inlineStr">
        <is>
          <r>
            <t xml:space="preserve">UN</t>
          </r>
        </is>
      </c>
      <c r="E355" s="51" t="n">
        <v>1.0</v>
      </c>
      <c r="F355" s="52" t="n">
        <v>22.5290125</v>
      </c>
      <c r="G355" s="52" t="n">
        <f>F355*E355</f>
        <v>22.5290125</v>
      </c>
    </row>
    <row r="356" customHeight="1" ht="28">
      <c r="A356" s="49" t="inlineStr">
        <is>
          <r>
            <t xml:space="preserve">5.1</t>
          </r>
        </is>
      </c>
      <c r="B356" s="49" t="inlineStr">
        <is>
          <r>
            <t xml:space="preserve">97888</t>
          </r>
        </is>
      </c>
      <c r="C356" s="49" t="inlineStr">
        <is>
          <r>
            <t xml:space="preserve">CAIXA ENTERRADA ELÉTRICA RETANGULAR, EM ALVENARIA COM TIJOLOS CERÂMICOS MACIÇOS, FUNDO COM BRITA, DIMENSÕES INTERNAS: 0,6X0,6X0,6 M. AF_12/2020</t>
          </r>
        </is>
      </c>
      <c r="D356" s="50" t="inlineStr">
        <is>
          <r>
            <t xml:space="preserve">UN</t>
          </r>
        </is>
      </c>
      <c r="E356" s="51" t="n">
        <v>2.0</v>
      </c>
      <c r="F356" s="52" t="n">
        <v>5.75018132</v>
      </c>
      <c r="G356" s="52" t="n">
        <f>F356*E356</f>
        <v>11.50036264</v>
      </c>
    </row>
    <row r="357" customHeight="1" ht="15">
      <c r="A357" s="9" t="inlineStr"/>
      <c r="B357" s="9" t="inlineStr"/>
      <c r="C357" s="9" t="inlineStr"/>
      <c r="D357" s="9" t="inlineStr"/>
      <c r="E357" s="9" t="inlineStr"/>
      <c r="F357" s="53" t="inlineStr">
        <is>
          <r>
            <t xml:space="preserve">TOTAL:</t>
          </r>
        </is>
      </c>
      <c r="G357" s="54" t="n">
        <v>34.02937514</v>
      </c>
    </row>
    <row r="358" customHeight="1" ht="15">
      <c r="A358" s="47" t="inlineStr">
        <is>
          <r>
            <t xml:space="preserve">[ Serviço ]</t>
          </r>
        </is>
      </c>
      <c r="B358" s="47" t="inlineStr">
        <is>
          <r>
            <rPr>
              <rFont val="Arial"/>
              <color rgb="000000"/>
              <sz val="7.0"/>
              <b val="true"/>
            </rPr>
            <t xml:space="preserve">88310</t>
          </r>
        </is>
      </c>
      <c r="C358" s="47" t="inlineStr">
        <is>
          <r>
            <t xml:space="preserve">PINTOR COM ENCARGOS COMPLEMENTARES</t>
          </r>
        </is>
      </c>
      <c r="D358" s="48" t="inlineStr">
        <is>
          <r>
            <t xml:space="preserve">H</t>
          </r>
        </is>
      </c>
      <c r="E358" s="9" t="inlineStr"/>
      <c r="F358" s="9" t="inlineStr"/>
      <c r="G358" s="9" t="inlineStr"/>
    </row>
    <row r="359" customHeight="1" ht="20">
      <c r="A359" s="49" t="inlineStr">
        <is>
          <r>
            <t xml:space="preserve">3.1</t>
          </r>
        </is>
      </c>
      <c r="B359" s="49" t="inlineStr">
        <is>
          <r>
            <t xml:space="preserve">COM-00833035</t>
          </r>
        </is>
      </c>
      <c r="C359" s="49" t="inlineStr">
        <is>
          <r>
            <t xml:space="preserve">MURETA PARA MEDIÇÃO - DIMENSÕES - 2,10x2,00x0,40M (REF ABR2024) (UN)</t>
          </r>
        </is>
      </c>
      <c r="D359" s="50" t="inlineStr">
        <is>
          <r>
            <t xml:space="preserve">UN</t>
          </r>
        </is>
      </c>
      <c r="E359" s="51" t="n">
        <v>1.0</v>
      </c>
      <c r="F359" s="52" t="n">
        <v>2.162706</v>
      </c>
      <c r="G359" s="52" t="n">
        <f>F359*E359</f>
        <v>2.162706</v>
      </c>
    </row>
    <row r="360" customHeight="1" ht="15">
      <c r="A360" s="9" t="inlineStr"/>
      <c r="B360" s="9" t="inlineStr"/>
      <c r="C360" s="9" t="inlineStr"/>
      <c r="D360" s="9" t="inlineStr"/>
      <c r="E360" s="9" t="inlineStr"/>
      <c r="F360" s="53" t="inlineStr">
        <is>
          <r>
            <t xml:space="preserve">TOTAL:</t>
          </r>
        </is>
      </c>
      <c r="G360" s="54" t="n">
        <v>2.162706</v>
      </c>
    </row>
    <row r="361" customHeight="1" ht="16">
      <c r="A361" s="47" t="inlineStr">
        <is>
          <r>
            <t xml:space="preserve">[ Serviço ]</t>
          </r>
        </is>
      </c>
      <c r="B361" s="47" t="inlineStr">
        <is>
          <r>
            <rPr>
              <rFont val="Arial"/>
              <color rgb="000000"/>
              <sz val="7.0"/>
              <b val="true"/>
            </rPr>
            <t xml:space="preserve">88489</t>
          </r>
        </is>
      </c>
      <c r="C361" s="47" t="inlineStr">
        <is>
          <r>
            <t xml:space="preserve">PINTURA LÁTEX ACRÍLICA PREMIUM, APLICAÇÃO MANUAL EM PAREDES, DUAS DEMÃOS. AF_04/2023</t>
          </r>
        </is>
      </c>
      <c r="D361" s="48" t="inlineStr">
        <is>
          <r>
            <t xml:space="preserve">M2</t>
          </r>
        </is>
      </c>
      <c r="E361" s="9" t="inlineStr"/>
      <c r="F361" s="9" t="inlineStr"/>
      <c r="G361" s="9" t="inlineStr"/>
    </row>
    <row r="362" customHeight="1" ht="20">
      <c r="A362" s="49" t="inlineStr">
        <is>
          <r>
            <t xml:space="preserve">3.1</t>
          </r>
        </is>
      </c>
      <c r="B362" s="49" t="inlineStr">
        <is>
          <r>
            <t xml:space="preserve">COM-00833035</t>
          </r>
        </is>
      </c>
      <c r="C362" s="49" t="inlineStr">
        <is>
          <r>
            <t xml:space="preserve">MURETA PARA MEDIÇÃO - DIMENSÕES - 2,10x2,00x0,40M (REF ABR2024) (UN)</t>
          </r>
        </is>
      </c>
      <c r="D362" s="50" t="inlineStr">
        <is>
          <r>
            <t xml:space="preserve">UN</t>
          </r>
        </is>
      </c>
      <c r="E362" s="51" t="n">
        <v>1.0</v>
      </c>
      <c r="F362" s="52" t="n">
        <v>13.26</v>
      </c>
      <c r="G362" s="52" t="n">
        <f>F362*E362</f>
        <v>13.26</v>
      </c>
    </row>
    <row r="363" customHeight="1" ht="15">
      <c r="A363" s="9" t="inlineStr"/>
      <c r="B363" s="9" t="inlineStr"/>
      <c r="C363" s="9" t="inlineStr"/>
      <c r="D363" s="9" t="inlineStr"/>
      <c r="E363" s="9" t="inlineStr"/>
      <c r="F363" s="53" t="inlineStr">
        <is>
          <r>
            <t xml:space="preserve">TOTAL:</t>
          </r>
        </is>
      </c>
      <c r="G363" s="54" t="n">
        <v>13.26</v>
      </c>
    </row>
    <row r="364" customHeight="1" ht="16">
      <c r="A364" s="47" t="inlineStr">
        <is>
          <r>
            <t xml:space="preserve">[ Serviço ]</t>
          </r>
        </is>
      </c>
      <c r="B364" s="47" t="inlineStr">
        <is>
          <r>
            <rPr>
              <rFont val="Arial"/>
              <color rgb="000000"/>
              <sz val="7.0"/>
              <b val="true"/>
            </rPr>
            <t xml:space="preserve">101619</t>
          </r>
        </is>
      </c>
      <c r="C364" s="47" t="inlineStr">
        <is>
          <r>
            <t xml:space="preserve">PREPARO DE FUNDO DE VALA COM LARGURA MENOR QUE 1,5 M, COM CAMADA DE BRITA, LANÇAMENTO MANUAL. AF_08/2020</t>
          </r>
        </is>
      </c>
      <c r="D364" s="48" t="inlineStr">
        <is>
          <r>
            <t xml:space="preserve">M3</t>
          </r>
        </is>
      </c>
      <c r="E364" s="9" t="inlineStr"/>
      <c r="F364" s="9" t="inlineStr"/>
      <c r="G364" s="9" t="inlineStr"/>
    </row>
    <row r="365" customHeight="1" ht="28">
      <c r="A365" s="49" t="inlineStr">
        <is>
          <r>
            <t xml:space="preserve">5.1</t>
          </r>
        </is>
      </c>
      <c r="B365" s="49" t="inlineStr">
        <is>
          <r>
            <t xml:space="preserve">97888</t>
          </r>
        </is>
      </c>
      <c r="C365" s="49" t="inlineStr">
        <is>
          <r>
            <t xml:space="preserve">CAIXA ENTERRADA ELÉTRICA RETANGULAR, EM ALVENARIA COM TIJOLOS CERÂMICOS MACIÇOS, FUNDO COM BRITA, DIMENSÕES INTERNAS: 0,6X0,6X0,6 M. AF_12/2020</t>
          </r>
        </is>
      </c>
      <c r="D365" s="50" t="inlineStr">
        <is>
          <r>
            <t xml:space="preserve">UN</t>
          </r>
        </is>
      </c>
      <c r="E365" s="51" t="n">
        <v>2.0</v>
      </c>
      <c r="F365" s="52" t="n">
        <v>0.081</v>
      </c>
      <c r="G365" s="52" t="n">
        <f>F365*E365</f>
        <v>0.162</v>
      </c>
    </row>
    <row r="366" customHeight="1" ht="15">
      <c r="A366" s="9" t="inlineStr"/>
      <c r="B366" s="9" t="inlineStr"/>
      <c r="C366" s="9" t="inlineStr"/>
      <c r="D366" s="9" t="inlineStr"/>
      <c r="E366" s="9" t="inlineStr"/>
      <c r="F366" s="53" t="inlineStr">
        <is>
          <r>
            <t xml:space="preserve">TOTAL:</t>
          </r>
        </is>
      </c>
      <c r="G366" s="54" t="n">
        <v>0.162</v>
      </c>
    </row>
    <row r="367" customHeight="1" ht="16">
      <c r="A367" s="47" t="inlineStr">
        <is>
          <r>
            <t xml:space="preserve">[ Serviço ]</t>
          </r>
        </is>
      </c>
      <c r="B367" s="47" t="inlineStr">
        <is>
          <r>
            <rPr>
              <rFont val="Arial"/>
              <color rgb="000000"/>
              <sz val="7.0"/>
              <b val="true"/>
            </rPr>
            <t xml:space="preserve">93382</t>
          </r>
        </is>
      </c>
      <c r="C367" s="47" t="inlineStr">
        <is>
          <r>
            <t xml:space="preserve">REATERRO MANUAL DE VALAS, COM COMPACTADOR DE SOLOS DE PERCUSSÃO. AF_08/2023</t>
          </r>
        </is>
      </c>
      <c r="D367" s="48" t="inlineStr">
        <is>
          <r>
            <t xml:space="preserve">M3</t>
          </r>
        </is>
      </c>
      <c r="E367" s="9" t="inlineStr"/>
      <c r="F367" s="9" t="inlineStr"/>
      <c r="G367" s="9" t="inlineStr"/>
    </row>
    <row r="368" customHeight="1" ht="20">
      <c r="A368" s="49" t="inlineStr">
        <is>
          <r>
            <t xml:space="preserve">3.1</t>
          </r>
        </is>
      </c>
      <c r="B368" s="49" t="inlineStr">
        <is>
          <r>
            <t xml:space="preserve">COM-00833035</t>
          </r>
        </is>
      </c>
      <c r="C368" s="49" t="inlineStr">
        <is>
          <r>
            <t xml:space="preserve">MURETA PARA MEDIÇÃO - DIMENSÕES - 2,10x2,00x0,40M (REF ABR2024) (UN)</t>
          </r>
        </is>
      </c>
      <c r="D368" s="50" t="inlineStr">
        <is>
          <r>
            <t xml:space="preserve">UN</t>
          </r>
        </is>
      </c>
      <c r="E368" s="51" t="n">
        <v>1.0</v>
      </c>
      <c r="F368" s="52" t="n">
        <v>0.08</v>
      </c>
      <c r="G368" s="52" t="n">
        <f>F368*E368</f>
        <v>0.08</v>
      </c>
    </row>
    <row r="369" customHeight="1" ht="15">
      <c r="A369" s="9" t="inlineStr"/>
      <c r="B369" s="9" t="inlineStr"/>
      <c r="C369" s="9" t="inlineStr"/>
      <c r="D369" s="9" t="inlineStr"/>
      <c r="E369" s="9" t="inlineStr"/>
      <c r="F369" s="53" t="inlineStr">
        <is>
          <r>
            <t xml:space="preserve">TOTAL:</t>
          </r>
        </is>
      </c>
      <c r="G369" s="54" t="n">
        <v>0.08</v>
      </c>
    </row>
    <row r="370" customHeight="1" ht="32">
      <c r="A370" s="47" t="inlineStr">
        <is>
          <r>
            <t xml:space="preserve">[ Serviço ]</t>
          </r>
        </is>
      </c>
      <c r="B370" s="47" t="inlineStr">
        <is>
          <r>
            <rPr>
              <rFont val="Arial"/>
              <color rgb="000000"/>
              <sz val="7.0"/>
              <b val="true"/>
            </rPr>
            <t xml:space="preserve">5679</t>
          </r>
        </is>
      </c>
      <c r="C370" s="47" t="inlineStr">
        <is>
          <r>
            <t xml:space="preserve">RETROESCAVADEIRA SOBRE RODAS COM CARREGADEIRA, TRAÇÃO 4X4, POTÊNCIA LÍQ. 88 HP, CAÇAMBA CARREG. CAP. MÍN. 1 M3, CAÇAMBA RETRO CAP. 0,26 M3, PESO OPERACIONAL MÍN. 6.674 KG, PROFUNDIDADE ESCAVAÇÃO MÁX. 4,37 M - CHI DIURNO. AF_06/2014</t>
          </r>
        </is>
      </c>
      <c r="D370" s="48" t="inlineStr">
        <is>
          <r>
            <t xml:space="preserve">CHI</t>
          </r>
        </is>
      </c>
      <c r="E370" s="9" t="inlineStr"/>
      <c r="F370" s="9" t="inlineStr"/>
      <c r="G370" s="9" t="inlineStr"/>
    </row>
    <row r="371" customHeight="1" ht="28">
      <c r="A371" s="49" t="inlineStr">
        <is>
          <r>
            <t xml:space="preserve">5.1</t>
          </r>
        </is>
      </c>
      <c r="B371" s="49" t="inlineStr">
        <is>
          <r>
            <t xml:space="preserve">97888</t>
          </r>
        </is>
      </c>
      <c r="C371" s="49" t="inlineStr">
        <is>
          <r>
            <t xml:space="preserve">CAIXA ENTERRADA ELÉTRICA RETANGULAR, EM ALVENARIA COM TIJOLOS CERÂMICOS MACIÇOS, FUNDO COM BRITA, DIMENSÕES INTERNAS: 0,6X0,6X0,6 M. AF_12/2020</t>
          </r>
        </is>
      </c>
      <c r="D371" s="50" t="inlineStr">
        <is>
          <r>
            <t xml:space="preserve">UN</t>
          </r>
        </is>
      </c>
      <c r="E371" s="51" t="n">
        <v>2.0</v>
      </c>
      <c r="F371" s="52" t="n">
        <v>0.0178</v>
      </c>
      <c r="G371" s="52" t="n">
        <f>F371*E371</f>
        <v>0.0356</v>
      </c>
    </row>
    <row r="372" customHeight="1" ht="15">
      <c r="A372" s="9" t="inlineStr"/>
      <c r="B372" s="9" t="inlineStr"/>
      <c r="C372" s="9" t="inlineStr"/>
      <c r="D372" s="9" t="inlineStr"/>
      <c r="E372" s="9" t="inlineStr"/>
      <c r="F372" s="53" t="inlineStr">
        <is>
          <r>
            <t xml:space="preserve">TOTAL:</t>
          </r>
        </is>
      </c>
      <c r="G372" s="54" t="n">
        <v>0.0356</v>
      </c>
    </row>
    <row r="373" customHeight="1" ht="32">
      <c r="A373" s="47" t="inlineStr">
        <is>
          <r>
            <t xml:space="preserve">[ Serviço ]</t>
          </r>
        </is>
      </c>
      <c r="B373" s="47" t="inlineStr">
        <is>
          <r>
            <rPr>
              <rFont val="Arial"/>
              <color rgb="000000"/>
              <sz val="7.0"/>
              <b val="true"/>
            </rPr>
            <t xml:space="preserve">5678</t>
          </r>
        </is>
      </c>
      <c r="C373" s="47" t="inlineStr">
        <is>
          <r>
            <t xml:space="preserve">RETROESCAVADEIRA SOBRE RODAS COM CARREGADEIRA, TRAÇÃO 4X4, POTÊNCIA LÍQ. 88 HP, CAÇAMBA CARREG. CAP. MÍN. 1 M3, CAÇAMBA RETRO CAP. 0,26 M3, PESO OPERACIONAL MÍN. 6.674 KG, PROFUNDIDADE ESCAVAÇÃO MÁX. 4,37 M - CHP DIURNO. AF_06/2014</t>
          </r>
        </is>
      </c>
      <c r="D373" s="48" t="inlineStr">
        <is>
          <r>
            <t xml:space="preserve">CHP</t>
          </r>
        </is>
      </c>
      <c r="E373" s="9" t="inlineStr"/>
      <c r="F373" s="9" t="inlineStr"/>
      <c r="G373" s="9" t="inlineStr"/>
    </row>
    <row r="374" customHeight="1" ht="28">
      <c r="A374" s="49" t="inlineStr">
        <is>
          <r>
            <t xml:space="preserve">5.1</t>
          </r>
        </is>
      </c>
      <c r="B374" s="49" t="inlineStr">
        <is>
          <r>
            <t xml:space="preserve">97888</t>
          </r>
        </is>
      </c>
      <c r="C374" s="49" t="inlineStr">
        <is>
          <r>
            <t xml:space="preserve">CAIXA ENTERRADA ELÉTRICA RETANGULAR, EM ALVENARIA COM TIJOLOS CERÂMICOS MACIÇOS, FUNDO COM BRITA, DIMENSÕES INTERNAS: 0,6X0,6X0,6 M. AF_12/2020</t>
          </r>
        </is>
      </c>
      <c r="D374" s="50" t="inlineStr">
        <is>
          <r>
            <t xml:space="preserve">UN</t>
          </r>
        </is>
      </c>
      <c r="E374" s="51" t="n">
        <v>2.0</v>
      </c>
      <c r="F374" s="52" t="n">
        <v>0.0087</v>
      </c>
      <c r="G374" s="52" t="n">
        <f>F374*E374</f>
        <v>0.0174</v>
      </c>
    </row>
    <row r="375" customHeight="1" ht="15">
      <c r="A375" s="9" t="inlineStr"/>
      <c r="B375" s="9" t="inlineStr"/>
      <c r="C375" s="9" t="inlineStr"/>
      <c r="D375" s="9" t="inlineStr"/>
      <c r="E375" s="9" t="inlineStr"/>
      <c r="F375" s="53" t="inlineStr">
        <is>
          <r>
            <t xml:space="preserve">TOTAL:</t>
          </r>
        </is>
      </c>
      <c r="G375" s="54" t="n">
        <v>0.0174</v>
      </c>
    </row>
    <row r="376" customHeight="1" ht="32">
      <c r="A376" s="47" t="inlineStr">
        <is>
          <r>
            <t xml:space="preserve">[ Serviço ]</t>
          </r>
        </is>
      </c>
      <c r="B376" s="47" t="inlineStr">
        <is>
          <r>
            <rPr>
              <rFont val="Arial"/>
              <color rgb="000000"/>
              <sz val="7.0"/>
              <b val="true"/>
            </rPr>
            <t xml:space="preserve">88857</t>
          </r>
        </is>
      </c>
      <c r="C376" s="47" t="inlineStr">
        <is>
          <r>
            <t xml:space="preserve">RETROESCAVADEIRA SOBRE RODAS COM CARREGADEIRA, TRAÇÃO 4X4, POTÊNCIA LÍQ. 88 HP, CAÇAMBA CARREG. CAP. MÍN. 1 M3, CAÇAMBA RETRO CAP. 0,26 M3, PESO OPERACIONAL MÍN. 6.674 KG, PROFUNDIDADE ESCAVAÇÃO MÁX. 4,37 M - DEPRECIAÇÃO. AF_06/2014</t>
          </r>
        </is>
      </c>
      <c r="D376" s="48" t="inlineStr">
        <is>
          <r>
            <t xml:space="preserve">H</t>
          </r>
        </is>
      </c>
      <c r="E376" s="9" t="inlineStr"/>
      <c r="F376" s="9" t="inlineStr"/>
      <c r="G376" s="9" t="inlineStr"/>
    </row>
    <row r="377" customHeight="1" ht="28">
      <c r="A377" s="49" t="inlineStr">
        <is>
          <r>
            <t xml:space="preserve">5.1</t>
          </r>
        </is>
      </c>
      <c r="B377" s="49" t="inlineStr">
        <is>
          <r>
            <t xml:space="preserve">97888</t>
          </r>
        </is>
      </c>
      <c r="C377" s="49" t="inlineStr">
        <is>
          <r>
            <t xml:space="preserve">CAIXA ENTERRADA ELÉTRICA RETANGULAR, EM ALVENARIA COM TIJOLOS CERÂMICOS MACIÇOS, FUNDO COM BRITA, DIMENSÕES INTERNAS: 0,6X0,6X0,6 M. AF_12/2020</t>
          </r>
        </is>
      </c>
      <c r="D377" s="50" t="inlineStr">
        <is>
          <r>
            <t xml:space="preserve">UN</t>
          </r>
        </is>
      </c>
      <c r="E377" s="51" t="n">
        <v>2.0</v>
      </c>
      <c r="F377" s="52" t="n">
        <v>0.0265</v>
      </c>
      <c r="G377" s="52" t="n">
        <f>F377*E377</f>
        <v>0.053</v>
      </c>
    </row>
    <row r="378" customHeight="1" ht="15">
      <c r="A378" s="9" t="inlineStr"/>
      <c r="B378" s="9" t="inlineStr"/>
      <c r="C378" s="9" t="inlineStr"/>
      <c r="D378" s="9" t="inlineStr"/>
      <c r="E378" s="9" t="inlineStr"/>
      <c r="F378" s="53" t="inlineStr">
        <is>
          <r>
            <t xml:space="preserve">TOTAL:</t>
          </r>
        </is>
      </c>
      <c r="G378" s="54" t="n">
        <v>0.053</v>
      </c>
    </row>
    <row r="379" customHeight="1" ht="32">
      <c r="A379" s="47" t="inlineStr">
        <is>
          <r>
            <t xml:space="preserve">[ Serviço ]</t>
          </r>
        </is>
      </c>
      <c r="B379" s="47" t="inlineStr">
        <is>
          <r>
            <rPr>
              <rFont val="Arial"/>
              <color rgb="000000"/>
              <sz val="7.0"/>
              <b val="true"/>
            </rPr>
            <t xml:space="preserve">88858</t>
          </r>
        </is>
      </c>
      <c r="C379" s="47" t="inlineStr">
        <is>
          <r>
            <t xml:space="preserve">RETROESCAVADEIRA SOBRE RODAS COM CARREGADEIRA, TRAÇÃO 4X4, POTÊNCIA LÍQ. 88 HP, CAÇAMBA CARREG. CAP. MÍN. 1 M3, CAÇAMBA RETRO CAP. 0,26 M3, PESO OPERACIONAL MÍN. 6.674 KG, PROFUNDIDADE ESCAVAÇÃO MÁX. 4,37 M - JUROS. AF_06/2014</t>
          </r>
        </is>
      </c>
      <c r="D379" s="48" t="inlineStr">
        <is>
          <r>
            <t xml:space="preserve">H</t>
          </r>
        </is>
      </c>
      <c r="E379" s="9" t="inlineStr"/>
      <c r="F379" s="9" t="inlineStr"/>
      <c r="G379" s="9" t="inlineStr"/>
    </row>
    <row r="380" customHeight="1" ht="28">
      <c r="A380" s="49" t="inlineStr">
        <is>
          <r>
            <t xml:space="preserve">5.1</t>
          </r>
        </is>
      </c>
      <c r="B380" s="49" t="inlineStr">
        <is>
          <r>
            <t xml:space="preserve">97888</t>
          </r>
        </is>
      </c>
      <c r="C380" s="49" t="inlineStr">
        <is>
          <r>
            <t xml:space="preserve">CAIXA ENTERRADA ELÉTRICA RETANGULAR, EM ALVENARIA COM TIJOLOS CERÂMICOS MACIÇOS, FUNDO COM BRITA, DIMENSÕES INTERNAS: 0,6X0,6X0,6 M. AF_12/2020</t>
          </r>
        </is>
      </c>
      <c r="D380" s="50" t="inlineStr">
        <is>
          <r>
            <t xml:space="preserve">UN</t>
          </r>
        </is>
      </c>
      <c r="E380" s="51" t="n">
        <v>2.0</v>
      </c>
      <c r="F380" s="52" t="n">
        <v>0.0265</v>
      </c>
      <c r="G380" s="52" t="n">
        <f>F380*E380</f>
        <v>0.053</v>
      </c>
    </row>
    <row r="381" customHeight="1" ht="15">
      <c r="A381" s="9" t="inlineStr"/>
      <c r="B381" s="9" t="inlineStr"/>
      <c r="C381" s="9" t="inlineStr"/>
      <c r="D381" s="9" t="inlineStr"/>
      <c r="E381" s="9" t="inlineStr"/>
      <c r="F381" s="53" t="inlineStr">
        <is>
          <r>
            <t xml:space="preserve">TOTAL:</t>
          </r>
        </is>
      </c>
      <c r="G381" s="54" t="n">
        <v>0.053</v>
      </c>
    </row>
    <row r="382" customHeight="1" ht="32">
      <c r="A382" s="47" t="inlineStr">
        <is>
          <r>
            <t xml:space="preserve">[ Serviço ]</t>
          </r>
        </is>
      </c>
      <c r="B382" s="47" t="inlineStr">
        <is>
          <r>
            <rPr>
              <rFont val="Arial"/>
              <color rgb="000000"/>
              <sz val="7.0"/>
              <b val="true"/>
            </rPr>
            <t xml:space="preserve">5664</t>
          </r>
        </is>
      </c>
      <c r="C382" s="47" t="inlineStr">
        <is>
          <r>
            <t xml:space="preserve">RETROESCAVADEIRA SOBRE RODAS COM CARREGADEIRA, TRAÇÃO 4X4, POTÊNCIA LÍQ. 88 HP, CAÇAMBA CARREG. CAP. MÍN. 1 M3, CAÇAMBA RETRO CAP. 0,26 M3, PESO OPERACIONAL MÍN. 6.674 KG, PROFUNDIDADE ESCAVAÇÃO MÁX. 4,37 M - MANUTENÇÃO. AF_06/2014</t>
          </r>
        </is>
      </c>
      <c r="D382" s="48" t="inlineStr">
        <is>
          <r>
            <t xml:space="preserve">H</t>
          </r>
        </is>
      </c>
      <c r="E382" s="9" t="inlineStr"/>
      <c r="F382" s="9" t="inlineStr"/>
      <c r="G382" s="9" t="inlineStr"/>
    </row>
    <row r="383" customHeight="1" ht="28">
      <c r="A383" s="49" t="inlineStr">
        <is>
          <r>
            <t xml:space="preserve">5.1</t>
          </r>
        </is>
      </c>
      <c r="B383" s="49" t="inlineStr">
        <is>
          <r>
            <t xml:space="preserve">97888</t>
          </r>
        </is>
      </c>
      <c r="C383" s="49" t="inlineStr">
        <is>
          <r>
            <t xml:space="preserve">CAIXA ENTERRADA ELÉTRICA RETANGULAR, EM ALVENARIA COM TIJOLOS CERÂMICOS MACIÇOS, FUNDO COM BRITA, DIMENSÕES INTERNAS: 0,6X0,6X0,6 M. AF_12/2020</t>
          </r>
        </is>
      </c>
      <c r="D383" s="50" t="inlineStr">
        <is>
          <r>
            <t xml:space="preserve">UN</t>
          </r>
        </is>
      </c>
      <c r="E383" s="51" t="n">
        <v>2.0</v>
      </c>
      <c r="F383" s="52" t="n">
        <v>0.0087</v>
      </c>
      <c r="G383" s="52" t="n">
        <f>F383*E383</f>
        <v>0.0174</v>
      </c>
    </row>
    <row r="384" customHeight="1" ht="15">
      <c r="A384" s="9" t="inlineStr"/>
      <c r="B384" s="9" t="inlineStr"/>
      <c r="C384" s="9" t="inlineStr"/>
      <c r="D384" s="9" t="inlineStr"/>
      <c r="E384" s="9" t="inlineStr"/>
      <c r="F384" s="53" t="inlineStr">
        <is>
          <r>
            <t xml:space="preserve">TOTAL:</t>
          </r>
        </is>
      </c>
      <c r="G384" s="54" t="n">
        <v>0.0174</v>
      </c>
    </row>
    <row r="385" customHeight="1" ht="32">
      <c r="A385" s="47" t="inlineStr">
        <is>
          <r>
            <t xml:space="preserve">[ Serviço ]</t>
          </r>
        </is>
      </c>
      <c r="B385" s="47" t="inlineStr">
        <is>
          <r>
            <rPr>
              <rFont val="Arial"/>
              <color rgb="000000"/>
              <sz val="7.0"/>
              <b val="true"/>
            </rPr>
            <t xml:space="preserve">53786</t>
          </r>
        </is>
      </c>
      <c r="C385" s="47" t="inlineStr">
        <is>
          <r>
            <t xml:space="preserve">RETROESCAVADEIRA SOBRE RODAS COM CARREGADEIRA, TRAÇÃO 4X4, POTÊNCIA LÍQ. 88 HP, CAÇAMBA CARREG. CAP. MÍN. 1 M3, CAÇAMBA RETRO CAP. 0,26 M3, PESO OPERACIONAL MÍN. 6.674 KG, PROFUNDIDADE ESCAVAÇÃO MÁX. 4,37 M - MATERIAIS NA OPERAÇÃO. AF_06/2014</t>
          </r>
        </is>
      </c>
      <c r="D385" s="48" t="inlineStr">
        <is>
          <r>
            <t xml:space="preserve">H</t>
          </r>
        </is>
      </c>
      <c r="E385" s="9" t="inlineStr"/>
      <c r="F385" s="9" t="inlineStr"/>
      <c r="G385" s="9" t="inlineStr"/>
    </row>
    <row r="386" customHeight="1" ht="28">
      <c r="A386" s="49" t="inlineStr">
        <is>
          <r>
            <t xml:space="preserve">5.1</t>
          </r>
        </is>
      </c>
      <c r="B386" s="49" t="inlineStr">
        <is>
          <r>
            <t xml:space="preserve">97888</t>
          </r>
        </is>
      </c>
      <c r="C386" s="49" t="inlineStr">
        <is>
          <r>
            <t xml:space="preserve">CAIXA ENTERRADA ELÉTRICA RETANGULAR, EM ALVENARIA COM TIJOLOS CERÂMICOS MACIÇOS, FUNDO COM BRITA, DIMENSÕES INTERNAS: 0,6X0,6X0,6 M. AF_12/2020</t>
          </r>
        </is>
      </c>
      <c r="D386" s="50" t="inlineStr">
        <is>
          <r>
            <t xml:space="preserve">UN</t>
          </r>
        </is>
      </c>
      <c r="E386" s="51" t="n">
        <v>2.0</v>
      </c>
      <c r="F386" s="52" t="n">
        <v>0.0087</v>
      </c>
      <c r="G386" s="52" t="n">
        <f>F386*E386</f>
        <v>0.0174</v>
      </c>
    </row>
    <row r="387" customHeight="1" ht="15">
      <c r="A387" s="9" t="inlineStr"/>
      <c r="B387" s="9" t="inlineStr"/>
      <c r="C387" s="9" t="inlineStr"/>
      <c r="D387" s="9" t="inlineStr"/>
      <c r="E387" s="9" t="inlineStr"/>
      <c r="F387" s="53" t="inlineStr">
        <is>
          <r>
            <t xml:space="preserve">TOTAL:</t>
          </r>
        </is>
      </c>
      <c r="G387" s="54" t="n">
        <v>0.0174</v>
      </c>
    </row>
    <row r="388" customHeight="1" ht="16">
      <c r="A388" s="47" t="inlineStr">
        <is>
          <r>
            <t xml:space="preserve">[ Serviço ]</t>
          </r>
        </is>
      </c>
      <c r="B388" s="47" t="inlineStr">
        <is>
          <r>
            <rPr>
              <rFont val="Arial"/>
              <color rgb="000000"/>
              <sz val="7.0"/>
              <b val="true"/>
            </rPr>
            <t xml:space="preserve">91693</t>
          </r>
        </is>
      </c>
      <c r="C388" s="47" t="inlineStr">
        <is>
          <r>
            <t xml:space="preserve">SERRA CIRCULAR DE BANCADA COM MOTOR ELÉTRICO POTÊNCIA DE 5HP, COM COIFA PARA DISCO 10" - CHI DIURNO. AF_08/2015</t>
          </r>
        </is>
      </c>
      <c r="D388" s="48" t="inlineStr">
        <is>
          <r>
            <t xml:space="preserve">CHI</t>
          </r>
        </is>
      </c>
      <c r="E388" s="9" t="inlineStr"/>
      <c r="F388" s="9" t="inlineStr"/>
      <c r="G388" s="9" t="inlineStr"/>
    </row>
    <row r="389" customHeight="1" ht="28">
      <c r="A389" s="49" t="inlineStr">
        <is>
          <r>
            <t xml:space="preserve">5.1</t>
          </r>
        </is>
      </c>
      <c r="B389" s="49" t="inlineStr">
        <is>
          <r>
            <t xml:space="preserve">97888</t>
          </r>
        </is>
      </c>
      <c r="C389" s="49" t="inlineStr">
        <is>
          <r>
            <t xml:space="preserve">CAIXA ENTERRADA ELÉTRICA RETANGULAR, EM ALVENARIA COM TIJOLOS CERÂMICOS MACIÇOS, FUNDO COM BRITA, DIMENSÕES INTERNAS: 0,6X0,6X0,6 M. AF_12/2020</t>
          </r>
        </is>
      </c>
      <c r="D389" s="50" t="inlineStr">
        <is>
          <r>
            <t xml:space="preserve">UN</t>
          </r>
        </is>
      </c>
      <c r="E389" s="51" t="n">
        <v>2.0</v>
      </c>
      <c r="F389" s="52" t="n">
        <v>0.01893248</v>
      </c>
      <c r="G389" s="52" t="n">
        <f>F389*E389</f>
        <v>0.03786496</v>
      </c>
    </row>
    <row r="390" customHeight="1" ht="15">
      <c r="A390" s="9" t="inlineStr"/>
      <c r="B390" s="9" t="inlineStr"/>
      <c r="C390" s="9" t="inlineStr"/>
      <c r="D390" s="9" t="inlineStr"/>
      <c r="E390" s="9" t="inlineStr"/>
      <c r="F390" s="53" t="inlineStr">
        <is>
          <r>
            <t xml:space="preserve">TOTAL:</t>
          </r>
        </is>
      </c>
      <c r="G390" s="54" t="n">
        <v>0.03786496</v>
      </c>
    </row>
    <row r="391" customHeight="1" ht="16">
      <c r="A391" s="47" t="inlineStr">
        <is>
          <r>
            <t xml:space="preserve">[ Serviço ]</t>
          </r>
        </is>
      </c>
      <c r="B391" s="47" t="inlineStr">
        <is>
          <r>
            <rPr>
              <rFont val="Arial"/>
              <color rgb="000000"/>
              <sz val="7.0"/>
              <b val="true"/>
            </rPr>
            <t xml:space="preserve">91692</t>
          </r>
        </is>
      </c>
      <c r="C391" s="47" t="inlineStr">
        <is>
          <r>
            <t xml:space="preserve">SERRA CIRCULAR DE BANCADA COM MOTOR ELÉTRICO POTÊNCIA DE 5HP, COM COIFA PARA DISCO 10" - CHP DIURNO. AF_08/2015</t>
          </r>
        </is>
      </c>
      <c r="D391" s="48" t="inlineStr">
        <is>
          <r>
            <t xml:space="preserve">CHP</t>
          </r>
        </is>
      </c>
      <c r="E391" s="9" t="inlineStr"/>
      <c r="F391" s="9" t="inlineStr"/>
      <c r="G391" s="9" t="inlineStr"/>
    </row>
    <row r="392" customHeight="1" ht="28">
      <c r="A392" s="49" t="inlineStr">
        <is>
          <r>
            <t xml:space="preserve">5.1</t>
          </r>
        </is>
      </c>
      <c r="B392" s="49" t="inlineStr">
        <is>
          <r>
            <t xml:space="preserve">97888</t>
          </r>
        </is>
      </c>
      <c r="C392" s="49" t="inlineStr">
        <is>
          <r>
            <t xml:space="preserve">CAIXA ENTERRADA ELÉTRICA RETANGULAR, EM ALVENARIA COM TIJOLOS CERÂMICOS MACIÇOS, FUNDO COM BRITA, DIMENSÕES INTERNAS: 0,6X0,6X0,6 M. AF_12/2020</t>
          </r>
        </is>
      </c>
      <c r="D392" s="50" t="inlineStr">
        <is>
          <r>
            <t xml:space="preserve">UN</t>
          </r>
        </is>
      </c>
      <c r="E392" s="51" t="n">
        <v>2.0</v>
      </c>
      <c r="F392" s="52" t="n">
        <v>0.0140224</v>
      </c>
      <c r="G392" s="52" t="n">
        <f>F392*E392</f>
        <v>0.0280448</v>
      </c>
    </row>
    <row r="393" customHeight="1" ht="15">
      <c r="A393" s="9" t="inlineStr"/>
      <c r="B393" s="9" t="inlineStr"/>
      <c r="C393" s="9" t="inlineStr"/>
      <c r="D393" s="9" t="inlineStr"/>
      <c r="E393" s="9" t="inlineStr"/>
      <c r="F393" s="53" t="inlineStr">
        <is>
          <r>
            <t xml:space="preserve">TOTAL:</t>
          </r>
        </is>
      </c>
      <c r="G393" s="54" t="n">
        <v>0.0280448</v>
      </c>
    </row>
    <row r="394" customHeight="1" ht="16">
      <c r="A394" s="47" t="inlineStr">
        <is>
          <r>
            <t xml:space="preserve">[ Serviço ]</t>
          </r>
        </is>
      </c>
      <c r="B394" s="47" t="inlineStr">
        <is>
          <r>
            <rPr>
              <rFont val="Arial"/>
              <color rgb="000000"/>
              <sz val="7.0"/>
              <b val="true"/>
            </rPr>
            <t xml:space="preserve">91688</t>
          </r>
        </is>
      </c>
      <c r="C394" s="47" t="inlineStr">
        <is>
          <r>
            <t xml:space="preserve">SERRA CIRCULAR DE BANCADA COM MOTOR ELÉTRICO POTÊNCIA DE 5HP, COM COIFA PARA DISCO 10" - DEPRECIAÇÃO. AF_08/2015</t>
          </r>
        </is>
      </c>
      <c r="D394" s="48" t="inlineStr">
        <is>
          <r>
            <t xml:space="preserve">H</t>
          </r>
        </is>
      </c>
      <c r="E394" s="9" t="inlineStr"/>
      <c r="F394" s="9" t="inlineStr"/>
      <c r="G394" s="9" t="inlineStr"/>
    </row>
    <row r="395" customHeight="1" ht="28">
      <c r="A395" s="49" t="inlineStr">
        <is>
          <r>
            <t xml:space="preserve">5.1</t>
          </r>
        </is>
      </c>
      <c r="B395" s="49" t="inlineStr">
        <is>
          <r>
            <t xml:space="preserve">97888</t>
          </r>
        </is>
      </c>
      <c r="C395" s="49" t="inlineStr">
        <is>
          <r>
            <t xml:space="preserve">CAIXA ENTERRADA ELÉTRICA RETANGULAR, EM ALVENARIA COM TIJOLOS CERÂMICOS MACIÇOS, FUNDO COM BRITA, DIMENSÕES INTERNAS: 0,6X0,6X0,6 M. AF_12/2020</t>
          </r>
        </is>
      </c>
      <c r="D395" s="50" t="inlineStr">
        <is>
          <r>
            <t xml:space="preserve">UN</t>
          </r>
        </is>
      </c>
      <c r="E395" s="51" t="n">
        <v>2.0</v>
      </c>
      <c r="F395" s="52" t="n">
        <v>0.03295488</v>
      </c>
      <c r="G395" s="52" t="n">
        <f>F395*E395</f>
        <v>0.06590976</v>
      </c>
    </row>
    <row r="396" customHeight="1" ht="15">
      <c r="A396" s="9" t="inlineStr"/>
      <c r="B396" s="9" t="inlineStr"/>
      <c r="C396" s="9" t="inlineStr"/>
      <c r="D396" s="9" t="inlineStr"/>
      <c r="E396" s="9" t="inlineStr"/>
      <c r="F396" s="53" t="inlineStr">
        <is>
          <r>
            <t xml:space="preserve">TOTAL:</t>
          </r>
        </is>
      </c>
      <c r="G396" s="54" t="n">
        <v>0.06590976</v>
      </c>
    </row>
    <row r="397" customHeight="1" ht="16">
      <c r="A397" s="47" t="inlineStr">
        <is>
          <r>
            <t xml:space="preserve">[ Serviço ]</t>
          </r>
        </is>
      </c>
      <c r="B397" s="47" t="inlineStr">
        <is>
          <r>
            <rPr>
              <rFont val="Arial"/>
              <color rgb="000000"/>
              <sz val="7.0"/>
              <b val="true"/>
            </rPr>
            <t xml:space="preserve">91689</t>
          </r>
        </is>
      </c>
      <c r="C397" s="47" t="inlineStr">
        <is>
          <r>
            <t xml:space="preserve">SERRA CIRCULAR DE BANCADA COM MOTOR ELÉTRICO POTÊNCIA DE 5HP, COM COIFA PARA DISCO 10" - JUROS. AF_08/2015</t>
          </r>
        </is>
      </c>
      <c r="D397" s="48" t="inlineStr">
        <is>
          <r>
            <t xml:space="preserve">H</t>
          </r>
        </is>
      </c>
      <c r="E397" s="9" t="inlineStr"/>
      <c r="F397" s="9" t="inlineStr"/>
      <c r="G397" s="9" t="inlineStr"/>
    </row>
    <row r="398" customHeight="1" ht="28">
      <c r="A398" s="49" t="inlineStr">
        <is>
          <r>
            <t xml:space="preserve">5.1</t>
          </r>
        </is>
      </c>
      <c r="B398" s="49" t="inlineStr">
        <is>
          <r>
            <t xml:space="preserve">97888</t>
          </r>
        </is>
      </c>
      <c r="C398" s="49" t="inlineStr">
        <is>
          <r>
            <t xml:space="preserve">CAIXA ENTERRADA ELÉTRICA RETANGULAR, EM ALVENARIA COM TIJOLOS CERÂMICOS MACIÇOS, FUNDO COM BRITA, DIMENSÕES INTERNAS: 0,6X0,6X0,6 M. AF_12/2020</t>
          </r>
        </is>
      </c>
      <c r="D398" s="50" t="inlineStr">
        <is>
          <r>
            <t xml:space="preserve">UN</t>
          </r>
        </is>
      </c>
      <c r="E398" s="51" t="n">
        <v>2.0</v>
      </c>
      <c r="F398" s="52" t="n">
        <v>0.03295488</v>
      </c>
      <c r="G398" s="52" t="n">
        <f>F398*E398</f>
        <v>0.06590976</v>
      </c>
    </row>
    <row r="399" customHeight="1" ht="15">
      <c r="A399" s="9" t="inlineStr"/>
      <c r="B399" s="9" t="inlineStr"/>
      <c r="C399" s="9" t="inlineStr"/>
      <c r="D399" s="9" t="inlineStr"/>
      <c r="E399" s="9" t="inlineStr"/>
      <c r="F399" s="53" t="inlineStr">
        <is>
          <r>
            <t xml:space="preserve">TOTAL:</t>
          </r>
        </is>
      </c>
      <c r="G399" s="54" t="n">
        <v>0.06590976</v>
      </c>
    </row>
    <row r="400" customHeight="1" ht="16">
      <c r="A400" s="47" t="inlineStr">
        <is>
          <r>
            <t xml:space="preserve">[ Serviço ]</t>
          </r>
        </is>
      </c>
      <c r="B400" s="47" t="inlineStr">
        <is>
          <r>
            <rPr>
              <rFont val="Arial"/>
              <color rgb="000000"/>
              <sz val="7.0"/>
              <b val="true"/>
            </rPr>
            <t xml:space="preserve">91690</t>
          </r>
        </is>
      </c>
      <c r="C400" s="47" t="inlineStr">
        <is>
          <r>
            <t xml:space="preserve">SERRA CIRCULAR DE BANCADA COM MOTOR ELÉTRICO POTÊNCIA DE 5HP, COM COIFA PARA DISCO 10" - MANUTENÇÃO. AF_08/2015</t>
          </r>
        </is>
      </c>
      <c r="D400" s="48" t="inlineStr">
        <is>
          <r>
            <t xml:space="preserve">H</t>
          </r>
        </is>
      </c>
      <c r="E400" s="9" t="inlineStr"/>
      <c r="F400" s="9" t="inlineStr"/>
      <c r="G400" s="9" t="inlineStr"/>
    </row>
    <row r="401" customHeight="1" ht="28">
      <c r="A401" s="49" t="inlineStr">
        <is>
          <r>
            <t xml:space="preserve">5.1</t>
          </r>
        </is>
      </c>
      <c r="B401" s="49" t="inlineStr">
        <is>
          <r>
            <t xml:space="preserve">97888</t>
          </r>
        </is>
      </c>
      <c r="C401" s="49" t="inlineStr">
        <is>
          <r>
            <t xml:space="preserve">CAIXA ENTERRADA ELÉTRICA RETANGULAR, EM ALVENARIA COM TIJOLOS CERÂMICOS MACIÇOS, FUNDO COM BRITA, DIMENSÕES INTERNAS: 0,6X0,6X0,6 M. AF_12/2020</t>
          </r>
        </is>
      </c>
      <c r="D401" s="50" t="inlineStr">
        <is>
          <r>
            <t xml:space="preserve">UN</t>
          </r>
        </is>
      </c>
      <c r="E401" s="51" t="n">
        <v>2.0</v>
      </c>
      <c r="F401" s="52" t="n">
        <v>0.0140224</v>
      </c>
      <c r="G401" s="52" t="n">
        <f>F401*E401</f>
        <v>0.0280448</v>
      </c>
    </row>
    <row r="402" customHeight="1" ht="15">
      <c r="A402" s="9" t="inlineStr"/>
      <c r="B402" s="9" t="inlineStr"/>
      <c r="C402" s="9" t="inlineStr"/>
      <c r="D402" s="9" t="inlineStr"/>
      <c r="E402" s="9" t="inlineStr"/>
      <c r="F402" s="53" t="inlineStr">
        <is>
          <r>
            <t xml:space="preserve">TOTAL:</t>
          </r>
        </is>
      </c>
      <c r="G402" s="54" t="n">
        <v>0.0280448</v>
      </c>
    </row>
    <row r="403" customHeight="1" ht="16">
      <c r="A403" s="47" t="inlineStr">
        <is>
          <r>
            <t xml:space="preserve">[ Serviço ]</t>
          </r>
        </is>
      </c>
      <c r="B403" s="47" t="inlineStr">
        <is>
          <r>
            <rPr>
              <rFont val="Arial"/>
              <color rgb="000000"/>
              <sz val="7.0"/>
              <b val="true"/>
            </rPr>
            <t xml:space="preserve">91691</t>
          </r>
        </is>
      </c>
      <c r="C403" s="47" t="inlineStr">
        <is>
          <r>
            <t xml:space="preserve">SERRA CIRCULAR DE BANCADA COM MOTOR ELÉTRICO POTÊNCIA DE 5HP, COM COIFA PARA DISCO 10" - MATERIAIS NA OPERAÇÃO. AF_08/2015</t>
          </r>
        </is>
      </c>
      <c r="D403" s="48" t="inlineStr">
        <is>
          <r>
            <t xml:space="preserve">H</t>
          </r>
        </is>
      </c>
      <c r="E403" s="9" t="inlineStr"/>
      <c r="F403" s="9" t="inlineStr"/>
      <c r="G403" s="9" t="inlineStr"/>
    </row>
    <row r="404" customHeight="1" ht="28">
      <c r="A404" s="49" t="inlineStr">
        <is>
          <r>
            <t xml:space="preserve">5.1</t>
          </r>
        </is>
      </c>
      <c r="B404" s="49" t="inlineStr">
        <is>
          <r>
            <t xml:space="preserve">97888</t>
          </r>
        </is>
      </c>
      <c r="C404" s="49" t="inlineStr">
        <is>
          <r>
            <t xml:space="preserve">CAIXA ENTERRADA ELÉTRICA RETANGULAR, EM ALVENARIA COM TIJOLOS CERÂMICOS MACIÇOS, FUNDO COM BRITA, DIMENSÕES INTERNAS: 0,6X0,6X0,6 M. AF_12/2020</t>
          </r>
        </is>
      </c>
      <c r="D404" s="50" t="inlineStr">
        <is>
          <r>
            <t xml:space="preserve">UN</t>
          </r>
        </is>
      </c>
      <c r="E404" s="51" t="n">
        <v>2.0</v>
      </c>
      <c r="F404" s="52" t="n">
        <v>0.0140224</v>
      </c>
      <c r="G404" s="52" t="n">
        <f>F404*E404</f>
        <v>0.0280448</v>
      </c>
    </row>
    <row r="405" customHeight="1" ht="15">
      <c r="A405" s="9" t="inlineStr"/>
      <c r="B405" s="9" t="inlineStr"/>
      <c r="C405" s="9" t="inlineStr"/>
      <c r="D405" s="9" t="inlineStr"/>
      <c r="E405" s="9" t="inlineStr"/>
      <c r="F405" s="53" t="inlineStr">
        <is>
          <r>
            <t xml:space="preserve">TOTAL:</t>
          </r>
        </is>
      </c>
      <c r="G405" s="54" t="n">
        <v>0.0280448</v>
      </c>
    </row>
    <row r="406" customHeight="1" ht="15">
      <c r="A406" s="47" t="inlineStr">
        <is>
          <r>
            <t xml:space="preserve">[ Serviço ]</t>
          </r>
        </is>
      </c>
      <c r="B406" s="47" t="inlineStr">
        <is>
          <r>
            <rPr>
              <rFont val="Arial"/>
              <color rgb="000000"/>
              <sz val="7.0"/>
              <b val="true"/>
            </rPr>
            <t xml:space="preserve">88316</t>
          </r>
        </is>
      </c>
      <c r="C406" s="47" t="inlineStr">
        <is>
          <r>
            <t xml:space="preserve">SERVENTE COM ENCARGOS COMPLEMENTARES</t>
          </r>
        </is>
      </c>
      <c r="D406" s="48" t="inlineStr">
        <is>
          <r>
            <t xml:space="preserve">H</t>
          </r>
        </is>
      </c>
      <c r="E406" s="9" t="inlineStr"/>
      <c r="F406" s="9" t="inlineStr"/>
      <c r="G406" s="9" t="inlineStr"/>
    </row>
    <row r="407" customHeight="1" ht="36">
      <c r="A407" s="49" t="inlineStr">
        <is>
          <r>
            <t xml:space="preserve">2.1</t>
          </r>
        </is>
      </c>
      <c r="B407" s="49" t="inlineStr">
        <is>
          <r>
            <t xml:space="preserve">100615</t>
          </r>
        </is>
      </c>
      <c r="C407" s="49" t="inlineStr">
        <is>
          <r>
            <t xml:space="preserve">ASSENTAMENTO DE POSTE DE CONCRETO COM COMPRIMENTO NOMINAL DE 12 M, CARGA NOMINAL DE 600 DAN, ENGASTAMENTO BASE CONCRETADA COM 1 M DE CONCRETO E 0,8 M DE SOLO (NÃO INCLUI FORNECIMENTO). AF_04/2025</t>
          </r>
        </is>
      </c>
      <c r="D407" s="50" t="inlineStr">
        <is>
          <r>
            <t xml:space="preserve">UN</t>
          </r>
        </is>
      </c>
      <c r="E407" s="51" t="n">
        <v>1.0</v>
      </c>
      <c r="F407" s="52" t="n">
        <v>1.83651872694</v>
      </c>
      <c r="G407" s="52" t="n">
        <f>F407*E407</f>
        <v>1.83651872694</v>
      </c>
    </row>
    <row r="408" customHeight="1" ht="36">
      <c r="A408" s="49" t="inlineStr">
        <is>
          <r>
            <t xml:space="preserve">2.4</t>
          </r>
        </is>
      </c>
      <c r="B408" s="49" t="inlineStr">
        <is>
          <r>
            <t xml:space="preserve">100616</t>
          </r>
        </is>
      </c>
      <c r="C408" s="49" t="inlineStr">
        <is>
          <r>
            <t xml:space="preserve">ASSENTAMENTO DE POSTE DE CONCRETO COM COMPRIMENTO NOMINAL DE 12 M, CARGA NOMINAL DE 1000 DAN, ENGASTAMENTO BASE CONCRETADA COM 1 M DE CONCRETO E 0,8 M DE SOLO (NÃO INCLUI FORNECIMENTO). AF_04/2025</t>
          </r>
        </is>
      </c>
      <c r="D408" s="50" t="inlineStr">
        <is>
          <r>
            <t xml:space="preserve">UN</t>
          </r>
        </is>
      </c>
      <c r="E408" s="51" t="n">
        <v>1.0</v>
      </c>
      <c r="F408" s="52" t="n">
        <v>3.67969781547</v>
      </c>
      <c r="G408" s="52" t="n">
        <f>F408*E408</f>
        <v>3.67969781547</v>
      </c>
    </row>
    <row r="409" customHeight="1" ht="20">
      <c r="A409" s="49" t="inlineStr">
        <is>
          <r>
            <t xml:space="preserve">3.1</t>
          </r>
        </is>
      </c>
      <c r="B409" s="49" t="inlineStr">
        <is>
          <r>
            <t xml:space="preserve">COM-00833035</t>
          </r>
        </is>
      </c>
      <c r="C409" s="49" t="inlineStr">
        <is>
          <r>
            <t xml:space="preserve">MURETA PARA MEDIÇÃO - DIMENSÕES - 2,10x2,00x0,40M (REF ABR2024) (UN)</t>
          </r>
        </is>
      </c>
      <c r="D409" s="50" t="inlineStr">
        <is>
          <r>
            <t xml:space="preserve">UN</t>
          </r>
        </is>
      </c>
      <c r="E409" s="51" t="n">
        <v>1.0</v>
      </c>
      <c r="F409" s="52" t="n">
        <v>17.055920054</v>
      </c>
      <c r="G409" s="52" t="n">
        <f>F409*E409</f>
        <v>17.055920054</v>
      </c>
    </row>
    <row r="410" customHeight="1" ht="28">
      <c r="A410" s="49" t="inlineStr">
        <is>
          <r>
            <t xml:space="preserve">5.1</t>
          </r>
        </is>
      </c>
      <c r="B410" s="49" t="inlineStr">
        <is>
          <r>
            <t xml:space="preserve">97888</t>
          </r>
        </is>
      </c>
      <c r="C410" s="49" t="inlineStr">
        <is>
          <r>
            <t xml:space="preserve">CAIXA ENTERRADA ELÉTRICA RETANGULAR, EM ALVENARIA COM TIJOLOS CERÂMICOS MACIÇOS, FUNDO COM BRITA, DIMENSÕES INTERNAS: 0,6X0,6X0,6 M. AF_12/2020</t>
          </r>
        </is>
      </c>
      <c r="D410" s="50" t="inlineStr">
        <is>
          <r>
            <t xml:space="preserve">UN</t>
          </r>
        </is>
      </c>
      <c r="E410" s="51" t="n">
        <v>2.0</v>
      </c>
      <c r="F410" s="52" t="n">
        <v>4.983827228</v>
      </c>
      <c r="G410" s="52" t="n">
        <f>F410*E410</f>
        <v>9.967654456</v>
      </c>
    </row>
    <row r="411" customHeight="1" ht="15">
      <c r="A411" s="9" t="inlineStr"/>
      <c r="B411" s="9" t="inlineStr"/>
      <c r="C411" s="9" t="inlineStr"/>
      <c r="D411" s="9" t="inlineStr"/>
      <c r="E411" s="9" t="inlineStr"/>
      <c r="F411" s="53" t="inlineStr">
        <is>
          <r>
            <t xml:space="preserve">TOTAL:</t>
          </r>
        </is>
      </c>
      <c r="G411" s="54" t="n">
        <v>32.53979105241</v>
      </c>
    </row>
    <row r="412" customHeight="1" ht="16">
      <c r="A412" s="47" t="inlineStr">
        <is>
          <r>
            <t xml:space="preserve">[ Serviço ]</t>
          </r>
        </is>
      </c>
      <c r="B412" s="47" t="inlineStr">
        <is>
          <r>
            <rPr>
              <rFont val="Arial"/>
              <color rgb="000000"/>
              <sz val="7.0"/>
              <b val="true"/>
            </rPr>
            <t xml:space="preserve">90587</t>
          </r>
        </is>
      </c>
      <c r="C412" s="47" t="inlineStr">
        <is>
          <r>
            <t xml:space="preserve">VIBRADOR DE IMERSÃO, DIÂMETRO DE PONTEIRA 45MM, MOTOR ELÉTRICO TRIFÁSICO POTÊNCIA DE 2 CV - CHI DIURNO. AF_06/2015</t>
          </r>
        </is>
      </c>
      <c r="D412" s="48" t="inlineStr">
        <is>
          <r>
            <t xml:space="preserve">CHI</t>
          </r>
        </is>
      </c>
      <c r="E412" s="9" t="inlineStr"/>
      <c r="F412" s="9" t="inlineStr"/>
      <c r="G412" s="9" t="inlineStr"/>
    </row>
    <row r="413" customHeight="1" ht="20">
      <c r="A413" s="49" t="inlineStr">
        <is>
          <r>
            <t xml:space="preserve">3.1</t>
          </r>
        </is>
      </c>
      <c r="B413" s="49" t="inlineStr">
        <is>
          <r>
            <t xml:space="preserve">COM-00833035</t>
          </r>
        </is>
      </c>
      <c r="C413" s="49" t="inlineStr">
        <is>
          <r>
            <t xml:space="preserve">MURETA PARA MEDIÇÃO - DIMENSÕES - 2,10x2,00x0,40M (REF ABR2024) (UN)</t>
          </r>
        </is>
      </c>
      <c r="D413" s="50" t="inlineStr">
        <is>
          <r>
            <t xml:space="preserve">UN</t>
          </r>
        </is>
      </c>
      <c r="E413" s="51" t="n">
        <v>1.0</v>
      </c>
      <c r="F413" s="52" t="n">
        <v>0.09919</v>
      </c>
      <c r="G413" s="52" t="n">
        <f>F413*E413</f>
        <v>0.09919</v>
      </c>
    </row>
    <row r="414" customHeight="1" ht="28">
      <c r="A414" s="49" t="inlineStr">
        <is>
          <r>
            <t xml:space="preserve">5.1</t>
          </r>
        </is>
      </c>
      <c r="B414" s="49" t="inlineStr">
        <is>
          <r>
            <t xml:space="preserve">97888</t>
          </r>
        </is>
      </c>
      <c r="C414" s="49" t="inlineStr">
        <is>
          <r>
            <t xml:space="preserve">CAIXA ENTERRADA ELÉTRICA RETANGULAR, EM ALVENARIA COM TIJOLOS CERÂMICOS MACIÇOS, FUNDO COM BRITA, DIMENSÕES INTERNAS: 0,6X0,6X0,6 M. AF_12/2020</t>
          </r>
        </is>
      </c>
      <c r="D414" s="50" t="inlineStr">
        <is>
          <r>
            <t xml:space="preserve">UN</t>
          </r>
        </is>
      </c>
      <c r="E414" s="51" t="n">
        <v>2.0</v>
      </c>
      <c r="F414" s="52" t="n">
        <v>0.57249024</v>
      </c>
      <c r="G414" s="52" t="n">
        <f>F414*E414</f>
        <v>1.14498048</v>
      </c>
    </row>
    <row r="415" customHeight="1" ht="15">
      <c r="A415" s="9" t="inlineStr"/>
      <c r="B415" s="9" t="inlineStr"/>
      <c r="C415" s="9" t="inlineStr"/>
      <c r="D415" s="9" t="inlineStr"/>
      <c r="E415" s="9" t="inlineStr"/>
      <c r="F415" s="53" t="inlineStr">
        <is>
          <r>
            <t xml:space="preserve">TOTAL:</t>
          </r>
        </is>
      </c>
      <c r="G415" s="54" t="n">
        <v>1.24417048</v>
      </c>
    </row>
    <row r="416" customHeight="1" ht="16">
      <c r="A416" s="47" t="inlineStr">
        <is>
          <r>
            <t xml:space="preserve">[ Serviço ]</t>
          </r>
        </is>
      </c>
      <c r="B416" s="47" t="inlineStr">
        <is>
          <r>
            <rPr>
              <rFont val="Arial"/>
              <color rgb="000000"/>
              <sz val="7.0"/>
              <b val="true"/>
            </rPr>
            <t xml:space="preserve">90586</t>
          </r>
        </is>
      </c>
      <c r="C416" s="47" t="inlineStr">
        <is>
          <r>
            <t xml:space="preserve">VIBRADOR DE IMERSÃO, DIÂMETRO DE PONTEIRA 45MM, MOTOR ELÉTRICO TRIFÁSICO POTÊNCIA DE 2 CV - CHP DIURNO. AF_06/2015</t>
          </r>
        </is>
      </c>
      <c r="D416" s="48" t="inlineStr">
        <is>
          <r>
            <t xml:space="preserve">CHP</t>
          </r>
        </is>
      </c>
      <c r="E416" s="9" t="inlineStr"/>
      <c r="F416" s="9" t="inlineStr"/>
      <c r="G416" s="9" t="inlineStr"/>
    </row>
    <row r="417" customHeight="1" ht="20">
      <c r="A417" s="49" t="inlineStr">
        <is>
          <r>
            <t xml:space="preserve">3.1</t>
          </r>
        </is>
      </c>
      <c r="B417" s="49" t="inlineStr">
        <is>
          <r>
            <t xml:space="preserve">COM-00833035</t>
          </r>
        </is>
      </c>
      <c r="C417" s="49" t="inlineStr">
        <is>
          <r>
            <t xml:space="preserve">MURETA PARA MEDIÇÃO - DIMENSÕES - 2,10x2,00x0,40M (REF ABR2024) (UN)</t>
          </r>
        </is>
      </c>
      <c r="D417" s="50" t="inlineStr">
        <is>
          <r>
            <t xml:space="preserve">UN</t>
          </r>
        </is>
      </c>
      <c r="E417" s="51" t="n">
        <v>1.0</v>
      </c>
      <c r="F417" s="52" t="n">
        <v>0.07294</v>
      </c>
      <c r="G417" s="52" t="n">
        <f>F417*E417</f>
        <v>0.07294</v>
      </c>
    </row>
    <row r="418" customHeight="1" ht="28">
      <c r="A418" s="49" t="inlineStr">
        <is>
          <r>
            <t xml:space="preserve">5.1</t>
          </r>
        </is>
      </c>
      <c r="B418" s="49" t="inlineStr">
        <is>
          <r>
            <t xml:space="preserve">97888</t>
          </r>
        </is>
      </c>
      <c r="C418" s="49" t="inlineStr">
        <is>
          <r>
            <t xml:space="preserve">CAIXA ENTERRADA ELÉTRICA RETANGULAR, EM ALVENARIA COM TIJOLOS CERÂMICOS MACIÇOS, FUNDO COM BRITA, DIMENSÕES INTERNAS: 0,6X0,6X0,6 M. AF_12/2020</t>
          </r>
        </is>
      </c>
      <c r="D418" s="50" t="inlineStr">
        <is>
          <r>
            <t xml:space="preserve">UN</t>
          </r>
        </is>
      </c>
      <c r="E418" s="51" t="n">
        <v>2.0</v>
      </c>
      <c r="F418" s="52" t="n">
        <v>0.2099552</v>
      </c>
      <c r="G418" s="52" t="n">
        <f>F418*E418</f>
        <v>0.4199104</v>
      </c>
    </row>
    <row r="419" customHeight="1" ht="15">
      <c r="A419" s="9" t="inlineStr"/>
      <c r="B419" s="9" t="inlineStr"/>
      <c r="C419" s="9" t="inlineStr"/>
      <c r="D419" s="9" t="inlineStr"/>
      <c r="E419" s="9" t="inlineStr"/>
      <c r="F419" s="53" t="inlineStr">
        <is>
          <r>
            <t xml:space="preserve">TOTAL:</t>
          </r>
        </is>
      </c>
      <c r="G419" s="54" t="n">
        <v>0.4928504</v>
      </c>
    </row>
    <row r="420" customHeight="1" ht="16">
      <c r="A420" s="47" t="inlineStr">
        <is>
          <r>
            <t xml:space="preserve">[ Serviço ]</t>
          </r>
        </is>
      </c>
      <c r="B420" s="47" t="inlineStr">
        <is>
          <r>
            <rPr>
              <rFont val="Arial"/>
              <color rgb="000000"/>
              <sz val="7.0"/>
              <b val="true"/>
            </rPr>
            <t xml:space="preserve">90582</t>
          </r>
        </is>
      </c>
      <c r="C420" s="47" t="inlineStr">
        <is>
          <r>
            <t xml:space="preserve">VIBRADOR DE IMERSÃO, DIÂMETRO DE PONTEIRA 45MM, MOTOR ELÉTRICO TRIFÁSICO POTÊNCIA DE 2 CV - DEPRECIAÇÃO. AF_06/2015</t>
          </r>
        </is>
      </c>
      <c r="D420" s="48" t="inlineStr">
        <is>
          <r>
            <t xml:space="preserve">H</t>
          </r>
        </is>
      </c>
      <c r="E420" s="9" t="inlineStr"/>
      <c r="F420" s="9" t="inlineStr"/>
      <c r="G420" s="9" t="inlineStr"/>
    </row>
    <row r="421" customHeight="1" ht="20">
      <c r="A421" s="49" t="inlineStr">
        <is>
          <r>
            <t xml:space="preserve">3.1</t>
          </r>
        </is>
      </c>
      <c r="B421" s="49" t="inlineStr">
        <is>
          <r>
            <t xml:space="preserve">COM-00833035</t>
          </r>
        </is>
      </c>
      <c r="C421" s="49" t="inlineStr">
        <is>
          <r>
            <t xml:space="preserve">MURETA PARA MEDIÇÃO - DIMENSÕES - 2,10x2,00x0,40M (REF ABR2024) (UN)</t>
          </r>
        </is>
      </c>
      <c r="D421" s="50" t="inlineStr">
        <is>
          <r>
            <t xml:space="preserve">UN</t>
          </r>
        </is>
      </c>
      <c r="E421" s="51" t="n">
        <v>1.0</v>
      </c>
      <c r="F421" s="52" t="n">
        <v>0.17213</v>
      </c>
      <c r="G421" s="52" t="n">
        <f>F421*E421</f>
        <v>0.17213</v>
      </c>
    </row>
    <row r="422" customHeight="1" ht="28">
      <c r="A422" s="49" t="inlineStr">
        <is>
          <r>
            <t xml:space="preserve">5.1</t>
          </r>
        </is>
      </c>
      <c r="B422" s="49" t="inlineStr">
        <is>
          <r>
            <t xml:space="preserve">97888</t>
          </r>
        </is>
      </c>
      <c r="C422" s="49" t="inlineStr">
        <is>
          <r>
            <t xml:space="preserve">CAIXA ENTERRADA ELÉTRICA RETANGULAR, EM ALVENARIA COM TIJOLOS CERÂMICOS MACIÇOS, FUNDO COM BRITA, DIMENSÕES INTERNAS: 0,6X0,6X0,6 M. AF_12/2020</t>
          </r>
        </is>
      </c>
      <c r="D422" s="50" t="inlineStr">
        <is>
          <r>
            <t xml:space="preserve">UN</t>
          </r>
        </is>
      </c>
      <c r="E422" s="51" t="n">
        <v>2.0</v>
      </c>
      <c r="F422" s="52" t="n">
        <v>0.78244544</v>
      </c>
      <c r="G422" s="52" t="n">
        <f>F422*E422</f>
        <v>1.56489088</v>
      </c>
    </row>
    <row r="423" customHeight="1" ht="15">
      <c r="A423" s="9" t="inlineStr"/>
      <c r="B423" s="9" t="inlineStr"/>
      <c r="C423" s="9" t="inlineStr"/>
      <c r="D423" s="9" t="inlineStr"/>
      <c r="E423" s="9" t="inlineStr"/>
      <c r="F423" s="53" t="inlineStr">
        <is>
          <r>
            <t xml:space="preserve">TOTAL:</t>
          </r>
        </is>
      </c>
      <c r="G423" s="54" t="n">
        <v>1.73702088</v>
      </c>
    </row>
    <row r="424" customHeight="1" ht="16">
      <c r="A424" s="47" t="inlineStr">
        <is>
          <r>
            <t xml:space="preserve">[ Serviço ]</t>
          </r>
        </is>
      </c>
      <c r="B424" s="47" t="inlineStr">
        <is>
          <r>
            <rPr>
              <rFont val="Arial"/>
              <color rgb="000000"/>
              <sz val="7.0"/>
              <b val="true"/>
            </rPr>
            <t xml:space="preserve">90583</t>
          </r>
        </is>
      </c>
      <c r="C424" s="47" t="inlineStr">
        <is>
          <r>
            <t xml:space="preserve">VIBRADOR DE IMERSÃO, DIÂMETRO DE PONTEIRA 45MM, MOTOR ELÉTRICO TRIFÁSICO POTÊNCIA DE 2 CV - JUROS. AF_06/2015</t>
          </r>
        </is>
      </c>
      <c r="D424" s="48" t="inlineStr">
        <is>
          <r>
            <t xml:space="preserve">H</t>
          </r>
        </is>
      </c>
      <c r="E424" s="9" t="inlineStr"/>
      <c r="F424" s="9" t="inlineStr"/>
      <c r="G424" s="9" t="inlineStr"/>
    </row>
    <row r="425" customHeight="1" ht="20">
      <c r="A425" s="49" t="inlineStr">
        <is>
          <r>
            <t xml:space="preserve">3.1</t>
          </r>
        </is>
      </c>
      <c r="B425" s="49" t="inlineStr">
        <is>
          <r>
            <t xml:space="preserve">COM-00833035</t>
          </r>
        </is>
      </c>
      <c r="C425" s="49" t="inlineStr">
        <is>
          <r>
            <t xml:space="preserve">MURETA PARA MEDIÇÃO - DIMENSÕES - 2,10x2,00x0,40M (REF ABR2024) (UN)</t>
          </r>
        </is>
      </c>
      <c r="D425" s="50" t="inlineStr">
        <is>
          <r>
            <t xml:space="preserve">UN</t>
          </r>
        </is>
      </c>
      <c r="E425" s="51" t="n">
        <v>1.0</v>
      </c>
      <c r="F425" s="52" t="n">
        <v>0.17213</v>
      </c>
      <c r="G425" s="52" t="n">
        <f>F425*E425</f>
        <v>0.17213</v>
      </c>
    </row>
    <row r="426" customHeight="1" ht="28">
      <c r="A426" s="49" t="inlineStr">
        <is>
          <r>
            <t xml:space="preserve">5.1</t>
          </r>
        </is>
      </c>
      <c r="B426" s="49" t="inlineStr">
        <is>
          <r>
            <t xml:space="preserve">97888</t>
          </r>
        </is>
      </c>
      <c r="C426" s="49" t="inlineStr">
        <is>
          <r>
            <t xml:space="preserve">CAIXA ENTERRADA ELÉTRICA RETANGULAR, EM ALVENARIA COM TIJOLOS CERÂMICOS MACIÇOS, FUNDO COM BRITA, DIMENSÕES INTERNAS: 0,6X0,6X0,6 M. AF_12/2020</t>
          </r>
        </is>
      </c>
      <c r="D426" s="50" t="inlineStr">
        <is>
          <r>
            <t xml:space="preserve">UN</t>
          </r>
        </is>
      </c>
      <c r="E426" s="51" t="n">
        <v>2.0</v>
      </c>
      <c r="F426" s="52" t="n">
        <v>0.78244544</v>
      </c>
      <c r="G426" s="52" t="n">
        <f>F426*E426</f>
        <v>1.56489088</v>
      </c>
    </row>
    <row r="427" customHeight="1" ht="15">
      <c r="A427" s="9" t="inlineStr"/>
      <c r="B427" s="9" t="inlineStr"/>
      <c r="C427" s="9" t="inlineStr"/>
      <c r="D427" s="9" t="inlineStr"/>
      <c r="E427" s="9" t="inlineStr"/>
      <c r="F427" s="53" t="inlineStr">
        <is>
          <r>
            <t xml:space="preserve">TOTAL:</t>
          </r>
        </is>
      </c>
      <c r="G427" s="54" t="n">
        <v>1.73702088</v>
      </c>
    </row>
    <row r="428" customHeight="1" ht="16">
      <c r="A428" s="47" t="inlineStr">
        <is>
          <r>
            <t xml:space="preserve">[ Serviço ]</t>
          </r>
        </is>
      </c>
      <c r="B428" s="47" t="inlineStr">
        <is>
          <r>
            <rPr>
              <rFont val="Arial"/>
              <color rgb="000000"/>
              <sz val="7.0"/>
              <b val="true"/>
            </rPr>
            <t xml:space="preserve">90584</t>
          </r>
        </is>
      </c>
      <c r="C428" s="47" t="inlineStr">
        <is>
          <r>
            <t xml:space="preserve">VIBRADOR DE IMERSÃO, DIÂMETRO DE PONTEIRA 45MM, MOTOR ELÉTRICO TRIFÁSICO POTÊNCIA DE 2 CV - MANUTENÇÃO. AF_06/2015</t>
          </r>
        </is>
      </c>
      <c r="D428" s="48" t="inlineStr">
        <is>
          <r>
            <t xml:space="preserve">H</t>
          </r>
        </is>
      </c>
      <c r="E428" s="9" t="inlineStr"/>
      <c r="F428" s="9" t="inlineStr"/>
      <c r="G428" s="9" t="inlineStr"/>
    </row>
    <row r="429" customHeight="1" ht="20">
      <c r="A429" s="49" t="inlineStr">
        <is>
          <r>
            <t xml:space="preserve">3.1</t>
          </r>
        </is>
      </c>
      <c r="B429" s="49" t="inlineStr">
        <is>
          <r>
            <t xml:space="preserve">COM-00833035</t>
          </r>
        </is>
      </c>
      <c r="C429" s="49" t="inlineStr">
        <is>
          <r>
            <t xml:space="preserve">MURETA PARA MEDIÇÃO - DIMENSÕES - 2,10x2,00x0,40M (REF ABR2024) (UN)</t>
          </r>
        </is>
      </c>
      <c r="D429" s="50" t="inlineStr">
        <is>
          <r>
            <t xml:space="preserve">UN</t>
          </r>
        </is>
      </c>
      <c r="E429" s="51" t="n">
        <v>1.0</v>
      </c>
      <c r="F429" s="52" t="n">
        <v>0.07294</v>
      </c>
      <c r="G429" s="52" t="n">
        <f>F429*E429</f>
        <v>0.07294</v>
      </c>
    </row>
    <row r="430" customHeight="1" ht="28">
      <c r="A430" s="49" t="inlineStr">
        <is>
          <r>
            <t xml:space="preserve">5.1</t>
          </r>
        </is>
      </c>
      <c r="B430" s="49" t="inlineStr">
        <is>
          <r>
            <t xml:space="preserve">97888</t>
          </r>
        </is>
      </c>
      <c r="C430" s="49" t="inlineStr">
        <is>
          <r>
            <t xml:space="preserve">CAIXA ENTERRADA ELÉTRICA RETANGULAR, EM ALVENARIA COM TIJOLOS CERÂMICOS MACIÇOS, FUNDO COM BRITA, DIMENSÕES INTERNAS: 0,6X0,6X0,6 M. AF_12/2020</t>
          </r>
        </is>
      </c>
      <c r="D430" s="50" t="inlineStr">
        <is>
          <r>
            <t xml:space="preserve">UN</t>
          </r>
        </is>
      </c>
      <c r="E430" s="51" t="n">
        <v>2.0</v>
      </c>
      <c r="F430" s="52" t="n">
        <v>0.2099552</v>
      </c>
      <c r="G430" s="52" t="n">
        <f>F430*E430</f>
        <v>0.4199104</v>
      </c>
    </row>
    <row r="431" customHeight="1" ht="15">
      <c r="A431" s="9" t="inlineStr"/>
      <c r="B431" s="9" t="inlineStr"/>
      <c r="C431" s="9" t="inlineStr"/>
      <c r="D431" s="9" t="inlineStr"/>
      <c r="E431" s="9" t="inlineStr"/>
      <c r="F431" s="53" t="inlineStr">
        <is>
          <r>
            <t xml:space="preserve">TOTAL:</t>
          </r>
        </is>
      </c>
      <c r="G431" s="54" t="n">
        <v>0.4928504</v>
      </c>
    </row>
    <row r="432" customHeight="1" ht="24">
      <c r="A432" s="47" t="inlineStr">
        <is>
          <r>
            <t xml:space="preserve">[ Serviço ]</t>
          </r>
        </is>
      </c>
      <c r="B432" s="47" t="inlineStr">
        <is>
          <r>
            <rPr>
              <rFont val="Arial"/>
              <color rgb="000000"/>
              <sz val="7.0"/>
              <b val="true"/>
            </rPr>
            <t xml:space="preserve">90585</t>
          </r>
        </is>
      </c>
      <c r="C432" s="47" t="inlineStr">
        <is>
          <r>
            <t xml:space="preserve">VIBRADOR DE IMERSÃO, DIÂMETRO DE PONTEIRA 45MM, MOTOR ELÉTRICO TRIFÁSICO POTÊNCIA DE 2 CV - MATERIAIS NA OPERAÇÃO. AF_06/2015</t>
          </r>
        </is>
      </c>
      <c r="D432" s="48" t="inlineStr">
        <is>
          <r>
            <t xml:space="preserve">H</t>
          </r>
        </is>
      </c>
      <c r="E432" s="9" t="inlineStr"/>
      <c r="F432" s="9" t="inlineStr"/>
      <c r="G432" s="9" t="inlineStr"/>
    </row>
    <row r="433" customHeight="1" ht="20">
      <c r="A433" s="49" t="inlineStr">
        <is>
          <r>
            <t xml:space="preserve">3.1</t>
          </r>
        </is>
      </c>
      <c r="B433" s="49" t="inlineStr">
        <is>
          <r>
            <t xml:space="preserve">COM-00833035</t>
          </r>
        </is>
      </c>
      <c r="C433" s="49" t="inlineStr">
        <is>
          <r>
            <t xml:space="preserve">MURETA PARA MEDIÇÃO - DIMENSÕES - 2,10x2,00x0,40M (REF ABR2024) (UN)</t>
          </r>
        </is>
      </c>
      <c r="D433" s="50" t="inlineStr">
        <is>
          <r>
            <t xml:space="preserve">UN</t>
          </r>
        </is>
      </c>
      <c r="E433" s="51" t="n">
        <v>1.0</v>
      </c>
      <c r="F433" s="52" t="n">
        <v>0.07294</v>
      </c>
      <c r="G433" s="52" t="n">
        <f>F433*E433</f>
        <v>0.07294</v>
      </c>
    </row>
    <row r="434" customHeight="1" ht="28">
      <c r="A434" s="49" t="inlineStr">
        <is>
          <r>
            <t xml:space="preserve">5.1</t>
          </r>
        </is>
      </c>
      <c r="B434" s="49" t="inlineStr">
        <is>
          <r>
            <t xml:space="preserve">97888</t>
          </r>
        </is>
      </c>
      <c r="C434" s="49" t="inlineStr">
        <is>
          <r>
            <t xml:space="preserve">CAIXA ENTERRADA ELÉTRICA RETANGULAR, EM ALVENARIA COM TIJOLOS CERÂMICOS MACIÇOS, FUNDO COM BRITA, DIMENSÕES INTERNAS: 0,6X0,6X0,6 M. AF_12/2020</t>
          </r>
        </is>
      </c>
      <c r="D434" s="50" t="inlineStr">
        <is>
          <r>
            <t xml:space="preserve">UN</t>
          </r>
        </is>
      </c>
      <c r="E434" s="51" t="n">
        <v>2.0</v>
      </c>
      <c r="F434" s="52" t="n">
        <v>0.2099552</v>
      </c>
      <c r="G434" s="52" t="n">
        <f>F434*E434</f>
        <v>0.4199104</v>
      </c>
    </row>
    <row r="435" customHeight="1" ht="15">
      <c r="A435" s="9" t="inlineStr"/>
      <c r="B435" s="9" t="inlineStr"/>
      <c r="C435" s="9" t="inlineStr"/>
      <c r="D435" s="9" t="inlineStr"/>
      <c r="E435" s="9" t="inlineStr"/>
      <c r="F435" s="53" t="inlineStr">
        <is>
          <r>
            <t xml:space="preserve">TOTAL:</t>
          </r>
        </is>
      </c>
      <c r="G435" s="54" t="n">
        <v>0.4928504</v>
      </c>
    </row>
    <row r="436" customHeight="1" ht="15">
      <c r="A436" s="47" t="inlineStr">
        <is>
          <r>
            <t xml:space="preserve">[ Material ]</t>
          </r>
        </is>
      </c>
      <c r="B436" s="47" t="inlineStr">
        <is>
          <r>
            <rPr>
              <rFont val="Arial"/>
              <color rgb="000000"/>
              <sz val="7.0"/>
              <b val="true"/>
            </rPr>
            <t xml:space="preserve">00000032</t>
          </r>
        </is>
      </c>
      <c r="C436" s="47" t="inlineStr">
        <is>
          <r>
            <t xml:space="preserve">ACO CA-50, 6,3 MM, VERGALHAO</t>
          </r>
        </is>
      </c>
      <c r="D436" s="48" t="inlineStr">
        <is>
          <r>
            <t xml:space="preserve">KG</t>
          </r>
        </is>
      </c>
      <c r="E436" s="9" t="inlineStr"/>
      <c r="F436" s="9" t="inlineStr"/>
      <c r="G436" s="9" t="inlineStr"/>
    </row>
    <row r="437" customHeight="1" ht="20">
      <c r="A437" s="49" t="inlineStr">
        <is>
          <r>
            <t xml:space="preserve">3.1</t>
          </r>
        </is>
      </c>
      <c r="B437" s="49" t="inlineStr">
        <is>
          <r>
            <t xml:space="preserve">COM-00833035</t>
          </r>
        </is>
      </c>
      <c r="C437" s="49" t="inlineStr">
        <is>
          <r>
            <t xml:space="preserve">MURETA PARA MEDIÇÃO - DIMENSÕES - 2,10x2,00x0,40M (REF ABR2024) (UN)</t>
          </r>
        </is>
      </c>
      <c r="D437" s="50" t="inlineStr">
        <is>
          <r>
            <t xml:space="preserve">UN</t>
          </r>
        </is>
      </c>
      <c r="E437" s="51" t="n">
        <v>1.0</v>
      </c>
      <c r="F437" s="52" t="n">
        <v>5.6603</v>
      </c>
      <c r="G437" s="52" t="n">
        <f>F437*E437</f>
        <v>5.6603</v>
      </c>
    </row>
    <row r="438" customHeight="1" ht="15">
      <c r="A438" s="9" t="inlineStr"/>
      <c r="B438" s="9" t="inlineStr"/>
      <c r="C438" s="9" t="inlineStr"/>
      <c r="D438" s="9" t="inlineStr"/>
      <c r="E438" s="9" t="inlineStr"/>
      <c r="F438" s="53" t="inlineStr">
        <is>
          <r>
            <t xml:space="preserve">TOTAL:</t>
          </r>
        </is>
      </c>
      <c r="G438" s="54" t="n">
        <v>5.6603</v>
      </c>
    </row>
    <row r="439" customHeight="1" ht="15">
      <c r="A439" s="47" t="inlineStr">
        <is>
          <r>
            <t xml:space="preserve">[ Material ]</t>
          </r>
        </is>
      </c>
      <c r="B439" s="47" t="inlineStr">
        <is>
          <r>
            <rPr>
              <rFont val="Arial"/>
              <color rgb="000000"/>
              <sz val="7.0"/>
              <b val="true"/>
            </rPr>
            <t xml:space="preserve">00043059</t>
          </r>
        </is>
      </c>
      <c r="C439" s="47" t="inlineStr">
        <is>
          <r>
            <t xml:space="preserve">ACO CA-60, 4,2 MM, OU 5,0 MM, OU 6,0 MM, OU 7,0 MM, VERGALHAO</t>
          </r>
        </is>
      </c>
      <c r="D439" s="48" t="inlineStr">
        <is>
          <r>
            <t xml:space="preserve">KG</t>
          </r>
        </is>
      </c>
      <c r="E439" s="9" t="inlineStr"/>
      <c r="F439" s="9" t="inlineStr"/>
      <c r="G439" s="9" t="inlineStr"/>
    </row>
    <row r="440" customHeight="1" ht="28">
      <c r="A440" s="49" t="inlineStr">
        <is>
          <r>
            <t xml:space="preserve">5.1</t>
          </r>
        </is>
      </c>
      <c r="B440" s="49" t="inlineStr">
        <is>
          <r>
            <t xml:space="preserve">97888</t>
          </r>
        </is>
      </c>
      <c r="C440" s="49" t="inlineStr">
        <is>
          <r>
            <t xml:space="preserve">CAIXA ENTERRADA ELÉTRICA RETANGULAR, EM ALVENARIA COM TIJOLOS CERÂMICOS MACIÇOS, FUNDO COM BRITA, DIMENSÕES INTERNAS: 0,6X0,6X0,6 M. AF_12/2020</t>
          </r>
        </is>
      </c>
      <c r="D440" s="50" t="inlineStr">
        <is>
          <r>
            <t xml:space="preserve">UN</t>
          </r>
        </is>
      </c>
      <c r="E440" s="51" t="n">
        <v>2.0</v>
      </c>
      <c r="F440" s="52" t="n">
        <v>1.3871192384</v>
      </c>
      <c r="G440" s="52" t="n">
        <f>F440*E440</f>
        <v>2.7742384768</v>
      </c>
    </row>
    <row r="441" customHeight="1" ht="15">
      <c r="A441" s="9" t="inlineStr"/>
      <c r="B441" s="9" t="inlineStr"/>
      <c r="C441" s="9" t="inlineStr"/>
      <c r="D441" s="9" t="inlineStr"/>
      <c r="E441" s="9" t="inlineStr"/>
      <c r="F441" s="53" t="inlineStr">
        <is>
          <r>
            <t xml:space="preserve">TOTAL:</t>
          </r>
        </is>
      </c>
      <c r="G441" s="54" t="n">
        <v>2.7742384768</v>
      </c>
    </row>
    <row r="442" customHeight="1" ht="16">
      <c r="A442" s="47" t="inlineStr">
        <is>
          <r>
            <t xml:space="preserve">[ Material ]</t>
          </r>
        </is>
      </c>
      <c r="B442" s="47" t="inlineStr">
        <is>
          <r>
            <rPr>
              <rFont val="Arial"/>
              <color rgb="000000"/>
              <sz val="7.0"/>
              <b val="true"/>
            </rPr>
            <t xml:space="preserve">00000123</t>
          </r>
        </is>
      </c>
      <c r="C442" s="47" t="inlineStr">
        <is>
          <r>
            <t xml:space="preserve">ADITIVO IMPERMEABILIZANTE DE PEGA NORMAL PARA ARGAMASSAS E CONCRETOS SEM ARMACAO, LIQUIDO E ISENTO DE CLORETOS</t>
          </r>
        </is>
      </c>
      <c r="D442" s="48" t="inlineStr">
        <is>
          <r>
            <t xml:space="preserve">L</t>
          </r>
        </is>
      </c>
      <c r="E442" s="9" t="inlineStr"/>
      <c r="F442" s="9" t="inlineStr"/>
      <c r="G442" s="9" t="inlineStr"/>
    </row>
    <row r="443" customHeight="1" ht="28">
      <c r="A443" s="49" t="inlineStr">
        <is>
          <r>
            <t xml:space="preserve">5.1</t>
          </r>
        </is>
      </c>
      <c r="B443" s="49" t="inlineStr">
        <is>
          <r>
            <t xml:space="preserve">97888</t>
          </r>
        </is>
      </c>
      <c r="C443" s="49" t="inlineStr">
        <is>
          <r>
            <t xml:space="preserve">CAIXA ENTERRADA ELÉTRICA RETANGULAR, EM ALVENARIA COM TIJOLOS CERÂMICOS MACIÇOS, FUNDO COM BRITA, DIMENSÕES INTERNAS: 0,6X0,6X0,6 M. AF_12/2020</t>
          </r>
        </is>
      </c>
      <c r="D443" s="50" t="inlineStr">
        <is>
          <r>
            <t xml:space="preserve">UN</t>
          </r>
        </is>
      </c>
      <c r="E443" s="51" t="n">
        <v>2.0</v>
      </c>
      <c r="F443" s="52" t="n">
        <v>1.967328</v>
      </c>
      <c r="G443" s="52" t="n">
        <f>F443*E443</f>
        <v>3.934656</v>
      </c>
    </row>
    <row r="444" customHeight="1" ht="15">
      <c r="A444" s="9" t="inlineStr"/>
      <c r="B444" s="9" t="inlineStr"/>
      <c r="C444" s="9" t="inlineStr"/>
      <c r="D444" s="9" t="inlineStr"/>
      <c r="E444" s="9" t="inlineStr"/>
      <c r="F444" s="53" t="inlineStr">
        <is>
          <r>
            <t xml:space="preserve">TOTAL:</t>
          </r>
        </is>
      </c>
      <c r="G444" s="54" t="n">
        <v>3.934656</v>
      </c>
    </row>
    <row r="445" customHeight="1" ht="15">
      <c r="A445" s="47" t="inlineStr">
        <is>
          <r>
            <t xml:space="preserve">[ Mão de Obra </t>
          </r>
        </is>
      </c>
      <c r="B445" s="47" t="inlineStr">
        <is>
          <r>
            <rPr>
              <rFont val="Arial"/>
              <color rgb="000000"/>
              <sz val="7.0"/>
              <b val="true"/>
            </rPr>
            <t xml:space="preserve">00006114</t>
          </r>
        </is>
      </c>
      <c r="C445" s="47" t="inlineStr">
        <is>
          <r>
            <t xml:space="preserve">AJUDANTE DE ARMADOR (HORISTA)</t>
          </r>
        </is>
      </c>
      <c r="D445" s="48" t="inlineStr">
        <is>
          <r>
            <t xml:space="preserve">H</t>
          </r>
        </is>
      </c>
      <c r="E445" s="9" t="inlineStr"/>
      <c r="F445" s="9" t="inlineStr"/>
      <c r="G445" s="9" t="inlineStr"/>
    </row>
    <row r="446" customHeight="1" ht="20">
      <c r="A446" s="49" t="inlineStr">
        <is>
          <r>
            <t xml:space="preserve">3.1</t>
          </r>
        </is>
      </c>
      <c r="B446" s="49" t="inlineStr">
        <is>
          <r>
            <t xml:space="preserve">COM-00833035</t>
          </r>
        </is>
      </c>
      <c r="C446" s="49" t="inlineStr">
        <is>
          <r>
            <t xml:space="preserve">MURETA PARA MEDIÇÃO - DIMENSÕES - 2,10x2,00x0,40M (REF ABR2024) (UN)</t>
          </r>
        </is>
      </c>
      <c r="D446" s="50" t="inlineStr">
        <is>
          <r>
            <t xml:space="preserve">UN</t>
          </r>
        </is>
      </c>
      <c r="E446" s="51" t="n">
        <v>1.0</v>
      </c>
      <c r="F446" s="52" t="n">
        <v>0.0963188388</v>
      </c>
      <c r="G446" s="52" t="n">
        <f>F446*E446</f>
        <v>0.0963188388</v>
      </c>
    </row>
    <row r="447" customHeight="1" ht="28">
      <c r="A447" s="49" t="inlineStr">
        <is>
          <r>
            <t xml:space="preserve">5.1</t>
          </r>
        </is>
      </c>
      <c r="B447" s="49" t="inlineStr">
        <is>
          <r>
            <t xml:space="preserve">97888</t>
          </r>
        </is>
      </c>
      <c r="C447" s="49" t="inlineStr">
        <is>
          <r>
            <t xml:space="preserve">CAIXA ENTERRADA ELÉTRICA RETANGULAR, EM ALVENARIA COM TIJOLOS CERÂMICOS MACIÇOS, FUNDO COM BRITA, DIMENSÕES INTERNAS: 0,6X0,6X0,6 M. AF_12/2020</t>
          </r>
        </is>
      </c>
      <c r="D447" s="50" t="inlineStr">
        <is>
          <r>
            <t xml:space="preserve">UN</t>
          </r>
        </is>
      </c>
      <c r="E447" s="51" t="n">
        <v>2.0</v>
      </c>
      <c r="F447" s="52" t="n">
        <v>0.04248719781207552</v>
      </c>
      <c r="G447" s="52" t="n">
        <f>F447*E447</f>
        <v>0.08497439562415104</v>
      </c>
    </row>
    <row r="448" customHeight="1" ht="15">
      <c r="A448" s="9" t="inlineStr"/>
      <c r="B448" s="9" t="inlineStr"/>
      <c r="C448" s="9" t="inlineStr"/>
      <c r="D448" s="9" t="inlineStr"/>
      <c r="E448" s="9" t="inlineStr"/>
      <c r="F448" s="53" t="inlineStr">
        <is>
          <r>
            <t xml:space="preserve">TOTAL:</t>
          </r>
        </is>
      </c>
      <c r="G448" s="54" t="n">
        <v>0.18129323442415105</v>
      </c>
    </row>
    <row r="449" customHeight="1" ht="15">
      <c r="A449" s="47" t="inlineStr">
        <is>
          <r>
            <t xml:space="preserve">[ Mão de Obra </t>
          </r>
        </is>
      </c>
      <c r="B449" s="47" t="inlineStr">
        <is>
          <r>
            <rPr>
              <rFont val="Arial"/>
              <color rgb="000000"/>
              <sz val="7.0"/>
              <b val="true"/>
            </rPr>
            <t xml:space="preserve">00000247</t>
          </r>
        </is>
      </c>
      <c r="C449" s="47" t="inlineStr">
        <is>
          <r>
            <t xml:space="preserve">AJUDANTE DE ELETRICISTA (HORISTA)</t>
          </r>
        </is>
      </c>
      <c r="D449" s="48" t="inlineStr">
        <is>
          <r>
            <t xml:space="preserve">H</t>
          </r>
        </is>
      </c>
      <c r="E449" s="9" t="inlineStr"/>
      <c r="F449" s="9" t="inlineStr"/>
      <c r="G449" s="9" t="inlineStr"/>
    </row>
    <row r="450" customHeight="1" ht="36">
      <c r="A450" s="49" t="inlineStr">
        <is>
          <r>
            <t xml:space="preserve">2.1</t>
          </r>
        </is>
      </c>
      <c r="B450" s="49" t="inlineStr">
        <is>
          <r>
            <t xml:space="preserve">100615</t>
          </r>
        </is>
      </c>
      <c r="C450" s="49" t="inlineStr">
        <is>
          <r>
            <t xml:space="preserve">ASSENTAMENTO DE POSTE DE CONCRETO COM COMPRIMENTO NOMINAL DE 12 M, CARGA NOMINAL DE 600 DAN, ENGASTAMENTO BASE CONCRETADA COM 1 M DE CONCRETO E 0,8 M DE SOLO (NÃO INCLUI FORNECIMENTO). AF_04/2025</t>
          </r>
        </is>
      </c>
      <c r="D450" s="50" t="inlineStr">
        <is>
          <r>
            <t xml:space="preserve">UN</t>
          </r>
        </is>
      </c>
      <c r="E450" s="51" t="n">
        <v>1.0</v>
      </c>
      <c r="F450" s="52" t="n">
        <v>2.054893161552</v>
      </c>
      <c r="G450" s="52" t="n">
        <f>F450*E450</f>
        <v>2.054893161552</v>
      </c>
    </row>
    <row r="451" customHeight="1" ht="36">
      <c r="A451" s="49" t="inlineStr">
        <is>
          <r>
            <t xml:space="preserve">2.4</t>
          </r>
        </is>
      </c>
      <c r="B451" s="49" t="inlineStr">
        <is>
          <r>
            <t xml:space="preserve">100616</t>
          </r>
        </is>
      </c>
      <c r="C451" s="49" t="inlineStr">
        <is>
          <r>
            <t xml:space="preserve">ASSENTAMENTO DE POSTE DE CONCRETO COM COMPRIMENTO NOMINAL DE 12 M, CARGA NOMINAL DE 1000 DAN, ENGASTAMENTO BASE CONCRETADA COM 1 M DE CONCRETO E 0,8 M DE SOLO (NÃO INCLUI FORNECIMENTO). AF_04/2025</t>
          </r>
        </is>
      </c>
      <c r="D451" s="50" t="inlineStr">
        <is>
          <r>
            <t xml:space="preserve">UN</t>
          </r>
        </is>
      </c>
      <c r="E451" s="51" t="n">
        <v>1.0</v>
      </c>
      <c r="F451" s="52" t="n">
        <v>3.455331799224</v>
      </c>
      <c r="G451" s="52" t="n">
        <f>F451*E451</f>
        <v>3.455331799224</v>
      </c>
    </row>
    <row r="452" customHeight="1" ht="20">
      <c r="A452" s="49" t="inlineStr">
        <is>
          <r>
            <t xml:space="preserve">4.1</t>
          </r>
        </is>
      </c>
      <c r="B452" s="49" t="inlineStr">
        <is>
          <r>
            <t xml:space="preserve">COMP-73202410</t>
          </r>
        </is>
      </c>
      <c r="C452" s="49" t="inlineStr">
        <is>
          <r>
            <t xml:space="preserve">Estrutura tipo N3 com transformador 150 kva 220-0,127kv</t>
          </r>
        </is>
      </c>
      <c r="D452" s="50" t="inlineStr">
        <is>
          <r>
            <t xml:space="preserve">UN</t>
          </r>
        </is>
      </c>
      <c r="E452" s="51" t="n">
        <v>1.0</v>
      </c>
      <c r="F452" s="52" t="n">
        <v>37.0427283196</v>
      </c>
      <c r="G452" s="52" t="n">
        <f>F452*E452</f>
        <v>37.0427283196</v>
      </c>
    </row>
    <row r="453" customHeight="1" ht="20">
      <c r="A453" s="49" t="inlineStr">
        <is>
          <r>
            <t xml:space="preserve">4.2</t>
          </r>
        </is>
      </c>
      <c r="B453" s="49" t="inlineStr">
        <is>
          <r>
            <t xml:space="preserve">COM-12956880</t>
          </r>
        </is>
      </c>
      <c r="C453" s="49" t="inlineStr">
        <is>
          <r>
            <t xml:space="preserve">Estrutura tipo N3-N3 com chave fusivel (UN)</t>
          </r>
        </is>
      </c>
      <c r="D453" s="50" t="inlineStr">
        <is>
          <r>
            <t xml:space="preserve">UN</t>
          </r>
        </is>
      </c>
      <c r="E453" s="51" t="n">
        <v>1.0</v>
      </c>
      <c r="F453" s="52" t="n">
        <v>10.3732</v>
      </c>
      <c r="G453" s="52" t="n">
        <f>F453*E453</f>
        <v>10.3732</v>
      </c>
    </row>
    <row r="454" customHeight="1" ht="20">
      <c r="A454" s="49" t="inlineStr">
        <is>
          <r>
            <t xml:space="preserve">4.3</t>
          </r>
        </is>
      </c>
      <c r="B454" s="49" t="inlineStr">
        <is>
          <r>
            <t xml:space="preserve">COMP-88895730</t>
          </r>
        </is>
      </c>
      <c r="C454" s="49" t="inlineStr">
        <is>
          <r>
            <t xml:space="preserve">Derivação N3</t>
          </r>
        </is>
      </c>
      <c r="D454" s="50" t="inlineStr">
        <is>
          <r>
            <t xml:space="preserve">UN</t>
          </r>
        </is>
      </c>
      <c r="E454" s="51" t="n">
        <v>1.0</v>
      </c>
      <c r="F454" s="52" t="n">
        <v>2.07464</v>
      </c>
      <c r="G454" s="52" t="n">
        <f>F454*E454</f>
        <v>2.07464</v>
      </c>
    </row>
    <row r="455" customHeight="1" ht="15">
      <c r="A455" s="9" t="inlineStr"/>
      <c r="B455" s="9" t="inlineStr"/>
      <c r="C455" s="9" t="inlineStr"/>
      <c r="D455" s="9" t="inlineStr"/>
      <c r="E455" s="9" t="inlineStr"/>
      <c r="F455" s="53" t="inlineStr">
        <is>
          <r>
            <t xml:space="preserve">TOTAL:</t>
          </r>
        </is>
      </c>
      <c r="G455" s="54" t="n">
        <v>55.000793280376</v>
      </c>
    </row>
    <row r="456" customHeight="1" ht="16">
      <c r="A456" s="47" t="inlineStr">
        <is>
          <r>
            <t xml:space="preserve">[ Material ]</t>
          </r>
        </is>
      </c>
      <c r="B456" s="47" t="inlineStr">
        <is>
          <r>
            <rPr>
              <rFont val="Arial"/>
              <color rgb="000000"/>
              <sz val="7.0"/>
              <b val="true"/>
            </rPr>
            <t xml:space="preserve">00011272</t>
          </r>
        </is>
      </c>
      <c r="C456" s="47" t="inlineStr">
        <is>
          <r>
            <t xml:space="preserve">ALCA PREFORMADA DE DISTRIBUICAO, EM ACO GALVANIZADO, PARA CONDUTORES DE ALUMINIO AWG 2 (CAA 6/1 OU CA 7 FIOS)</t>
          </r>
        </is>
      </c>
      <c r="D456" s="48" t="inlineStr">
        <is>
          <r>
            <t xml:space="preserve">UN</t>
          </r>
        </is>
      </c>
      <c r="E456" s="9" t="inlineStr"/>
      <c r="F456" s="9" t="inlineStr"/>
      <c r="G456" s="9" t="inlineStr"/>
    </row>
    <row r="457" customHeight="1" ht="20">
      <c r="A457" s="49" t="inlineStr">
        <is>
          <r>
            <t xml:space="preserve">4.1</t>
          </r>
        </is>
      </c>
      <c r="B457" s="49" t="inlineStr">
        <is>
          <r>
            <t xml:space="preserve">COMP-73202410</t>
          </r>
        </is>
      </c>
      <c r="C457" s="49" t="inlineStr">
        <is>
          <r>
            <t xml:space="preserve">Estrutura tipo N3 com transformador 150 kva 220-0,127kv</t>
          </r>
        </is>
      </c>
      <c r="D457" s="50" t="inlineStr">
        <is>
          <r>
            <t xml:space="preserve">UN</t>
          </r>
        </is>
      </c>
      <c r="E457" s="51" t="n">
        <v>1.0</v>
      </c>
      <c r="F457" s="52" t="n">
        <v>3.0</v>
      </c>
      <c r="G457" s="52" t="n">
        <f>F457*E457</f>
        <v>3.0</v>
      </c>
    </row>
    <row r="458" customHeight="1" ht="20">
      <c r="A458" s="49" t="inlineStr">
        <is>
          <r>
            <t xml:space="preserve">4.2</t>
          </r>
        </is>
      </c>
      <c r="B458" s="49" t="inlineStr">
        <is>
          <r>
            <t xml:space="preserve">COM-12956880</t>
          </r>
        </is>
      </c>
      <c r="C458" s="49" t="inlineStr">
        <is>
          <r>
            <t xml:space="preserve">Estrutura tipo N3-N3 com chave fusivel (UN)</t>
          </r>
        </is>
      </c>
      <c r="D458" s="50" t="inlineStr">
        <is>
          <r>
            <t xml:space="preserve">UN</t>
          </r>
        </is>
      </c>
      <c r="E458" s="51" t="n">
        <v>1.0</v>
      </c>
      <c r="F458" s="52" t="n">
        <v>6.0</v>
      </c>
      <c r="G458" s="52" t="n">
        <f>F458*E458</f>
        <v>6.0</v>
      </c>
    </row>
    <row r="459" customHeight="1" ht="20">
      <c r="A459" s="49" t="inlineStr">
        <is>
          <r>
            <t xml:space="preserve">4.3</t>
          </r>
        </is>
      </c>
      <c r="B459" s="49" t="inlineStr">
        <is>
          <r>
            <t xml:space="preserve">COMP-88895730</t>
          </r>
        </is>
      </c>
      <c r="C459" s="49" t="inlineStr">
        <is>
          <r>
            <t xml:space="preserve">Derivação N3</t>
          </r>
        </is>
      </c>
      <c r="D459" s="50" t="inlineStr">
        <is>
          <r>
            <t xml:space="preserve">UN</t>
          </r>
        </is>
      </c>
      <c r="E459" s="51" t="n">
        <v>1.0</v>
      </c>
      <c r="F459" s="52" t="n">
        <v>3.0</v>
      </c>
      <c r="G459" s="52" t="n">
        <f>F459*E459</f>
        <v>3.0</v>
      </c>
    </row>
    <row r="460" customHeight="1" ht="15">
      <c r="A460" s="9" t="inlineStr"/>
      <c r="B460" s="9" t="inlineStr"/>
      <c r="C460" s="9" t="inlineStr"/>
      <c r="D460" s="9" t="inlineStr"/>
      <c r="E460" s="9" t="inlineStr"/>
      <c r="F460" s="53" t="inlineStr">
        <is>
          <r>
            <t xml:space="preserve">TOTAL:</t>
          </r>
        </is>
      </c>
      <c r="G460" s="54" t="n">
        <v>12.0</v>
      </c>
    </row>
    <row r="461" customHeight="1" ht="16">
      <c r="A461" s="47" t="inlineStr">
        <is>
          <r>
            <t xml:space="preserve">[ Encargos </t>
          </r>
        </is>
      </c>
      <c r="B461" s="47" t="inlineStr">
        <is>
          <r>
            <rPr>
              <rFont val="Arial"/>
              <color rgb="000000"/>
              <sz val="7.0"/>
              <b val="true"/>
            </rPr>
            <t xml:space="preserve">00037370</t>
          </r>
        </is>
      </c>
      <c r="C461" s="47" t="inlineStr">
        <is>
          <r>
            <t xml:space="preserve">ALIMENTACAO - HORISTA (COLETADO CAIXA - ENCARGOS COMPLEMENTARES)</t>
          </r>
        </is>
      </c>
      <c r="D461" s="48" t="inlineStr">
        <is>
          <r>
            <t xml:space="preserve">H</t>
          </r>
        </is>
      </c>
      <c r="E461" s="9" t="inlineStr"/>
      <c r="F461" s="9" t="inlineStr"/>
      <c r="G461" s="9" t="inlineStr"/>
    </row>
    <row r="462" customHeight="1" ht="36">
      <c r="A462" s="49" t="inlineStr">
        <is>
          <r>
            <t xml:space="preserve">2.1</t>
          </r>
        </is>
      </c>
      <c r="B462" s="49" t="inlineStr">
        <is>
          <r>
            <t xml:space="preserve">100615</t>
          </r>
        </is>
      </c>
      <c r="C462" s="49" t="inlineStr">
        <is>
          <r>
            <t xml:space="preserve">ASSENTAMENTO DE POSTE DE CONCRETO COM COMPRIMENTO NOMINAL DE 12 M, CARGA NOMINAL DE 600 DAN, ENGASTAMENTO BASE CONCRETADA COM 1 M DE CONCRETO E 0,8 M DE SOLO (NÃO INCLUI FORNECIMENTO). AF_04/2025</t>
          </r>
        </is>
      </c>
      <c r="D462" s="50" t="inlineStr">
        <is>
          <r>
            <t xml:space="preserve">UN</t>
          </r>
        </is>
      </c>
      <c r="E462" s="51" t="n">
        <v>1.0</v>
      </c>
      <c r="F462" s="52" t="n">
        <v>14.95930399592</v>
      </c>
      <c r="G462" s="52" t="n">
        <f>F462*E462</f>
        <v>14.95930399592</v>
      </c>
    </row>
    <row r="463" customHeight="1" ht="36">
      <c r="A463" s="49" t="inlineStr">
        <is>
          <r>
            <t xml:space="preserve">2.4</t>
          </r>
        </is>
      </c>
      <c r="B463" s="49" t="inlineStr">
        <is>
          <r>
            <t xml:space="preserve">100616</t>
          </r>
        </is>
      </c>
      <c r="C463" s="49" t="inlineStr">
        <is>
          <r>
            <t xml:space="preserve">ASSENTAMENTO DE POSTE DE CONCRETO COM COMPRIMENTO NOMINAL DE 12 M, CARGA NOMINAL DE 1000 DAN, ENGASTAMENTO BASE CONCRETADA COM 1 M DE CONCRETO E 0,8 M DE SOLO (NÃO INCLUI FORNECIMENTO). AF_04/2025</t>
          </r>
        </is>
      </c>
      <c r="D463" s="50" t="inlineStr">
        <is>
          <r>
            <t xml:space="preserve">UN</t>
          </r>
        </is>
      </c>
      <c r="E463" s="51" t="n">
        <v>1.0</v>
      </c>
      <c r="F463" s="52" t="n">
        <v>25.40519798396</v>
      </c>
      <c r="G463" s="52" t="n">
        <f>F463*E463</f>
        <v>25.40519798396</v>
      </c>
    </row>
    <row r="464" customHeight="1" ht="20">
      <c r="A464" s="49" t="inlineStr">
        <is>
          <r>
            <t xml:space="preserve">3.1</t>
          </r>
        </is>
      </c>
      <c r="B464" s="49" t="inlineStr">
        <is>
          <r>
            <t xml:space="preserve">COM-00833035</t>
          </r>
        </is>
      </c>
      <c r="C464" s="49" t="inlineStr">
        <is>
          <r>
            <t xml:space="preserve">MURETA PARA MEDIÇÃO - DIMENSÕES - 2,10x2,00x0,40M (REF ABR2024) (UN)</t>
          </r>
        </is>
      </c>
      <c r="D464" s="50" t="inlineStr">
        <is>
          <r>
            <t xml:space="preserve">UN</t>
          </r>
        </is>
      </c>
      <c r="E464" s="51" t="n">
        <v>1.0</v>
      </c>
      <c r="F464" s="52" t="n">
        <v>51.248796229</v>
      </c>
      <c r="G464" s="52" t="n">
        <f>F464*E464</f>
        <v>51.248796229</v>
      </c>
    </row>
    <row r="465" customHeight="1" ht="20">
      <c r="A465" s="49" t="inlineStr">
        <is>
          <r>
            <t xml:space="preserve">4.1</t>
          </r>
        </is>
      </c>
      <c r="B465" s="49" t="inlineStr">
        <is>
          <r>
            <t xml:space="preserve">COMP-73202410</t>
          </r>
        </is>
      </c>
      <c r="C465" s="49" t="inlineStr">
        <is>
          <r>
            <t xml:space="preserve">Estrutura tipo N3 com transformador 150 kva 220-0,127kv</t>
          </r>
        </is>
      </c>
      <c r="D465" s="50" t="inlineStr">
        <is>
          <r>
            <t xml:space="preserve">UN</t>
          </r>
        </is>
      </c>
      <c r="E465" s="51" t="n">
        <v>1.0</v>
      </c>
      <c r="F465" s="52" t="n">
        <v>77.42006</v>
      </c>
      <c r="G465" s="52" t="n">
        <f>F465*E465</f>
        <v>77.42006</v>
      </c>
    </row>
    <row r="466" customHeight="1" ht="20">
      <c r="A466" s="49" t="inlineStr">
        <is>
          <r>
            <t xml:space="preserve">4.2</t>
          </r>
        </is>
      </c>
      <c r="B466" s="49" t="inlineStr">
        <is>
          <r>
            <t xml:space="preserve">COM-12956880</t>
          </r>
        </is>
      </c>
      <c r="C466" s="49" t="inlineStr">
        <is>
          <r>
            <t xml:space="preserve">Estrutura tipo N3-N3 com chave fusivel (UN)</t>
          </r>
        </is>
      </c>
      <c r="D466" s="50" t="inlineStr">
        <is>
          <r>
            <t xml:space="preserve">UN</t>
          </r>
        </is>
      </c>
      <c r="E466" s="51" t="n">
        <v>1.0</v>
      </c>
      <c r="F466" s="52" t="n">
        <v>23.0</v>
      </c>
      <c r="G466" s="52" t="n">
        <f>F466*E466</f>
        <v>23.0</v>
      </c>
    </row>
    <row r="467" customHeight="1" ht="20">
      <c r="A467" s="49" t="inlineStr">
        <is>
          <r>
            <t xml:space="preserve">4.3</t>
          </r>
        </is>
      </c>
      <c r="B467" s="49" t="inlineStr">
        <is>
          <r>
            <t xml:space="preserve">COMP-88895730</t>
          </r>
        </is>
      </c>
      <c r="C467" s="49" t="inlineStr">
        <is>
          <r>
            <t xml:space="preserve">Derivação N3</t>
          </r>
        </is>
      </c>
      <c r="D467" s="50" t="inlineStr">
        <is>
          <r>
            <t xml:space="preserve">UN</t>
          </r>
        </is>
      </c>
      <c r="E467" s="51" t="n">
        <v>1.0</v>
      </c>
      <c r="F467" s="52" t="n">
        <v>4.0</v>
      </c>
      <c r="G467" s="52" t="n">
        <f>F467*E467</f>
        <v>4.0</v>
      </c>
    </row>
    <row r="468" customHeight="1" ht="28">
      <c r="A468" s="49" t="inlineStr">
        <is>
          <r>
            <t xml:space="preserve">5.1</t>
          </r>
        </is>
      </c>
      <c r="B468" s="49" t="inlineStr">
        <is>
          <r>
            <t xml:space="preserve">97888</t>
          </r>
        </is>
      </c>
      <c r="C468" s="49" t="inlineStr">
        <is>
          <r>
            <t xml:space="preserve">CAIXA ENTERRADA ELÉTRICA RETANGULAR, EM ALVENARIA COM TIJOLOS CERÂMICOS MACIÇOS, FUNDO COM BRITA, DIMENSÕES INTERNAS: 0,6X0,6X0,6 M. AF_12/2020</t>
          </r>
        </is>
      </c>
      <c r="D468" s="50" t="inlineStr">
        <is>
          <r>
            <t xml:space="preserve">UN</t>
          </r>
        </is>
      </c>
      <c r="E468" s="51" t="n">
        <v>2.0</v>
      </c>
      <c r="F468" s="52" t="n">
        <v>11.811390973344</v>
      </c>
      <c r="G468" s="52" t="n">
        <f>F468*E468</f>
        <v>23.622781946688</v>
      </c>
    </row>
    <row r="469" customHeight="1" ht="15">
      <c r="A469" s="9" t="inlineStr"/>
      <c r="B469" s="9" t="inlineStr"/>
      <c r="C469" s="9" t="inlineStr"/>
      <c r="D469" s="9" t="inlineStr"/>
      <c r="E469" s="9" t="inlineStr"/>
      <c r="F469" s="53" t="inlineStr">
        <is>
          <r>
            <t xml:space="preserve">TOTAL:</t>
          </r>
        </is>
      </c>
      <c r="G469" s="54" t="n">
        <v>219.656140155568</v>
      </c>
    </row>
    <row r="470" customHeight="1" ht="16">
      <c r="A470" s="47" t="inlineStr">
        <is>
          <r>
            <t xml:space="preserve">[ Material ]</t>
          </r>
        </is>
      </c>
      <c r="B470" s="47" t="inlineStr">
        <is>
          <r>
            <rPr>
              <rFont val="Arial"/>
              <color rgb="000000"/>
              <sz val="7.0"/>
              <b val="true"/>
            </rPr>
            <t xml:space="preserve">00043132</t>
          </r>
        </is>
      </c>
      <c r="C470" s="47" t="inlineStr">
        <is>
          <r>
            <t xml:space="preserve">ARAME RECOZIDO 16 BWG, D = 1,65 MM (0,016 KG/M) OU 18 BWG, D = 1,25 MM (0,01 KG/M)</t>
          </r>
        </is>
      </c>
      <c r="D470" s="48" t="inlineStr">
        <is>
          <r>
            <t xml:space="preserve">KG</t>
          </r>
        </is>
      </c>
      <c r="E470" s="9" t="inlineStr"/>
      <c r="F470" s="9" t="inlineStr"/>
      <c r="G470" s="9" t="inlineStr"/>
    </row>
    <row r="471" customHeight="1" ht="20">
      <c r="A471" s="49" t="inlineStr">
        <is>
          <r>
            <t xml:space="preserve">3.1</t>
          </r>
        </is>
      </c>
      <c r="B471" s="49" t="inlineStr">
        <is>
          <r>
            <t xml:space="preserve">COM-00833035</t>
          </r>
        </is>
      </c>
      <c r="C471" s="49" t="inlineStr">
        <is>
          <r>
            <t xml:space="preserve">MURETA PARA MEDIÇÃO - DIMENSÕES - 2,10x2,00x0,40M (REF ABR2024) (UN)</t>
          </r>
        </is>
      </c>
      <c r="D471" s="50" t="inlineStr">
        <is>
          <r>
            <t xml:space="preserve">UN</t>
          </r>
        </is>
      </c>
      <c r="E471" s="51" t="n">
        <v>1.0</v>
      </c>
      <c r="F471" s="52" t="n">
        <v>0.13225</v>
      </c>
      <c r="G471" s="52" t="n">
        <f>F471*E471</f>
        <v>0.13225</v>
      </c>
    </row>
    <row r="472" customHeight="1" ht="28">
      <c r="A472" s="49" t="inlineStr">
        <is>
          <r>
            <t xml:space="preserve">5.1</t>
          </r>
        </is>
      </c>
      <c r="B472" s="49" t="inlineStr">
        <is>
          <r>
            <t xml:space="preserve">97888</t>
          </r>
        </is>
      </c>
      <c r="C472" s="49" t="inlineStr">
        <is>
          <r>
            <t xml:space="preserve">CAIXA ENTERRADA ELÉTRICA RETANGULAR, EM ALVENARIA COM TIJOLOS CERÂMICOS MACIÇOS, FUNDO COM BRITA, DIMENSÕES INTERNAS: 0,6X0,6X0,6 M. AF_12/2020</t>
          </r>
        </is>
      </c>
      <c r="D472" s="50" t="inlineStr">
        <is>
          <r>
            <t xml:space="preserve">UN</t>
          </r>
        </is>
      </c>
      <c r="E472" s="51" t="n">
        <v>2.0</v>
      </c>
      <c r="F472" s="52" t="n">
        <v>0.032409328</v>
      </c>
      <c r="G472" s="52" t="n">
        <f>F472*E472</f>
        <v>0.064818656</v>
      </c>
    </row>
    <row r="473" customHeight="1" ht="15">
      <c r="A473" s="9" t="inlineStr"/>
      <c r="B473" s="9" t="inlineStr"/>
      <c r="C473" s="9" t="inlineStr"/>
      <c r="D473" s="9" t="inlineStr"/>
      <c r="E473" s="9" t="inlineStr"/>
      <c r="F473" s="53" t="inlineStr">
        <is>
          <r>
            <t xml:space="preserve">TOTAL:</t>
          </r>
        </is>
      </c>
      <c r="G473" s="54" t="n">
        <v>0.197068656</v>
      </c>
    </row>
    <row r="474" customHeight="1" ht="16">
      <c r="A474" s="47" t="inlineStr">
        <is>
          <r>
            <t xml:space="preserve">[ Material ]</t>
          </r>
        </is>
      </c>
      <c r="B474" s="47" t="inlineStr">
        <is>
          <r>
            <rPr>
              <rFont val="Arial"/>
              <color rgb="000000"/>
              <sz val="7.0"/>
              <b val="true"/>
            </rPr>
            <t xml:space="preserve">00000367</t>
          </r>
        </is>
      </c>
      <c r="C474" s="47" t="inlineStr">
        <is>
          <r>
            <t xml:space="preserve">AREIA GROSSA - POSTO JAZIDA/FORNECEDOR (RETIRADO NA JAZIDA, SEM TRANSPORTE)</t>
          </r>
        </is>
      </c>
      <c r="D474" s="48" t="inlineStr">
        <is>
          <r>
            <t xml:space="preserve">M3</t>
          </r>
        </is>
      </c>
      <c r="E474" s="9" t="inlineStr"/>
      <c r="F474" s="9" t="inlineStr"/>
      <c r="G474" s="9" t="inlineStr"/>
    </row>
    <row r="475" customHeight="1" ht="20">
      <c r="A475" s="49" t="inlineStr">
        <is>
          <r>
            <t xml:space="preserve">3.1</t>
          </r>
        </is>
      </c>
      <c r="B475" s="49" t="inlineStr">
        <is>
          <r>
            <t xml:space="preserve">COM-00833035</t>
          </r>
        </is>
      </c>
      <c r="C475" s="49" t="inlineStr">
        <is>
          <r>
            <t xml:space="preserve">MURETA PARA MEDIÇÃO - DIMENSÕES - 2,10x2,00x0,40M (REF ABR2024) (UN)</t>
          </r>
        </is>
      </c>
      <c r="D475" s="50" t="inlineStr">
        <is>
          <r>
            <t xml:space="preserve">UN</t>
          </r>
        </is>
      </c>
      <c r="E475" s="51" t="n">
        <v>1.0</v>
      </c>
      <c r="F475" s="52" t="n">
        <v>0.0356495</v>
      </c>
      <c r="G475" s="52" t="n">
        <f>F475*E475</f>
        <v>0.0356495</v>
      </c>
    </row>
    <row r="476" customHeight="1" ht="20">
      <c r="A476" s="49" t="inlineStr">
        <is>
          <r>
            <t xml:space="preserve">4.1</t>
          </r>
        </is>
      </c>
      <c r="B476" s="49" t="inlineStr">
        <is>
          <r>
            <t xml:space="preserve">COMP-73202410</t>
          </r>
        </is>
      </c>
      <c r="C476" s="49" t="inlineStr">
        <is>
          <r>
            <t xml:space="preserve">Estrutura tipo N3 com transformador 150 kva 220-0,127kv</t>
          </r>
        </is>
      </c>
      <c r="D476" s="50" t="inlineStr">
        <is>
          <r>
            <t xml:space="preserve">UN</t>
          </r>
        </is>
      </c>
      <c r="E476" s="51" t="n">
        <v>1.0</v>
      </c>
      <c r="F476" s="52" t="n">
        <v>1.0</v>
      </c>
      <c r="G476" s="52" t="n">
        <f>F476*E476</f>
        <v>1.0</v>
      </c>
    </row>
    <row r="477" customHeight="1" ht="20">
      <c r="A477" s="49" t="inlineStr">
        <is>
          <r>
            <t xml:space="preserve">4.2</t>
          </r>
        </is>
      </c>
      <c r="B477" s="49" t="inlineStr">
        <is>
          <r>
            <t xml:space="preserve">COM-12956880</t>
          </r>
        </is>
      </c>
      <c r="C477" s="49" t="inlineStr">
        <is>
          <r>
            <t xml:space="preserve">Estrutura tipo N3-N3 com chave fusivel (UN)</t>
          </r>
        </is>
      </c>
      <c r="D477" s="50" t="inlineStr">
        <is>
          <r>
            <t xml:space="preserve">UN</t>
          </r>
        </is>
      </c>
      <c r="E477" s="51" t="n">
        <v>1.0</v>
      </c>
      <c r="F477" s="52" t="n">
        <v>1.0</v>
      </c>
      <c r="G477" s="52" t="n">
        <f>F477*E477</f>
        <v>1.0</v>
      </c>
    </row>
    <row r="478" customHeight="1" ht="28">
      <c r="A478" s="49" t="inlineStr">
        <is>
          <r>
            <t xml:space="preserve">5.1</t>
          </r>
        </is>
      </c>
      <c r="B478" s="49" t="inlineStr">
        <is>
          <r>
            <t xml:space="preserve">97888</t>
          </r>
        </is>
      </c>
      <c r="C478" s="49" t="inlineStr">
        <is>
          <r>
            <t xml:space="preserve">CAIXA ENTERRADA ELÉTRICA RETANGULAR, EM ALVENARIA COM TIJOLOS CERÂMICOS MACIÇOS, FUNDO COM BRITA, DIMENSÕES INTERNAS: 0,6X0,6X0,6 M. AF_12/2020</t>
          </r>
        </is>
      </c>
      <c r="D478" s="50" t="inlineStr">
        <is>
          <r>
            <t xml:space="preserve">UN</t>
          </r>
        </is>
      </c>
      <c r="E478" s="51" t="n">
        <v>2.0</v>
      </c>
      <c r="F478" s="52" t="n">
        <v>0.013872</v>
      </c>
      <c r="G478" s="52" t="n">
        <f>F478*E478</f>
        <v>0.027744</v>
      </c>
    </row>
    <row r="479" customHeight="1" ht="15">
      <c r="A479" s="9" t="inlineStr"/>
      <c r="B479" s="9" t="inlineStr"/>
      <c r="C479" s="9" t="inlineStr"/>
      <c r="D479" s="9" t="inlineStr"/>
      <c r="E479" s="9" t="inlineStr"/>
      <c r="F479" s="53" t="inlineStr">
        <is>
          <r>
            <t xml:space="preserve">TOTAL:</t>
          </r>
        </is>
      </c>
      <c r="G479" s="54" t="n">
        <v>2.0633935</v>
      </c>
    </row>
    <row r="480" customHeight="1" ht="16">
      <c r="A480" s="47" t="inlineStr">
        <is>
          <r>
            <t xml:space="preserve">[ Material ]</t>
          </r>
        </is>
      </c>
      <c r="B480" s="47" t="inlineStr">
        <is>
          <r>
            <rPr>
              <rFont val="Arial"/>
              <color rgb="000000"/>
              <sz val="7.0"/>
              <b val="true"/>
            </rPr>
            <t xml:space="preserve">00000370</t>
          </r>
        </is>
      </c>
      <c r="C480" s="47" t="inlineStr">
        <is>
          <r>
            <t xml:space="preserve">AREIA MEDIA - POSTO JAZIDA/FORNECEDOR (RETIRADO NA JAZIDA, SEM TRANSPORTE)</t>
          </r>
        </is>
      </c>
      <c r="D480" s="48" t="inlineStr">
        <is>
          <r>
            <t xml:space="preserve">M3</t>
          </r>
        </is>
      </c>
      <c r="E480" s="9" t="inlineStr"/>
      <c r="F480" s="9" t="inlineStr"/>
      <c r="G480" s="9" t="inlineStr"/>
    </row>
    <row r="481" customHeight="1" ht="36">
      <c r="A481" s="49" t="inlineStr">
        <is>
          <r>
            <t xml:space="preserve">2.1</t>
          </r>
        </is>
      </c>
      <c r="B481" s="49" t="inlineStr">
        <is>
          <r>
            <t xml:space="preserve">100615</t>
          </r>
        </is>
      </c>
      <c r="C481" s="49" t="inlineStr">
        <is>
          <r>
            <t xml:space="preserve">ASSENTAMENTO DE POSTE DE CONCRETO COM COMPRIMENTO NOMINAL DE 12 M, CARGA NOMINAL DE 600 DAN, ENGASTAMENTO BASE CONCRETADA COM 1 M DE CONCRETO E 0,8 M DE SOLO (NÃO INCLUI FORNECIMENTO). AF_04/2025</t>
          </r>
        </is>
      </c>
      <c r="D481" s="50" t="inlineStr">
        <is>
          <r>
            <t xml:space="preserve">UN</t>
          </r>
        </is>
      </c>
      <c r="E481" s="51" t="n">
        <v>1.0</v>
      </c>
      <c r="F481" s="52" t="n">
        <v>0.64806782542</v>
      </c>
      <c r="G481" s="52" t="n">
        <f>F481*E481</f>
        <v>0.64806782542</v>
      </c>
    </row>
    <row r="482" customHeight="1" ht="36">
      <c r="A482" s="49" t="inlineStr">
        <is>
          <r>
            <t xml:space="preserve">2.4</t>
          </r>
        </is>
      </c>
      <c r="B482" s="49" t="inlineStr">
        <is>
          <r>
            <t xml:space="preserve">100616</t>
          </r>
        </is>
      </c>
      <c r="C482" s="49" t="inlineStr">
        <is>
          <r>
            <t xml:space="preserve">ASSENTAMENTO DE POSTE DE CONCRETO COM COMPRIMENTO NOMINAL DE 12 M, CARGA NOMINAL DE 1000 DAN, ENGASTAMENTO BASE CONCRETADA COM 1 M DE CONCRETO E 0,8 M DE SOLO (NÃO INCLUI FORNECIMENTO). AF_04/2025</t>
          </r>
        </is>
      </c>
      <c r="D482" s="50" t="inlineStr">
        <is>
          <r>
            <t xml:space="preserve">UN</t>
          </r>
        </is>
      </c>
      <c r="E482" s="51" t="n">
        <v>1.0</v>
      </c>
      <c r="F482" s="52" t="n">
        <v>1.29848594871</v>
      </c>
      <c r="G482" s="52" t="n">
        <f>F482*E482</f>
        <v>1.29848594871</v>
      </c>
    </row>
    <row r="483" customHeight="1" ht="20">
      <c r="A483" s="49" t="inlineStr">
        <is>
          <r>
            <t xml:space="preserve">3.1</t>
          </r>
        </is>
      </c>
      <c r="B483" s="49" t="inlineStr">
        <is>
          <r>
            <t xml:space="preserve">COM-00833035</t>
          </r>
        </is>
      </c>
      <c r="C483" s="49" t="inlineStr">
        <is>
          <r>
            <t xml:space="preserve">MURETA PARA MEDIÇÃO - DIMENSÕES - 2,10x2,00x0,40M (REF ABR2024) (UN)</t>
          </r>
        </is>
      </c>
      <c r="D483" s="50" t="inlineStr">
        <is>
          <r>
            <t xml:space="preserve">UN</t>
          </r>
        </is>
      </c>
      <c r="E483" s="51" t="n">
        <v>1.0</v>
      </c>
      <c r="F483" s="52" t="n">
        <v>0.683021025</v>
      </c>
      <c r="G483" s="52" t="n">
        <f>F483*E483</f>
        <v>0.683021025</v>
      </c>
    </row>
    <row r="484" customHeight="1" ht="28">
      <c r="A484" s="49" t="inlineStr">
        <is>
          <r>
            <t xml:space="preserve">5.1</t>
          </r>
        </is>
      </c>
      <c r="B484" s="49" t="inlineStr">
        <is>
          <r>
            <t xml:space="preserve">97888</t>
          </r>
        </is>
      </c>
      <c r="C484" s="49" t="inlineStr">
        <is>
          <r>
            <t xml:space="preserve">CAIXA ENTERRADA ELÉTRICA RETANGULAR, EM ALVENARIA COM TIJOLOS CERÂMICOS MACIÇOS, FUNDO COM BRITA, DIMENSÕES INTERNAS: 0,6X0,6X0,6 M. AF_12/2020</t>
          </r>
        </is>
      </c>
      <c r="D484" s="50" t="inlineStr">
        <is>
          <r>
            <t xml:space="preserve">UN</t>
          </r>
        </is>
      </c>
      <c r="E484" s="51" t="n">
        <v>2.0</v>
      </c>
      <c r="F484" s="52" t="n">
        <v>0.147567744</v>
      </c>
      <c r="G484" s="52" t="n">
        <f>F484*E484</f>
        <v>0.295135488</v>
      </c>
    </row>
    <row r="485" customHeight="1" ht="15">
      <c r="A485" s="9" t="inlineStr"/>
      <c r="B485" s="9" t="inlineStr"/>
      <c r="C485" s="9" t="inlineStr"/>
      <c r="D485" s="9" t="inlineStr"/>
      <c r="E485" s="9" t="inlineStr"/>
      <c r="F485" s="53" t="inlineStr">
        <is>
          <r>
            <t xml:space="preserve">TOTAL:</t>
          </r>
        </is>
      </c>
      <c r="G485" s="54" t="n">
        <v>2.92471028713</v>
      </c>
    </row>
    <row r="486" customHeight="1" ht="15">
      <c r="A486" s="47" t="inlineStr">
        <is>
          <r>
            <t xml:space="preserve">[ Mão de Obra </t>
          </r>
        </is>
      </c>
      <c r="B486" s="47" t="inlineStr">
        <is>
          <r>
            <rPr>
              <rFont val="Arial"/>
              <color rgb="000000"/>
              <sz val="7.0"/>
              <b val="true"/>
            </rPr>
            <t xml:space="preserve">00000378</t>
          </r>
        </is>
      </c>
      <c r="C486" s="47" t="inlineStr">
        <is>
          <r>
            <t xml:space="preserve">ARMADOR (HORISTA)</t>
          </r>
        </is>
      </c>
      <c r="D486" s="48" t="inlineStr">
        <is>
          <r>
            <t xml:space="preserve">H</t>
          </r>
        </is>
      </c>
      <c r="E486" s="9" t="inlineStr"/>
      <c r="F486" s="9" t="inlineStr"/>
      <c r="G486" s="9" t="inlineStr"/>
    </row>
    <row r="487" customHeight="1" ht="20">
      <c r="A487" s="49" t="inlineStr">
        <is>
          <r>
            <t xml:space="preserve">3.1</t>
          </r>
        </is>
      </c>
      <c r="B487" s="49" t="inlineStr">
        <is>
          <r>
            <t xml:space="preserve">COM-00833035</t>
          </r>
        </is>
      </c>
      <c r="C487" s="49" t="inlineStr">
        <is>
          <r>
            <t xml:space="preserve">MURETA PARA MEDIÇÃO - DIMENSÕES - 2,10x2,00x0,40M (REF ABR2024) (UN)</t>
          </r>
        </is>
      </c>
      <c r="D487" s="50" t="inlineStr">
        <is>
          <r>
            <t xml:space="preserve">UN</t>
          </r>
        </is>
      </c>
      <c r="E487" s="51" t="n">
        <v>1.0</v>
      </c>
      <c r="F487" s="52" t="n">
        <v>0.588615126</v>
      </c>
      <c r="G487" s="52" t="n">
        <f>F487*E487</f>
        <v>0.588615126</v>
      </c>
    </row>
    <row r="488" customHeight="1" ht="28">
      <c r="A488" s="49" t="inlineStr">
        <is>
          <r>
            <t xml:space="preserve">5.1</t>
          </r>
        </is>
      </c>
      <c r="B488" s="49" t="inlineStr">
        <is>
          <r>
            <t xml:space="preserve">97888</t>
          </r>
        </is>
      </c>
      <c r="C488" s="49" t="inlineStr">
        <is>
          <r>
            <t xml:space="preserve">CAIXA ENTERRADA ELÉTRICA RETANGULAR, EM ALVENARIA COM TIJOLOS CERÂMICOS MACIÇOS, FUNDO COM BRITA, DIMENSÕES INTERNAS: 0,6X0,6X0,6 M. AF_12/2020</t>
          </r>
        </is>
      </c>
      <c r="D488" s="50" t="inlineStr">
        <is>
          <r>
            <t xml:space="preserve">UN</t>
          </r>
        </is>
      </c>
      <c r="E488" s="51" t="n">
        <v>2.0</v>
      </c>
      <c r="F488" s="52" t="n">
        <v>0.26069305324199427</v>
      </c>
      <c r="G488" s="52" t="n">
        <f>F488*E488</f>
        <v>0.5213861064839885</v>
      </c>
    </row>
    <row r="489" customHeight="1" ht="15">
      <c r="A489" s="9" t="inlineStr"/>
      <c r="B489" s="9" t="inlineStr"/>
      <c r="C489" s="9" t="inlineStr"/>
      <c r="D489" s="9" t="inlineStr"/>
      <c r="E489" s="9" t="inlineStr"/>
      <c r="F489" s="53" t="inlineStr">
        <is>
          <r>
            <t xml:space="preserve">TOTAL:</t>
          </r>
        </is>
      </c>
      <c r="G489" s="54" t="n">
        <v>1.1100012324839885</v>
      </c>
    </row>
    <row r="490" customHeight="1" ht="16">
      <c r="A490" s="47" t="inlineStr">
        <is>
          <r>
            <t xml:space="preserve">[ Material ]</t>
          </r>
        </is>
      </c>
      <c r="B490" s="47" t="inlineStr">
        <is>
          <r>
            <rPr>
              <rFont val="Arial"/>
              <color rgb="000000"/>
              <sz val="7.0"/>
              <b val="true"/>
            </rPr>
            <t xml:space="preserve">00000379</t>
          </r>
        </is>
      </c>
      <c r="C490" s="47" t="inlineStr">
        <is>
          <r>
            <t xml:space="preserve">ARRUELA QUADRADA EM ACO GALVANIZADO, DIMENSAO = 38 MM, ESPESSURA = 3MM, DIAMETRO DO FURO= 18 MM</t>
          </r>
        </is>
      </c>
      <c r="D490" s="48" t="inlineStr">
        <is>
          <r>
            <t xml:space="preserve">UN</t>
          </r>
        </is>
      </c>
      <c r="E490" s="9" t="inlineStr"/>
      <c r="F490" s="9" t="inlineStr"/>
      <c r="G490" s="9" t="inlineStr"/>
    </row>
    <row r="491" customHeight="1" ht="20">
      <c r="A491" s="49" t="inlineStr">
        <is>
          <r>
            <t xml:space="preserve">4.1</t>
          </r>
        </is>
      </c>
      <c r="B491" s="49" t="inlineStr">
        <is>
          <r>
            <t xml:space="preserve">COMP-73202410</t>
          </r>
        </is>
      </c>
      <c r="C491" s="49" t="inlineStr">
        <is>
          <r>
            <t xml:space="preserve">Estrutura tipo N3 com transformador 150 kva 220-0,127kv</t>
          </r>
        </is>
      </c>
      <c r="D491" s="50" t="inlineStr">
        <is>
          <r>
            <t xml:space="preserve">UN</t>
          </r>
        </is>
      </c>
      <c r="E491" s="51" t="n">
        <v>1.0</v>
      </c>
      <c r="F491" s="52" t="n">
        <v>24.0</v>
      </c>
      <c r="G491" s="52" t="n">
        <f>F491*E491</f>
        <v>24.0</v>
      </c>
    </row>
    <row r="492" customHeight="1" ht="20">
      <c r="A492" s="49" t="inlineStr">
        <is>
          <r>
            <t xml:space="preserve">4.2</t>
          </r>
        </is>
      </c>
      <c r="B492" s="49" t="inlineStr">
        <is>
          <r>
            <t xml:space="preserve">COM-12956880</t>
          </r>
        </is>
      </c>
      <c r="C492" s="49" t="inlineStr">
        <is>
          <r>
            <t xml:space="preserve">Estrutura tipo N3-N3 com chave fusivel (UN)</t>
          </r>
        </is>
      </c>
      <c r="D492" s="50" t="inlineStr">
        <is>
          <r>
            <t xml:space="preserve">UN</t>
          </r>
        </is>
      </c>
      <c r="E492" s="51" t="n">
        <v>1.0</v>
      </c>
      <c r="F492" s="52" t="n">
        <v>22.0</v>
      </c>
      <c r="G492" s="52" t="n">
        <f>F492*E492</f>
        <v>22.0</v>
      </c>
    </row>
    <row r="493" customHeight="1" ht="15">
      <c r="A493" s="9" t="inlineStr"/>
      <c r="B493" s="9" t="inlineStr"/>
      <c r="C493" s="9" t="inlineStr"/>
      <c r="D493" s="9" t="inlineStr"/>
      <c r="E493" s="9" t="inlineStr"/>
      <c r="F493" s="53" t="inlineStr">
        <is>
          <r>
            <t xml:space="preserve">TOTAL:</t>
          </r>
        </is>
      </c>
      <c r="G493" s="54" t="n">
        <v>46.0</v>
      </c>
    </row>
    <row r="494" customHeight="1" ht="24">
      <c r="A494" s="47" t="inlineStr">
        <is>
          <r>
            <t xml:space="preserve">[ </t>
          </r>
        </is>
      </c>
      <c r="B494" s="47" t="inlineStr">
        <is>
          <r>
            <rPr>
              <rFont val="Arial"/>
              <color rgb="000000"/>
              <sz val="7.0"/>
              <b val="true"/>
            </rPr>
            <t xml:space="preserve">00010535</t>
          </r>
        </is>
      </c>
      <c r="C494" s="47" t="inlineStr">
        <is>
          <r>
            <t xml:space="preserve">BETONEIRA, CAPACIDADE NOMINAL 400 L, CAPACIDADE DE MISTURA 280 L, MOTOR ELETRICO TRIFASICO 220/380 V, POTENCIA 2 CV, SEM CARREGADOR</t>
          </r>
        </is>
      </c>
      <c r="D494" s="48" t="inlineStr">
        <is>
          <r>
            <t xml:space="preserve">UN</t>
          </r>
        </is>
      </c>
      <c r="E494" s="9" t="inlineStr"/>
      <c r="F494" s="9" t="inlineStr"/>
      <c r="G494" s="9" t="inlineStr"/>
    </row>
    <row r="495" customHeight="1" ht="36">
      <c r="A495" s="49" t="inlineStr">
        <is>
          <r>
            <t xml:space="preserve">2.1</t>
          </r>
        </is>
      </c>
      <c r="B495" s="49" t="inlineStr">
        <is>
          <r>
            <t xml:space="preserve">100615</t>
          </r>
        </is>
      </c>
      <c r="C495" s="49" t="inlineStr">
        <is>
          <r>
            <t xml:space="preserve">ASSENTAMENTO DE POSTE DE CONCRETO COM COMPRIMENTO NOMINAL DE 12 M, CARGA NOMINAL DE 600 DAN, ENGASTAMENTO BASE CONCRETADA COM 1 M DE CONCRETO E 0,8 M DE SOLO (NÃO INCLUI FORNECIMENTO). AF_04/2025</t>
          </r>
        </is>
      </c>
      <c r="D495" s="50" t="inlineStr">
        <is>
          <r>
            <t xml:space="preserve">UN</t>
          </r>
        </is>
      </c>
      <c r="E495" s="51" t="n">
        <v>1.0</v>
      </c>
      <c r="F495" s="52" t="n">
        <v>1.33290583895424E-4</v>
      </c>
      <c r="G495" s="52" t="n">
        <f>F495*E495</f>
        <v>1.33290583895424E-4</v>
      </c>
    </row>
    <row r="496" customHeight="1" ht="36">
      <c r="A496" s="49" t="inlineStr">
        <is>
          <r>
            <t xml:space="preserve">2.4</t>
          </r>
        </is>
      </c>
      <c r="B496" s="49" t="inlineStr">
        <is>
          <r>
            <t xml:space="preserve">100616</t>
          </r>
        </is>
      </c>
      <c r="C496" s="49" t="inlineStr">
        <is>
          <r>
            <t xml:space="preserve">ASSENTAMENTO DE POSTE DE CONCRETO COM COMPRIMENTO NOMINAL DE 12 M, CARGA NOMINAL DE 1000 DAN, ENGASTAMENTO BASE CONCRETADA COM 1 M DE CONCRETO E 0,8 M DE SOLO (NÃO INCLUI FORNECIMENTO). AF_04/2025</t>
          </r>
        </is>
      </c>
      <c r="D496" s="50" t="inlineStr">
        <is>
          <r>
            <t xml:space="preserve">UN</t>
          </r>
        </is>
      </c>
      <c r="E496" s="51" t="n">
        <v>1.0</v>
      </c>
      <c r="F496" s="52" t="n">
        <v>2.67064562526912E-4</v>
      </c>
      <c r="G496" s="52" t="n">
        <f>F496*E496</f>
        <v>2.67064562526912E-4</v>
      </c>
    </row>
    <row r="497" customHeight="1" ht="20">
      <c r="A497" s="49" t="inlineStr">
        <is>
          <r>
            <t xml:space="preserve">3.1</t>
          </r>
        </is>
      </c>
      <c r="B497" s="49" t="inlineStr">
        <is>
          <r>
            <t xml:space="preserve">COM-00833035</t>
          </r>
        </is>
      </c>
      <c r="C497" s="49" t="inlineStr">
        <is>
          <r>
            <t xml:space="preserve">MURETA PARA MEDIÇÃO - DIMENSÕES - 2,10x2,00x0,40M (REF ABR2024) (UN)</t>
          </r>
        </is>
      </c>
      <c r="D497" s="50" t="inlineStr">
        <is>
          <r>
            <t xml:space="preserve">UN</t>
          </r>
        </is>
      </c>
      <c r="E497" s="51" t="n">
        <v>1.0</v>
      </c>
      <c r="F497" s="52" t="n">
        <v>2.110169115E-4</v>
      </c>
      <c r="G497" s="52" t="n">
        <f>F497*E497</f>
        <v>2.110169115E-4</v>
      </c>
    </row>
    <row r="498" customHeight="1" ht="28">
      <c r="A498" s="49" t="inlineStr">
        <is>
          <r>
            <t xml:space="preserve">5.1</t>
          </r>
        </is>
      </c>
      <c r="B498" s="49" t="inlineStr">
        <is>
          <r>
            <t xml:space="preserve">97888</t>
          </r>
        </is>
      </c>
      <c r="C498" s="49" t="inlineStr">
        <is>
          <r>
            <t xml:space="preserve">CAIXA ENTERRADA ELÉTRICA RETANGULAR, EM ALVENARIA COM TIJOLOS CERÂMICOS MACIÇOS, FUNDO COM BRITA, DIMENSÕES INTERNAS: 0,6X0,6X0,6 M. AF_12/2020</t>
          </r>
        </is>
      </c>
      <c r="D498" s="50" t="inlineStr">
        <is>
          <r>
            <t xml:space="preserve">UN</t>
          </r>
        </is>
      </c>
      <c r="E498" s="51" t="n">
        <v>2.0</v>
      </c>
      <c r="F498" s="52" t="n">
        <v>4.20684352E-5</v>
      </c>
      <c r="G498" s="52" t="n">
        <f>F498*E498</f>
        <v>8.41368704E-5</v>
      </c>
    </row>
    <row r="499" customHeight="1" ht="15">
      <c r="A499" s="9" t="inlineStr"/>
      <c r="B499" s="9" t="inlineStr"/>
      <c r="C499" s="9" t="inlineStr"/>
      <c r="D499" s="9" t="inlineStr"/>
      <c r="E499" s="9" t="inlineStr"/>
      <c r="F499" s="53" t="inlineStr">
        <is>
          <r>
            <t xml:space="preserve">TOTAL:</t>
          </r>
        </is>
      </c>
      <c r="G499" s="54" t="n">
        <v>6.95508928322336E-4</v>
      </c>
    </row>
    <row r="500" customHeight="1" ht="24">
      <c r="A500" s="47" t="inlineStr">
        <is>
          <r>
            <t xml:space="preserve">[ </t>
          </r>
        </is>
      </c>
      <c r="B500" s="47" t="inlineStr">
        <is>
          <r>
            <rPr>
              <rFont val="Arial"/>
              <color rgb="000000"/>
              <sz val="7.0"/>
              <b val="true"/>
            </rPr>
            <t xml:space="preserve">00036397</t>
          </r>
        </is>
      </c>
      <c r="C500" s="47" t="inlineStr">
        <is>
          <r>
            <t xml:space="preserve">BETONEIRA, CAPACIDADE NOMINAL 600 L, CAPACIDADE DE MISTURA 360 L, MOTOR ELETRICO TRIFASICO 220/380V, POTENCIA 4CV, SEM CARREGADOR</t>
          </r>
        </is>
      </c>
      <c r="D500" s="48" t="inlineStr">
        <is>
          <r>
            <t xml:space="preserve">UN</t>
          </r>
        </is>
      </c>
      <c r="E500" s="9" t="inlineStr"/>
      <c r="F500" s="9" t="inlineStr"/>
      <c r="G500" s="9" t="inlineStr"/>
    </row>
    <row r="501" customHeight="1" ht="20">
      <c r="A501" s="49" t="inlineStr">
        <is>
          <r>
            <t xml:space="preserve">3.1</t>
          </r>
        </is>
      </c>
      <c r="B501" s="49" t="inlineStr">
        <is>
          <r>
            <t xml:space="preserve">COM-00833035</t>
          </r>
        </is>
      </c>
      <c r="C501" s="49" t="inlineStr">
        <is>
          <r>
            <t xml:space="preserve">MURETA PARA MEDIÇÃO - DIMENSÕES - 2,10x2,00x0,40M (REF ABR2024) (UN)</t>
          </r>
        </is>
      </c>
      <c r="D501" s="50" t="inlineStr">
        <is>
          <r>
            <t xml:space="preserve">UN</t>
          </r>
        </is>
      </c>
      <c r="E501" s="51" t="n">
        <v>1.0</v>
      </c>
      <c r="F501" s="52" t="n">
        <v>2.112532394E-5</v>
      </c>
      <c r="G501" s="52" t="n">
        <f>F501*E501</f>
        <v>2.112532394E-5</v>
      </c>
    </row>
    <row r="502" customHeight="1" ht="28">
      <c r="A502" s="49" t="inlineStr">
        <is>
          <r>
            <t xml:space="preserve">5.1</t>
          </r>
        </is>
      </c>
      <c r="B502" s="49" t="inlineStr">
        <is>
          <r>
            <t xml:space="preserve">97888</t>
          </r>
        </is>
      </c>
      <c r="C502" s="49" t="inlineStr">
        <is>
          <r>
            <t xml:space="preserve">CAIXA ENTERRADA ELÉTRICA RETANGULAR, EM ALVENARIA COM TIJOLOS CERÂMICOS MACIÇOS, FUNDO COM BRITA, DIMENSÕES INTERNAS: 0,6X0,6X0,6 M. AF_12/2020</t>
          </r>
        </is>
      </c>
      <c r="D502" s="50" t="inlineStr">
        <is>
          <r>
            <t xml:space="preserve">UN</t>
          </r>
        </is>
      </c>
      <c r="E502" s="51" t="n">
        <v>2.0</v>
      </c>
      <c r="F502" s="52" t="n">
        <v>7.65467136E-6</v>
      </c>
      <c r="G502" s="52" t="n">
        <f>F502*E502</f>
        <v>1.530934272E-5</v>
      </c>
    </row>
    <row r="503" customHeight="1" ht="15">
      <c r="A503" s="9" t="inlineStr"/>
      <c r="B503" s="9" t="inlineStr"/>
      <c r="C503" s="9" t="inlineStr"/>
      <c r="D503" s="9" t="inlineStr"/>
      <c r="E503" s="9" t="inlineStr"/>
      <c r="F503" s="53" t="inlineStr">
        <is>
          <r>
            <t xml:space="preserve">TOTAL:</t>
          </r>
        </is>
      </c>
      <c r="G503" s="54" t="n">
        <v>3.643466666E-5</v>
      </c>
    </row>
    <row r="504" customHeight="1" ht="16">
      <c r="A504" s="47" t="inlineStr">
        <is>
          <r>
            <t xml:space="preserve">[ Material ]</t>
          </r>
        </is>
      </c>
      <c r="B504" s="47" t="inlineStr">
        <is>
          <r>
            <rPr>
              <rFont val="Arial"/>
              <color rgb="000000"/>
              <sz val="7.0"/>
              <b val="true"/>
            </rPr>
            <t xml:space="preserve">00007271</t>
          </r>
        </is>
      </c>
      <c r="C504" s="47" t="inlineStr">
        <is>
          <r>
            <t xml:space="preserve">BLOCO CERAMICO / TIJOLO VAZADO PARA ALVENARIA DE VEDACAO, 8 FUROS NA HORIZONTAL DE 9 X 19 X 19 CM (L X A X C)</t>
          </r>
        </is>
      </c>
      <c r="D504" s="48" t="inlineStr">
        <is>
          <r>
            <t xml:space="preserve">UN</t>
          </r>
        </is>
      </c>
      <c r="E504" s="9" t="inlineStr"/>
      <c r="F504" s="9" t="inlineStr"/>
      <c r="G504" s="9" t="inlineStr"/>
    </row>
    <row r="505" customHeight="1" ht="20">
      <c r="A505" s="49" t="inlineStr">
        <is>
          <r>
            <t xml:space="preserve">3.1</t>
          </r>
        </is>
      </c>
      <c r="B505" s="49" t="inlineStr">
        <is>
          <r>
            <t xml:space="preserve">COM-00833035</t>
          </r>
        </is>
      </c>
      <c r="C505" s="49" t="inlineStr">
        <is>
          <r>
            <t xml:space="preserve">MURETA PARA MEDIÇÃO - DIMENSÕES - 2,10x2,00x0,40M (REF ABR2024) (UN)</t>
          </r>
        </is>
      </c>
      <c r="D505" s="50" t="inlineStr">
        <is>
          <r>
            <t xml:space="preserve">UN</t>
          </r>
        </is>
      </c>
      <c r="E505" s="51" t="n">
        <v>1.0</v>
      </c>
      <c r="F505" s="52" t="n">
        <v>280.269</v>
      </c>
      <c r="G505" s="52" t="n">
        <f>F505*E505</f>
        <v>280.269</v>
      </c>
    </row>
    <row r="506" customHeight="1" ht="15">
      <c r="A506" s="9" t="inlineStr"/>
      <c r="B506" s="9" t="inlineStr"/>
      <c r="C506" s="9" t="inlineStr"/>
      <c r="D506" s="9" t="inlineStr"/>
      <c r="E506" s="9" t="inlineStr"/>
      <c r="F506" s="53" t="inlineStr">
        <is>
          <r>
            <t xml:space="preserve">TOTAL:</t>
          </r>
        </is>
      </c>
      <c r="G506" s="54" t="n">
        <v>280.269</v>
      </c>
    </row>
    <row r="507" customHeight="1" ht="24">
      <c r="A507" s="47" t="inlineStr">
        <is>
          <r>
            <t xml:space="preserve">[ Material ]</t>
          </r>
        </is>
      </c>
      <c r="B507" s="47" t="inlineStr">
        <is>
          <r>
            <rPr>
              <rFont val="Arial"/>
              <color rgb="000000"/>
              <sz val="7.0"/>
              <b val="true"/>
            </rPr>
            <t xml:space="preserve">00001051</t>
          </r>
        </is>
      </c>
      <c r="C507" s="47" t="inlineStr">
        <is>
          <r>
            <t xml:space="preserve">CABECOTE PARA ENTRADA DE LINHA DE ALIMENTACAO PARA ELETRODUTO, EM LIGA DE ALUMINIO COM ACABAMENTO ANTI CORROSIVO, COM FIXACAO POR ENCAIXE LISO DE 360 GRAUS, DE 4"</t>
          </r>
        </is>
      </c>
      <c r="D507" s="48" t="inlineStr">
        <is>
          <r>
            <t xml:space="preserve">UN</t>
          </r>
        </is>
      </c>
      <c r="E507" s="9" t="inlineStr"/>
      <c r="F507" s="9" t="inlineStr"/>
      <c r="G507" s="9" t="inlineStr"/>
    </row>
    <row r="508" customHeight="1" ht="20">
      <c r="A508" s="49" t="inlineStr">
        <is>
          <r>
            <t xml:space="preserve">4.1</t>
          </r>
        </is>
      </c>
      <c r="B508" s="49" t="inlineStr">
        <is>
          <r>
            <t xml:space="preserve">COMP-73202410</t>
          </r>
        </is>
      </c>
      <c r="C508" s="49" t="inlineStr">
        <is>
          <r>
            <t xml:space="preserve">Estrutura tipo N3 com transformador 150 kva 220-0,127kv</t>
          </r>
        </is>
      </c>
      <c r="D508" s="50" t="inlineStr">
        <is>
          <r>
            <t xml:space="preserve">UN</t>
          </r>
        </is>
      </c>
      <c r="E508" s="51" t="n">
        <v>1.0</v>
      </c>
      <c r="F508" s="52" t="n">
        <v>1.0</v>
      </c>
      <c r="G508" s="52" t="n">
        <f>F508*E508</f>
        <v>1.0</v>
      </c>
    </row>
    <row r="509" customHeight="1" ht="15">
      <c r="A509" s="9" t="inlineStr"/>
      <c r="B509" s="9" t="inlineStr"/>
      <c r="C509" s="9" t="inlineStr"/>
      <c r="D509" s="9" t="inlineStr"/>
      <c r="E509" s="9" t="inlineStr"/>
      <c r="F509" s="53" t="inlineStr">
        <is>
          <r>
            <t xml:space="preserve">TOTAL:</t>
          </r>
        </is>
      </c>
      <c r="G509" s="54" t="n">
        <v>1.0</v>
      </c>
    </row>
    <row r="510" customHeight="1" ht="15">
      <c r="A510" s="47" t="inlineStr">
        <is>
          <r>
            <t xml:space="preserve">[ Material ]</t>
          </r>
        </is>
      </c>
      <c r="B510" s="47" t="inlineStr">
        <is>
          <r>
            <rPr>
              <rFont val="Arial"/>
              <color rgb="000000"/>
              <sz val="7.0"/>
              <b val="true"/>
            </rPr>
            <t xml:space="preserve">00000857</t>
          </r>
        </is>
      </c>
      <c r="C510" s="47" t="inlineStr">
        <is>
          <r>
            <t xml:space="preserve">CABO DE COBRE NU 16 MM2 MEIO-DURO</t>
          </r>
        </is>
      </c>
      <c r="D510" s="48" t="inlineStr">
        <is>
          <r>
            <t xml:space="preserve">M</t>
          </r>
        </is>
      </c>
      <c r="E510" s="9" t="inlineStr"/>
      <c r="F510" s="9" t="inlineStr"/>
      <c r="G510" s="9" t="inlineStr"/>
    </row>
    <row r="511" customHeight="1" ht="20">
      <c r="A511" s="49" t="inlineStr">
        <is>
          <r>
            <t xml:space="preserve">4.2</t>
          </r>
        </is>
      </c>
      <c r="B511" s="49" t="inlineStr">
        <is>
          <r>
            <t xml:space="preserve">COM-12956880</t>
          </r>
        </is>
      </c>
      <c r="C511" s="49" t="inlineStr">
        <is>
          <r>
            <t xml:space="preserve">Estrutura tipo N3-N3 com chave fusivel (UN)</t>
          </r>
        </is>
      </c>
      <c r="D511" s="50" t="inlineStr">
        <is>
          <r>
            <t xml:space="preserve">UN</t>
          </r>
        </is>
      </c>
      <c r="E511" s="51" t="n">
        <v>1.0</v>
      </c>
      <c r="F511" s="52" t="n">
        <v>12.0</v>
      </c>
      <c r="G511" s="52" t="n">
        <f>F511*E511</f>
        <v>12.0</v>
      </c>
    </row>
    <row r="512" customHeight="1" ht="15">
      <c r="A512" s="9" t="inlineStr"/>
      <c r="B512" s="9" t="inlineStr"/>
      <c r="C512" s="9" t="inlineStr"/>
      <c r="D512" s="9" t="inlineStr"/>
      <c r="E512" s="9" t="inlineStr"/>
      <c r="F512" s="53" t="inlineStr">
        <is>
          <r>
            <t xml:space="preserve">TOTAL:</t>
          </r>
        </is>
      </c>
      <c r="G512" s="54" t="n">
        <v>12.0</v>
      </c>
    </row>
    <row r="513" customHeight="1" ht="15">
      <c r="A513" s="47" t="inlineStr">
        <is>
          <r>
            <t xml:space="preserve">[ Material ]</t>
          </r>
        </is>
      </c>
      <c r="B513" s="47" t="inlineStr">
        <is>
          <r>
            <rPr>
              <rFont val="Arial"/>
              <color rgb="000000"/>
              <sz val="7.0"/>
              <b val="true"/>
            </rPr>
            <t xml:space="preserve">00000868</t>
          </r>
        </is>
      </c>
      <c r="C513" s="47" t="inlineStr">
        <is>
          <r>
            <t xml:space="preserve">CABO DE COBRE NU 25 MM2 MEIO-DURO</t>
          </r>
        </is>
      </c>
      <c r="D513" s="48" t="inlineStr">
        <is>
          <r>
            <t xml:space="preserve">M</t>
          </r>
        </is>
      </c>
      <c r="E513" s="9" t="inlineStr"/>
      <c r="F513" s="9" t="inlineStr"/>
      <c r="G513" s="9" t="inlineStr"/>
    </row>
    <row r="514" customHeight="1" ht="20">
      <c r="A514" s="49" t="inlineStr">
        <is>
          <r>
            <t xml:space="preserve">4.1</t>
          </r>
        </is>
      </c>
      <c r="B514" s="49" t="inlineStr">
        <is>
          <r>
            <t xml:space="preserve">COMP-73202410</t>
          </r>
        </is>
      </c>
      <c r="C514" s="49" t="inlineStr">
        <is>
          <r>
            <t xml:space="preserve">Estrutura tipo N3 com transformador 150 kva 220-0,127kv</t>
          </r>
        </is>
      </c>
      <c r="D514" s="50" t="inlineStr">
        <is>
          <r>
            <t xml:space="preserve">UN</t>
          </r>
        </is>
      </c>
      <c r="E514" s="51" t="n">
        <v>1.0</v>
      </c>
      <c r="F514" s="52" t="n">
        <v>5.0</v>
      </c>
      <c r="G514" s="52" t="n">
        <f>F514*E514</f>
        <v>5.0</v>
      </c>
    </row>
    <row r="515" customHeight="1" ht="15">
      <c r="A515" s="9" t="inlineStr"/>
      <c r="B515" s="9" t="inlineStr"/>
      <c r="C515" s="9" t="inlineStr"/>
      <c r="D515" s="9" t="inlineStr"/>
      <c r="E515" s="9" t="inlineStr"/>
      <c r="F515" s="53" t="inlineStr">
        <is>
          <r>
            <t xml:space="preserve">TOTAL:</t>
          </r>
        </is>
      </c>
      <c r="G515" s="54" t="n">
        <v>5.0</v>
      </c>
    </row>
    <row r="516" customHeight="1" ht="15">
      <c r="A516" s="47" t="inlineStr">
        <is>
          <r>
            <t xml:space="preserve">[ Material ]</t>
          </r>
        </is>
      </c>
      <c r="B516" s="47" t="inlineStr">
        <is>
          <r>
            <rPr>
              <rFont val="Arial"/>
              <color rgb="000000"/>
              <sz val="7.0"/>
              <b val="true"/>
            </rPr>
            <t xml:space="preserve">00000863</t>
          </r>
        </is>
      </c>
      <c r="C516" s="47" t="inlineStr">
        <is>
          <r>
            <t xml:space="preserve">CABO DE COBRE NU 35 MM2 MEIO-DURO</t>
          </r>
        </is>
      </c>
      <c r="D516" s="48" t="inlineStr">
        <is>
          <r>
            <t xml:space="preserve">M</t>
          </r>
        </is>
      </c>
      <c r="E516" s="9" t="inlineStr"/>
      <c r="F516" s="9" t="inlineStr"/>
      <c r="G516" s="9" t="inlineStr"/>
    </row>
    <row r="517" customHeight="1" ht="36">
      <c r="A517" s="49" t="inlineStr">
        <is>
          <r>
            <t xml:space="preserve">2.1</t>
          </r>
        </is>
      </c>
      <c r="B517" s="49" t="inlineStr">
        <is>
          <r>
            <t xml:space="preserve">100615</t>
          </r>
        </is>
      </c>
      <c r="C517" s="49" t="inlineStr">
        <is>
          <r>
            <t xml:space="preserve">ASSENTAMENTO DE POSTE DE CONCRETO COM COMPRIMENTO NOMINAL DE 12 M, CARGA NOMINAL DE 600 DAN, ENGASTAMENTO BASE CONCRETADA COM 1 M DE CONCRETO E 0,8 M DE SOLO (NÃO INCLUI FORNECIMENTO). AF_04/2025</t>
          </r>
        </is>
      </c>
      <c r="D517" s="50" t="inlineStr">
        <is>
          <r>
            <t xml:space="preserve">UN</t>
          </r>
        </is>
      </c>
      <c r="E517" s="51" t="n">
        <v>1.0</v>
      </c>
      <c r="F517" s="52" t="n">
        <v>12.0</v>
      </c>
      <c r="G517" s="52" t="n">
        <f>F517*E517</f>
        <v>12.0</v>
      </c>
    </row>
    <row r="518" customHeight="1" ht="36">
      <c r="A518" s="49" t="inlineStr">
        <is>
          <r>
            <t xml:space="preserve">2.4</t>
          </r>
        </is>
      </c>
      <c r="B518" s="49" t="inlineStr">
        <is>
          <r>
            <t xml:space="preserve">100616</t>
          </r>
        </is>
      </c>
      <c r="C518" s="49" t="inlineStr">
        <is>
          <r>
            <t xml:space="preserve">ASSENTAMENTO DE POSTE DE CONCRETO COM COMPRIMENTO NOMINAL DE 12 M, CARGA NOMINAL DE 1000 DAN, ENGASTAMENTO BASE CONCRETADA COM 1 M DE CONCRETO E 0,8 M DE SOLO (NÃO INCLUI FORNECIMENTO). AF_04/2025</t>
          </r>
        </is>
      </c>
      <c r="D518" s="50" t="inlineStr">
        <is>
          <r>
            <t xml:space="preserve">UN</t>
          </r>
        </is>
      </c>
      <c r="E518" s="51" t="n">
        <v>1.0</v>
      </c>
      <c r="F518" s="52" t="n">
        <v>12.0</v>
      </c>
      <c r="G518" s="52" t="n">
        <f>F518*E518</f>
        <v>12.0</v>
      </c>
    </row>
    <row r="519" customHeight="1" ht="15">
      <c r="A519" s="9" t="inlineStr"/>
      <c r="B519" s="9" t="inlineStr"/>
      <c r="C519" s="9" t="inlineStr"/>
      <c r="D519" s="9" t="inlineStr"/>
      <c r="E519" s="9" t="inlineStr"/>
      <c r="F519" s="53" t="inlineStr">
        <is>
          <r>
            <t xml:space="preserve">TOTAL:</t>
          </r>
        </is>
      </c>
      <c r="G519" s="54" t="n">
        <v>24.0</v>
      </c>
    </row>
    <row r="520" customHeight="1" ht="15">
      <c r="A520" s="47" t="inlineStr">
        <is>
          <r>
            <t xml:space="preserve">[ Material ]</t>
          </r>
        </is>
      </c>
      <c r="B520" s="47" t="inlineStr">
        <is>
          <r>
            <rPr>
              <rFont val="Arial"/>
              <color rgb="000000"/>
              <sz val="7.0"/>
              <b val="true"/>
            </rPr>
            <t xml:space="preserve">00000867</t>
          </r>
        </is>
      </c>
      <c r="C520" s="47" t="inlineStr">
        <is>
          <r>
            <t xml:space="preserve">CABO DE COBRE NU 50 MM2 MEIO-DURO</t>
          </r>
        </is>
      </c>
      <c r="D520" s="48" t="inlineStr">
        <is>
          <r>
            <t xml:space="preserve">M</t>
          </r>
        </is>
      </c>
      <c r="E520" s="9" t="inlineStr"/>
      <c r="F520" s="9" t="inlineStr"/>
      <c r="G520" s="9" t="inlineStr"/>
    </row>
    <row r="521" customHeight="1" ht="20">
      <c r="A521" s="49" t="inlineStr">
        <is>
          <r>
            <t xml:space="preserve">4.1</t>
          </r>
        </is>
      </c>
      <c r="B521" s="49" t="inlineStr">
        <is>
          <r>
            <t xml:space="preserve">COMP-73202410</t>
          </r>
        </is>
      </c>
      <c r="C521" s="49" t="inlineStr">
        <is>
          <r>
            <t xml:space="preserve">Estrutura tipo N3 com transformador 150 kva 220-0,127kv</t>
          </r>
        </is>
      </c>
      <c r="D521" s="50" t="inlineStr">
        <is>
          <r>
            <t xml:space="preserve">UN</t>
          </r>
        </is>
      </c>
      <c r="E521" s="51" t="n">
        <v>1.0</v>
      </c>
      <c r="F521" s="52" t="n">
        <v>40.0</v>
      </c>
      <c r="G521" s="52" t="n">
        <f>F521*E521</f>
        <v>40.0</v>
      </c>
    </row>
    <row r="522" customHeight="1" ht="15">
      <c r="A522" s="9" t="inlineStr"/>
      <c r="B522" s="9" t="inlineStr"/>
      <c r="C522" s="9" t="inlineStr"/>
      <c r="D522" s="9" t="inlineStr"/>
      <c r="E522" s="9" t="inlineStr"/>
      <c r="F522" s="53" t="inlineStr">
        <is>
          <r>
            <t xml:space="preserve">TOTAL:</t>
          </r>
        </is>
      </c>
      <c r="G522" s="54" t="n">
        <v>40.0</v>
      </c>
    </row>
    <row r="523" customHeight="1" ht="24">
      <c r="A523" s="47" t="inlineStr">
        <is>
          <r>
            <t xml:space="preserve">[ Material ]</t>
          </r>
        </is>
      </c>
      <c r="B523" s="47" t="inlineStr">
        <is>
          <r>
            <rPr>
              <rFont val="Arial"/>
              <color rgb="000000"/>
              <sz val="7.0"/>
              <b val="true"/>
            </rPr>
            <t xml:space="preserve">00001018</t>
          </r>
        </is>
      </c>
      <c r="C523" s="47" t="inlineStr">
        <is>
          <r>
            <t xml:space="preserve">CABO DE COBRE, FLEXIVEL, CLASSE 4 OU 5, ISOLACAO EM PVC/A, ANTICHAMA BWF-B, COBERTURA PVC-ST1, ANTICHAMA BWF-B, 1 CONDUTOR, 0,6/1 KV, SECAO NOMINAL 50 MM2</t>
          </r>
        </is>
      </c>
      <c r="D523" s="48" t="inlineStr">
        <is>
          <r>
            <t xml:space="preserve">M</t>
          </r>
        </is>
      </c>
      <c r="E523" s="9" t="inlineStr"/>
      <c r="F523" s="9" t="inlineStr"/>
      <c r="G523" s="9" t="inlineStr"/>
    </row>
    <row r="524" customHeight="1" ht="20">
      <c r="A524" s="49" t="inlineStr">
        <is>
          <r>
            <t xml:space="preserve">4.1</t>
          </r>
        </is>
      </c>
      <c r="B524" s="49" t="inlineStr">
        <is>
          <r>
            <t xml:space="preserve">COMP-73202410</t>
          </r>
        </is>
      </c>
      <c r="C524" s="49" t="inlineStr">
        <is>
          <r>
            <t xml:space="preserve">Estrutura tipo N3 com transformador 150 kva 220-0,127kv</t>
          </r>
        </is>
      </c>
      <c r="D524" s="50" t="inlineStr">
        <is>
          <r>
            <t xml:space="preserve">UN</t>
          </r>
        </is>
      </c>
      <c r="E524" s="51" t="n">
        <v>1.0</v>
      </c>
      <c r="F524" s="52" t="n">
        <v>58.0</v>
      </c>
      <c r="G524" s="52" t="n">
        <f>F524*E524</f>
        <v>58.0</v>
      </c>
    </row>
    <row r="525" customHeight="1" ht="15">
      <c r="A525" s="9" t="inlineStr"/>
      <c r="B525" s="9" t="inlineStr"/>
      <c r="C525" s="9" t="inlineStr"/>
      <c r="D525" s="9" t="inlineStr"/>
      <c r="E525" s="9" t="inlineStr"/>
      <c r="F525" s="53" t="inlineStr">
        <is>
          <r>
            <t xml:space="preserve">TOTAL:</t>
          </r>
        </is>
      </c>
      <c r="G525" s="54" t="n">
        <v>58.0</v>
      </c>
    </row>
    <row r="526" customHeight="1" ht="24">
      <c r="A526" s="47" t="inlineStr">
        <is>
          <r>
            <t xml:space="preserve">[ Material ]</t>
          </r>
        </is>
      </c>
      <c r="B526" s="47" t="inlineStr">
        <is>
          <r>
            <rPr>
              <rFont val="Arial"/>
              <color rgb="000000"/>
              <sz val="7.0"/>
              <b val="true"/>
            </rPr>
            <t xml:space="preserve">00000998</t>
          </r>
        </is>
      </c>
      <c r="C526" s="47" t="inlineStr">
        <is>
          <r>
            <t xml:space="preserve">CABO DE COBRE, FLEXIVEL, CLASSE 4 OU 5, ISOLACAO EM PVC/A, ANTICHAMA BWF-B, COBERTURA PVC-ST1, ANTICHAMA BWF-B, 1 CONDUTOR, 0,6/1 KV, SECAO NOMINAL 95 MM2</t>
          </r>
        </is>
      </c>
      <c r="D526" s="48" t="inlineStr">
        <is>
          <r>
            <t xml:space="preserve">M</t>
          </r>
        </is>
      </c>
      <c r="E526" s="9" t="inlineStr"/>
      <c r="F526" s="9" t="inlineStr"/>
      <c r="G526" s="9" t="inlineStr"/>
    </row>
    <row r="527" customHeight="1" ht="20">
      <c r="A527" s="49" t="inlineStr">
        <is>
          <r>
            <t xml:space="preserve">4.1</t>
          </r>
        </is>
      </c>
      <c r="B527" s="49" t="inlineStr">
        <is>
          <r>
            <t xml:space="preserve">COMP-73202410</t>
          </r>
        </is>
      </c>
      <c r="C527" s="49" t="inlineStr">
        <is>
          <r>
            <t xml:space="preserve">Estrutura tipo N3 com transformador 150 kva 220-0,127kv</t>
          </r>
        </is>
      </c>
      <c r="D527" s="50" t="inlineStr">
        <is>
          <r>
            <t xml:space="preserve">UN</t>
          </r>
        </is>
      </c>
      <c r="E527" s="51" t="n">
        <v>1.0</v>
      </c>
      <c r="F527" s="52" t="n">
        <v>174.0</v>
      </c>
      <c r="G527" s="52" t="n">
        <f>F527*E527</f>
        <v>174.0</v>
      </c>
    </row>
    <row r="528" customHeight="1" ht="15">
      <c r="A528" s="9" t="inlineStr"/>
      <c r="B528" s="9" t="inlineStr"/>
      <c r="C528" s="9" t="inlineStr"/>
      <c r="D528" s="9" t="inlineStr"/>
      <c r="E528" s="9" t="inlineStr"/>
      <c r="F528" s="53" t="inlineStr">
        <is>
          <r>
            <t xml:space="preserve">TOTAL:</t>
          </r>
        </is>
      </c>
      <c r="G528" s="54" t="n">
        <v>174.0</v>
      </c>
    </row>
    <row r="529" customHeight="1" ht="24">
      <c r="A529" s="47" t="inlineStr">
        <is>
          <r>
            <t xml:space="preserve">[ Material ]</t>
          </r>
        </is>
      </c>
      <c r="B529" s="47" t="inlineStr">
        <is>
          <r>
            <rPr>
              <rFont val="Arial"/>
              <color rgb="000000"/>
              <sz val="7.0"/>
              <b val="true"/>
            </rPr>
            <t xml:space="preserve">00043093</t>
          </r>
        </is>
      </c>
      <c r="C529" s="47" t="inlineStr">
        <is>
          <r>
            <t xml:space="preserve">CAIXA DE DERIVACAO PARA MEDIDOR DE ENERGIA, COM BARRAMENTO POLIFASICO, EM POLICARBONATO / TERMOPLASTICO - MODULO (PADRAO CONCESSIONARIA LOCAL)</t>
          </r>
        </is>
      </c>
      <c r="D529" s="48" t="inlineStr">
        <is>
          <r>
            <t xml:space="preserve">UN</t>
          </r>
        </is>
      </c>
      <c r="E529" s="9" t="inlineStr"/>
      <c r="F529" s="9" t="inlineStr"/>
      <c r="G529" s="9" t="inlineStr"/>
    </row>
    <row r="530" customHeight="1" ht="20">
      <c r="A530" s="49" t="inlineStr">
        <is>
          <r>
            <t xml:space="preserve">4.1</t>
          </r>
        </is>
      </c>
      <c r="B530" s="49" t="inlineStr">
        <is>
          <r>
            <t xml:space="preserve">COMP-73202410</t>
          </r>
        </is>
      </c>
      <c r="C530" s="49" t="inlineStr">
        <is>
          <r>
            <t xml:space="preserve">Estrutura tipo N3 com transformador 150 kva 220-0,127kv</t>
          </r>
        </is>
      </c>
      <c r="D530" s="50" t="inlineStr">
        <is>
          <r>
            <t xml:space="preserve">UN</t>
          </r>
        </is>
      </c>
      <c r="E530" s="51" t="n">
        <v>1.0</v>
      </c>
      <c r="F530" s="52" t="n">
        <v>1.0</v>
      </c>
      <c r="G530" s="52" t="n">
        <f>F530*E530</f>
        <v>1.0</v>
      </c>
    </row>
    <row r="531" customHeight="1" ht="15">
      <c r="A531" s="9" t="inlineStr"/>
      <c r="B531" s="9" t="inlineStr"/>
      <c r="C531" s="9" t="inlineStr"/>
      <c r="D531" s="9" t="inlineStr"/>
      <c r="E531" s="9" t="inlineStr"/>
      <c r="F531" s="53" t="inlineStr">
        <is>
          <r>
            <t xml:space="preserve">TOTAL:</t>
          </r>
        </is>
      </c>
      <c r="G531" s="54" t="n">
        <v>1.0</v>
      </c>
    </row>
    <row r="532" customHeight="1" ht="24">
      <c r="A532" s="47" t="inlineStr">
        <is>
          <r>
            <t xml:space="preserve">[ Material ]</t>
          </r>
        </is>
      </c>
      <c r="B532" s="47" t="inlineStr">
        <is>
          <r>
            <rPr>
              <rFont val="Arial"/>
              <color rgb="000000"/>
              <sz val="7.0"/>
              <b val="true"/>
            </rPr>
            <t xml:space="preserve">00034643</t>
          </r>
        </is>
      </c>
      <c r="C532" s="47" t="inlineStr">
        <is>
          <r>
            <t xml:space="preserve">CAIXA DE INSPECAO PARA ATERRAMENTO E PARA RAIOS, EM POLIPROPILENO, DIAMETRO = 300 MM X ALTURA = 400 MM (INCLUIDA TAMPA SEM ESCOTILHA)</t>
          </r>
        </is>
      </c>
      <c r="D532" s="48" t="inlineStr">
        <is>
          <r>
            <t xml:space="preserve">UN</t>
          </r>
        </is>
      </c>
      <c r="E532" s="9" t="inlineStr"/>
      <c r="F532" s="9" t="inlineStr"/>
      <c r="G532" s="9" t="inlineStr"/>
    </row>
    <row r="533" customHeight="1" ht="20">
      <c r="A533" s="49" t="inlineStr">
        <is>
          <r>
            <t xml:space="preserve">4.1</t>
          </r>
        </is>
      </c>
      <c r="B533" s="49" t="inlineStr">
        <is>
          <r>
            <t xml:space="preserve">COMP-73202410</t>
          </r>
        </is>
      </c>
      <c r="C533" s="49" t="inlineStr">
        <is>
          <r>
            <t xml:space="preserve">Estrutura tipo N3 com transformador 150 kva 220-0,127kv</t>
          </r>
        </is>
      </c>
      <c r="D533" s="50" t="inlineStr">
        <is>
          <r>
            <t xml:space="preserve">UN</t>
          </r>
        </is>
      </c>
      <c r="E533" s="51" t="n">
        <v>1.0</v>
      </c>
      <c r="F533" s="52" t="n">
        <v>1.0</v>
      </c>
      <c r="G533" s="52" t="n">
        <f>F533*E533</f>
        <v>1.0</v>
      </c>
    </row>
    <row r="534" customHeight="1" ht="15">
      <c r="A534" s="9" t="inlineStr"/>
      <c r="B534" s="9" t="inlineStr"/>
      <c r="C534" s="9" t="inlineStr"/>
      <c r="D534" s="9" t="inlineStr"/>
      <c r="E534" s="9" t="inlineStr"/>
      <c r="F534" s="53" t="inlineStr">
        <is>
          <r>
            <t xml:space="preserve">TOTAL:</t>
          </r>
        </is>
      </c>
      <c r="G534" s="54" t="n">
        <v>1.0</v>
      </c>
    </row>
    <row r="535" customHeight="1" ht="16">
      <c r="A535" s="47" t="inlineStr">
        <is>
          <r>
            <t xml:space="preserve">[ Material ]</t>
          </r>
        </is>
      </c>
      <c r="B535" s="47" t="inlineStr">
        <is>
          <r>
            <rPr>
              <rFont val="Arial"/>
              <color rgb="000000"/>
              <sz val="7.0"/>
              <b val="true"/>
            </rPr>
            <t xml:space="preserve">00039692</t>
          </r>
        </is>
      </c>
      <c r="C535" s="47" t="inlineStr">
        <is>
          <r>
            <t xml:space="preserve">CAIXA DE PROTECAO PARA TRANSFORMADOR CORRENTE, EM CHAPA DE ACO 18 USG (PADRAO DA CONCESSIONARIA LOCAL)</t>
          </r>
        </is>
      </c>
      <c r="D535" s="48" t="inlineStr">
        <is>
          <r>
            <t xml:space="preserve">UN</t>
          </r>
        </is>
      </c>
      <c r="E535" s="9" t="inlineStr"/>
      <c r="F535" s="9" t="inlineStr"/>
      <c r="G535" s="9" t="inlineStr"/>
    </row>
    <row r="536" customHeight="1" ht="20">
      <c r="A536" s="49" t="inlineStr">
        <is>
          <r>
            <t xml:space="preserve">4.1</t>
          </r>
        </is>
      </c>
      <c r="B536" s="49" t="inlineStr">
        <is>
          <r>
            <t xml:space="preserve">COMP-73202410</t>
          </r>
        </is>
      </c>
      <c r="C536" s="49" t="inlineStr">
        <is>
          <r>
            <t xml:space="preserve">Estrutura tipo N3 com transformador 150 kva 220-0,127kv</t>
          </r>
        </is>
      </c>
      <c r="D536" s="50" t="inlineStr">
        <is>
          <r>
            <t xml:space="preserve">UN</t>
          </r>
        </is>
      </c>
      <c r="E536" s="51" t="n">
        <v>1.0</v>
      </c>
      <c r="F536" s="52" t="n">
        <v>1.0</v>
      </c>
      <c r="G536" s="52" t="n">
        <f>F536*E536</f>
        <v>1.0</v>
      </c>
    </row>
    <row r="537" customHeight="1" ht="15">
      <c r="A537" s="9" t="inlineStr"/>
      <c r="B537" s="9" t="inlineStr"/>
      <c r="C537" s="9" t="inlineStr"/>
      <c r="D537" s="9" t="inlineStr"/>
      <c r="E537" s="9" t="inlineStr"/>
      <c r="F537" s="53" t="inlineStr">
        <is>
          <r>
            <t xml:space="preserve">TOTAL:</t>
          </r>
        </is>
      </c>
      <c r="G537" s="54" t="n">
        <v>1.0</v>
      </c>
    </row>
    <row r="538" customHeight="1" ht="15">
      <c r="A538" s="47" t="inlineStr">
        <is>
          <r>
            <t xml:space="preserve">[ Material ]</t>
          </r>
        </is>
      </c>
      <c r="B538" s="47" t="inlineStr">
        <is>
          <r>
            <rPr>
              <rFont val="Arial"/>
              <color rgb="000000"/>
              <sz val="7.0"/>
              <b val="true"/>
            </rPr>
            <t xml:space="preserve">00001106</t>
          </r>
        </is>
      </c>
      <c r="C538" s="47" t="inlineStr">
        <is>
          <r>
            <t xml:space="preserve">CAL HIDRATADA CH-I PARA ARGAMASSAS</t>
          </r>
        </is>
      </c>
      <c r="D538" s="48" t="inlineStr">
        <is>
          <r>
            <t xml:space="preserve">KG</t>
          </r>
        </is>
      </c>
      <c r="E538" s="9" t="inlineStr"/>
      <c r="F538" s="9" t="inlineStr"/>
      <c r="G538" s="9" t="inlineStr"/>
    </row>
    <row r="539" customHeight="1" ht="20">
      <c r="A539" s="49" t="inlineStr">
        <is>
          <r>
            <t xml:space="preserve">3.1</t>
          </r>
        </is>
      </c>
      <c r="B539" s="49" t="inlineStr">
        <is>
          <r>
            <t xml:space="preserve">COM-00833035</t>
          </r>
        </is>
      </c>
      <c r="C539" s="49" t="inlineStr">
        <is>
          <r>
            <t xml:space="preserve">MURETA PARA MEDIÇÃO - DIMENSÕES - 2,10x2,00x0,40M (REF ABR2024) (UN)</t>
          </r>
        </is>
      </c>
      <c r="D539" s="50" t="inlineStr">
        <is>
          <r>
            <t xml:space="preserve">UN</t>
          </r>
        </is>
      </c>
      <c r="E539" s="51" t="n">
        <v>1.0</v>
      </c>
      <c r="F539" s="52" t="n">
        <v>85.8165015</v>
      </c>
      <c r="G539" s="52" t="n">
        <f>F539*E539</f>
        <v>85.8165015</v>
      </c>
    </row>
    <row r="540" customHeight="1" ht="15">
      <c r="A540" s="9" t="inlineStr"/>
      <c r="B540" s="9" t="inlineStr"/>
      <c r="C540" s="9" t="inlineStr"/>
      <c r="D540" s="9" t="inlineStr"/>
      <c r="E540" s="9" t="inlineStr"/>
      <c r="F540" s="53" t="inlineStr">
        <is>
          <r>
            <t xml:space="preserve">TOTAL:</t>
          </r>
        </is>
      </c>
      <c r="G540" s="54" t="n">
        <v>85.8165015</v>
      </c>
    </row>
    <row r="541" customHeight="1" ht="24">
      <c r="A541" s="47" t="inlineStr">
        <is>
          <r>
            <t xml:space="preserve">[ </t>
          </r>
        </is>
      </c>
      <c r="B541" s="47" t="inlineStr">
        <is>
          <r>
            <rPr>
              <rFont val="Arial"/>
              <color rgb="000000"/>
              <sz val="7.0"/>
              <b val="true"/>
            </rPr>
            <t xml:space="preserve">00037752</t>
          </r>
        </is>
      </c>
      <c r="C541" s="47" t="inlineStr">
        <is>
          <r>
            <t xml:space="preserve">CAMINHAO TOCO, PESO BRUTO TOTAL 16000 KG, CARGA UTIL MAXIMA 11030 KG, DISTANCIA ENTRE EIXOS 5,41 M, POTENCIA 185 CV (INCLUI CABINE E CHASSI, NAO INCLUI CARROCERIA)</t>
          </r>
        </is>
      </c>
      <c r="D541" s="48" t="inlineStr">
        <is>
          <r>
            <t xml:space="preserve">UN</t>
          </r>
        </is>
      </c>
      <c r="E541" s="9" t="inlineStr"/>
      <c r="F541" s="9" t="inlineStr"/>
      <c r="G541" s="9" t="inlineStr"/>
    </row>
    <row r="542" customHeight="1" ht="36">
      <c r="A542" s="49" t="inlineStr">
        <is>
          <r>
            <t xml:space="preserve">2.1</t>
          </r>
        </is>
      </c>
      <c r="B542" s="49" t="inlineStr">
        <is>
          <r>
            <t xml:space="preserve">100615</t>
          </r>
        </is>
      </c>
      <c r="C542" s="49" t="inlineStr">
        <is>
          <r>
            <t xml:space="preserve">ASSENTAMENTO DE POSTE DE CONCRETO COM COMPRIMENTO NOMINAL DE 12 M, CARGA NOMINAL DE 600 DAN, ENGASTAMENTO BASE CONCRETADA COM 1 M DE CONCRETO E 0,8 M DE SOLO (NÃO INCLUI FORNECIMENTO). AF_04/2025</t>
          </r>
        </is>
      </c>
      <c r="D542" s="50" t="inlineStr">
        <is>
          <r>
            <t xml:space="preserve">UN</t>
          </r>
        </is>
      </c>
      <c r="E542" s="51" t="n">
        <v>1.0</v>
      </c>
      <c r="F542" s="52" t="n">
        <v>6.286404941E-5</v>
      </c>
      <c r="G542" s="52" t="n">
        <f>F542*E542</f>
        <v>6.286404941E-5</v>
      </c>
    </row>
    <row r="543" customHeight="1" ht="36">
      <c r="A543" s="49" t="inlineStr">
        <is>
          <r>
            <t xml:space="preserve">2.4</t>
          </r>
        </is>
      </c>
      <c r="B543" s="49" t="inlineStr">
        <is>
          <r>
            <t xml:space="preserve">100616</t>
          </r>
        </is>
      </c>
      <c r="C543" s="49" t="inlineStr">
        <is>
          <r>
            <t xml:space="preserve">ASSENTAMENTO DE POSTE DE CONCRETO COM COMPRIMENTO NOMINAL DE 12 M, CARGA NOMINAL DE 1000 DAN, ENGASTAMENTO BASE CONCRETADA COM 1 M DE CONCRETO E 0,8 M DE SOLO (NÃO INCLUI FORNECIMENTO). AF_04/2025</t>
          </r>
        </is>
      </c>
      <c r="D543" s="50" t="inlineStr">
        <is>
          <r>
            <t xml:space="preserve">UN</t>
          </r>
        </is>
      </c>
      <c r="E543" s="51" t="n">
        <v>1.0</v>
      </c>
      <c r="F543" s="52" t="n">
        <v>6.433457741E-5</v>
      </c>
      <c r="G543" s="52" t="n">
        <f>F543*E543</f>
        <v>6.433457741E-5</v>
      </c>
    </row>
    <row r="544" customHeight="1" ht="15">
      <c r="A544" s="9" t="inlineStr"/>
      <c r="B544" s="9" t="inlineStr"/>
      <c r="C544" s="9" t="inlineStr"/>
      <c r="D544" s="9" t="inlineStr"/>
      <c r="E544" s="9" t="inlineStr"/>
      <c r="F544" s="53" t="inlineStr">
        <is>
          <r>
            <t xml:space="preserve">TOTAL:</t>
          </r>
        </is>
      </c>
      <c r="G544" s="54" t="n">
        <v>1.2719862682E-4</v>
      </c>
    </row>
    <row r="545" customHeight="1" ht="24">
      <c r="A545" s="47" t="inlineStr">
        <is>
          <r>
            <t xml:space="preserve">[ </t>
          </r>
        </is>
      </c>
      <c r="B545" s="47" t="inlineStr">
        <is>
          <r>
            <rPr>
              <rFont val="Arial"/>
              <color rgb="000000"/>
              <sz val="7.0"/>
              <b val="true"/>
            </rPr>
            <t xml:space="preserve">00037758</t>
          </r>
        </is>
      </c>
      <c r="C545" s="47" t="inlineStr">
        <is>
          <r>
            <t xml:space="preserve">CAMINHAO TRUCADO, PESO BRUTO TOTAL 23000 KG, CARGA UTIL MAXIMA 15285 KG, DISTANCIA ENTRE EIXOS 4,80 M, POTENCIA 326 CV (INCLUI CABINE E CHASSI, NAO INCLUI CARROCERIA)</t>
          </r>
        </is>
      </c>
      <c r="D545" s="48" t="inlineStr">
        <is>
          <r>
            <t xml:space="preserve">UN</t>
          </r>
        </is>
      </c>
      <c r="E545" s="9" t="inlineStr"/>
      <c r="F545" s="9" t="inlineStr"/>
      <c r="G545" s="9" t="inlineStr"/>
    </row>
    <row r="546" customHeight="1" ht="20">
      <c r="A546" s="49" t="inlineStr">
        <is>
          <r>
            <t xml:space="preserve">3.1</t>
          </r>
        </is>
      </c>
      <c r="B546" s="49" t="inlineStr">
        <is>
          <r>
            <t xml:space="preserve">COM-00833035</t>
          </r>
        </is>
      </c>
      <c r="C546" s="49" t="inlineStr">
        <is>
          <r>
            <t xml:space="preserve">MURETA PARA MEDIÇÃO - DIMENSÕES - 2,10x2,00x0,40M (REF ABR2024) (UN)</t>
          </r>
        </is>
      </c>
      <c r="D546" s="50" t="inlineStr">
        <is>
          <r>
            <t xml:space="preserve">UN</t>
          </r>
        </is>
      </c>
      <c r="E546" s="51" t="n">
        <v>1.0</v>
      </c>
      <c r="F546" s="52" t="n">
        <v>5.37456E-8</v>
      </c>
      <c r="G546" s="52" t="n">
        <f>F546*E546</f>
        <v>5.37456E-8</v>
      </c>
    </row>
    <row r="547" customHeight="1" ht="15">
      <c r="A547" s="9" t="inlineStr"/>
      <c r="B547" s="9" t="inlineStr"/>
      <c r="C547" s="9" t="inlineStr"/>
      <c r="D547" s="9" t="inlineStr"/>
      <c r="E547" s="9" t="inlineStr"/>
      <c r="F547" s="53" t="inlineStr">
        <is>
          <r>
            <t xml:space="preserve">TOTAL:</t>
          </r>
        </is>
      </c>
      <c r="G547" s="54" t="n">
        <v>5.37456E-8</v>
      </c>
    </row>
    <row r="548" customHeight="1" ht="15">
      <c r="A548" s="47" t="inlineStr">
        <is>
          <r>
            <t xml:space="preserve">[ Mão de Obra </t>
          </r>
        </is>
      </c>
      <c r="B548" s="47" t="inlineStr">
        <is>
          <r>
            <rPr>
              <rFont val="Arial"/>
              <color rgb="000000"/>
              <sz val="7.0"/>
              <b val="true"/>
            </rPr>
            <t xml:space="preserve">00006117</t>
          </r>
        </is>
      </c>
      <c r="C548" s="47" t="inlineStr">
        <is>
          <r>
            <t xml:space="preserve">CARPINTEIRO AUXILIAR (HORISTA)</t>
          </r>
        </is>
      </c>
      <c r="D548" s="48" t="inlineStr">
        <is>
          <r>
            <t xml:space="preserve">H</t>
          </r>
        </is>
      </c>
      <c r="E548" s="9" t="inlineStr"/>
      <c r="F548" s="9" t="inlineStr"/>
      <c r="G548" s="9" t="inlineStr"/>
    </row>
    <row r="549" customHeight="1" ht="20">
      <c r="A549" s="49" t="inlineStr">
        <is>
          <r>
            <t xml:space="preserve">3.1</t>
          </r>
        </is>
      </c>
      <c r="B549" s="49" t="inlineStr">
        <is>
          <r>
            <t xml:space="preserve">COM-00833035</t>
          </r>
        </is>
      </c>
      <c r="C549" s="49" t="inlineStr">
        <is>
          <r>
            <t xml:space="preserve">MURETA PARA MEDIÇÃO - DIMENSÕES - 2,10x2,00x0,40M (REF ABR2024) (UN)</t>
          </r>
        </is>
      </c>
      <c r="D549" s="50" t="inlineStr">
        <is>
          <r>
            <t xml:space="preserve">UN</t>
          </r>
        </is>
      </c>
      <c r="E549" s="51" t="n">
        <v>1.0</v>
      </c>
      <c r="F549" s="52" t="n">
        <v>2.4031140416</v>
      </c>
      <c r="G549" s="52" t="n">
        <f>F549*E549</f>
        <v>2.4031140416</v>
      </c>
    </row>
    <row r="550" customHeight="1" ht="28">
      <c r="A550" s="49" t="inlineStr">
        <is>
          <r>
            <t xml:space="preserve">5.1</t>
          </r>
        </is>
      </c>
      <c r="B550" s="49" t="inlineStr">
        <is>
          <r>
            <t xml:space="preserve">97888</t>
          </r>
        </is>
      </c>
      <c r="C550" s="49" t="inlineStr">
        <is>
          <r>
            <t xml:space="preserve">CAIXA ENTERRADA ELÉTRICA RETANGULAR, EM ALVENARIA COM TIJOLOS CERÂMICOS MACIÇOS, FUNDO COM BRITA, DIMENSÕES INTERNAS: 0,6X0,6X0,6 M. AF_12/2020</t>
          </r>
        </is>
      </c>
      <c r="D550" s="50" t="inlineStr">
        <is>
          <r>
            <t xml:space="preserve">UN</t>
          </r>
        </is>
      </c>
      <c r="E550" s="51" t="n">
        <v>2.0</v>
      </c>
      <c r="F550" s="52" t="n">
        <v>0.0334412940288</v>
      </c>
      <c r="G550" s="52" t="n">
        <f>F550*E550</f>
        <v>0.0668825880576</v>
      </c>
    </row>
    <row r="551" customHeight="1" ht="15">
      <c r="A551" s="9" t="inlineStr"/>
      <c r="B551" s="9" t="inlineStr"/>
      <c r="C551" s="9" t="inlineStr"/>
      <c r="D551" s="9" t="inlineStr"/>
      <c r="E551" s="9" t="inlineStr"/>
      <c r="F551" s="53" t="inlineStr">
        <is>
          <r>
            <t xml:space="preserve">TOTAL:</t>
          </r>
        </is>
      </c>
      <c r="G551" s="54" t="n">
        <v>2.4699966296576</v>
      </c>
    </row>
    <row r="552" customHeight="1" ht="15">
      <c r="A552" s="47" t="inlineStr">
        <is>
          <r>
            <t xml:space="preserve">[ Mão de Obra </t>
          </r>
        </is>
      </c>
      <c r="B552" s="47" t="inlineStr">
        <is>
          <r>
            <rPr>
              <rFont val="Arial"/>
              <color rgb="000000"/>
              <sz val="7.0"/>
              <b val="true"/>
            </rPr>
            <t xml:space="preserve">00001214</t>
          </r>
        </is>
      </c>
      <c r="C552" s="47" t="inlineStr">
        <is>
          <r>
            <t xml:space="preserve">CARPINTEIRO DE ESQUADRIAS (HORISTA)</t>
          </r>
        </is>
      </c>
      <c r="D552" s="48" t="inlineStr">
        <is>
          <r>
            <t xml:space="preserve">H</t>
          </r>
        </is>
      </c>
      <c r="E552" s="9" t="inlineStr"/>
      <c r="F552" s="9" t="inlineStr"/>
      <c r="G552" s="9" t="inlineStr"/>
    </row>
    <row r="553" customHeight="1" ht="28">
      <c r="A553" s="49" t="inlineStr">
        <is>
          <r>
            <t xml:space="preserve">5.1</t>
          </r>
        </is>
      </c>
      <c r="B553" s="49" t="inlineStr">
        <is>
          <r>
            <t xml:space="preserve">97888</t>
          </r>
        </is>
      </c>
      <c r="C553" s="49" t="inlineStr">
        <is>
          <r>
            <t xml:space="preserve">CAIXA ENTERRADA ELÉTRICA RETANGULAR, EM ALVENARIA COM TIJOLOS CERÂMICOS MACIÇOS, FUNDO COM BRITA, DIMENSÕES INTERNAS: 0,6X0,6X0,6 M. AF_12/2020</t>
          </r>
        </is>
      </c>
      <c r="D553" s="50" t="inlineStr">
        <is>
          <r>
            <t xml:space="preserve">UN</t>
          </r>
        </is>
      </c>
      <c r="E553" s="51" t="n">
        <v>2.0</v>
      </c>
      <c r="F553" s="52" t="n">
        <v>0.167206470144</v>
      </c>
      <c r="G553" s="52" t="n">
        <f>F553*E553</f>
        <v>0.334412940288</v>
      </c>
    </row>
    <row r="554" customHeight="1" ht="15">
      <c r="A554" s="9" t="inlineStr"/>
      <c r="B554" s="9" t="inlineStr"/>
      <c r="C554" s="9" t="inlineStr"/>
      <c r="D554" s="9" t="inlineStr"/>
      <c r="E554" s="9" t="inlineStr"/>
      <c r="F554" s="53" t="inlineStr">
        <is>
          <r>
            <t xml:space="preserve">TOTAL:</t>
          </r>
        </is>
      </c>
      <c r="G554" s="54" t="n">
        <v>0.334412940288</v>
      </c>
    </row>
    <row r="555" customHeight="1" ht="15">
      <c r="A555" s="47" t="inlineStr">
        <is>
          <r>
            <t xml:space="preserve">[ Mão de Obra </t>
          </r>
        </is>
      </c>
      <c r="B555" s="47" t="inlineStr">
        <is>
          <r>
            <rPr>
              <rFont val="Arial"/>
              <color rgb="000000"/>
              <sz val="7.0"/>
              <b val="true"/>
            </rPr>
            <t xml:space="preserve">00001213</t>
          </r>
        </is>
      </c>
      <c r="C555" s="47" t="inlineStr">
        <is>
          <r>
            <t xml:space="preserve">CARPINTEIRO DE FORMAS PARA CONCRETO (HORISTA)</t>
          </r>
        </is>
      </c>
      <c r="D555" s="48" t="inlineStr">
        <is>
          <r>
            <t xml:space="preserve">H</t>
          </r>
        </is>
      </c>
      <c r="E555" s="9" t="inlineStr"/>
      <c r="F555" s="9" t="inlineStr"/>
      <c r="G555" s="9" t="inlineStr"/>
    </row>
    <row r="556" customHeight="1" ht="20">
      <c r="A556" s="49" t="inlineStr">
        <is>
          <r>
            <t xml:space="preserve">3.1</t>
          </r>
        </is>
      </c>
      <c r="B556" s="49" t="inlineStr">
        <is>
          <r>
            <t xml:space="preserve">COM-00833035</t>
          </r>
        </is>
      </c>
      <c r="C556" s="49" t="inlineStr">
        <is>
          <r>
            <t xml:space="preserve">MURETA PARA MEDIÇÃO - DIMENSÕES - 2,10x2,00x0,40M (REF ABR2024) (UN)</t>
          </r>
        </is>
      </c>
      <c r="D556" s="50" t="inlineStr">
        <is>
          <r>
            <t xml:space="preserve">UN</t>
          </r>
        </is>
      </c>
      <c r="E556" s="51" t="n">
        <v>1.0</v>
      </c>
      <c r="F556" s="52" t="n">
        <v>4.0842040194</v>
      </c>
      <c r="G556" s="52" t="n">
        <f>F556*E556</f>
        <v>4.0842040194</v>
      </c>
    </row>
    <row r="557" customHeight="1" ht="15">
      <c r="A557" s="9" t="inlineStr"/>
      <c r="B557" s="9" t="inlineStr"/>
      <c r="C557" s="9" t="inlineStr"/>
      <c r="D557" s="9" t="inlineStr"/>
      <c r="E557" s="9" t="inlineStr"/>
      <c r="F557" s="53" t="inlineStr">
        <is>
          <r>
            <t xml:space="preserve">TOTAL:</t>
          </r>
        </is>
      </c>
      <c r="G557" s="54" t="n">
        <v>4.0842040194</v>
      </c>
    </row>
    <row r="558" customHeight="1" ht="24">
      <c r="A558" s="47" t="inlineStr">
        <is>
          <r>
            <t xml:space="preserve">[ Material ]</t>
          </r>
        </is>
      </c>
      <c r="B558" s="47" t="inlineStr">
        <is>
          <r>
            <rPr>
              <rFont val="Arial"/>
              <color rgb="000000"/>
              <sz val="7.0"/>
              <b val="true"/>
            </rPr>
            <t xml:space="preserve">00001358</t>
          </r>
        </is>
      </c>
      <c r="C558" s="47" t="inlineStr">
        <is>
          <r>
            <t xml:space="preserve">CHAPA/PAINEL DE MADEIRA COMPENSADA RESINADA (MADEIRITE RESINADO ROSA) PARA FORMA DE CONCRETO, DE 2200 X 1100 MM, E = 17 MM</t>
          </r>
        </is>
      </c>
      <c r="D558" s="48" t="inlineStr">
        <is>
          <r>
            <t xml:space="preserve">M2</t>
          </r>
        </is>
      </c>
      <c r="E558" s="9" t="inlineStr"/>
      <c r="F558" s="9" t="inlineStr"/>
      <c r="G558" s="9" t="inlineStr"/>
    </row>
    <row r="559" customHeight="1" ht="28">
      <c r="A559" s="49" t="inlineStr">
        <is>
          <r>
            <t xml:space="preserve">5.1</t>
          </r>
        </is>
      </c>
      <c r="B559" s="49" t="inlineStr">
        <is>
          <r>
            <t xml:space="preserve">97888</t>
          </r>
        </is>
      </c>
      <c r="C559" s="49" t="inlineStr">
        <is>
          <r>
            <t xml:space="preserve">CAIXA ENTERRADA ELÉTRICA RETANGULAR, EM ALVENARIA COM TIJOLOS CERÂMICOS MACIÇOS, FUNDO COM BRITA, DIMENSÕES INTERNAS: 0,6X0,6X0,6 M. AF_12/2020</t>
          </r>
        </is>
      </c>
      <c r="D559" s="50" t="inlineStr">
        <is>
          <r>
            <t xml:space="preserve">UN</t>
          </r>
        </is>
      </c>
      <c r="E559" s="51" t="n">
        <v>2.0</v>
      </c>
      <c r="F559" s="52" t="n">
        <v>0.05874176</v>
      </c>
      <c r="G559" s="52" t="n">
        <f>F559*E559</f>
        <v>0.11748352</v>
      </c>
    </row>
    <row r="560" customHeight="1" ht="15">
      <c r="A560" s="9" t="inlineStr"/>
      <c r="B560" s="9" t="inlineStr"/>
      <c r="C560" s="9" t="inlineStr"/>
      <c r="D560" s="9" t="inlineStr"/>
      <c r="E560" s="9" t="inlineStr"/>
      <c r="F560" s="53" t="inlineStr">
        <is>
          <r>
            <t xml:space="preserve">TOTAL:</t>
          </r>
        </is>
      </c>
      <c r="G560" s="54" t="n">
        <v>0.11748352</v>
      </c>
    </row>
    <row r="561" customHeight="1" ht="15">
      <c r="A561" s="47" t="inlineStr">
        <is>
          <r>
            <t xml:space="preserve">[ Material ]</t>
          </r>
        </is>
      </c>
      <c r="B561" s="47" t="inlineStr">
        <is>
          <r>
            <rPr>
              <rFont val="Arial"/>
              <color rgb="000000"/>
              <sz val="7.0"/>
              <b val="true"/>
            </rPr>
            <t xml:space="preserve">00001379</t>
          </r>
        </is>
      </c>
      <c r="C561" s="47" t="inlineStr">
        <is>
          <r>
            <t xml:space="preserve">CIMENTO PORTLAND COMPOSTO CP II-32</t>
          </r>
        </is>
      </c>
      <c r="D561" s="48" t="inlineStr">
        <is>
          <r>
            <t xml:space="preserve">KG</t>
          </r>
        </is>
      </c>
      <c r="E561" s="9" t="inlineStr"/>
      <c r="F561" s="9" t="inlineStr"/>
      <c r="G561" s="9" t="inlineStr"/>
    </row>
    <row r="562" customHeight="1" ht="36">
      <c r="A562" s="49" t="inlineStr">
        <is>
          <r>
            <t xml:space="preserve">2.1</t>
          </r>
        </is>
      </c>
      <c r="B562" s="49" t="inlineStr">
        <is>
          <r>
            <t xml:space="preserve">100615</t>
          </r>
        </is>
      </c>
      <c r="C562" s="49" t="inlineStr">
        <is>
          <r>
            <t xml:space="preserve">ASSENTAMENTO DE POSTE DE CONCRETO COM COMPRIMENTO NOMINAL DE 12 M, CARGA NOMINAL DE 600 DAN, ENGASTAMENTO BASE CONCRETADA COM 1 M DE CONCRETO E 0,8 M DE SOLO (NÃO INCLUI FORNECIMENTO). AF_04/2025</t>
          </r>
        </is>
      </c>
      <c r="D562" s="50" t="inlineStr">
        <is>
          <r>
            <t xml:space="preserve">UN</t>
          </r>
        </is>
      </c>
      <c r="E562" s="51" t="n">
        <v>1.0</v>
      </c>
      <c r="F562" s="52" t="n">
        <v>166.16634599692</v>
      </c>
      <c r="G562" s="52" t="n">
        <f>F562*E562</f>
        <v>166.16634599692</v>
      </c>
    </row>
    <row r="563" customHeight="1" ht="36">
      <c r="A563" s="49" t="inlineStr">
        <is>
          <r>
            <t xml:space="preserve">2.4</t>
          </r>
        </is>
      </c>
      <c r="B563" s="49" t="inlineStr">
        <is>
          <r>
            <t xml:space="preserve">100616</t>
          </r>
        </is>
      </c>
      <c r="C563" s="49" t="inlineStr">
        <is>
          <r>
            <t xml:space="preserve">ASSENTAMENTO DE POSTE DE CONCRETO COM COMPRIMENTO NOMINAL DE 12 M, CARGA NOMINAL DE 1000 DAN, ENGASTAMENTO BASE CONCRETADA COM 1 M DE CONCRETO E 0,8 M DE SOLO (NÃO INCLUI FORNECIMENTO). AF_04/2025</t>
          </r>
        </is>
      </c>
      <c r="D563" s="50" t="inlineStr">
        <is>
          <r>
            <t xml:space="preserve">UN</t>
          </r>
        </is>
      </c>
      <c r="E563" s="51" t="n">
        <v>1.0</v>
      </c>
      <c r="F563" s="52" t="n">
        <v>332.93531473446</v>
      </c>
      <c r="G563" s="52" t="n">
        <f>F563*E563</f>
        <v>332.93531473446</v>
      </c>
    </row>
    <row r="564" customHeight="1" ht="20">
      <c r="A564" s="49" t="inlineStr">
        <is>
          <r>
            <t xml:space="preserve">3.1</t>
          </r>
        </is>
      </c>
      <c r="B564" s="49" t="inlineStr">
        <is>
          <r>
            <t xml:space="preserve">COM-00833035</t>
          </r>
        </is>
      </c>
      <c r="C564" s="49" t="inlineStr">
        <is>
          <r>
            <t xml:space="preserve">MURETA PARA MEDIÇÃO - DIMENSÕES - 2,10x2,00x0,40M (REF ABR2024) (UN)</t>
          </r>
        </is>
      </c>
      <c r="D564" s="50" t="inlineStr">
        <is>
          <r>
            <t xml:space="preserve">UN</t>
          </r>
        </is>
      </c>
      <c r="E564" s="51" t="n">
        <v>1.0</v>
      </c>
      <c r="F564" s="52" t="n">
        <v>153.581282745</v>
      </c>
      <c r="G564" s="52" t="n">
        <f>F564*E564</f>
        <v>153.581282745</v>
      </c>
    </row>
    <row r="565" customHeight="1" ht="28">
      <c r="A565" s="49" t="inlineStr">
        <is>
          <r>
            <t xml:space="preserve">5.1</t>
          </r>
        </is>
      </c>
      <c r="B565" s="49" t="inlineStr">
        <is>
          <r>
            <t xml:space="preserve">97888</t>
          </r>
        </is>
      </c>
      <c r="C565" s="49" t="inlineStr">
        <is>
          <r>
            <t xml:space="preserve">CAIXA ENTERRADA ELÉTRICA RETANGULAR, EM ALVENARIA COM TIJOLOS CERÂMICOS MACIÇOS, FUNDO COM BRITA, DIMENSÕES INTERNAS: 0,6X0,6X0,6 M. AF_12/2020</t>
          </r>
        </is>
      </c>
      <c r="D565" s="50" t="inlineStr">
        <is>
          <r>
            <t xml:space="preserve">UN</t>
          </r>
        </is>
      </c>
      <c r="E565" s="51" t="n">
        <v>2.0</v>
      </c>
      <c r="F565" s="52" t="n">
        <v>74.884172288</v>
      </c>
      <c r="G565" s="52" t="n">
        <f>F565*E565</f>
        <v>149.768344576</v>
      </c>
    </row>
    <row r="566" customHeight="1" ht="15">
      <c r="A566" s="9" t="inlineStr"/>
      <c r="B566" s="9" t="inlineStr"/>
      <c r="C566" s="9" t="inlineStr"/>
      <c r="D566" s="9" t="inlineStr"/>
      <c r="E566" s="9" t="inlineStr"/>
      <c r="F566" s="53" t="inlineStr">
        <is>
          <r>
            <t xml:space="preserve">TOTAL:</t>
          </r>
        </is>
      </c>
      <c r="G566" s="54" t="n">
        <v>802.45128805238</v>
      </c>
    </row>
    <row r="567" customHeight="1" ht="16">
      <c r="A567" s="47" t="inlineStr">
        <is>
          <r>
            <t xml:space="preserve">[ </t>
          </r>
        </is>
      </c>
      <c r="B567" s="47" t="inlineStr">
        <is>
          <r>
            <rPr>
              <rFont val="Arial"/>
              <color rgb="000000"/>
              <sz val="7.0"/>
              <b val="true"/>
            </rPr>
            <t xml:space="preserve">00013458</t>
          </r>
        </is>
      </c>
      <c r="C567" s="47" t="inlineStr">
        <is>
          <r>
            <t xml:space="preserve">COMPACTADOR DE SOLOS DE PERCURSAO (SOQUETE) COM MOTOR A GASOLINA 4 TEMPOS DE 4 HP (4 CV)</t>
          </r>
        </is>
      </c>
      <c r="D567" s="48" t="inlineStr">
        <is>
          <r>
            <t xml:space="preserve">UN</t>
          </r>
        </is>
      </c>
      <c r="E567" s="9" t="inlineStr"/>
      <c r="F567" s="9" t="inlineStr"/>
      <c r="G567" s="9" t="inlineStr"/>
    </row>
    <row r="568" customHeight="1" ht="20">
      <c r="A568" s="49" t="inlineStr">
        <is>
          <r>
            <t xml:space="preserve">3.1</t>
          </r>
        </is>
      </c>
      <c r="B568" s="49" t="inlineStr">
        <is>
          <r>
            <t xml:space="preserve">COM-00833035</t>
          </r>
        </is>
      </c>
      <c r="C568" s="49" t="inlineStr">
        <is>
          <r>
            <t xml:space="preserve">MURETA PARA MEDIÇÃO - DIMENSÕES - 2,10x2,00x0,40M (REF ABR2024) (UN)</t>
          </r>
        </is>
      </c>
      <c r="D568" s="50" t="inlineStr">
        <is>
          <r>
            <t xml:space="preserve">UN</t>
          </r>
        </is>
      </c>
      <c r="E568" s="51" t="n">
        <v>1.0</v>
      </c>
      <c r="F568" s="52" t="n">
        <v>2.1079728E-6</v>
      </c>
      <c r="G568" s="52" t="n">
        <f>F568*E568</f>
        <v>2.1079728E-6</v>
      </c>
    </row>
    <row r="569" customHeight="1" ht="28">
      <c r="A569" s="49" t="inlineStr">
        <is>
          <r>
            <t xml:space="preserve">5.1</t>
          </r>
        </is>
      </c>
      <c r="B569" s="49" t="inlineStr">
        <is>
          <r>
            <t xml:space="preserve">97888</t>
          </r>
        </is>
      </c>
      <c r="C569" s="49" t="inlineStr">
        <is>
          <r>
            <t xml:space="preserve">CAIXA ENTERRADA ELÉTRICA RETANGULAR, EM ALVENARIA COM TIJOLOS CERÂMICOS MACIÇOS, FUNDO COM BRITA, DIMENSÕES INTERNAS: 0,6X0,6X0,6 M. AF_12/2020</t>
          </r>
        </is>
      </c>
      <c r="D569" s="50" t="inlineStr">
        <is>
          <r>
            <t xml:space="preserve">UN</t>
          </r>
        </is>
      </c>
      <c r="E569" s="51" t="n">
        <v>2.0</v>
      </c>
      <c r="F569" s="52" t="n">
        <v>1.1457369E-6</v>
      </c>
      <c r="G569" s="52" t="n">
        <f>F569*E569</f>
        <v>2.2914738E-6</v>
      </c>
    </row>
    <row r="570" customHeight="1" ht="15">
      <c r="A570" s="9" t="inlineStr"/>
      <c r="B570" s="9" t="inlineStr"/>
      <c r="C570" s="9" t="inlineStr"/>
      <c r="D570" s="9" t="inlineStr"/>
      <c r="E570" s="9" t="inlineStr"/>
      <c r="F570" s="53" t="inlineStr">
        <is>
          <r>
            <t xml:space="preserve">TOTAL:</t>
          </r>
        </is>
      </c>
      <c r="G570" s="54" t="n">
        <v>4.3994466E-6</v>
      </c>
    </row>
    <row r="571" customHeight="1" ht="16">
      <c r="A571" s="47" t="inlineStr">
        <is>
          <r>
            <t xml:space="preserve">[ Material ]</t>
          </r>
        </is>
      </c>
      <c r="B571" s="47" t="inlineStr">
        <is>
          <r>
            <rPr>
              <rFont val="Arial"/>
              <color rgb="000000"/>
              <sz val="7.0"/>
              <b val="true"/>
            </rPr>
            <t xml:space="preserve">00011862</t>
          </r>
        </is>
      </c>
      <c r="C571" s="47" t="inlineStr">
        <is>
          <r>
            <t xml:space="preserve">CONECTOR METALICO TIPO PARAFUSO FENDIDO (SPLIT BOLT), PARA CABOS ATE 50 MM2</t>
          </r>
        </is>
      </c>
      <c r="D571" s="48" t="inlineStr">
        <is>
          <r>
            <t xml:space="preserve">UN</t>
          </r>
        </is>
      </c>
      <c r="E571" s="9" t="inlineStr"/>
      <c r="F571" s="9" t="inlineStr"/>
      <c r="G571" s="9" t="inlineStr"/>
    </row>
    <row r="572" customHeight="1" ht="20">
      <c r="A572" s="49" t="inlineStr">
        <is>
          <r>
            <t xml:space="preserve">4.1</t>
          </r>
        </is>
      </c>
      <c r="B572" s="49" t="inlineStr">
        <is>
          <r>
            <t xml:space="preserve">COMP-73202410</t>
          </r>
        </is>
      </c>
      <c r="C572" s="49" t="inlineStr">
        <is>
          <r>
            <t xml:space="preserve">Estrutura tipo N3 com transformador 150 kva 220-0,127kv</t>
          </r>
        </is>
      </c>
      <c r="D572" s="50" t="inlineStr">
        <is>
          <r>
            <t xml:space="preserve">UN</t>
          </r>
        </is>
      </c>
      <c r="E572" s="51" t="n">
        <v>1.0</v>
      </c>
      <c r="F572" s="52" t="n">
        <v>3.0</v>
      </c>
      <c r="G572" s="52" t="n">
        <f>F572*E572</f>
        <v>3.0</v>
      </c>
    </row>
    <row r="573" customHeight="1" ht="15">
      <c r="A573" s="9" t="inlineStr"/>
      <c r="B573" s="9" t="inlineStr"/>
      <c r="C573" s="9" t="inlineStr"/>
      <c r="D573" s="9" t="inlineStr"/>
      <c r="E573" s="9" t="inlineStr"/>
      <c r="F573" s="53" t="inlineStr">
        <is>
          <r>
            <t xml:space="preserve">TOTAL:</t>
          </r>
        </is>
      </c>
      <c r="G573" s="54" t="n">
        <v>3.0</v>
      </c>
    </row>
    <row r="574" customHeight="1" ht="15">
      <c r="A574" s="47" t="inlineStr">
        <is>
          <r>
            <t xml:space="preserve">[ Material ]</t>
          </r>
        </is>
      </c>
      <c r="B574" s="47" t="inlineStr">
        <is>
          <r>
            <rPr>
              <rFont val="Arial"/>
              <color rgb="000000"/>
              <sz val="7.0"/>
              <b val="true"/>
            </rPr>
            <t xml:space="preserve">00034519</t>
          </r>
        </is>
      </c>
      <c r="C574" s="47" t="inlineStr">
        <is>
          <r>
            <t xml:space="preserve">CRUZETA DE CONCRETO LEVE, COMP. 2000 MM SECAO, 90 X 90 MM</t>
          </r>
        </is>
      </c>
      <c r="D574" s="48" t="inlineStr">
        <is>
          <r>
            <t xml:space="preserve">UN</t>
          </r>
        </is>
      </c>
      <c r="E574" s="9" t="inlineStr"/>
      <c r="F574" s="9" t="inlineStr"/>
      <c r="G574" s="9" t="inlineStr"/>
    </row>
    <row r="575" customHeight="1" ht="20">
      <c r="A575" s="49" t="inlineStr">
        <is>
          <r>
            <t xml:space="preserve">4.1</t>
          </r>
        </is>
      </c>
      <c r="B575" s="49" t="inlineStr">
        <is>
          <r>
            <t xml:space="preserve">COMP-73202410</t>
          </r>
        </is>
      </c>
      <c r="C575" s="49" t="inlineStr">
        <is>
          <r>
            <t xml:space="preserve">Estrutura tipo N3 com transformador 150 kva 220-0,127kv</t>
          </r>
        </is>
      </c>
      <c r="D575" s="50" t="inlineStr">
        <is>
          <r>
            <t xml:space="preserve">UN</t>
          </r>
        </is>
      </c>
      <c r="E575" s="51" t="n">
        <v>1.0</v>
      </c>
      <c r="F575" s="52" t="n">
        <v>2.0</v>
      </c>
      <c r="G575" s="52" t="n">
        <f>F575*E575</f>
        <v>2.0</v>
      </c>
    </row>
    <row r="576" customHeight="1" ht="20">
      <c r="A576" s="49" t="inlineStr">
        <is>
          <r>
            <t xml:space="preserve">4.2</t>
          </r>
        </is>
      </c>
      <c r="B576" s="49" t="inlineStr">
        <is>
          <r>
            <t xml:space="preserve">COM-12956880</t>
          </r>
        </is>
      </c>
      <c r="C576" s="49" t="inlineStr">
        <is>
          <r>
            <t xml:space="preserve">Estrutura tipo N3-N3 com chave fusivel (UN)</t>
          </r>
        </is>
      </c>
      <c r="D576" s="50" t="inlineStr">
        <is>
          <r>
            <t xml:space="preserve">UN</t>
          </r>
        </is>
      </c>
      <c r="E576" s="51" t="n">
        <v>1.0</v>
      </c>
      <c r="F576" s="52" t="n">
        <v>4.0</v>
      </c>
      <c r="G576" s="52" t="n">
        <f>F576*E576</f>
        <v>4.0</v>
      </c>
    </row>
    <row r="577" customHeight="1" ht="15">
      <c r="A577" s="9" t="inlineStr"/>
      <c r="B577" s="9" t="inlineStr"/>
      <c r="C577" s="9" t="inlineStr"/>
      <c r="D577" s="9" t="inlineStr"/>
      <c r="E577" s="9" t="inlineStr"/>
      <c r="F577" s="53" t="inlineStr">
        <is>
          <r>
            <t xml:space="preserve">TOTAL:</t>
          </r>
        </is>
      </c>
      <c r="G577" s="54" t="n">
        <v>6.0</v>
      </c>
    </row>
    <row r="578" customHeight="1" ht="16">
      <c r="A578" s="47" t="inlineStr">
        <is>
          <r>
            <t xml:space="preserve">[ Material ]</t>
          </r>
        </is>
      </c>
      <c r="B578" s="47" t="inlineStr">
        <is>
          <r>
            <rPr>
              <rFont val="Arial"/>
              <color rgb="000000"/>
              <sz val="7.0"/>
              <b val="true"/>
            </rPr>
            <t xml:space="preserve">00001808</t>
          </r>
        </is>
      </c>
      <c r="C578" s="47" t="inlineStr">
        <is>
          <r>
            <t xml:space="preserve">CURVA 90 GRAUS DE FERRO GALVANIZADO, COM ROSCA BSP MACHO/FEMEA, DE 4"</t>
          </r>
        </is>
      </c>
      <c r="D578" s="48" t="inlineStr">
        <is>
          <r>
            <t xml:space="preserve">UN</t>
          </r>
        </is>
      </c>
      <c r="E578" s="9" t="inlineStr"/>
      <c r="F578" s="9" t="inlineStr"/>
      <c r="G578" s="9" t="inlineStr"/>
    </row>
    <row r="579" customHeight="1" ht="20">
      <c r="A579" s="49" t="inlineStr">
        <is>
          <r>
            <t xml:space="preserve">4.1</t>
          </r>
        </is>
      </c>
      <c r="B579" s="49" t="inlineStr">
        <is>
          <r>
            <t xml:space="preserve">COMP-73202410</t>
          </r>
        </is>
      </c>
      <c r="C579" s="49" t="inlineStr">
        <is>
          <r>
            <t xml:space="preserve">Estrutura tipo N3 com transformador 150 kva 220-0,127kv</t>
          </r>
        </is>
      </c>
      <c r="D579" s="50" t="inlineStr">
        <is>
          <r>
            <t xml:space="preserve">UN</t>
          </r>
        </is>
      </c>
      <c r="E579" s="51" t="n">
        <v>1.0</v>
      </c>
      <c r="F579" s="52" t="n">
        <v>1.0</v>
      </c>
      <c r="G579" s="52" t="n">
        <f>F579*E579</f>
        <v>1.0</v>
      </c>
    </row>
    <row r="580" customHeight="1" ht="15">
      <c r="A580" s="9" t="inlineStr"/>
      <c r="B580" s="9" t="inlineStr"/>
      <c r="C580" s="9" t="inlineStr"/>
      <c r="D580" s="9" t="inlineStr"/>
      <c r="E580" s="9" t="inlineStr"/>
      <c r="F580" s="53" t="inlineStr">
        <is>
          <r>
            <t xml:space="preserve">TOTAL:</t>
          </r>
        </is>
      </c>
      <c r="G580" s="54" t="n">
        <v>1.0</v>
      </c>
    </row>
    <row r="581" customHeight="1" ht="16">
      <c r="A581" s="47" t="inlineStr">
        <is>
          <r>
            <t xml:space="preserve">[ Material ]</t>
          </r>
        </is>
      </c>
      <c r="B581" s="47" t="inlineStr">
        <is>
          <r>
            <rPr>
              <rFont val="Arial"/>
              <color rgb="000000"/>
              <sz val="7.0"/>
              <b val="true"/>
            </rPr>
            <t xml:space="preserve">00002692</t>
          </r>
        </is>
      </c>
      <c r="C581" s="47" t="inlineStr">
        <is>
          <r>
            <t xml:space="preserve">DESMOLDANTE PROTETOR PARA FORMAS DE MADEIRA, DE BASE OLEOSA EMULSIONADA EM AGUA</t>
          </r>
        </is>
      </c>
      <c r="D581" s="48" t="inlineStr">
        <is>
          <r>
            <t xml:space="preserve">L</t>
          </r>
        </is>
      </c>
      <c r="E581" s="9" t="inlineStr"/>
      <c r="F581" s="9" t="inlineStr"/>
      <c r="G581" s="9" t="inlineStr"/>
    </row>
    <row r="582" customHeight="1" ht="20">
      <c r="A582" s="49" t="inlineStr">
        <is>
          <r>
            <t xml:space="preserve">3.1</t>
          </r>
        </is>
      </c>
      <c r="B582" s="49" t="inlineStr">
        <is>
          <r>
            <t xml:space="preserve">COM-00833035</t>
          </r>
        </is>
      </c>
      <c r="C582" s="49" t="inlineStr">
        <is>
          <r>
            <t xml:space="preserve">MURETA PARA MEDIÇÃO - DIMENSÕES - 2,10x2,00x0,40M (REF ABR2024) (UN)</t>
          </r>
        </is>
      </c>
      <c r="D582" s="50" t="inlineStr">
        <is>
          <r>
            <t xml:space="preserve">UN</t>
          </r>
        </is>
      </c>
      <c r="E582" s="51" t="n">
        <v>1.0</v>
      </c>
      <c r="F582" s="52" t="n">
        <v>0.02788</v>
      </c>
      <c r="G582" s="52" t="n">
        <f>F582*E582</f>
        <v>0.02788</v>
      </c>
    </row>
    <row r="583" customHeight="1" ht="28">
      <c r="A583" s="49" t="inlineStr">
        <is>
          <r>
            <t xml:space="preserve">5.1</t>
          </r>
        </is>
      </c>
      <c r="B583" s="49" t="inlineStr">
        <is>
          <r>
            <t xml:space="preserve">97888</t>
          </r>
        </is>
      </c>
      <c r="C583" s="49" t="inlineStr">
        <is>
          <r>
            <t xml:space="preserve">CAIXA ENTERRADA ELÉTRICA RETANGULAR, EM ALVENARIA COM TIJOLOS CERÂMICOS MACIÇOS, FUNDO COM BRITA, DIMENSÕES INTERNAS: 0,6X0,6X0,6 M. AF_12/2020</t>
          </r>
        </is>
      </c>
      <c r="D583" s="50" t="inlineStr">
        <is>
          <r>
            <t xml:space="preserve">UN</t>
          </r>
        </is>
      </c>
      <c r="E583" s="51" t="n">
        <v>2.0</v>
      </c>
      <c r="F583" s="52" t="n">
        <v>0.00254016</v>
      </c>
      <c r="G583" s="52" t="n">
        <f>F583*E583</f>
        <v>0.00508032</v>
      </c>
    </row>
    <row r="584" customHeight="1" ht="15">
      <c r="A584" s="9" t="inlineStr"/>
      <c r="B584" s="9" t="inlineStr"/>
      <c r="C584" s="9" t="inlineStr"/>
      <c r="D584" s="9" t="inlineStr"/>
      <c r="E584" s="9" t="inlineStr"/>
      <c r="F584" s="53" t="inlineStr">
        <is>
          <r>
            <t xml:space="preserve">TOTAL:</t>
          </r>
        </is>
      </c>
      <c r="G584" s="54" t="n">
        <v>0.03296032</v>
      </c>
    </row>
    <row r="585" customHeight="1" ht="16">
      <c r="A585" s="47" t="inlineStr">
        <is>
          <r>
            <t xml:space="preserve">[ Material ]</t>
          </r>
        </is>
      </c>
      <c r="B585" s="47" t="inlineStr">
        <is>
          <r>
            <rPr>
              <rFont val="Arial"/>
              <color rgb="000000"/>
              <sz val="7.0"/>
              <b val="true"/>
            </rPr>
            <t xml:space="preserve">00002379</t>
          </r>
        </is>
      </c>
      <c r="C585" s="47" t="inlineStr">
        <is>
          <r>
            <t xml:space="preserve">DISJUNTOR TERMOMAGNETICO TRIPOLAR 400 A / 600 V, TIPO JXD / ICC - 40 KA</t>
          </r>
        </is>
      </c>
      <c r="D585" s="48" t="inlineStr">
        <is>
          <r>
            <t xml:space="preserve">UN</t>
          </r>
        </is>
      </c>
      <c r="E585" s="9" t="inlineStr"/>
      <c r="F585" s="9" t="inlineStr"/>
      <c r="G585" s="9" t="inlineStr"/>
    </row>
    <row r="586" customHeight="1" ht="20">
      <c r="A586" s="49" t="inlineStr">
        <is>
          <r>
            <t xml:space="preserve">4.1</t>
          </r>
        </is>
      </c>
      <c r="B586" s="49" t="inlineStr">
        <is>
          <r>
            <t xml:space="preserve">COMP-73202410</t>
          </r>
        </is>
      </c>
      <c r="C586" s="49" t="inlineStr">
        <is>
          <r>
            <t xml:space="preserve">Estrutura tipo N3 com transformador 150 kva 220-0,127kv</t>
          </r>
        </is>
      </c>
      <c r="D586" s="50" t="inlineStr">
        <is>
          <r>
            <t xml:space="preserve">UN</t>
          </r>
        </is>
      </c>
      <c r="E586" s="51" t="n">
        <v>1.0</v>
      </c>
      <c r="F586" s="52" t="n">
        <v>2.0</v>
      </c>
      <c r="G586" s="52" t="n">
        <f>F586*E586</f>
        <v>2.0</v>
      </c>
    </row>
    <row r="587" customHeight="1" ht="15">
      <c r="A587" s="9" t="inlineStr"/>
      <c r="B587" s="9" t="inlineStr"/>
      <c r="C587" s="9" t="inlineStr"/>
      <c r="D587" s="9" t="inlineStr"/>
      <c r="E587" s="9" t="inlineStr"/>
      <c r="F587" s="53" t="inlineStr">
        <is>
          <r>
            <t xml:space="preserve">TOTAL:</t>
          </r>
        </is>
      </c>
      <c r="G587" s="54" t="n">
        <v>2.0</v>
      </c>
    </row>
    <row r="588" customHeight="1" ht="15">
      <c r="A588" s="47" t="inlineStr">
        <is>
          <r>
            <t xml:space="preserve">[ Mão de Obra </t>
          </r>
        </is>
      </c>
      <c r="B588" s="47" t="inlineStr">
        <is>
          <r>
            <rPr>
              <rFont val="Arial"/>
              <color rgb="000000"/>
              <sz val="7.0"/>
              <b val="true"/>
            </rPr>
            <t xml:space="preserve">00002436</t>
          </r>
        </is>
      </c>
      <c r="C588" s="47" t="inlineStr">
        <is>
          <r>
            <t xml:space="preserve">ELETRICISTA (HORISTA)</t>
          </r>
        </is>
      </c>
      <c r="D588" s="48" t="inlineStr">
        <is>
          <r>
            <t xml:space="preserve">H</t>
          </r>
        </is>
      </c>
      <c r="E588" s="9" t="inlineStr"/>
      <c r="F588" s="9" t="inlineStr"/>
      <c r="G588" s="9" t="inlineStr"/>
    </row>
    <row r="589" customHeight="1" ht="36">
      <c r="A589" s="49" t="inlineStr">
        <is>
          <r>
            <t xml:space="preserve">2.1</t>
          </r>
        </is>
      </c>
      <c r="B589" s="49" t="inlineStr">
        <is>
          <r>
            <t xml:space="preserve">100615</t>
          </r>
        </is>
      </c>
      <c r="C589" s="49" t="inlineStr">
        <is>
          <r>
            <t xml:space="preserve">ASSENTAMENTO DE POSTE DE CONCRETO COM COMPRIMENTO NOMINAL DE 12 M, CARGA NOMINAL DE 600 DAN, ENGASTAMENTO BASE CONCRETADA COM 1 M DE CONCRETO E 0,8 M DE SOLO (NÃO INCLUI FORNECIMENTO). AF_04/2025</t>
          </r>
        </is>
      </c>
      <c r="D589" s="50" t="inlineStr">
        <is>
          <r>
            <t xml:space="preserve">UN</t>
          </r>
        </is>
      </c>
      <c r="E589" s="51" t="n">
        <v>1.0</v>
      </c>
      <c r="F589" s="52" t="n">
        <v>9.247019434448</v>
      </c>
      <c r="G589" s="52" t="n">
        <f>F589*E589</f>
        <v>9.247019434448</v>
      </c>
    </row>
    <row r="590" customHeight="1" ht="36">
      <c r="A590" s="49" t="inlineStr">
        <is>
          <r>
            <t xml:space="preserve">2.4</t>
          </r>
        </is>
      </c>
      <c r="B590" s="49" t="inlineStr">
        <is>
          <r>
            <t xml:space="preserve">100616</t>
          </r>
        </is>
      </c>
      <c r="C590" s="49" t="inlineStr">
        <is>
          <r>
            <t xml:space="preserve">ASSENTAMENTO DE POSTE DE CONCRETO COM COMPRIMENTO NOMINAL DE 12 M, CARGA NOMINAL DE 1000 DAN, ENGASTAMENTO BASE CONCRETADA COM 1 M DE CONCRETO E 0,8 M DE SOLO (NÃO INCLUI FORNECIMENTO). AF_04/2025</t>
          </r>
        </is>
      </c>
      <c r="D590" s="50" t="inlineStr">
        <is>
          <r>
            <t xml:space="preserve">UN</t>
          </r>
        </is>
      </c>
      <c r="E590" s="51" t="n">
        <v>1.0</v>
      </c>
      <c r="F590" s="52" t="n">
        <v>15.548992992776</v>
      </c>
      <c r="G590" s="52" t="n">
        <f>F590*E590</f>
        <v>15.548992992776</v>
      </c>
    </row>
    <row r="591" customHeight="1" ht="20">
      <c r="A591" s="49" t="inlineStr">
        <is>
          <r>
            <t xml:space="preserve">4.1</t>
          </r>
        </is>
      </c>
      <c r="B591" s="49" t="inlineStr">
        <is>
          <r>
            <t xml:space="preserve">COMP-73202410</t>
          </r>
        </is>
      </c>
      <c r="C591" s="49" t="inlineStr">
        <is>
          <r>
            <t xml:space="preserve">Estrutura tipo N3 com transformador 150 kva 220-0,127kv</t>
          </r>
        </is>
      </c>
      <c r="D591" s="50" t="inlineStr">
        <is>
          <r>
            <t xml:space="preserve">UN</t>
          </r>
        </is>
      </c>
      <c r="E591" s="51" t="n">
        <v>1.0</v>
      </c>
      <c r="F591" s="52" t="n">
        <v>37.0427283196</v>
      </c>
      <c r="G591" s="52" t="n">
        <f>F591*E591</f>
        <v>37.0427283196</v>
      </c>
    </row>
    <row r="592" customHeight="1" ht="20">
      <c r="A592" s="49" t="inlineStr">
        <is>
          <r>
            <t xml:space="preserve">4.2</t>
          </r>
        </is>
      </c>
      <c r="B592" s="49" t="inlineStr">
        <is>
          <r>
            <t xml:space="preserve">COM-12956880</t>
          </r>
        </is>
      </c>
      <c r="C592" s="49" t="inlineStr">
        <is>
          <r>
            <t xml:space="preserve">Estrutura tipo N3-N3 com chave fusivel (UN)</t>
          </r>
        </is>
      </c>
      <c r="D592" s="50" t="inlineStr">
        <is>
          <r>
            <t xml:space="preserve">UN</t>
          </r>
        </is>
      </c>
      <c r="E592" s="51" t="n">
        <v>1.0</v>
      </c>
      <c r="F592" s="52" t="n">
        <v>10.3732</v>
      </c>
      <c r="G592" s="52" t="n">
        <f>F592*E592</f>
        <v>10.3732</v>
      </c>
    </row>
    <row r="593" customHeight="1" ht="20">
      <c r="A593" s="49" t="inlineStr">
        <is>
          <r>
            <t xml:space="preserve">4.3</t>
          </r>
        </is>
      </c>
      <c r="B593" s="49" t="inlineStr">
        <is>
          <r>
            <t xml:space="preserve">COMP-88895730</t>
          </r>
        </is>
      </c>
      <c r="C593" s="49" t="inlineStr">
        <is>
          <r>
            <t xml:space="preserve">Derivação N3</t>
          </r>
        </is>
      </c>
      <c r="D593" s="50" t="inlineStr">
        <is>
          <r>
            <t xml:space="preserve">UN</t>
          </r>
        </is>
      </c>
      <c r="E593" s="51" t="n">
        <v>1.0</v>
      </c>
      <c r="F593" s="52" t="n">
        <v>2.07464</v>
      </c>
      <c r="G593" s="52" t="n">
        <f>F593*E593</f>
        <v>2.07464</v>
      </c>
    </row>
    <row r="594" customHeight="1" ht="15">
      <c r="A594" s="9" t="inlineStr"/>
      <c r="B594" s="9" t="inlineStr"/>
      <c r="C594" s="9" t="inlineStr"/>
      <c r="D594" s="9" t="inlineStr"/>
      <c r="E594" s="9" t="inlineStr"/>
      <c r="F594" s="53" t="inlineStr">
        <is>
          <r>
            <t xml:space="preserve">TOTAL:</t>
          </r>
        </is>
      </c>
      <c r="G594" s="54" t="n">
        <v>74.286580746824</v>
      </c>
    </row>
    <row r="595" customHeight="1" ht="15">
      <c r="A595" s="47" t="inlineStr">
        <is>
          <r>
            <t xml:space="preserve">[ Mão de Obra </t>
          </r>
        </is>
      </c>
      <c r="B595" s="47" t="inlineStr">
        <is>
          <r>
            <rPr>
              <rFont val="Arial"/>
              <color rgb="000000"/>
              <sz val="7.0"/>
              <b val="true"/>
            </rPr>
            <t xml:space="preserve">00040918</t>
          </r>
        </is>
      </c>
      <c r="C595" s="47" t="inlineStr">
        <is>
          <r>
            <t xml:space="preserve">ELETRICISTA (MENSALISTA)</t>
          </r>
        </is>
      </c>
      <c r="D595" s="48" t="inlineStr">
        <is>
          <r>
            <t xml:space="preserve">MES</t>
          </r>
        </is>
      </c>
      <c r="E595" s="9" t="inlineStr"/>
      <c r="F595" s="9" t="inlineStr"/>
      <c r="G595" s="9" t="inlineStr"/>
    </row>
    <row r="596" customHeight="1" ht="20">
      <c r="A596" s="49" t="inlineStr">
        <is>
          <r>
            <t xml:space="preserve">1.1</t>
          </r>
        </is>
      </c>
      <c r="B596" s="49" t="inlineStr">
        <is>
          <r>
            <t xml:space="preserve">COM-09929830</t>
          </r>
        </is>
      </c>
      <c r="C596" s="49" t="inlineStr">
        <is>
          <r>
            <t xml:space="preserve">ADMINISTRAÇÃO E CONTROLE (ELETROTÉCNICO E ELETRICISTA)</t>
          </r>
        </is>
      </c>
      <c r="D596" s="50" t="inlineStr">
        <is>
          <r>
            <t xml:space="preserve">MÊS</t>
          </r>
        </is>
      </c>
      <c r="E596" s="51" t="n">
        <v>6.0</v>
      </c>
      <c r="F596" s="52" t="n">
        <v>1.0</v>
      </c>
      <c r="G596" s="52" t="n">
        <f>F596*E596</f>
        <v>6.0</v>
      </c>
    </row>
    <row r="597" customHeight="1" ht="15">
      <c r="A597" s="9" t="inlineStr"/>
      <c r="B597" s="9" t="inlineStr"/>
      <c r="C597" s="9" t="inlineStr"/>
      <c r="D597" s="9" t="inlineStr"/>
      <c r="E597" s="9" t="inlineStr"/>
      <c r="F597" s="53" t="inlineStr">
        <is>
          <r>
            <t xml:space="preserve">TOTAL:</t>
          </r>
        </is>
      </c>
      <c r="G597" s="54" t="n">
        <v>6.0</v>
      </c>
    </row>
    <row r="598" customHeight="1" ht="15">
      <c r="A598" s="47" t="inlineStr">
        <is>
          <r>
            <t xml:space="preserve">[ Material ]</t>
          </r>
        </is>
      </c>
      <c r="B598" s="47" t="inlineStr">
        <is>
          <r>
            <rPr>
              <rFont val="Arial"/>
              <color rgb="000000"/>
              <sz val="7.0"/>
              <b val="true"/>
            </rPr>
            <t xml:space="preserve">00002683</t>
          </r>
        </is>
      </c>
      <c r="C598" s="47" t="inlineStr">
        <is>
          <r>
            <t xml:space="preserve">ELETRODUTO DE PVC RIGIDO ROSCAVEL DE 4", SEM LUVA</t>
          </r>
        </is>
      </c>
      <c r="D598" s="48" t="inlineStr">
        <is>
          <r>
            <t xml:space="preserve">M</t>
          </r>
        </is>
      </c>
      <c r="E598" s="9" t="inlineStr"/>
      <c r="F598" s="9" t="inlineStr"/>
      <c r="G598" s="9" t="inlineStr"/>
    </row>
    <row r="599" customHeight="1" ht="20">
      <c r="A599" s="49" t="inlineStr">
        <is>
          <r>
            <t xml:space="preserve">4.1</t>
          </r>
        </is>
      </c>
      <c r="B599" s="49" t="inlineStr">
        <is>
          <r>
            <t xml:space="preserve">COMP-73202410</t>
          </r>
        </is>
      </c>
      <c r="C599" s="49" t="inlineStr">
        <is>
          <r>
            <t xml:space="preserve">Estrutura tipo N3 com transformador 150 kva 220-0,127kv</t>
          </r>
        </is>
      </c>
      <c r="D599" s="50" t="inlineStr">
        <is>
          <r>
            <t xml:space="preserve">UN</t>
          </r>
        </is>
      </c>
      <c r="E599" s="51" t="n">
        <v>1.0</v>
      </c>
      <c r="F599" s="52" t="n">
        <v>44.0</v>
      </c>
      <c r="G599" s="52" t="n">
        <f>F599*E599</f>
        <v>44.0</v>
      </c>
    </row>
    <row r="600" customHeight="1" ht="15">
      <c r="A600" s="9" t="inlineStr"/>
      <c r="B600" s="9" t="inlineStr"/>
      <c r="C600" s="9" t="inlineStr"/>
      <c r="D600" s="9" t="inlineStr"/>
      <c r="E600" s="9" t="inlineStr"/>
      <c r="F600" s="53" t="inlineStr">
        <is>
          <r>
            <t xml:space="preserve">TOTAL:</t>
          </r>
        </is>
      </c>
      <c r="G600" s="54" t="n">
        <v>44.0</v>
      </c>
    </row>
    <row r="601" customHeight="1" ht="15">
      <c r="A601" s="47" t="inlineStr">
        <is>
          <r>
            <t xml:space="preserve">[ Mão de Obra </t>
          </r>
        </is>
      </c>
      <c r="B601" s="47" t="inlineStr">
        <is>
          <r>
            <rPr>
              <rFont val="Arial"/>
              <color rgb="000000"/>
              <sz val="7.0"/>
              <b val="true"/>
            </rPr>
            <t xml:space="preserve">00040922</t>
          </r>
        </is>
      </c>
      <c r="C601" s="47" t="inlineStr">
        <is>
          <r>
            <t xml:space="preserve">ELETROTECNICO (MENSALISTA)</t>
          </r>
        </is>
      </c>
      <c r="D601" s="48" t="inlineStr">
        <is>
          <r>
            <t xml:space="preserve">MES</t>
          </r>
        </is>
      </c>
      <c r="E601" s="9" t="inlineStr"/>
      <c r="F601" s="9" t="inlineStr"/>
      <c r="G601" s="9" t="inlineStr"/>
    </row>
    <row r="602" customHeight="1" ht="20">
      <c r="A602" s="49" t="inlineStr">
        <is>
          <r>
            <t xml:space="preserve">1.1</t>
          </r>
        </is>
      </c>
      <c r="B602" s="49" t="inlineStr">
        <is>
          <r>
            <t xml:space="preserve">COM-09929830</t>
          </r>
        </is>
      </c>
      <c r="C602" s="49" t="inlineStr">
        <is>
          <r>
            <t xml:space="preserve">ADMINISTRAÇÃO E CONTROLE (ELETROTÉCNICO E ELETRICISTA)</t>
          </r>
        </is>
      </c>
      <c r="D602" s="50" t="inlineStr">
        <is>
          <r>
            <t xml:space="preserve">MÊS</t>
          </r>
        </is>
      </c>
      <c r="E602" s="51" t="n">
        <v>6.0</v>
      </c>
      <c r="F602" s="52" t="n">
        <v>1.0</v>
      </c>
      <c r="G602" s="52" t="n">
        <f>F602*E602</f>
        <v>6.0</v>
      </c>
    </row>
    <row r="603" customHeight="1" ht="15">
      <c r="A603" s="9" t="inlineStr"/>
      <c r="B603" s="9" t="inlineStr"/>
      <c r="C603" s="9" t="inlineStr"/>
      <c r="D603" s="9" t="inlineStr"/>
      <c r="E603" s="9" t="inlineStr"/>
      <c r="F603" s="53" t="inlineStr">
        <is>
          <r>
            <t xml:space="preserve">TOTAL:</t>
          </r>
        </is>
      </c>
      <c r="G603" s="54" t="n">
        <v>6.0</v>
      </c>
    </row>
    <row r="604" customHeight="1" ht="15">
      <c r="A604" s="47" t="inlineStr">
        <is>
          <r>
            <t xml:space="preserve">[ Especiais ]</t>
          </r>
        </is>
      </c>
      <c r="B604" s="47" t="inlineStr">
        <is>
          <r>
            <rPr>
              <rFont val="Arial"/>
              <color rgb="000000"/>
              <sz val="7.0"/>
              <b val="true"/>
            </rPr>
            <t xml:space="preserve">00002705</t>
          </r>
        </is>
      </c>
      <c r="C604" s="47" t="inlineStr">
        <is>
          <r>
            <t xml:space="preserve">ENERGIA ELETRICA ATE 2000 KWH INDUSTRIAL, SEM DEMANDA</t>
          </r>
        </is>
      </c>
      <c r="D604" s="48" t="inlineStr">
        <is>
          <r>
            <t xml:space="preserve">KWH</t>
          </r>
        </is>
      </c>
      <c r="E604" s="9" t="inlineStr"/>
      <c r="F604" s="9" t="inlineStr"/>
      <c r="G604" s="9" t="inlineStr"/>
    </row>
    <row r="605" customHeight="1" ht="36">
      <c r="A605" s="49" t="inlineStr">
        <is>
          <r>
            <t xml:space="preserve">2.1</t>
          </r>
        </is>
      </c>
      <c r="B605" s="49" t="inlineStr">
        <is>
          <r>
            <t xml:space="preserve">100615</t>
          </r>
        </is>
      </c>
      <c r="C605" s="49" t="inlineStr">
        <is>
          <r>
            <t xml:space="preserve">ASSENTAMENTO DE POSTE DE CONCRETO COM COMPRIMENTO NOMINAL DE 12 M, CARGA NOMINAL DE 600 DAN, ENGASTAMENTO BASE CONCRETADA COM 1 M DE CONCRETO E 0,8 M DE SOLO (NÃO INCLUI FORNECIMENTO). AF_04/2025</t>
          </r>
        </is>
      </c>
      <c r="D605" s="50" t="inlineStr">
        <is>
          <r>
            <t xml:space="preserve">UN</t>
          </r>
        </is>
      </c>
      <c r="E605" s="51" t="n">
        <v>1.0</v>
      </c>
      <c r="F605" s="52" t="n">
        <v>0.746798438925</v>
      </c>
      <c r="G605" s="52" t="n">
        <f>F605*E605</f>
        <v>0.746798438925</v>
      </c>
    </row>
    <row r="606" customHeight="1" ht="36">
      <c r="A606" s="49" t="inlineStr">
        <is>
          <r>
            <t xml:space="preserve">2.4</t>
          </r>
        </is>
      </c>
      <c r="B606" s="49" t="inlineStr">
        <is>
          <r>
            <t xml:space="preserve">100616</t>
          </r>
        </is>
      </c>
      <c r="C606" s="49" t="inlineStr">
        <is>
          <r>
            <t xml:space="preserve">ASSENTAMENTO DE POSTE DE CONCRETO COM COMPRIMENTO NOMINAL DE 12 M, CARGA NOMINAL DE 1000 DAN, ENGASTAMENTO BASE CONCRETADA COM 1 M DE CONCRETO E 0,8 M DE SOLO (NÃO INCLUI FORNECIMENTO). AF_04/2025</t>
          </r>
        </is>
      </c>
      <c r="D606" s="50" t="inlineStr">
        <is>
          <r>
            <t xml:space="preserve">UN</t>
          </r>
        </is>
      </c>
      <c r="E606" s="51" t="n">
        <v>1.0</v>
      </c>
      <c r="F606" s="52" t="n">
        <v>1.4963052344625</v>
      </c>
      <c r="G606" s="52" t="n">
        <f>F606*E606</f>
        <v>1.4963052344625</v>
      </c>
    </row>
    <row r="607" customHeight="1" ht="20">
      <c r="A607" s="49" t="inlineStr">
        <is>
          <r>
            <t xml:space="preserve">3.1</t>
          </r>
        </is>
      </c>
      <c r="B607" s="49" t="inlineStr">
        <is>
          <r>
            <t xml:space="preserve">COM-00833035</t>
          </r>
        </is>
      </c>
      <c r="C607" s="49" t="inlineStr">
        <is>
          <r>
            <t xml:space="preserve">MURETA PARA MEDIÇÃO - DIMENSÕES - 2,10x2,00x0,40M (REF ABR2024) (UN)</t>
          </r>
        </is>
      </c>
      <c r="D607" s="50" t="inlineStr">
        <is>
          <r>
            <t xml:space="preserve">UN</t>
          </r>
        </is>
      </c>
      <c r="E607" s="51" t="n">
        <v>1.0</v>
      </c>
      <c r="F607" s="52" t="n">
        <v>0.9215997</v>
      </c>
      <c r="G607" s="52" t="n">
        <f>F607*E607</f>
        <v>0.9215997</v>
      </c>
    </row>
    <row r="608" customHeight="1" ht="28">
      <c r="A608" s="49" t="inlineStr">
        <is>
          <r>
            <t xml:space="preserve">5.1</t>
          </r>
        </is>
      </c>
      <c r="B608" s="49" t="inlineStr">
        <is>
          <r>
            <t xml:space="preserve">97888</t>
          </r>
        </is>
      </c>
      <c r="C608" s="49" t="inlineStr">
        <is>
          <r>
            <t xml:space="preserve">CAIXA ENTERRADA ELÉTRICA RETANGULAR, EM ALVENARIA COM TIJOLOS CERÂMICOS MACIÇOS, FUNDO COM BRITA, DIMENSÕES INTERNAS: 0,6X0,6X0,6 M. AF_12/2020</t>
          </r>
        </is>
      </c>
      <c r="D608" s="50" t="inlineStr">
        <is>
          <r>
            <t xml:space="preserve">UN</t>
          </r>
        </is>
      </c>
      <c r="E608" s="51" t="n">
        <v>2.0</v>
      </c>
      <c r="F608" s="52" t="n">
        <v>0.342436248</v>
      </c>
      <c r="G608" s="52" t="n">
        <f>F608*E608</f>
        <v>0.684872496</v>
      </c>
    </row>
    <row r="609" customHeight="1" ht="15">
      <c r="A609" s="9" t="inlineStr"/>
      <c r="B609" s="9" t="inlineStr"/>
      <c r="C609" s="9" t="inlineStr"/>
      <c r="D609" s="9" t="inlineStr"/>
      <c r="E609" s="9" t="inlineStr"/>
      <c r="F609" s="53" t="inlineStr">
        <is>
          <r>
            <t xml:space="preserve">TOTAL:</t>
          </r>
        </is>
      </c>
      <c r="G609" s="54" t="n">
        <v>3.8495758693875</v>
      </c>
    </row>
    <row r="610" customHeight="1" ht="16">
      <c r="A610" s="47" t="inlineStr">
        <is>
          <r>
            <t xml:space="preserve">[ Encargos </t>
          </r>
        </is>
      </c>
      <c r="B610" s="47" t="inlineStr">
        <is>
          <r>
            <rPr>
              <rFont val="Arial"/>
              <color rgb="000000"/>
              <sz val="7.0"/>
              <b val="true"/>
            </rPr>
            <t xml:space="preserve">00043483</t>
          </r>
        </is>
      </c>
      <c r="C610" s="47" t="inlineStr">
        <is>
          <r>
            <t xml:space="preserve">EPI - FAMILIA CARPINTEIRO DE FORMAS - HORISTA (ENCARGOS COMPLEMENTARES - COLETADO CAIXA)</t>
          </r>
        </is>
      </c>
      <c r="D610" s="48" t="inlineStr">
        <is>
          <r>
            <t xml:space="preserve">H</t>
          </r>
        </is>
      </c>
      <c r="E610" s="9" t="inlineStr"/>
      <c r="F610" s="9" t="inlineStr"/>
      <c r="G610" s="9" t="inlineStr"/>
    </row>
    <row r="611" customHeight="1" ht="20">
      <c r="A611" s="49" t="inlineStr">
        <is>
          <r>
            <t xml:space="preserve">3.1</t>
          </r>
        </is>
      </c>
      <c r="B611" s="49" t="inlineStr">
        <is>
          <r>
            <t xml:space="preserve">COM-00833035</t>
          </r>
        </is>
      </c>
      <c r="C611" s="49" t="inlineStr">
        <is>
          <r>
            <t xml:space="preserve">MURETA PARA MEDIÇÃO - DIMENSÕES - 2,10x2,00x0,40M (REF ABR2024) (UN)</t>
          </r>
        </is>
      </c>
      <c r="D611" s="50" t="inlineStr">
        <is>
          <r>
            <t xml:space="preserve">UN</t>
          </r>
        </is>
      </c>
      <c r="E611" s="51" t="n">
        <v>1.0</v>
      </c>
      <c r="F611" s="52" t="n">
        <v>6.40577</v>
      </c>
      <c r="G611" s="52" t="n">
        <f>F611*E611</f>
        <v>6.40577</v>
      </c>
    </row>
    <row r="612" customHeight="1" ht="28">
      <c r="A612" s="49" t="inlineStr">
        <is>
          <r>
            <t xml:space="preserve">5.1</t>
          </r>
        </is>
      </c>
      <c r="B612" s="49" t="inlineStr">
        <is>
          <r>
            <t xml:space="preserve">97888</t>
          </r>
        </is>
      </c>
      <c r="C612" s="49" t="inlineStr">
        <is>
          <r>
            <t xml:space="preserve">CAIXA ENTERRADA ELÉTRICA RETANGULAR, EM ALVENARIA COM TIJOLOS CERÂMICOS MACIÇOS, FUNDO COM BRITA, DIMENSÕES INTERNAS: 0,6X0,6X0,6 M. AF_12/2020</t>
          </r>
        </is>
      </c>
      <c r="D612" s="50" t="inlineStr">
        <is>
          <r>
            <t xml:space="preserve">UN</t>
          </r>
        </is>
      </c>
      <c r="E612" s="51" t="n">
        <v>2.0</v>
      </c>
      <c r="F612" s="52" t="n">
        <v>0.19772928</v>
      </c>
      <c r="G612" s="52" t="n">
        <f>F612*E612</f>
        <v>0.39545856</v>
      </c>
    </row>
    <row r="613" customHeight="1" ht="15">
      <c r="A613" s="9" t="inlineStr"/>
      <c r="B613" s="9" t="inlineStr"/>
      <c r="C613" s="9" t="inlineStr"/>
      <c r="D613" s="9" t="inlineStr"/>
      <c r="E613" s="9" t="inlineStr"/>
      <c r="F613" s="53" t="inlineStr">
        <is>
          <r>
            <t xml:space="preserve">TOTAL:</t>
          </r>
        </is>
      </c>
      <c r="G613" s="54" t="n">
        <v>6.80122856</v>
      </c>
    </row>
    <row r="614" customHeight="1" ht="16">
      <c r="A614" s="47" t="inlineStr">
        <is>
          <r>
            <t xml:space="preserve">[ Encargos </t>
          </r>
        </is>
      </c>
      <c r="B614" s="47" t="inlineStr">
        <is>
          <r>
            <rPr>
              <rFont val="Arial"/>
              <color rgb="000000"/>
              <sz val="7.0"/>
              <b val="true"/>
            </rPr>
            <t xml:space="preserve">00043484</t>
          </r>
        </is>
      </c>
      <c r="C614" s="47" t="inlineStr">
        <is>
          <r>
            <t xml:space="preserve">EPI - FAMILIA ELETRICISTA - HORISTA (ENCARGOS COMPLEMENTARES - COLETADO CAIXA)</t>
          </r>
        </is>
      </c>
      <c r="D614" s="48" t="inlineStr">
        <is>
          <r>
            <t xml:space="preserve">H</t>
          </r>
        </is>
      </c>
      <c r="E614" s="9" t="inlineStr"/>
      <c r="F614" s="9" t="inlineStr"/>
      <c r="G614" s="9" t="inlineStr"/>
    </row>
    <row r="615" customHeight="1" ht="36">
      <c r="A615" s="49" t="inlineStr">
        <is>
          <r>
            <t xml:space="preserve">2.1</t>
          </r>
        </is>
      </c>
      <c r="B615" s="49" t="inlineStr">
        <is>
          <r>
            <t xml:space="preserve">100615</t>
          </r>
        </is>
      </c>
      <c r="C615" s="49" t="inlineStr">
        <is>
          <r>
            <t xml:space="preserve">ASSENTAMENTO DE POSTE DE CONCRETO COM COMPRIMENTO NOMINAL DE 12 M, CARGA NOMINAL DE 600 DAN, ENGASTAMENTO BASE CONCRETADA COM 1 M DE CONCRETO E 0,8 M DE SOLO (NÃO INCLUI FORNECIMENTO). AF_04/2025</t>
          </r>
        </is>
      </c>
      <c r="D615" s="50" t="inlineStr">
        <is>
          <r>
            <t xml:space="preserve">UN</t>
          </r>
        </is>
      </c>
      <c r="E615" s="51" t="n">
        <v>1.0</v>
      </c>
      <c r="F615" s="52" t="n">
        <v>10.8953</v>
      </c>
      <c r="G615" s="52" t="n">
        <f>F615*E615</f>
        <v>10.8953</v>
      </c>
    </row>
    <row r="616" customHeight="1" ht="36">
      <c r="A616" s="49" t="inlineStr">
        <is>
          <r>
            <t xml:space="preserve">2.4</t>
          </r>
        </is>
      </c>
      <c r="B616" s="49" t="inlineStr">
        <is>
          <r>
            <t xml:space="preserve">100616</t>
          </r>
        </is>
      </c>
      <c r="C616" s="49" t="inlineStr">
        <is>
          <r>
            <t xml:space="preserve">ASSENTAMENTO DE POSTE DE CONCRETO COM COMPRIMENTO NOMINAL DE 12 M, CARGA NOMINAL DE 1000 DAN, ENGASTAMENTO BASE CONCRETADA COM 1 M DE CONCRETO E 0,8 M DE SOLO (NÃO INCLUI FORNECIMENTO). AF_04/2025</t>
          </r>
        </is>
      </c>
      <c r="D616" s="50" t="inlineStr">
        <is>
          <r>
            <t xml:space="preserve">UN</t>
          </r>
        </is>
      </c>
      <c r="E616" s="51" t="n">
        <v>1.0</v>
      </c>
      <c r="F616" s="52" t="n">
        <v>18.3206</v>
      </c>
      <c r="G616" s="52" t="n">
        <f>F616*E616</f>
        <v>18.3206</v>
      </c>
    </row>
    <row r="617" customHeight="1" ht="20">
      <c r="A617" s="49" t="inlineStr">
        <is>
          <r>
            <t xml:space="preserve">4.1</t>
          </r>
        </is>
      </c>
      <c r="B617" s="49" t="inlineStr">
        <is>
          <r>
            <t xml:space="preserve">COMP-73202410</t>
          </r>
        </is>
      </c>
      <c r="C617" s="49" t="inlineStr">
        <is>
          <r>
            <t xml:space="preserve">Estrutura tipo N3 com transformador 150 kva 220-0,127kv</t>
          </r>
        </is>
      </c>
      <c r="D617" s="50" t="inlineStr">
        <is>
          <r>
            <t xml:space="preserve">UN</t>
          </r>
        </is>
      </c>
      <c r="E617" s="51" t="n">
        <v>1.0</v>
      </c>
      <c r="F617" s="52" t="n">
        <v>71.42006</v>
      </c>
      <c r="G617" s="52" t="n">
        <f>F617*E617</f>
        <v>71.42006</v>
      </c>
    </row>
    <row r="618" customHeight="1" ht="20">
      <c r="A618" s="49" t="inlineStr">
        <is>
          <r>
            <t xml:space="preserve">4.2</t>
          </r>
        </is>
      </c>
      <c r="B618" s="49" t="inlineStr">
        <is>
          <r>
            <t xml:space="preserve">COM-12956880</t>
          </r>
        </is>
      </c>
      <c r="C618" s="49" t="inlineStr">
        <is>
          <r>
            <t xml:space="preserve">Estrutura tipo N3-N3 com chave fusivel (UN)</t>
          </r>
        </is>
      </c>
      <c r="D618" s="50" t="inlineStr">
        <is>
          <r>
            <t xml:space="preserve">UN</t>
          </r>
        </is>
      </c>
      <c r="E618" s="51" t="n">
        <v>1.0</v>
      </c>
      <c r="F618" s="52" t="n">
        <v>20.0</v>
      </c>
      <c r="G618" s="52" t="n">
        <f>F618*E618</f>
        <v>20.0</v>
      </c>
    </row>
    <row r="619" customHeight="1" ht="20">
      <c r="A619" s="49" t="inlineStr">
        <is>
          <r>
            <t xml:space="preserve">4.3</t>
          </r>
        </is>
      </c>
      <c r="B619" s="49" t="inlineStr">
        <is>
          <r>
            <t xml:space="preserve">COMP-88895730</t>
          </r>
        </is>
      </c>
      <c r="C619" s="49" t="inlineStr">
        <is>
          <r>
            <t xml:space="preserve">Derivação N3</t>
          </r>
        </is>
      </c>
      <c r="D619" s="50" t="inlineStr">
        <is>
          <r>
            <t xml:space="preserve">UN</t>
          </r>
        </is>
      </c>
      <c r="E619" s="51" t="n">
        <v>1.0</v>
      </c>
      <c r="F619" s="52" t="n">
        <v>4.0</v>
      </c>
      <c r="G619" s="52" t="n">
        <f>F619*E619</f>
        <v>4.0</v>
      </c>
    </row>
    <row r="620" customHeight="1" ht="15">
      <c r="A620" s="9" t="inlineStr"/>
      <c r="B620" s="9" t="inlineStr"/>
      <c r="C620" s="9" t="inlineStr"/>
      <c r="D620" s="9" t="inlineStr"/>
      <c r="E620" s="9" t="inlineStr"/>
      <c r="F620" s="53" t="inlineStr">
        <is>
          <r>
            <t xml:space="preserve">TOTAL:</t>
          </r>
        </is>
      </c>
      <c r="G620" s="54" t="n">
        <v>124.63596</v>
      </c>
    </row>
    <row r="621" customHeight="1" ht="16">
      <c r="A621" s="47" t="inlineStr">
        <is>
          <r>
            <t xml:space="preserve">[ Encargos </t>
          </r>
        </is>
      </c>
      <c r="B621" s="47" t="inlineStr">
        <is>
          <r>
            <rPr>
              <rFont val="Arial"/>
              <color rgb="000000"/>
              <sz val="7.0"/>
              <b val="true"/>
            </rPr>
            <t xml:space="preserve">00043488</t>
          </r>
        </is>
      </c>
      <c r="C621" s="47" t="inlineStr">
        <is>
          <r>
            <t xml:space="preserve">EPI - FAMILIA OPERADOR ESCAVADEIRA - HORISTA (ENCARGOS COMPLEMENTARES - COLETADO CAIXA)</t>
          </r>
        </is>
      </c>
      <c r="D621" s="48" t="inlineStr">
        <is>
          <r>
            <t xml:space="preserve">H</t>
          </r>
        </is>
      </c>
      <c r="E621" s="9" t="inlineStr"/>
      <c r="F621" s="9" t="inlineStr"/>
      <c r="G621" s="9" t="inlineStr"/>
    </row>
    <row r="622" customHeight="1" ht="36">
      <c r="A622" s="49" t="inlineStr">
        <is>
          <r>
            <t xml:space="preserve">2.1</t>
          </r>
        </is>
      </c>
      <c r="B622" s="49" t="inlineStr">
        <is>
          <r>
            <t xml:space="preserve">100615</t>
          </r>
        </is>
      </c>
      <c r="C622" s="49" t="inlineStr">
        <is>
          <r>
            <t xml:space="preserve">ASSENTAMENTO DE POSTE DE CONCRETO COM COMPRIMENTO NOMINAL DE 12 M, CARGA NOMINAL DE 600 DAN, ENGASTAMENTO BASE CONCRETADA COM 1 M DE CONCRETO E 0,8 M DE SOLO (NÃO INCLUI FORNECIMENTO). AF_04/2025</t>
          </r>
        </is>
      </c>
      <c r="D622" s="50" t="inlineStr">
        <is>
          <r>
            <t xml:space="preserve">UN</t>
          </r>
        </is>
      </c>
      <c r="E622" s="51" t="n">
        <v>1.0</v>
      </c>
      <c r="F622" s="52" t="n">
        <v>2.22748526898</v>
      </c>
      <c r="G622" s="52" t="n">
        <f>F622*E622</f>
        <v>2.22748526898</v>
      </c>
    </row>
    <row r="623" customHeight="1" ht="36">
      <c r="A623" s="49" t="inlineStr">
        <is>
          <r>
            <t xml:space="preserve">2.4</t>
          </r>
        </is>
      </c>
      <c r="B623" s="49" t="inlineStr">
        <is>
          <r>
            <t xml:space="preserve">100616</t>
          </r>
        </is>
      </c>
      <c r="C623" s="49" t="inlineStr">
        <is>
          <r>
            <t xml:space="preserve">ASSENTAMENTO DE POSTE DE CONCRETO COM COMPRIMENTO NOMINAL DE 12 M, CARGA NOMINAL DE 1000 DAN, ENGASTAMENTO BASE CONCRETADA COM 1 M DE CONCRETO E 0,8 M DE SOLO (NÃO INCLUI FORNECIMENTO). AF_04/2025</t>
          </r>
        </is>
      </c>
      <c r="D623" s="50" t="inlineStr">
        <is>
          <r>
            <t xml:space="preserve">UN</t>
          </r>
        </is>
      </c>
      <c r="E623" s="51" t="n">
        <v>1.0</v>
      </c>
      <c r="F623" s="52" t="n">
        <v>3.40490016849</v>
      </c>
      <c r="G623" s="52" t="n">
        <f>F623*E623</f>
        <v>3.40490016849</v>
      </c>
    </row>
    <row r="624" customHeight="1" ht="20">
      <c r="A624" s="49" t="inlineStr">
        <is>
          <r>
            <t xml:space="preserve">3.1</t>
          </r>
        </is>
      </c>
      <c r="B624" s="49" t="inlineStr">
        <is>
          <r>
            <t xml:space="preserve">COM-00833035</t>
          </r>
        </is>
      </c>
      <c r="C624" s="49" t="inlineStr">
        <is>
          <r>
            <t xml:space="preserve">MURETA PARA MEDIÇÃO - DIMENSÕES - 2,10x2,00x0,40M (REF ABR2024) (UN)</t>
          </r>
        </is>
      </c>
      <c r="D624" s="50" t="inlineStr">
        <is>
          <r>
            <t xml:space="preserve">UN</t>
          </r>
        </is>
      </c>
      <c r="E624" s="51" t="n">
        <v>1.0</v>
      </c>
      <c r="F624" s="52" t="n">
        <v>2.418267675</v>
      </c>
      <c r="G624" s="52" t="n">
        <f>F624*E624</f>
        <v>2.418267675</v>
      </c>
    </row>
    <row r="625" customHeight="1" ht="20">
      <c r="A625" s="49" t="inlineStr">
        <is>
          <r>
            <t xml:space="preserve">4.1</t>
          </r>
        </is>
      </c>
      <c r="B625" s="49" t="inlineStr">
        <is>
          <r>
            <t xml:space="preserve">COMP-73202410</t>
          </r>
        </is>
      </c>
      <c r="C625" s="49" t="inlineStr">
        <is>
          <r>
            <t xml:space="preserve">Estrutura tipo N3 com transformador 150 kva 220-0,127kv</t>
          </r>
        </is>
      </c>
      <c r="D625" s="50" t="inlineStr">
        <is>
          <r>
            <t xml:space="preserve">UN</t>
          </r>
        </is>
      </c>
      <c r="E625" s="51" t="n">
        <v>1.0</v>
      </c>
      <c r="F625" s="52" t="n">
        <v>6.0</v>
      </c>
      <c r="G625" s="52" t="n">
        <f>F625*E625</f>
        <v>6.0</v>
      </c>
    </row>
    <row r="626" customHeight="1" ht="20">
      <c r="A626" s="49" t="inlineStr">
        <is>
          <r>
            <t xml:space="preserve">4.2</t>
          </r>
        </is>
      </c>
      <c r="B626" s="49" t="inlineStr">
        <is>
          <r>
            <t xml:space="preserve">COM-12956880</t>
          </r>
        </is>
      </c>
      <c r="C626" s="49" t="inlineStr">
        <is>
          <r>
            <t xml:space="preserve">Estrutura tipo N3-N3 com chave fusivel (UN)</t>
          </r>
        </is>
      </c>
      <c r="D626" s="50" t="inlineStr">
        <is>
          <r>
            <t xml:space="preserve">UN</t>
          </r>
        </is>
      </c>
      <c r="E626" s="51" t="n">
        <v>1.0</v>
      </c>
      <c r="F626" s="52" t="n">
        <v>3.0</v>
      </c>
      <c r="G626" s="52" t="n">
        <f>F626*E626</f>
        <v>3.0</v>
      </c>
    </row>
    <row r="627" customHeight="1" ht="28">
      <c r="A627" s="49" t="inlineStr">
        <is>
          <r>
            <t xml:space="preserve">5.1</t>
          </r>
        </is>
      </c>
      <c r="B627" s="49" t="inlineStr">
        <is>
          <r>
            <t xml:space="preserve">97888</t>
          </r>
        </is>
      </c>
      <c r="C627" s="49" t="inlineStr">
        <is>
          <r>
            <t xml:space="preserve">CAIXA ENTERRADA ELÉTRICA RETANGULAR, EM ALVENARIA COM TIJOLOS CERÂMICOS MACIÇOS, FUNDO COM BRITA, DIMENSÕES INTERNAS: 0,6X0,6X0,6 M. AF_12/2020</t>
          </r>
        </is>
      </c>
      <c r="D627" s="50" t="inlineStr">
        <is>
          <r>
            <t xml:space="preserve">UN</t>
          </r>
        </is>
      </c>
      <c r="E627" s="51" t="n">
        <v>2.0</v>
      </c>
      <c r="F627" s="52" t="n">
        <v>0.57993168</v>
      </c>
      <c r="G627" s="52" t="n">
        <f>F627*E627</f>
        <v>1.15986336</v>
      </c>
    </row>
    <row r="628" customHeight="1" ht="15">
      <c r="A628" s="9" t="inlineStr"/>
      <c r="B628" s="9" t="inlineStr"/>
      <c r="C628" s="9" t="inlineStr"/>
      <c r="D628" s="9" t="inlineStr"/>
      <c r="E628" s="9" t="inlineStr"/>
      <c r="F628" s="53" t="inlineStr">
        <is>
          <r>
            <t xml:space="preserve">TOTAL:</t>
          </r>
        </is>
      </c>
      <c r="G628" s="54" t="n">
        <v>18.21051647247</v>
      </c>
    </row>
    <row r="629" customHeight="1" ht="16">
      <c r="A629" s="47" t="inlineStr">
        <is>
          <r>
            <t xml:space="preserve">[ Encargos </t>
          </r>
        </is>
      </c>
      <c r="B629" s="47" t="inlineStr">
        <is>
          <r>
            <rPr>
              <rFont val="Arial"/>
              <color rgb="000000"/>
              <sz val="7.0"/>
              <b val="true"/>
            </rPr>
            <t xml:space="preserve">00043489</t>
          </r>
        </is>
      </c>
      <c r="C629" s="47" t="inlineStr">
        <is>
          <r>
            <t xml:space="preserve">EPI - FAMILIA PEDREIRO - HORISTA (ENCARGOS COMPLEMENTARES - COLETADO CAIXA)</t>
          </r>
        </is>
      </c>
      <c r="D629" s="48" t="inlineStr">
        <is>
          <r>
            <t xml:space="preserve">H</t>
          </r>
        </is>
      </c>
      <c r="E629" s="9" t="inlineStr"/>
      <c r="F629" s="9" t="inlineStr"/>
      <c r="G629" s="9" t="inlineStr"/>
    </row>
    <row r="630" customHeight="1" ht="20">
      <c r="A630" s="49" t="inlineStr">
        <is>
          <r>
            <t xml:space="preserve">3.1</t>
          </r>
        </is>
      </c>
      <c r="B630" s="49" t="inlineStr">
        <is>
          <r>
            <t xml:space="preserve">COM-00833035</t>
          </r>
        </is>
      </c>
      <c r="C630" s="49" t="inlineStr">
        <is>
          <r>
            <t xml:space="preserve">MURETA PARA MEDIÇÃO - DIMENSÕES - 2,10x2,00x0,40M (REF ABR2024) (UN)</t>
          </r>
        </is>
      </c>
      <c r="D630" s="50" t="inlineStr">
        <is>
          <r>
            <t xml:space="preserve">UN</t>
          </r>
        </is>
      </c>
      <c r="E630" s="51" t="n">
        <v>1.0</v>
      </c>
      <c r="F630" s="52" t="n">
        <v>23.2061325</v>
      </c>
      <c r="G630" s="52" t="n">
        <f>F630*E630</f>
        <v>23.2061325</v>
      </c>
    </row>
    <row r="631" customHeight="1" ht="28">
      <c r="A631" s="49" t="inlineStr">
        <is>
          <r>
            <t xml:space="preserve">5.1</t>
          </r>
        </is>
      </c>
      <c r="B631" s="49" t="inlineStr">
        <is>
          <r>
            <t xml:space="preserve">97888</t>
          </r>
        </is>
      </c>
      <c r="C631" s="49" t="inlineStr">
        <is>
          <r>
            <t xml:space="preserve">CAIXA ENTERRADA ELÉTRICA RETANGULAR, EM ALVENARIA COM TIJOLOS CERÂMICOS MACIÇOS, FUNDO COM BRITA, DIMENSÕES INTERNAS: 0,6X0,6X0,6 M. AF_12/2020</t>
          </r>
        </is>
      </c>
      <c r="D631" s="50" t="inlineStr">
        <is>
          <r>
            <t xml:space="preserve">UN</t>
          </r>
        </is>
      </c>
      <c r="E631" s="51" t="n">
        <v>2.0</v>
      </c>
      <c r="F631" s="52" t="n">
        <v>6.049902785344</v>
      </c>
      <c r="G631" s="52" t="n">
        <f>F631*E631</f>
        <v>12.099805570688</v>
      </c>
    </row>
    <row r="632" customHeight="1" ht="15">
      <c r="A632" s="9" t="inlineStr"/>
      <c r="B632" s="9" t="inlineStr"/>
      <c r="C632" s="9" t="inlineStr"/>
      <c r="D632" s="9" t="inlineStr"/>
      <c r="E632" s="9" t="inlineStr"/>
      <c r="F632" s="53" t="inlineStr">
        <is>
          <r>
            <t xml:space="preserve">TOTAL:</t>
          </r>
        </is>
      </c>
      <c r="G632" s="54" t="n">
        <v>35.305938070688</v>
      </c>
    </row>
    <row r="633" customHeight="1" ht="16">
      <c r="A633" s="47" t="inlineStr">
        <is>
          <r>
            <t xml:space="preserve">[ Encargos </t>
          </r>
        </is>
      </c>
      <c r="B633" s="47" t="inlineStr">
        <is>
          <r>
            <rPr>
              <rFont val="Arial"/>
              <color rgb="000000"/>
              <sz val="7.0"/>
              <b val="true"/>
            </rPr>
            <t xml:space="preserve">00043490</t>
          </r>
        </is>
      </c>
      <c r="C633" s="47" t="inlineStr">
        <is>
          <r>
            <t xml:space="preserve">EPI - FAMILIA PINTOR - HORISTA (ENCARGOS COMPLEMENTARES - COLETADO CAIXA)</t>
          </r>
        </is>
      </c>
      <c r="D633" s="48" t="inlineStr">
        <is>
          <r>
            <t xml:space="preserve">H</t>
          </r>
        </is>
      </c>
      <c r="E633" s="9" t="inlineStr"/>
      <c r="F633" s="9" t="inlineStr"/>
      <c r="G633" s="9" t="inlineStr"/>
    </row>
    <row r="634" customHeight="1" ht="20">
      <c r="A634" s="49" t="inlineStr">
        <is>
          <r>
            <t xml:space="preserve">3.1</t>
          </r>
        </is>
      </c>
      <c r="B634" s="49" t="inlineStr">
        <is>
          <r>
            <t xml:space="preserve">COM-00833035</t>
          </r>
        </is>
      </c>
      <c r="C634" s="49" t="inlineStr">
        <is>
          <r>
            <t xml:space="preserve">MURETA PARA MEDIÇÃO - DIMENSÕES - 2,10x2,00x0,40M (REF ABR2024) (UN)</t>
          </r>
        </is>
      </c>
      <c r="D634" s="50" t="inlineStr">
        <is>
          <r>
            <t xml:space="preserve">UN</t>
          </r>
        </is>
      </c>
      <c r="E634" s="51" t="n">
        <v>1.0</v>
      </c>
      <c r="F634" s="52" t="n">
        <v>2.162706</v>
      </c>
      <c r="G634" s="52" t="n">
        <f>F634*E634</f>
        <v>2.162706</v>
      </c>
    </row>
    <row r="635" customHeight="1" ht="15">
      <c r="A635" s="9" t="inlineStr"/>
      <c r="B635" s="9" t="inlineStr"/>
      <c r="C635" s="9" t="inlineStr"/>
      <c r="D635" s="9" t="inlineStr"/>
      <c r="E635" s="9" t="inlineStr"/>
      <c r="F635" s="53" t="inlineStr">
        <is>
          <r>
            <t xml:space="preserve">TOTAL:</t>
          </r>
        </is>
      </c>
      <c r="G635" s="54" t="n">
        <v>2.162706</v>
      </c>
    </row>
    <row r="636" customHeight="1" ht="16">
      <c r="A636" s="47" t="inlineStr">
        <is>
          <r>
            <t xml:space="preserve">[ Encargos </t>
          </r>
        </is>
      </c>
      <c r="B636" s="47" t="inlineStr">
        <is>
          <r>
            <rPr>
              <rFont val="Arial"/>
              <color rgb="000000"/>
              <sz val="7.0"/>
              <b val="true"/>
            </rPr>
            <t xml:space="preserve">00043491</t>
          </r>
        </is>
      </c>
      <c r="C636" s="47" t="inlineStr">
        <is>
          <r>
            <t xml:space="preserve">EPI - FAMILIA SERVENTE - HORISTA (ENCARGOS COMPLEMENTARES - COLETADO CAIXA)</t>
          </r>
        </is>
      </c>
      <c r="D636" s="48" t="inlineStr">
        <is>
          <r>
            <t xml:space="preserve">H</t>
          </r>
        </is>
      </c>
      <c r="E636" s="9" t="inlineStr"/>
      <c r="F636" s="9" t="inlineStr"/>
      <c r="G636" s="9" t="inlineStr"/>
    </row>
    <row r="637" customHeight="1" ht="36">
      <c r="A637" s="49" t="inlineStr">
        <is>
          <r>
            <t xml:space="preserve">2.1</t>
          </r>
        </is>
      </c>
      <c r="B637" s="49" t="inlineStr">
        <is>
          <r>
            <t xml:space="preserve">100615</t>
          </r>
        </is>
      </c>
      <c r="C637" s="49" t="inlineStr">
        <is>
          <r>
            <t xml:space="preserve">ASSENTAMENTO DE POSTE DE CONCRETO COM COMPRIMENTO NOMINAL DE 12 M, CARGA NOMINAL DE 600 DAN, ENGASTAMENTO BASE CONCRETADA COM 1 M DE CONCRETO E 0,8 M DE SOLO (NÃO INCLUI FORNECIMENTO). AF_04/2025</t>
          </r>
        </is>
      </c>
      <c r="D637" s="50" t="inlineStr">
        <is>
          <r>
            <t xml:space="preserve">UN</t>
          </r>
        </is>
      </c>
      <c r="E637" s="51" t="n">
        <v>1.0</v>
      </c>
      <c r="F637" s="52" t="n">
        <v>1.83651872694</v>
      </c>
      <c r="G637" s="52" t="n">
        <f>F637*E637</f>
        <v>1.83651872694</v>
      </c>
    </row>
    <row r="638" customHeight="1" ht="36">
      <c r="A638" s="49" t="inlineStr">
        <is>
          <r>
            <t xml:space="preserve">2.4</t>
          </r>
        </is>
      </c>
      <c r="B638" s="49" t="inlineStr">
        <is>
          <r>
            <t xml:space="preserve">100616</t>
          </r>
        </is>
      </c>
      <c r="C638" s="49" t="inlineStr">
        <is>
          <r>
            <t xml:space="preserve">ASSENTAMENTO DE POSTE DE CONCRETO COM COMPRIMENTO NOMINAL DE 12 M, CARGA NOMINAL DE 1000 DAN, ENGASTAMENTO BASE CONCRETADA COM 1 M DE CONCRETO E 0,8 M DE SOLO (NÃO INCLUI FORNECIMENTO). AF_04/2025</t>
          </r>
        </is>
      </c>
      <c r="D638" s="50" t="inlineStr">
        <is>
          <r>
            <t xml:space="preserve">UN</t>
          </r>
        </is>
      </c>
      <c r="E638" s="51" t="n">
        <v>1.0</v>
      </c>
      <c r="F638" s="52" t="n">
        <v>3.67969781547</v>
      </c>
      <c r="G638" s="52" t="n">
        <f>F638*E638</f>
        <v>3.67969781547</v>
      </c>
    </row>
    <row r="639" customHeight="1" ht="20">
      <c r="A639" s="49" t="inlineStr">
        <is>
          <r>
            <t xml:space="preserve">3.1</t>
          </r>
        </is>
      </c>
      <c r="B639" s="49" t="inlineStr">
        <is>
          <r>
            <t xml:space="preserve">COM-00833035</t>
          </r>
        </is>
      </c>
      <c r="C639" s="49" t="inlineStr">
        <is>
          <r>
            <t xml:space="preserve">MURETA PARA MEDIÇÃO - DIMENSÕES - 2,10x2,00x0,40M (REF ABR2024) (UN)</t>
          </r>
        </is>
      </c>
      <c r="D639" s="50" t="inlineStr">
        <is>
          <r>
            <t xml:space="preserve">UN</t>
          </r>
        </is>
      </c>
      <c r="E639" s="51" t="n">
        <v>1.0</v>
      </c>
      <c r="F639" s="52" t="n">
        <v>17.055920054</v>
      </c>
      <c r="G639" s="52" t="n">
        <f>F639*E639</f>
        <v>17.055920054</v>
      </c>
    </row>
    <row r="640" customHeight="1" ht="28">
      <c r="A640" s="49" t="inlineStr">
        <is>
          <r>
            <t xml:space="preserve">5.1</t>
          </r>
        </is>
      </c>
      <c r="B640" s="49" t="inlineStr">
        <is>
          <r>
            <t xml:space="preserve">97888</t>
          </r>
        </is>
      </c>
      <c r="C640" s="49" t="inlineStr">
        <is>
          <r>
            <t xml:space="preserve">CAIXA ENTERRADA ELÉTRICA RETANGULAR, EM ALVENARIA COM TIJOLOS CERÂMICOS MACIÇOS, FUNDO COM BRITA, DIMENSÕES INTERNAS: 0,6X0,6X0,6 M. AF_12/2020</t>
          </r>
        </is>
      </c>
      <c r="D640" s="50" t="inlineStr">
        <is>
          <r>
            <t xml:space="preserve">UN</t>
          </r>
        </is>
      </c>
      <c r="E640" s="51" t="n">
        <v>2.0</v>
      </c>
      <c r="F640" s="52" t="n">
        <v>4.983827228</v>
      </c>
      <c r="G640" s="52" t="n">
        <f>F640*E640</f>
        <v>9.967654456</v>
      </c>
    </row>
    <row r="641" customHeight="1" ht="15">
      <c r="A641" s="9" t="inlineStr"/>
      <c r="B641" s="9" t="inlineStr"/>
      <c r="C641" s="9" t="inlineStr"/>
      <c r="D641" s="9" t="inlineStr"/>
      <c r="E641" s="9" t="inlineStr"/>
      <c r="F641" s="53" t="inlineStr">
        <is>
          <r>
            <t xml:space="preserve">TOTAL:</t>
          </r>
        </is>
      </c>
      <c r="G641" s="54" t="n">
        <v>32.53979105241</v>
      </c>
    </row>
    <row r="642" customHeight="1" ht="16">
      <c r="A642" s="47" t="inlineStr">
        <is>
          <r>
            <t xml:space="preserve">[ Material ]</t>
          </r>
        </is>
      </c>
      <c r="B642" s="47" t="inlineStr">
        <is>
          <r>
            <rPr>
              <rFont val="Arial"/>
              <color rgb="000000"/>
              <sz val="7.0"/>
              <b val="true"/>
            </rPr>
            <t xml:space="preserve">00039017</t>
          </r>
        </is>
      </c>
      <c r="C642" s="47" t="inlineStr">
        <is>
          <r>
            <t xml:space="preserve">ESPACADOR / DISTANCIADOR CIRCULAR COM ENTRADA LATERAL, EM PLASTICO, PARA VERGALHAO *4,2 A 12,5* MM, COBRIMENTO 20 MM</t>
          </r>
        </is>
      </c>
      <c r="D642" s="48" t="inlineStr">
        <is>
          <r>
            <t xml:space="preserve">UN</t>
          </r>
        </is>
      </c>
      <c r="E642" s="9" t="inlineStr"/>
      <c r="F642" s="9" t="inlineStr"/>
      <c r="G642" s="9" t="inlineStr"/>
    </row>
    <row r="643" customHeight="1" ht="20">
      <c r="A643" s="49" t="inlineStr">
        <is>
          <r>
            <t xml:space="preserve">3.1</t>
          </r>
        </is>
      </c>
      <c r="B643" s="49" t="inlineStr">
        <is>
          <r>
            <t xml:space="preserve">COM-00833035</t>
          </r>
        </is>
      </c>
      <c r="C643" s="49" t="inlineStr">
        <is>
          <r>
            <t xml:space="preserve">MURETA PARA MEDIÇÃO - DIMENSÕES - 2,10x2,00x0,40M (REF ABR2024) (UN)</t>
          </r>
        </is>
      </c>
      <c r="D643" s="50" t="inlineStr">
        <is>
          <r>
            <t xml:space="preserve">UN</t>
          </r>
        </is>
      </c>
      <c r="E643" s="51" t="n">
        <v>1.0</v>
      </c>
      <c r="F643" s="52" t="n">
        <v>5.1313</v>
      </c>
      <c r="G643" s="52" t="n">
        <f>F643*E643</f>
        <v>5.1313</v>
      </c>
    </row>
    <row r="644" customHeight="1" ht="28">
      <c r="A644" s="49" t="inlineStr">
        <is>
          <r>
            <t xml:space="preserve">5.1</t>
          </r>
        </is>
      </c>
      <c r="B644" s="49" t="inlineStr">
        <is>
          <r>
            <t xml:space="preserve">97888</t>
          </r>
        </is>
      </c>
      <c r="C644" s="49" t="inlineStr">
        <is>
          <r>
            <t xml:space="preserve">CAIXA ENTERRADA ELÉTRICA RETANGULAR, EM ALVENARIA COM TIJOLOS CERÂMICOS MACIÇOS, FUNDO COM BRITA, DIMENSÕES INTERNAS: 0,6X0,6X0,6 M. AF_12/2020</t>
          </r>
        </is>
      </c>
      <c r="D644" s="50" t="inlineStr">
        <is>
          <r>
            <t xml:space="preserve">UN</t>
          </r>
        </is>
      </c>
      <c r="E644" s="51" t="n">
        <v>2.0</v>
      </c>
      <c r="F644" s="52" t="n">
        <v>3.65058670592</v>
      </c>
      <c r="G644" s="52" t="n">
        <f>F644*E644</f>
        <v>7.30117341184</v>
      </c>
    </row>
    <row r="645" customHeight="1" ht="15">
      <c r="A645" s="9" t="inlineStr"/>
      <c r="B645" s="9" t="inlineStr"/>
      <c r="C645" s="9" t="inlineStr"/>
      <c r="D645" s="9" t="inlineStr"/>
      <c r="E645" s="9" t="inlineStr"/>
      <c r="F645" s="53" t="inlineStr">
        <is>
          <r>
            <t xml:space="preserve">TOTAL:</t>
          </r>
        </is>
      </c>
      <c r="G645" s="54" t="n">
        <v>12.43247341184</v>
      </c>
    </row>
    <row r="646" customHeight="1" ht="15">
      <c r="A646" s="47" t="inlineStr">
        <is>
          <r>
            <t xml:space="preserve">[ Encargos </t>
          </r>
        </is>
      </c>
      <c r="B646" s="47" t="inlineStr">
        <is>
          <r>
            <rPr>
              <rFont val="Arial"/>
              <color rgb="000000"/>
              <sz val="7.0"/>
              <b val="true"/>
            </rPr>
            <t xml:space="preserve">00037372</t>
          </r>
        </is>
      </c>
      <c r="C646" s="47" t="inlineStr">
        <is>
          <r>
            <t xml:space="preserve">EXAMES - HORISTA (COLETADO CAIXA - ENCARGOS COMPLEMENTARES)</t>
          </r>
        </is>
      </c>
      <c r="D646" s="48" t="inlineStr">
        <is>
          <r>
            <t xml:space="preserve">H</t>
          </r>
        </is>
      </c>
      <c r="E646" s="9" t="inlineStr"/>
      <c r="F646" s="9" t="inlineStr"/>
      <c r="G646" s="9" t="inlineStr"/>
    </row>
    <row r="647" customHeight="1" ht="36">
      <c r="A647" s="49" t="inlineStr">
        <is>
          <r>
            <t xml:space="preserve">2.1</t>
          </r>
        </is>
      </c>
      <c r="B647" s="49" t="inlineStr">
        <is>
          <r>
            <t xml:space="preserve">100615</t>
          </r>
        </is>
      </c>
      <c r="C647" s="49" t="inlineStr">
        <is>
          <r>
            <t xml:space="preserve">ASSENTAMENTO DE POSTE DE CONCRETO COM COMPRIMENTO NOMINAL DE 12 M, CARGA NOMINAL DE 600 DAN, ENGASTAMENTO BASE CONCRETADA COM 1 M DE CONCRETO E 0,8 M DE SOLO (NÃO INCLUI FORNECIMENTO). AF_04/2025</t>
          </r>
        </is>
      </c>
      <c r="D647" s="50" t="inlineStr">
        <is>
          <r>
            <t xml:space="preserve">UN</t>
          </r>
        </is>
      </c>
      <c r="E647" s="51" t="n">
        <v>1.0</v>
      </c>
      <c r="F647" s="52" t="n">
        <v>14.95930399592</v>
      </c>
      <c r="G647" s="52" t="n">
        <f>F647*E647</f>
        <v>14.95930399592</v>
      </c>
    </row>
    <row r="648" customHeight="1" ht="36">
      <c r="A648" s="49" t="inlineStr">
        <is>
          <r>
            <t xml:space="preserve">2.4</t>
          </r>
        </is>
      </c>
      <c r="B648" s="49" t="inlineStr">
        <is>
          <r>
            <t xml:space="preserve">100616</t>
          </r>
        </is>
      </c>
      <c r="C648" s="49" t="inlineStr">
        <is>
          <r>
            <t xml:space="preserve">ASSENTAMENTO DE POSTE DE CONCRETO COM COMPRIMENTO NOMINAL DE 12 M, CARGA NOMINAL DE 1000 DAN, ENGASTAMENTO BASE CONCRETADA COM 1 M DE CONCRETO E 0,8 M DE SOLO (NÃO INCLUI FORNECIMENTO). AF_04/2025</t>
          </r>
        </is>
      </c>
      <c r="D648" s="50" t="inlineStr">
        <is>
          <r>
            <t xml:space="preserve">UN</t>
          </r>
        </is>
      </c>
      <c r="E648" s="51" t="n">
        <v>1.0</v>
      </c>
      <c r="F648" s="52" t="n">
        <v>25.40519798396</v>
      </c>
      <c r="G648" s="52" t="n">
        <f>F648*E648</f>
        <v>25.40519798396</v>
      </c>
    </row>
    <row r="649" customHeight="1" ht="20">
      <c r="A649" s="49" t="inlineStr">
        <is>
          <r>
            <t xml:space="preserve">3.1</t>
          </r>
        </is>
      </c>
      <c r="B649" s="49" t="inlineStr">
        <is>
          <r>
            <t xml:space="preserve">COM-00833035</t>
          </r>
        </is>
      </c>
      <c r="C649" s="49" t="inlineStr">
        <is>
          <r>
            <t xml:space="preserve">MURETA PARA MEDIÇÃO - DIMENSÕES - 2,10x2,00x0,40M (REF ABR2024) (UN)</t>
          </r>
        </is>
      </c>
      <c r="D649" s="50" t="inlineStr">
        <is>
          <r>
            <t xml:space="preserve">UN</t>
          </r>
        </is>
      </c>
      <c r="E649" s="51" t="n">
        <v>1.0</v>
      </c>
      <c r="F649" s="52" t="n">
        <v>51.248796229</v>
      </c>
      <c r="G649" s="52" t="n">
        <f>F649*E649</f>
        <v>51.248796229</v>
      </c>
    </row>
    <row r="650" customHeight="1" ht="20">
      <c r="A650" s="49" t="inlineStr">
        <is>
          <r>
            <t xml:space="preserve">4.1</t>
          </r>
        </is>
      </c>
      <c r="B650" s="49" t="inlineStr">
        <is>
          <r>
            <t xml:space="preserve">COMP-73202410</t>
          </r>
        </is>
      </c>
      <c r="C650" s="49" t="inlineStr">
        <is>
          <r>
            <t xml:space="preserve">Estrutura tipo N3 com transformador 150 kva 220-0,127kv</t>
          </r>
        </is>
      </c>
      <c r="D650" s="50" t="inlineStr">
        <is>
          <r>
            <t xml:space="preserve">UN</t>
          </r>
        </is>
      </c>
      <c r="E650" s="51" t="n">
        <v>1.0</v>
      </c>
      <c r="F650" s="52" t="n">
        <v>77.42006</v>
      </c>
      <c r="G650" s="52" t="n">
        <f>F650*E650</f>
        <v>77.42006</v>
      </c>
    </row>
    <row r="651" customHeight="1" ht="20">
      <c r="A651" s="49" t="inlineStr">
        <is>
          <r>
            <t xml:space="preserve">4.2</t>
          </r>
        </is>
      </c>
      <c r="B651" s="49" t="inlineStr">
        <is>
          <r>
            <t xml:space="preserve">COM-12956880</t>
          </r>
        </is>
      </c>
      <c r="C651" s="49" t="inlineStr">
        <is>
          <r>
            <t xml:space="preserve">Estrutura tipo N3-N3 com chave fusivel (UN)</t>
          </r>
        </is>
      </c>
      <c r="D651" s="50" t="inlineStr">
        <is>
          <r>
            <t xml:space="preserve">UN</t>
          </r>
        </is>
      </c>
      <c r="E651" s="51" t="n">
        <v>1.0</v>
      </c>
      <c r="F651" s="52" t="n">
        <v>23.0</v>
      </c>
      <c r="G651" s="52" t="n">
        <f>F651*E651</f>
        <v>23.0</v>
      </c>
    </row>
    <row r="652" customHeight="1" ht="20">
      <c r="A652" s="49" t="inlineStr">
        <is>
          <r>
            <t xml:space="preserve">4.3</t>
          </r>
        </is>
      </c>
      <c r="B652" s="49" t="inlineStr">
        <is>
          <r>
            <t xml:space="preserve">COMP-88895730</t>
          </r>
        </is>
      </c>
      <c r="C652" s="49" t="inlineStr">
        <is>
          <r>
            <t xml:space="preserve">Derivação N3</t>
          </r>
        </is>
      </c>
      <c r="D652" s="50" t="inlineStr">
        <is>
          <r>
            <t xml:space="preserve">UN</t>
          </r>
        </is>
      </c>
      <c r="E652" s="51" t="n">
        <v>1.0</v>
      </c>
      <c r="F652" s="52" t="n">
        <v>4.0</v>
      </c>
      <c r="G652" s="52" t="n">
        <f>F652*E652</f>
        <v>4.0</v>
      </c>
    </row>
    <row r="653" customHeight="1" ht="28">
      <c r="A653" s="49" t="inlineStr">
        <is>
          <r>
            <t xml:space="preserve">5.1</t>
          </r>
        </is>
      </c>
      <c r="B653" s="49" t="inlineStr">
        <is>
          <r>
            <t xml:space="preserve">97888</t>
          </r>
        </is>
      </c>
      <c r="C653" s="49" t="inlineStr">
        <is>
          <r>
            <t xml:space="preserve">CAIXA ENTERRADA ELÉTRICA RETANGULAR, EM ALVENARIA COM TIJOLOS CERÂMICOS MACIÇOS, FUNDO COM BRITA, DIMENSÕES INTERNAS: 0,6X0,6X0,6 M. AF_12/2020</t>
          </r>
        </is>
      </c>
      <c r="D653" s="50" t="inlineStr">
        <is>
          <r>
            <t xml:space="preserve">UN</t>
          </r>
        </is>
      </c>
      <c r="E653" s="51" t="n">
        <v>2.0</v>
      </c>
      <c r="F653" s="52" t="n">
        <v>11.811390973344</v>
      </c>
      <c r="G653" s="52" t="n">
        <f>F653*E653</f>
        <v>23.622781946688</v>
      </c>
    </row>
    <row r="654" customHeight="1" ht="15">
      <c r="A654" s="9" t="inlineStr"/>
      <c r="B654" s="9" t="inlineStr"/>
      <c r="C654" s="9" t="inlineStr"/>
      <c r="D654" s="9" t="inlineStr"/>
      <c r="E654" s="9" t="inlineStr"/>
      <c r="F654" s="53" t="inlineStr">
        <is>
          <r>
            <t xml:space="preserve">TOTAL:</t>
          </r>
        </is>
      </c>
      <c r="G654" s="54" t="n">
        <v>219.656140155568</v>
      </c>
    </row>
    <row r="655" customHeight="1" ht="16">
      <c r="A655" s="47" t="inlineStr">
        <is>
          <r>
            <t xml:space="preserve">[ Encargos </t>
          </r>
        </is>
      </c>
      <c r="B655" s="47" t="inlineStr">
        <is>
          <r>
            <rPr>
              <rFont val="Arial"/>
              <color rgb="000000"/>
              <sz val="7.0"/>
              <b val="true"/>
            </rPr>
            <t xml:space="preserve">00043459</t>
          </r>
        </is>
      </c>
      <c r="C655" s="47" t="inlineStr">
        <is>
          <r>
            <t xml:space="preserve">FERRAMENTAS - FAMILIA CARPINTEIRO DE FORMAS - HORISTA (ENCARGOS COMPLEMENTARES - COLETADO CAIXA)</t>
          </r>
        </is>
      </c>
      <c r="D655" s="48" t="inlineStr">
        <is>
          <r>
            <t xml:space="preserve">H</t>
          </r>
        </is>
      </c>
      <c r="E655" s="9" t="inlineStr"/>
      <c r="F655" s="9" t="inlineStr"/>
      <c r="G655" s="9" t="inlineStr"/>
    </row>
    <row r="656" customHeight="1" ht="20">
      <c r="A656" s="49" t="inlineStr">
        <is>
          <r>
            <t xml:space="preserve">3.1</t>
          </r>
        </is>
      </c>
      <c r="B656" s="49" t="inlineStr">
        <is>
          <r>
            <t xml:space="preserve">COM-00833035</t>
          </r>
        </is>
      </c>
      <c r="C656" s="49" t="inlineStr">
        <is>
          <r>
            <t xml:space="preserve">MURETA PARA MEDIÇÃO - DIMENSÕES - 2,10x2,00x0,40M (REF ABR2024) (UN)</t>
          </r>
        </is>
      </c>
      <c r="D656" s="50" t="inlineStr">
        <is>
          <r>
            <t xml:space="preserve">UN</t>
          </r>
        </is>
      </c>
      <c r="E656" s="51" t="n">
        <v>1.0</v>
      </c>
      <c r="F656" s="52" t="n">
        <v>6.40577</v>
      </c>
      <c r="G656" s="52" t="n">
        <f>F656*E656</f>
        <v>6.40577</v>
      </c>
    </row>
    <row r="657" customHeight="1" ht="28">
      <c r="A657" s="49" t="inlineStr">
        <is>
          <r>
            <t xml:space="preserve">5.1</t>
          </r>
        </is>
      </c>
      <c r="B657" s="49" t="inlineStr">
        <is>
          <r>
            <t xml:space="preserve">97888</t>
          </r>
        </is>
      </c>
      <c r="C657" s="49" t="inlineStr">
        <is>
          <r>
            <t xml:space="preserve">CAIXA ENTERRADA ELÉTRICA RETANGULAR, EM ALVENARIA COM TIJOLOS CERÂMICOS MACIÇOS, FUNDO COM BRITA, DIMENSÕES INTERNAS: 0,6X0,6X0,6 M. AF_12/2020</t>
          </r>
        </is>
      </c>
      <c r="D657" s="50" t="inlineStr">
        <is>
          <r>
            <t xml:space="preserve">UN</t>
          </r>
        </is>
      </c>
      <c r="E657" s="51" t="n">
        <v>2.0</v>
      </c>
      <c r="F657" s="52" t="n">
        <v>0.19772928</v>
      </c>
      <c r="G657" s="52" t="n">
        <f>F657*E657</f>
        <v>0.39545856</v>
      </c>
    </row>
    <row r="658" customHeight="1" ht="15">
      <c r="A658" s="9" t="inlineStr"/>
      <c r="B658" s="9" t="inlineStr"/>
      <c r="C658" s="9" t="inlineStr"/>
      <c r="D658" s="9" t="inlineStr"/>
      <c r="E658" s="9" t="inlineStr"/>
      <c r="F658" s="53" t="inlineStr">
        <is>
          <r>
            <t xml:space="preserve">TOTAL:</t>
          </r>
        </is>
      </c>
      <c r="G658" s="54" t="n">
        <v>6.80122856</v>
      </c>
    </row>
    <row r="659" customHeight="1" ht="16">
      <c r="A659" s="47" t="inlineStr">
        <is>
          <r>
            <t xml:space="preserve">[ Encargos </t>
          </r>
        </is>
      </c>
      <c r="B659" s="47" t="inlineStr">
        <is>
          <r>
            <rPr>
              <rFont val="Arial"/>
              <color rgb="000000"/>
              <sz val="7.0"/>
              <b val="true"/>
            </rPr>
            <t xml:space="preserve">00043460</t>
          </r>
        </is>
      </c>
      <c r="C659" s="47" t="inlineStr">
        <is>
          <r>
            <t xml:space="preserve">FERRAMENTAS - FAMILIA ELETRICISTA - HORISTA (ENCARGOS COMPLEMENTARES - COLETADO CAIXA)</t>
          </r>
        </is>
      </c>
      <c r="D659" s="48" t="inlineStr">
        <is>
          <r>
            <t xml:space="preserve">H</t>
          </r>
        </is>
      </c>
      <c r="E659" s="9" t="inlineStr"/>
      <c r="F659" s="9" t="inlineStr"/>
      <c r="G659" s="9" t="inlineStr"/>
    </row>
    <row r="660" customHeight="1" ht="36">
      <c r="A660" s="49" t="inlineStr">
        <is>
          <r>
            <t xml:space="preserve">2.1</t>
          </r>
        </is>
      </c>
      <c r="B660" s="49" t="inlineStr">
        <is>
          <r>
            <t xml:space="preserve">100615</t>
          </r>
        </is>
      </c>
      <c r="C660" s="49" t="inlineStr">
        <is>
          <r>
            <t xml:space="preserve">ASSENTAMENTO DE POSTE DE CONCRETO COM COMPRIMENTO NOMINAL DE 12 M, CARGA NOMINAL DE 600 DAN, ENGASTAMENTO BASE CONCRETADA COM 1 M DE CONCRETO E 0,8 M DE SOLO (NÃO INCLUI FORNECIMENTO). AF_04/2025</t>
          </r>
        </is>
      </c>
      <c r="D660" s="50" t="inlineStr">
        <is>
          <r>
            <t xml:space="preserve">UN</t>
          </r>
        </is>
      </c>
      <c r="E660" s="51" t="n">
        <v>1.0</v>
      </c>
      <c r="F660" s="52" t="n">
        <v>10.8953</v>
      </c>
      <c r="G660" s="52" t="n">
        <f>F660*E660</f>
        <v>10.8953</v>
      </c>
    </row>
    <row r="661" customHeight="1" ht="36">
      <c r="A661" s="49" t="inlineStr">
        <is>
          <r>
            <t xml:space="preserve">2.4</t>
          </r>
        </is>
      </c>
      <c r="B661" s="49" t="inlineStr">
        <is>
          <r>
            <t xml:space="preserve">100616</t>
          </r>
        </is>
      </c>
      <c r="C661" s="49" t="inlineStr">
        <is>
          <r>
            <t xml:space="preserve">ASSENTAMENTO DE POSTE DE CONCRETO COM COMPRIMENTO NOMINAL DE 12 M, CARGA NOMINAL DE 1000 DAN, ENGASTAMENTO BASE CONCRETADA COM 1 M DE CONCRETO E 0,8 M DE SOLO (NÃO INCLUI FORNECIMENTO). AF_04/2025</t>
          </r>
        </is>
      </c>
      <c r="D661" s="50" t="inlineStr">
        <is>
          <r>
            <t xml:space="preserve">UN</t>
          </r>
        </is>
      </c>
      <c r="E661" s="51" t="n">
        <v>1.0</v>
      </c>
      <c r="F661" s="52" t="n">
        <v>18.3206</v>
      </c>
      <c r="G661" s="52" t="n">
        <f>F661*E661</f>
        <v>18.3206</v>
      </c>
    </row>
    <row r="662" customHeight="1" ht="20">
      <c r="A662" s="49" t="inlineStr">
        <is>
          <r>
            <t xml:space="preserve">4.1</t>
          </r>
        </is>
      </c>
      <c r="B662" s="49" t="inlineStr">
        <is>
          <r>
            <t xml:space="preserve">COMP-73202410</t>
          </r>
        </is>
      </c>
      <c r="C662" s="49" t="inlineStr">
        <is>
          <r>
            <t xml:space="preserve">Estrutura tipo N3 com transformador 150 kva 220-0,127kv</t>
          </r>
        </is>
      </c>
      <c r="D662" s="50" t="inlineStr">
        <is>
          <r>
            <t xml:space="preserve">UN</t>
          </r>
        </is>
      </c>
      <c r="E662" s="51" t="n">
        <v>1.0</v>
      </c>
      <c r="F662" s="52" t="n">
        <v>71.42006</v>
      </c>
      <c r="G662" s="52" t="n">
        <f>F662*E662</f>
        <v>71.42006</v>
      </c>
    </row>
    <row r="663" customHeight="1" ht="20">
      <c r="A663" s="49" t="inlineStr">
        <is>
          <r>
            <t xml:space="preserve">4.2</t>
          </r>
        </is>
      </c>
      <c r="B663" s="49" t="inlineStr">
        <is>
          <r>
            <t xml:space="preserve">COM-12956880</t>
          </r>
        </is>
      </c>
      <c r="C663" s="49" t="inlineStr">
        <is>
          <r>
            <t xml:space="preserve">Estrutura tipo N3-N3 com chave fusivel (UN)</t>
          </r>
        </is>
      </c>
      <c r="D663" s="50" t="inlineStr">
        <is>
          <r>
            <t xml:space="preserve">UN</t>
          </r>
        </is>
      </c>
      <c r="E663" s="51" t="n">
        <v>1.0</v>
      </c>
      <c r="F663" s="52" t="n">
        <v>20.0</v>
      </c>
      <c r="G663" s="52" t="n">
        <f>F663*E663</f>
        <v>20.0</v>
      </c>
    </row>
    <row r="664" customHeight="1" ht="20">
      <c r="A664" s="49" t="inlineStr">
        <is>
          <r>
            <t xml:space="preserve">4.3</t>
          </r>
        </is>
      </c>
      <c r="B664" s="49" t="inlineStr">
        <is>
          <r>
            <t xml:space="preserve">COMP-88895730</t>
          </r>
        </is>
      </c>
      <c r="C664" s="49" t="inlineStr">
        <is>
          <r>
            <t xml:space="preserve">Derivação N3</t>
          </r>
        </is>
      </c>
      <c r="D664" s="50" t="inlineStr">
        <is>
          <r>
            <t xml:space="preserve">UN</t>
          </r>
        </is>
      </c>
      <c r="E664" s="51" t="n">
        <v>1.0</v>
      </c>
      <c r="F664" s="52" t="n">
        <v>4.0</v>
      </c>
      <c r="G664" s="52" t="n">
        <f>F664*E664</f>
        <v>4.0</v>
      </c>
    </row>
    <row r="665" customHeight="1" ht="15">
      <c r="A665" s="9" t="inlineStr"/>
      <c r="B665" s="9" t="inlineStr"/>
      <c r="C665" s="9" t="inlineStr"/>
      <c r="D665" s="9" t="inlineStr"/>
      <c r="E665" s="9" t="inlineStr"/>
      <c r="F665" s="53" t="inlineStr">
        <is>
          <r>
            <t xml:space="preserve">TOTAL:</t>
          </r>
        </is>
      </c>
      <c r="G665" s="54" t="n">
        <v>124.63596</v>
      </c>
    </row>
    <row r="666" customHeight="1" ht="16">
      <c r="A666" s="47" t="inlineStr">
        <is>
          <r>
            <t xml:space="preserve">[ Encargos </t>
          </r>
        </is>
      </c>
      <c r="B666" s="47" t="inlineStr">
        <is>
          <r>
            <rPr>
              <rFont val="Arial"/>
              <color rgb="000000"/>
              <sz val="7.0"/>
              <b val="true"/>
            </rPr>
            <t xml:space="preserve">00043464</t>
          </r>
        </is>
      </c>
      <c r="C666" s="47" t="inlineStr">
        <is>
          <r>
            <t xml:space="preserve">FERRAMENTAS - FAMILIA OPERADOR ESCAVADEIRA - HORISTA (ENCARGOS COMPLEMENTARES - COLETADO CAIXA)</t>
          </r>
        </is>
      </c>
      <c r="D666" s="48" t="inlineStr">
        <is>
          <r>
            <t xml:space="preserve">H</t>
          </r>
        </is>
      </c>
      <c r="E666" s="9" t="inlineStr"/>
      <c r="F666" s="9" t="inlineStr"/>
      <c r="G666" s="9" t="inlineStr"/>
    </row>
    <row r="667" customHeight="1" ht="36">
      <c r="A667" s="49" t="inlineStr">
        <is>
          <r>
            <t xml:space="preserve">2.1</t>
          </r>
        </is>
      </c>
      <c r="B667" s="49" t="inlineStr">
        <is>
          <r>
            <t xml:space="preserve">100615</t>
          </r>
        </is>
      </c>
      <c r="C667" s="49" t="inlineStr">
        <is>
          <r>
            <t xml:space="preserve">ASSENTAMENTO DE POSTE DE CONCRETO COM COMPRIMENTO NOMINAL DE 12 M, CARGA NOMINAL DE 600 DAN, ENGASTAMENTO BASE CONCRETADA COM 1 M DE CONCRETO E 0,8 M DE SOLO (NÃO INCLUI FORNECIMENTO). AF_04/2025</t>
          </r>
        </is>
      </c>
      <c r="D667" s="50" t="inlineStr">
        <is>
          <r>
            <t xml:space="preserve">UN</t>
          </r>
        </is>
      </c>
      <c r="E667" s="51" t="n">
        <v>1.0</v>
      </c>
      <c r="F667" s="52" t="n">
        <v>2.22748526898</v>
      </c>
      <c r="G667" s="52" t="n">
        <f>F667*E667</f>
        <v>2.22748526898</v>
      </c>
    </row>
    <row r="668" customHeight="1" ht="36">
      <c r="A668" s="49" t="inlineStr">
        <is>
          <r>
            <t xml:space="preserve">2.4</t>
          </r>
        </is>
      </c>
      <c r="B668" s="49" t="inlineStr">
        <is>
          <r>
            <t xml:space="preserve">100616</t>
          </r>
        </is>
      </c>
      <c r="C668" s="49" t="inlineStr">
        <is>
          <r>
            <t xml:space="preserve">ASSENTAMENTO DE POSTE DE CONCRETO COM COMPRIMENTO NOMINAL DE 12 M, CARGA NOMINAL DE 1000 DAN, ENGASTAMENTO BASE CONCRETADA COM 1 M DE CONCRETO E 0,8 M DE SOLO (NÃO INCLUI FORNECIMENTO). AF_04/2025</t>
          </r>
        </is>
      </c>
      <c r="D668" s="50" t="inlineStr">
        <is>
          <r>
            <t xml:space="preserve">UN</t>
          </r>
        </is>
      </c>
      <c r="E668" s="51" t="n">
        <v>1.0</v>
      </c>
      <c r="F668" s="52" t="n">
        <v>3.40490016849</v>
      </c>
      <c r="G668" s="52" t="n">
        <f>F668*E668</f>
        <v>3.40490016849</v>
      </c>
    </row>
    <row r="669" customHeight="1" ht="20">
      <c r="A669" s="49" t="inlineStr">
        <is>
          <r>
            <t xml:space="preserve">3.1</t>
          </r>
        </is>
      </c>
      <c r="B669" s="49" t="inlineStr">
        <is>
          <r>
            <t xml:space="preserve">COM-00833035</t>
          </r>
        </is>
      </c>
      <c r="C669" s="49" t="inlineStr">
        <is>
          <r>
            <t xml:space="preserve">MURETA PARA MEDIÇÃO - DIMENSÕES - 2,10x2,00x0,40M (REF ABR2024) (UN)</t>
          </r>
        </is>
      </c>
      <c r="D669" s="50" t="inlineStr">
        <is>
          <r>
            <t xml:space="preserve">UN</t>
          </r>
        </is>
      </c>
      <c r="E669" s="51" t="n">
        <v>1.0</v>
      </c>
      <c r="F669" s="52" t="n">
        <v>2.418267675</v>
      </c>
      <c r="G669" s="52" t="n">
        <f>F669*E669</f>
        <v>2.418267675</v>
      </c>
    </row>
    <row r="670" customHeight="1" ht="20">
      <c r="A670" s="49" t="inlineStr">
        <is>
          <r>
            <t xml:space="preserve">4.1</t>
          </r>
        </is>
      </c>
      <c r="B670" s="49" t="inlineStr">
        <is>
          <r>
            <t xml:space="preserve">COMP-73202410</t>
          </r>
        </is>
      </c>
      <c r="C670" s="49" t="inlineStr">
        <is>
          <r>
            <t xml:space="preserve">Estrutura tipo N3 com transformador 150 kva 220-0,127kv</t>
          </r>
        </is>
      </c>
      <c r="D670" s="50" t="inlineStr">
        <is>
          <r>
            <t xml:space="preserve">UN</t>
          </r>
        </is>
      </c>
      <c r="E670" s="51" t="n">
        <v>1.0</v>
      </c>
      <c r="F670" s="52" t="n">
        <v>6.0</v>
      </c>
      <c r="G670" s="52" t="n">
        <f>F670*E670</f>
        <v>6.0</v>
      </c>
    </row>
    <row r="671" customHeight="1" ht="20">
      <c r="A671" s="49" t="inlineStr">
        <is>
          <r>
            <t xml:space="preserve">4.2</t>
          </r>
        </is>
      </c>
      <c r="B671" s="49" t="inlineStr">
        <is>
          <r>
            <t xml:space="preserve">COM-12956880</t>
          </r>
        </is>
      </c>
      <c r="C671" s="49" t="inlineStr">
        <is>
          <r>
            <t xml:space="preserve">Estrutura tipo N3-N3 com chave fusivel (UN)</t>
          </r>
        </is>
      </c>
      <c r="D671" s="50" t="inlineStr">
        <is>
          <r>
            <t xml:space="preserve">UN</t>
          </r>
        </is>
      </c>
      <c r="E671" s="51" t="n">
        <v>1.0</v>
      </c>
      <c r="F671" s="52" t="n">
        <v>3.0</v>
      </c>
      <c r="G671" s="52" t="n">
        <f>F671*E671</f>
        <v>3.0</v>
      </c>
    </row>
    <row r="672" customHeight="1" ht="28">
      <c r="A672" s="49" t="inlineStr">
        <is>
          <r>
            <t xml:space="preserve">5.1</t>
          </r>
        </is>
      </c>
      <c r="B672" s="49" t="inlineStr">
        <is>
          <r>
            <t xml:space="preserve">97888</t>
          </r>
        </is>
      </c>
      <c r="C672" s="49" t="inlineStr">
        <is>
          <r>
            <t xml:space="preserve">CAIXA ENTERRADA ELÉTRICA RETANGULAR, EM ALVENARIA COM TIJOLOS CERÂMICOS MACIÇOS, FUNDO COM BRITA, DIMENSÕES INTERNAS: 0,6X0,6X0,6 M. AF_12/2020</t>
          </r>
        </is>
      </c>
      <c r="D672" s="50" t="inlineStr">
        <is>
          <r>
            <t xml:space="preserve">UN</t>
          </r>
        </is>
      </c>
      <c r="E672" s="51" t="n">
        <v>2.0</v>
      </c>
      <c r="F672" s="52" t="n">
        <v>0.57993168</v>
      </c>
      <c r="G672" s="52" t="n">
        <f>F672*E672</f>
        <v>1.15986336</v>
      </c>
    </row>
    <row r="673" customHeight="1" ht="15">
      <c r="A673" s="9" t="inlineStr"/>
      <c r="B673" s="9" t="inlineStr"/>
      <c r="C673" s="9" t="inlineStr"/>
      <c r="D673" s="9" t="inlineStr"/>
      <c r="E673" s="9" t="inlineStr"/>
      <c r="F673" s="53" t="inlineStr">
        <is>
          <r>
            <t xml:space="preserve">TOTAL:</t>
          </r>
        </is>
      </c>
      <c r="G673" s="54" t="n">
        <v>18.21051647247</v>
      </c>
    </row>
    <row r="674" customHeight="1" ht="16">
      <c r="A674" s="47" t="inlineStr">
        <is>
          <r>
            <t xml:space="preserve">[ Encargos </t>
          </r>
        </is>
      </c>
      <c r="B674" s="47" t="inlineStr">
        <is>
          <r>
            <rPr>
              <rFont val="Arial"/>
              <color rgb="000000"/>
              <sz val="7.0"/>
              <b val="true"/>
            </rPr>
            <t xml:space="preserve">00043465</t>
          </r>
        </is>
      </c>
      <c r="C674" s="47" t="inlineStr">
        <is>
          <r>
            <t xml:space="preserve">FERRAMENTAS - FAMILIA PEDREIRO - HORISTA (ENCARGOS COMPLEMENTARES - COLETADO CAIXA)</t>
          </r>
        </is>
      </c>
      <c r="D674" s="48" t="inlineStr">
        <is>
          <r>
            <t xml:space="preserve">H</t>
          </r>
        </is>
      </c>
      <c r="E674" s="9" t="inlineStr"/>
      <c r="F674" s="9" t="inlineStr"/>
      <c r="G674" s="9" t="inlineStr"/>
    </row>
    <row r="675" customHeight="1" ht="20">
      <c r="A675" s="49" t="inlineStr">
        <is>
          <r>
            <t xml:space="preserve">3.1</t>
          </r>
        </is>
      </c>
      <c r="B675" s="49" t="inlineStr">
        <is>
          <r>
            <t xml:space="preserve">COM-00833035</t>
          </r>
        </is>
      </c>
      <c r="C675" s="49" t="inlineStr">
        <is>
          <r>
            <t xml:space="preserve">MURETA PARA MEDIÇÃO - DIMENSÕES - 2,10x2,00x0,40M (REF ABR2024) (UN)</t>
          </r>
        </is>
      </c>
      <c r="D675" s="50" t="inlineStr">
        <is>
          <r>
            <t xml:space="preserve">UN</t>
          </r>
        </is>
      </c>
      <c r="E675" s="51" t="n">
        <v>1.0</v>
      </c>
      <c r="F675" s="52" t="n">
        <v>23.2061325</v>
      </c>
      <c r="G675" s="52" t="n">
        <f>F675*E675</f>
        <v>23.2061325</v>
      </c>
    </row>
    <row r="676" customHeight="1" ht="28">
      <c r="A676" s="49" t="inlineStr">
        <is>
          <r>
            <t xml:space="preserve">5.1</t>
          </r>
        </is>
      </c>
      <c r="B676" s="49" t="inlineStr">
        <is>
          <r>
            <t xml:space="preserve">97888</t>
          </r>
        </is>
      </c>
      <c r="C676" s="49" t="inlineStr">
        <is>
          <r>
            <t xml:space="preserve">CAIXA ENTERRADA ELÉTRICA RETANGULAR, EM ALVENARIA COM TIJOLOS CERÂMICOS MACIÇOS, FUNDO COM BRITA, DIMENSÕES INTERNAS: 0,6X0,6X0,6 M. AF_12/2020</t>
          </r>
        </is>
      </c>
      <c r="D676" s="50" t="inlineStr">
        <is>
          <r>
            <t xml:space="preserve">UN</t>
          </r>
        </is>
      </c>
      <c r="E676" s="51" t="n">
        <v>2.0</v>
      </c>
      <c r="F676" s="52" t="n">
        <v>6.049902785344</v>
      </c>
      <c r="G676" s="52" t="n">
        <f>F676*E676</f>
        <v>12.099805570688</v>
      </c>
    </row>
    <row r="677" customHeight="1" ht="15">
      <c r="A677" s="9" t="inlineStr"/>
      <c r="B677" s="9" t="inlineStr"/>
      <c r="C677" s="9" t="inlineStr"/>
      <c r="D677" s="9" t="inlineStr"/>
      <c r="E677" s="9" t="inlineStr"/>
      <c r="F677" s="53" t="inlineStr">
        <is>
          <r>
            <t xml:space="preserve">TOTAL:</t>
          </r>
        </is>
      </c>
      <c r="G677" s="54" t="n">
        <v>35.305938070688</v>
      </c>
    </row>
    <row r="678" customHeight="1" ht="16">
      <c r="A678" s="47" t="inlineStr">
        <is>
          <r>
            <t xml:space="preserve">[ Encargos </t>
          </r>
        </is>
      </c>
      <c r="B678" s="47" t="inlineStr">
        <is>
          <r>
            <rPr>
              <rFont val="Arial"/>
              <color rgb="000000"/>
              <sz val="7.0"/>
              <b val="true"/>
            </rPr>
            <t xml:space="preserve">00043466</t>
          </r>
        </is>
      </c>
      <c r="C678" s="47" t="inlineStr">
        <is>
          <r>
            <t xml:space="preserve">FERRAMENTAS - FAMILIA PINTOR - HORISTA (ENCARGOS COMPLEMENTARES - COLETADO CAIXA)</t>
          </r>
        </is>
      </c>
      <c r="D678" s="48" t="inlineStr">
        <is>
          <r>
            <t xml:space="preserve">H</t>
          </r>
        </is>
      </c>
      <c r="E678" s="9" t="inlineStr"/>
      <c r="F678" s="9" t="inlineStr"/>
      <c r="G678" s="9" t="inlineStr"/>
    </row>
    <row r="679" customHeight="1" ht="20">
      <c r="A679" s="49" t="inlineStr">
        <is>
          <r>
            <t xml:space="preserve">3.1</t>
          </r>
        </is>
      </c>
      <c r="B679" s="49" t="inlineStr">
        <is>
          <r>
            <t xml:space="preserve">COM-00833035</t>
          </r>
        </is>
      </c>
      <c r="C679" s="49" t="inlineStr">
        <is>
          <r>
            <t xml:space="preserve">MURETA PARA MEDIÇÃO - DIMENSÕES - 2,10x2,00x0,40M (REF ABR2024) (UN)</t>
          </r>
        </is>
      </c>
      <c r="D679" s="50" t="inlineStr">
        <is>
          <r>
            <t xml:space="preserve">UN</t>
          </r>
        </is>
      </c>
      <c r="E679" s="51" t="n">
        <v>1.0</v>
      </c>
      <c r="F679" s="52" t="n">
        <v>2.162706</v>
      </c>
      <c r="G679" s="52" t="n">
        <f>F679*E679</f>
        <v>2.162706</v>
      </c>
    </row>
    <row r="680" customHeight="1" ht="15">
      <c r="A680" s="9" t="inlineStr"/>
      <c r="B680" s="9" t="inlineStr"/>
      <c r="C680" s="9" t="inlineStr"/>
      <c r="D680" s="9" t="inlineStr"/>
      <c r="E680" s="9" t="inlineStr"/>
      <c r="F680" s="53" t="inlineStr">
        <is>
          <r>
            <t xml:space="preserve">TOTAL:</t>
          </r>
        </is>
      </c>
      <c r="G680" s="54" t="n">
        <v>2.162706</v>
      </c>
    </row>
    <row r="681" customHeight="1" ht="16">
      <c r="A681" s="47" t="inlineStr">
        <is>
          <r>
            <t xml:space="preserve">[ Encargos </t>
          </r>
        </is>
      </c>
      <c r="B681" s="47" t="inlineStr">
        <is>
          <r>
            <rPr>
              <rFont val="Arial"/>
              <color rgb="000000"/>
              <sz val="7.0"/>
              <b val="true"/>
            </rPr>
            <t xml:space="preserve">00043467</t>
          </r>
        </is>
      </c>
      <c r="C681" s="47" t="inlineStr">
        <is>
          <r>
            <t xml:space="preserve">FERRAMENTAS - FAMILIA SERVENTE - HORISTA (ENCARGOS COMPLEMENTARES - COLETADO CAIXA)</t>
          </r>
        </is>
      </c>
      <c r="D681" s="48" t="inlineStr">
        <is>
          <r>
            <t xml:space="preserve">H</t>
          </r>
        </is>
      </c>
      <c r="E681" s="9" t="inlineStr"/>
      <c r="F681" s="9" t="inlineStr"/>
      <c r="G681" s="9" t="inlineStr"/>
    </row>
    <row r="682" customHeight="1" ht="36">
      <c r="A682" s="49" t="inlineStr">
        <is>
          <r>
            <t xml:space="preserve">2.1</t>
          </r>
        </is>
      </c>
      <c r="B682" s="49" t="inlineStr">
        <is>
          <r>
            <t xml:space="preserve">100615</t>
          </r>
        </is>
      </c>
      <c r="C682" s="49" t="inlineStr">
        <is>
          <r>
            <t xml:space="preserve">ASSENTAMENTO DE POSTE DE CONCRETO COM COMPRIMENTO NOMINAL DE 12 M, CARGA NOMINAL DE 600 DAN, ENGASTAMENTO BASE CONCRETADA COM 1 M DE CONCRETO E 0,8 M DE SOLO (NÃO INCLUI FORNECIMENTO). AF_04/2025</t>
          </r>
        </is>
      </c>
      <c r="D682" s="50" t="inlineStr">
        <is>
          <r>
            <t xml:space="preserve">UN</t>
          </r>
        </is>
      </c>
      <c r="E682" s="51" t="n">
        <v>1.0</v>
      </c>
      <c r="F682" s="52" t="n">
        <v>1.83651872694</v>
      </c>
      <c r="G682" s="52" t="n">
        <f>F682*E682</f>
        <v>1.83651872694</v>
      </c>
    </row>
    <row r="683" customHeight="1" ht="36">
      <c r="A683" s="49" t="inlineStr">
        <is>
          <r>
            <t xml:space="preserve">2.4</t>
          </r>
        </is>
      </c>
      <c r="B683" s="49" t="inlineStr">
        <is>
          <r>
            <t xml:space="preserve">100616</t>
          </r>
        </is>
      </c>
      <c r="C683" s="49" t="inlineStr">
        <is>
          <r>
            <t xml:space="preserve">ASSENTAMENTO DE POSTE DE CONCRETO COM COMPRIMENTO NOMINAL DE 12 M, CARGA NOMINAL DE 1000 DAN, ENGASTAMENTO BASE CONCRETADA COM 1 M DE CONCRETO E 0,8 M DE SOLO (NÃO INCLUI FORNECIMENTO). AF_04/2025</t>
          </r>
        </is>
      </c>
      <c r="D683" s="50" t="inlineStr">
        <is>
          <r>
            <t xml:space="preserve">UN</t>
          </r>
        </is>
      </c>
      <c r="E683" s="51" t="n">
        <v>1.0</v>
      </c>
      <c r="F683" s="52" t="n">
        <v>3.67969781547</v>
      </c>
      <c r="G683" s="52" t="n">
        <f>F683*E683</f>
        <v>3.67969781547</v>
      </c>
    </row>
    <row r="684" customHeight="1" ht="20">
      <c r="A684" s="49" t="inlineStr">
        <is>
          <r>
            <t xml:space="preserve">3.1</t>
          </r>
        </is>
      </c>
      <c r="B684" s="49" t="inlineStr">
        <is>
          <r>
            <t xml:space="preserve">COM-00833035</t>
          </r>
        </is>
      </c>
      <c r="C684" s="49" t="inlineStr">
        <is>
          <r>
            <t xml:space="preserve">MURETA PARA MEDIÇÃO - DIMENSÕES - 2,10x2,00x0,40M (REF ABR2024) (UN)</t>
          </r>
        </is>
      </c>
      <c r="D684" s="50" t="inlineStr">
        <is>
          <r>
            <t xml:space="preserve">UN</t>
          </r>
        </is>
      </c>
      <c r="E684" s="51" t="n">
        <v>1.0</v>
      </c>
      <c r="F684" s="52" t="n">
        <v>17.055920054</v>
      </c>
      <c r="G684" s="52" t="n">
        <f>F684*E684</f>
        <v>17.055920054</v>
      </c>
    </row>
    <row r="685" customHeight="1" ht="28">
      <c r="A685" s="49" t="inlineStr">
        <is>
          <r>
            <t xml:space="preserve">5.1</t>
          </r>
        </is>
      </c>
      <c r="B685" s="49" t="inlineStr">
        <is>
          <r>
            <t xml:space="preserve">97888</t>
          </r>
        </is>
      </c>
      <c r="C685" s="49" t="inlineStr">
        <is>
          <r>
            <t xml:space="preserve">CAIXA ENTERRADA ELÉTRICA RETANGULAR, EM ALVENARIA COM TIJOLOS CERÂMICOS MACIÇOS, FUNDO COM BRITA, DIMENSÕES INTERNAS: 0,6X0,6X0,6 M. AF_12/2020</t>
          </r>
        </is>
      </c>
      <c r="D685" s="50" t="inlineStr">
        <is>
          <r>
            <t xml:space="preserve">UN</t>
          </r>
        </is>
      </c>
      <c r="E685" s="51" t="n">
        <v>2.0</v>
      </c>
      <c r="F685" s="52" t="n">
        <v>4.983827228</v>
      </c>
      <c r="G685" s="52" t="n">
        <f>F685*E685</f>
        <v>9.967654456</v>
      </c>
    </row>
    <row r="686" customHeight="1" ht="15">
      <c r="A686" s="9" t="inlineStr"/>
      <c r="B686" s="9" t="inlineStr"/>
      <c r="C686" s="9" t="inlineStr"/>
      <c r="D686" s="9" t="inlineStr"/>
      <c r="E686" s="9" t="inlineStr"/>
      <c r="F686" s="53" t="inlineStr">
        <is>
          <r>
            <t xml:space="preserve">TOTAL:</t>
          </r>
        </is>
      </c>
      <c r="G686" s="54" t="n">
        <v>32.53979105241</v>
      </c>
    </row>
    <row r="687" customHeight="1" ht="16">
      <c r="A687" s="47" t="inlineStr">
        <is>
          <r>
            <t xml:space="preserve">[ Cotação ]</t>
          </r>
        </is>
      </c>
      <c r="B687" s="47" t="inlineStr">
        <is>
          <r>
            <rPr>
              <rFont val="Arial"/>
              <color rgb="000000"/>
              <sz val="7.0"/>
              <b val="true"/>
            </rPr>
            <t xml:space="preserve">COT.FUS</t>
          </r>
        </is>
      </c>
      <c r="C687" s="47" t="inlineStr">
        <is>
          <r>
            <t xml:space="preserve">FUSIVEL NH 200 A 250 AMPERES, TAMANHO 1, CAPACIDADE DE INTERRUPCAO DE 120 KA, TENSAO NOMINAL DE 500V</t>
          </r>
        </is>
      </c>
      <c r="D687" s="48" t="inlineStr">
        <is>
          <r>
            <t xml:space="preserve">UN</t>
          </r>
        </is>
      </c>
      <c r="E687" s="9" t="inlineStr"/>
      <c r="F687" s="9" t="inlineStr"/>
      <c r="G687" s="9" t="inlineStr"/>
    </row>
    <row r="688" customHeight="1" ht="20">
      <c r="A688" s="49" t="inlineStr">
        <is>
          <r>
            <t xml:space="preserve">4.2</t>
          </r>
        </is>
      </c>
      <c r="B688" s="49" t="inlineStr">
        <is>
          <r>
            <t xml:space="preserve">COM-12956880</t>
          </r>
        </is>
      </c>
      <c r="C688" s="49" t="inlineStr">
        <is>
          <r>
            <t xml:space="preserve">Estrutura tipo N3-N3 com chave fusivel (UN)</t>
          </r>
        </is>
      </c>
      <c r="D688" s="50" t="inlineStr">
        <is>
          <r>
            <t xml:space="preserve">UN</t>
          </r>
        </is>
      </c>
      <c r="E688" s="51" t="n">
        <v>1.0</v>
      </c>
      <c r="F688" s="52" t="n">
        <v>3.0</v>
      </c>
      <c r="G688" s="52" t="n">
        <f>F688*E688</f>
        <v>3.0</v>
      </c>
    </row>
    <row r="689" customHeight="1" ht="15">
      <c r="A689" s="9" t="inlineStr"/>
      <c r="B689" s="9" t="inlineStr"/>
      <c r="C689" s="9" t="inlineStr"/>
      <c r="D689" s="9" t="inlineStr"/>
      <c r="E689" s="9" t="inlineStr"/>
      <c r="F689" s="53" t="inlineStr">
        <is>
          <r>
            <t xml:space="preserve">TOTAL:</t>
          </r>
        </is>
      </c>
      <c r="G689" s="54" t="n">
        <v>3.0</v>
      </c>
    </row>
    <row r="690" customHeight="1" ht="16">
      <c r="A690" s="47" t="inlineStr">
        <is>
          <r>
            <t xml:space="preserve">[ Material ]</t>
          </r>
        </is>
      </c>
      <c r="B690" s="47" t="inlineStr">
        <is>
          <r>
            <rPr>
              <rFont val="Arial"/>
              <color rgb="000000"/>
              <sz val="7.0"/>
              <b val="true"/>
            </rPr>
            <t xml:space="preserve">00000402</t>
          </r>
        </is>
      </c>
      <c r="C690" s="47" t="inlineStr">
        <is>
          <r>
            <t xml:space="preserve">GANCHO OLHAL EM ACO GALVANIZADO, ESPESSURA 16MM, ABERTURA 21MM</t>
          </r>
        </is>
      </c>
      <c r="D690" s="48" t="inlineStr">
        <is>
          <r>
            <t xml:space="preserve">UN</t>
          </r>
        </is>
      </c>
      <c r="E690" s="9" t="inlineStr"/>
      <c r="F690" s="9" t="inlineStr"/>
      <c r="G690" s="9" t="inlineStr"/>
    </row>
    <row r="691" customHeight="1" ht="20">
      <c r="A691" s="49" t="inlineStr">
        <is>
          <r>
            <t xml:space="preserve">4.1</t>
          </r>
        </is>
      </c>
      <c r="B691" s="49" t="inlineStr">
        <is>
          <r>
            <t xml:space="preserve">COMP-73202410</t>
          </r>
        </is>
      </c>
      <c r="C691" s="49" t="inlineStr">
        <is>
          <r>
            <t xml:space="preserve">Estrutura tipo N3 com transformador 150 kva 220-0,127kv</t>
          </r>
        </is>
      </c>
      <c r="D691" s="50" t="inlineStr">
        <is>
          <r>
            <t xml:space="preserve">UN</t>
          </r>
        </is>
      </c>
      <c r="E691" s="51" t="n">
        <v>1.0</v>
      </c>
      <c r="F691" s="52" t="n">
        <v>3.0</v>
      </c>
      <c r="G691" s="52" t="n">
        <f>F691*E691</f>
        <v>3.0</v>
      </c>
    </row>
    <row r="692" customHeight="1" ht="20">
      <c r="A692" s="49" t="inlineStr">
        <is>
          <r>
            <t xml:space="preserve">4.2</t>
          </r>
        </is>
      </c>
      <c r="B692" s="49" t="inlineStr">
        <is>
          <r>
            <t xml:space="preserve">COM-12956880</t>
          </r>
        </is>
      </c>
      <c r="C692" s="49" t="inlineStr">
        <is>
          <r>
            <t xml:space="preserve">Estrutura tipo N3-N3 com chave fusivel (UN)</t>
          </r>
        </is>
      </c>
      <c r="D692" s="50" t="inlineStr">
        <is>
          <r>
            <t xml:space="preserve">UN</t>
          </r>
        </is>
      </c>
      <c r="E692" s="51" t="n">
        <v>1.0</v>
      </c>
      <c r="F692" s="52" t="n">
        <v>6.0</v>
      </c>
      <c r="G692" s="52" t="n">
        <f>F692*E692</f>
        <v>6.0</v>
      </c>
    </row>
    <row r="693" customHeight="1" ht="20">
      <c r="A693" s="49" t="inlineStr">
        <is>
          <r>
            <t xml:space="preserve">4.3</t>
          </r>
        </is>
      </c>
      <c r="B693" s="49" t="inlineStr">
        <is>
          <r>
            <t xml:space="preserve">COMP-88895730</t>
          </r>
        </is>
      </c>
      <c r="C693" s="49" t="inlineStr">
        <is>
          <r>
            <t xml:space="preserve">Derivação N3</t>
          </r>
        </is>
      </c>
      <c r="D693" s="50" t="inlineStr">
        <is>
          <r>
            <t xml:space="preserve">UN</t>
          </r>
        </is>
      </c>
      <c r="E693" s="51" t="n">
        <v>1.0</v>
      </c>
      <c r="F693" s="52" t="n">
        <v>3.0</v>
      </c>
      <c r="G693" s="52" t="n">
        <f>F693*E693</f>
        <v>3.0</v>
      </c>
    </row>
    <row r="694" customHeight="1" ht="15">
      <c r="A694" s="9" t="inlineStr"/>
      <c r="B694" s="9" t="inlineStr"/>
      <c r="C694" s="9" t="inlineStr"/>
      <c r="D694" s="9" t="inlineStr"/>
      <c r="E694" s="9" t="inlineStr"/>
      <c r="F694" s="53" t="inlineStr">
        <is>
          <r>
            <t xml:space="preserve">TOTAL:</t>
          </r>
        </is>
      </c>
      <c r="G694" s="54" t="n">
        <v>12.0</v>
      </c>
    </row>
    <row r="695" customHeight="1" ht="15">
      <c r="A695" s="47" t="inlineStr">
        <is>
          <r>
            <t xml:space="preserve">[ Material ]</t>
          </r>
        </is>
      </c>
      <c r="B695" s="47" t="inlineStr">
        <is>
          <r>
            <rPr>
              <rFont val="Arial"/>
              <color rgb="000000"/>
              <sz val="7.0"/>
              <b val="true"/>
            </rPr>
            <t xml:space="preserve">00004222</t>
          </r>
        </is>
      </c>
      <c r="C695" s="47" t="inlineStr">
        <is>
          <r>
            <t xml:space="preserve">GASOLINA COMUM</t>
          </r>
        </is>
      </c>
      <c r="D695" s="48" t="inlineStr">
        <is>
          <r>
            <t xml:space="preserve">L</t>
          </r>
        </is>
      </c>
      <c r="E695" s="9" t="inlineStr"/>
      <c r="F695" s="9" t="inlineStr"/>
      <c r="G695" s="9" t="inlineStr"/>
    </row>
    <row r="696" customHeight="1" ht="20">
      <c r="A696" s="49" t="inlineStr">
        <is>
          <r>
            <t xml:space="preserve">3.1</t>
          </r>
        </is>
      </c>
      <c r="B696" s="49" t="inlineStr">
        <is>
          <r>
            <t xml:space="preserve">COM-00833035</t>
          </r>
        </is>
      </c>
      <c r="C696" s="49" t="inlineStr">
        <is>
          <r>
            <t xml:space="preserve">MURETA PARA MEDIÇÃO - DIMENSÕES - 2,10x2,00x0,40M (REF ABR2024) (UN)</t>
          </r>
        </is>
      </c>
      <c r="D696" s="50" t="inlineStr">
        <is>
          <r>
            <t xml:space="preserve">UN</t>
          </r>
        </is>
      </c>
      <c r="E696" s="51" t="n">
        <v>1.0</v>
      </c>
      <c r="F696" s="52" t="n">
        <v>0.01616688</v>
      </c>
      <c r="G696" s="52" t="n">
        <f>F696*E696</f>
        <v>0.01616688</v>
      </c>
    </row>
    <row r="697" customHeight="1" ht="28">
      <c r="A697" s="49" t="inlineStr">
        <is>
          <r>
            <t xml:space="preserve">5.1</t>
          </r>
        </is>
      </c>
      <c r="B697" s="49" t="inlineStr">
        <is>
          <r>
            <t xml:space="preserve">97888</t>
          </r>
        </is>
      </c>
      <c r="C697" s="49" t="inlineStr">
        <is>
          <r>
            <t xml:space="preserve">CAIXA ENTERRADA ELÉTRICA RETANGULAR, EM ALVENARIA COM TIJOLOS CERÂMICOS MACIÇOS, FUNDO COM BRITA, DIMENSÕES INTERNAS: 0,6X0,6X0,6 M. AF_12/2020</t>
          </r>
        </is>
      </c>
      <c r="D697" s="50" t="inlineStr">
        <is>
          <r>
            <t xml:space="preserve">UN</t>
          </r>
        </is>
      </c>
      <c r="E697" s="51" t="n">
        <v>2.0</v>
      </c>
      <c r="F697" s="52" t="n">
        <v>0.005990274</v>
      </c>
      <c r="G697" s="52" t="n">
        <f>F697*E697</f>
        <v>0.011980548</v>
      </c>
    </row>
    <row r="698" customHeight="1" ht="15">
      <c r="A698" s="9" t="inlineStr"/>
      <c r="B698" s="9" t="inlineStr"/>
      <c r="C698" s="9" t="inlineStr"/>
      <c r="D698" s="9" t="inlineStr"/>
      <c r="E698" s="9" t="inlineStr"/>
      <c r="F698" s="53" t="inlineStr">
        <is>
          <r>
            <t xml:space="preserve">TOTAL:</t>
          </r>
        </is>
      </c>
      <c r="G698" s="54" t="n">
        <v>0.028147428</v>
      </c>
    </row>
    <row r="699" customHeight="1" ht="16">
      <c r="A699" s="47" t="inlineStr">
        <is>
          <r>
            <t xml:space="preserve">[ Material ]</t>
          </r>
        </is>
      </c>
      <c r="B699" s="47" t="inlineStr">
        <is>
          <r>
            <rPr>
              <rFont val="Arial"/>
              <color rgb="000000"/>
              <sz val="7.0"/>
              <b val="true"/>
            </rPr>
            <t xml:space="preserve">00011837</t>
          </r>
        </is>
      </c>
      <c r="C699" s="47" t="inlineStr">
        <is>
          <r>
            <t xml:space="preserve">GRAMPO LINHA VIVA DE LATAO ESTANHADO, DIAMETRO DO CONDUTOR PRINCIPAL DE 10 A 120 MM2, DIAMETRO DA DERIVACAO DE 10 A 70 MM2</t>
          </r>
        </is>
      </c>
      <c r="D699" s="48" t="inlineStr">
        <is>
          <r>
            <t xml:space="preserve">UN</t>
          </r>
        </is>
      </c>
      <c r="E699" s="9" t="inlineStr"/>
      <c r="F699" s="9" t="inlineStr"/>
      <c r="G699" s="9" t="inlineStr"/>
    </row>
    <row r="700" customHeight="1" ht="20">
      <c r="A700" s="49" t="inlineStr">
        <is>
          <r>
            <t xml:space="preserve">4.2</t>
          </r>
        </is>
      </c>
      <c r="B700" s="49" t="inlineStr">
        <is>
          <r>
            <t xml:space="preserve">COM-12956880</t>
          </r>
        </is>
      </c>
      <c r="C700" s="49" t="inlineStr">
        <is>
          <r>
            <t xml:space="preserve">Estrutura tipo N3-N3 com chave fusivel (UN)</t>
          </r>
        </is>
      </c>
      <c r="D700" s="50" t="inlineStr">
        <is>
          <r>
            <t xml:space="preserve">UN</t>
          </r>
        </is>
      </c>
      <c r="E700" s="51" t="n">
        <v>1.0</v>
      </c>
      <c r="F700" s="52" t="n">
        <v>3.0</v>
      </c>
      <c r="G700" s="52" t="n">
        <f>F700*E700</f>
        <v>3.0</v>
      </c>
    </row>
    <row r="701" customHeight="1" ht="15">
      <c r="A701" s="9" t="inlineStr"/>
      <c r="B701" s="9" t="inlineStr"/>
      <c r="C701" s="9" t="inlineStr"/>
      <c r="D701" s="9" t="inlineStr"/>
      <c r="E701" s="9" t="inlineStr"/>
      <c r="F701" s="53" t="inlineStr">
        <is>
          <r>
            <t xml:space="preserve">TOTAL:</t>
          </r>
        </is>
      </c>
      <c r="G701" s="54" t="n">
        <v>3.0</v>
      </c>
    </row>
    <row r="702" customHeight="1" ht="16">
      <c r="A702" s="47" t="inlineStr">
        <is>
          <r>
            <t xml:space="preserve">[ Material ]</t>
          </r>
        </is>
      </c>
      <c r="B702" s="47" t="inlineStr">
        <is>
          <r>
            <rPr>
              <rFont val="Arial"/>
              <color rgb="000000"/>
              <sz val="7.0"/>
              <b val="true"/>
            </rPr>
            <t xml:space="preserve">00001564</t>
          </r>
        </is>
      </c>
      <c r="C702" s="47" t="inlineStr">
        <is>
          <r>
            <t xml:space="preserve">GRAMPO PARALELO METALICO PARA CABO DE 6 A 50 MM2, COM 2 PARAFUSOS</t>
          </r>
        </is>
      </c>
      <c r="D702" s="48" t="inlineStr">
        <is>
          <r>
            <t xml:space="preserve">UN</t>
          </r>
        </is>
      </c>
      <c r="E702" s="9" t="inlineStr"/>
      <c r="F702" s="9" t="inlineStr"/>
      <c r="G702" s="9" t="inlineStr"/>
    </row>
    <row r="703" customHeight="1" ht="20">
      <c r="A703" s="49" t="inlineStr">
        <is>
          <r>
            <t xml:space="preserve">4.1</t>
          </r>
        </is>
      </c>
      <c r="B703" s="49" t="inlineStr">
        <is>
          <r>
            <t xml:space="preserve">COMP-73202410</t>
          </r>
        </is>
      </c>
      <c r="C703" s="49" t="inlineStr">
        <is>
          <r>
            <t xml:space="preserve">Estrutura tipo N3 com transformador 150 kva 220-0,127kv</t>
          </r>
        </is>
      </c>
      <c r="D703" s="50" t="inlineStr">
        <is>
          <r>
            <t xml:space="preserve">UN</t>
          </r>
        </is>
      </c>
      <c r="E703" s="51" t="n">
        <v>1.0</v>
      </c>
      <c r="F703" s="52" t="n">
        <v>9.0</v>
      </c>
      <c r="G703" s="52" t="n">
        <f>F703*E703</f>
        <v>9.0</v>
      </c>
    </row>
    <row r="704" customHeight="1" ht="20">
      <c r="A704" s="49" t="inlineStr">
        <is>
          <r>
            <t xml:space="preserve">4.2</t>
          </r>
        </is>
      </c>
      <c r="B704" s="49" t="inlineStr">
        <is>
          <r>
            <t xml:space="preserve">COM-12956880</t>
          </r>
        </is>
      </c>
      <c r="C704" s="49" t="inlineStr">
        <is>
          <r>
            <t xml:space="preserve">Estrutura tipo N3-N3 com chave fusivel (UN)</t>
          </r>
        </is>
      </c>
      <c r="D704" s="50" t="inlineStr">
        <is>
          <r>
            <t xml:space="preserve">UN</t>
          </r>
        </is>
      </c>
      <c r="E704" s="51" t="n">
        <v>1.0</v>
      </c>
      <c r="F704" s="52" t="n">
        <v>6.0</v>
      </c>
      <c r="G704" s="52" t="n">
        <f>F704*E704</f>
        <v>6.0</v>
      </c>
    </row>
    <row r="705" customHeight="1" ht="15">
      <c r="A705" s="9" t="inlineStr"/>
      <c r="B705" s="9" t="inlineStr"/>
      <c r="C705" s="9" t="inlineStr"/>
      <c r="D705" s="9" t="inlineStr"/>
      <c r="E705" s="9" t="inlineStr"/>
      <c r="F705" s="53" t="inlineStr">
        <is>
          <r>
            <t xml:space="preserve">TOTAL:</t>
          </r>
        </is>
      </c>
      <c r="G705" s="54" t="n">
        <v>15.0</v>
      </c>
    </row>
    <row r="706" customHeight="1" ht="16">
      <c r="A706" s="47" t="inlineStr">
        <is>
          <r>
            <t xml:space="preserve">[ </t>
          </r>
        </is>
      </c>
      <c r="B706" s="47" t="inlineStr">
        <is>
          <r>
            <rPr>
              <rFont val="Arial"/>
              <color rgb="000000"/>
              <sz val="7.0"/>
              <b val="true"/>
            </rPr>
            <t xml:space="preserve">00044475</t>
          </r>
        </is>
      </c>
      <c r="C706" s="47" t="inlineStr">
        <is>
          <r>
            <t xml:space="preserve">GUINDASTE HIDRAULICO AUTOPROPELIDO, COM LANCA TELESCOPICA 28,80 M, CAPACIDADE MAXIMA 30 T, POTENCIA 97 KW, TRACAO 4 X 4</t>
          </r>
        </is>
      </c>
      <c r="D706" s="48" t="inlineStr">
        <is>
          <r>
            <t xml:space="preserve">UN</t>
          </r>
        </is>
      </c>
      <c r="E706" s="9" t="inlineStr"/>
      <c r="F706" s="9" t="inlineStr"/>
      <c r="G706" s="9" t="inlineStr"/>
    </row>
    <row r="707" customHeight="1" ht="20">
      <c r="A707" s="49" t="inlineStr">
        <is>
          <r>
            <t xml:space="preserve">4.1</t>
          </r>
        </is>
      </c>
      <c r="B707" s="49" t="inlineStr">
        <is>
          <r>
            <t xml:space="preserve">COMP-73202410</t>
          </r>
        </is>
      </c>
      <c r="C707" s="49" t="inlineStr">
        <is>
          <r>
            <t xml:space="preserve">Estrutura tipo N3 com transformador 150 kva 220-0,127kv</t>
          </r>
        </is>
      </c>
      <c r="D707" s="50" t="inlineStr">
        <is>
          <r>
            <t xml:space="preserve">UN</t>
          </r>
        </is>
      </c>
      <c r="E707" s="51" t="n">
        <v>1.0</v>
      </c>
      <c r="F707" s="52" t="n">
        <v>7.446E-4</v>
      </c>
      <c r="G707" s="52" t="n">
        <f>F707*E707</f>
        <v>7.446E-4</v>
      </c>
    </row>
    <row r="708" customHeight="1" ht="20">
      <c r="A708" s="49" t="inlineStr">
        <is>
          <r>
            <t xml:space="preserve">4.2</t>
          </r>
        </is>
      </c>
      <c r="B708" s="49" t="inlineStr">
        <is>
          <r>
            <t xml:space="preserve">COM-12956880</t>
          </r>
        </is>
      </c>
      <c r="C708" s="49" t="inlineStr">
        <is>
          <r>
            <t xml:space="preserve">Estrutura tipo N3-N3 com chave fusivel (UN)</t>
          </r>
        </is>
      </c>
      <c r="D708" s="50" t="inlineStr">
        <is>
          <r>
            <t xml:space="preserve">UN</t>
          </r>
        </is>
      </c>
      <c r="E708" s="51" t="n">
        <v>1.0</v>
      </c>
      <c r="F708" s="52" t="n">
        <v>3.723E-4</v>
      </c>
      <c r="G708" s="52" t="n">
        <f>F708*E708</f>
        <v>3.723E-4</v>
      </c>
    </row>
    <row r="709" customHeight="1" ht="15">
      <c r="A709" s="9" t="inlineStr"/>
      <c r="B709" s="9" t="inlineStr"/>
      <c r="C709" s="9" t="inlineStr"/>
      <c r="D709" s="9" t="inlineStr"/>
      <c r="E709" s="9" t="inlineStr"/>
      <c r="F709" s="53" t="inlineStr">
        <is>
          <r>
            <t xml:space="preserve">TOTAL:</t>
          </r>
        </is>
      </c>
      <c r="G709" s="54" t="n">
        <v>0.0011169</v>
      </c>
    </row>
    <row r="710" customHeight="1" ht="32">
      <c r="A710" s="47" t="inlineStr">
        <is>
          <r>
            <t xml:space="preserve">[ </t>
          </r>
        </is>
      </c>
      <c r="B710" s="47" t="inlineStr">
        <is>
          <r>
            <rPr>
              <rFont val="Arial"/>
              <color rgb="000000"/>
              <sz val="7.0"/>
              <b val="true"/>
            </rPr>
            <t xml:space="preserve">00003363</t>
          </r>
        </is>
      </c>
      <c r="C710" s="47" t="inlineStr">
        <is>
          <r>
            <t xml:space="preserve">GUINDAUTO HIDRAULICO, CAPACIDADE MAXIMA DE CARGA 6200 KG, MOMENTO MAXIMO DE CARGA 11,7 TM, ALCANCE MAXIMO HORIZONTAL 9,70 M, PARA MONTAGEM SOBRE CHASSI DE CAMINHAO PBT MINIMO 13000 KG (INCLUI MONTAGEM, NAO INCLUI CAMINHAO)</t>
          </r>
        </is>
      </c>
      <c r="D710" s="48" t="inlineStr">
        <is>
          <r>
            <t xml:space="preserve">UN</t>
          </r>
        </is>
      </c>
      <c r="E710" s="9" t="inlineStr"/>
      <c r="F710" s="9" t="inlineStr"/>
      <c r="G710" s="9" t="inlineStr"/>
    </row>
    <row r="711" customHeight="1" ht="36">
      <c r="A711" s="49" t="inlineStr">
        <is>
          <r>
            <t xml:space="preserve">2.1</t>
          </r>
        </is>
      </c>
      <c r="B711" s="49" t="inlineStr">
        <is>
          <r>
            <t xml:space="preserve">100615</t>
          </r>
        </is>
      </c>
      <c r="C711" s="49" t="inlineStr">
        <is>
          <r>
            <t xml:space="preserve">ASSENTAMENTO DE POSTE DE CONCRETO COM COMPRIMENTO NOMINAL DE 12 M, CARGA NOMINAL DE 600 DAN, ENGASTAMENTO BASE CONCRETADA COM 1 M DE CONCRETO E 0,8 M DE SOLO (NÃO INCLUI FORNECIMENTO). AF_04/2025</t>
          </r>
        </is>
      </c>
      <c r="D711" s="50" t="inlineStr">
        <is>
          <r>
            <t xml:space="preserve">UN</t>
          </r>
        </is>
      </c>
      <c r="E711" s="51" t="n">
        <v>1.0</v>
      </c>
      <c r="F711" s="52" t="n">
        <v>8.584691953E-5</v>
      </c>
      <c r="G711" s="52" t="n">
        <f>F711*E711</f>
        <v>8.584691953E-5</v>
      </c>
    </row>
    <row r="712" customHeight="1" ht="36">
      <c r="A712" s="49" t="inlineStr">
        <is>
          <r>
            <t xml:space="preserve">2.4</t>
          </r>
        </is>
      </c>
      <c r="B712" s="49" t="inlineStr">
        <is>
          <r>
            <t xml:space="preserve">100616</t>
          </r>
        </is>
      </c>
      <c r="C712" s="49" t="inlineStr">
        <is>
          <r>
            <t xml:space="preserve">ASSENTAMENTO DE POSTE DE CONCRETO COM COMPRIMENTO NOMINAL DE 12 M, CARGA NOMINAL DE 1000 DAN, ENGASTAMENTO BASE CONCRETADA COM 1 M DE CONCRETO E 0,8 M DE SOLO (NÃO INCLUI FORNECIMENTO). AF_04/2025</t>
          </r>
        </is>
      </c>
      <c r="D712" s="50" t="inlineStr">
        <is>
          <r>
            <t xml:space="preserve">UN</t>
          </r>
        </is>
      </c>
      <c r="E712" s="51" t="n">
        <v>1.0</v>
      </c>
      <c r="F712" s="52" t="n">
        <v>8.763788353E-5</v>
      </c>
      <c r="G712" s="52" t="n">
        <f>F712*E712</f>
        <v>8.763788353E-5</v>
      </c>
    </row>
    <row r="713" customHeight="1" ht="15">
      <c r="A713" s="9" t="inlineStr"/>
      <c r="B713" s="9" t="inlineStr"/>
      <c r="C713" s="9" t="inlineStr"/>
      <c r="D713" s="9" t="inlineStr"/>
      <c r="E713" s="9" t="inlineStr"/>
      <c r="F713" s="53" t="inlineStr">
        <is>
          <r>
            <t xml:space="preserve">TOTAL:</t>
          </r>
        </is>
      </c>
      <c r="G713" s="54" t="n">
        <v>1.7348480306E-4</v>
      </c>
    </row>
    <row r="714" customHeight="1" ht="16">
      <c r="A714" s="47" t="inlineStr">
        <is>
          <r>
            <t xml:space="preserve">[ Material ]</t>
          </r>
        </is>
      </c>
      <c r="B714" s="47" t="inlineStr">
        <is>
          <r>
            <rPr>
              <rFont val="Arial"/>
              <color rgb="000000"/>
              <sz val="7.0"/>
              <b val="true"/>
            </rPr>
            <t xml:space="preserve">00003379</t>
          </r>
        </is>
      </c>
      <c r="C714" s="47" t="inlineStr">
        <is>
          <r>
            <t xml:space="preserve">HASTE DE ATERRAMENTO EM ACO COM 3,00 M DE COMPRIMENTO E DN = 5/8", REVESTIDA COM BAIXA CAMADA DE COBRE, SEM CONECTOR</t>
          </r>
        </is>
      </c>
      <c r="D714" s="48" t="inlineStr">
        <is>
          <r>
            <t xml:space="preserve">UN</t>
          </r>
        </is>
      </c>
      <c r="E714" s="9" t="inlineStr"/>
      <c r="F714" s="9" t="inlineStr"/>
      <c r="G714" s="9" t="inlineStr"/>
    </row>
    <row r="715" customHeight="1" ht="20">
      <c r="A715" s="49" t="inlineStr">
        <is>
          <r>
            <t xml:space="preserve">4.1</t>
          </r>
        </is>
      </c>
      <c r="B715" s="49" t="inlineStr">
        <is>
          <r>
            <t xml:space="preserve">COMP-73202410</t>
          </r>
        </is>
      </c>
      <c r="C715" s="49" t="inlineStr">
        <is>
          <r>
            <t xml:space="preserve">Estrutura tipo N3 com transformador 150 kva 220-0,127kv</t>
          </r>
        </is>
      </c>
      <c r="D715" s="50" t="inlineStr">
        <is>
          <r>
            <t xml:space="preserve">UN</t>
          </r>
        </is>
      </c>
      <c r="E715" s="51" t="n">
        <v>1.0</v>
      </c>
      <c r="F715" s="52" t="n">
        <v>3.0</v>
      </c>
      <c r="G715" s="52" t="n">
        <f>F715*E715</f>
        <v>3.0</v>
      </c>
    </row>
    <row r="716" customHeight="1" ht="15">
      <c r="A716" s="9" t="inlineStr"/>
      <c r="B716" s="9" t="inlineStr"/>
      <c r="C716" s="9" t="inlineStr"/>
      <c r="D716" s="9" t="inlineStr"/>
      <c r="E716" s="9" t="inlineStr"/>
      <c r="F716" s="53" t="inlineStr">
        <is>
          <r>
            <t xml:space="preserve">TOTAL:</t>
          </r>
        </is>
      </c>
      <c r="G716" s="54" t="n">
        <v>3.0</v>
      </c>
    </row>
    <row r="717" customHeight="1" ht="16">
      <c r="A717" s="47" t="inlineStr">
        <is>
          <r>
            <t xml:space="preserve">[ Material ]</t>
          </r>
        </is>
      </c>
      <c r="B717" s="47" t="inlineStr">
        <is>
          <r>
            <rPr>
              <rFont val="Arial"/>
              <color rgb="000000"/>
              <sz val="7.0"/>
              <b val="true"/>
            </rPr>
            <t xml:space="preserve">00003405</t>
          </r>
        </is>
      </c>
      <c r="C717" s="47" t="inlineStr">
        <is>
          <r>
            <t xml:space="preserve">ISOLADOR DE PORCELANA SUSPENSO, DISCO TIPO GARFO OLHAL, DIAMETRO DE 152 MM, PARA TENSAO DE *15* KV</t>
          </r>
        </is>
      </c>
      <c r="D717" s="48" t="inlineStr">
        <is>
          <r>
            <t xml:space="preserve">UN</t>
          </r>
        </is>
      </c>
      <c r="E717" s="9" t="inlineStr"/>
      <c r="F717" s="9" t="inlineStr"/>
      <c r="G717" s="9" t="inlineStr"/>
    </row>
    <row r="718" customHeight="1" ht="20">
      <c r="A718" s="49" t="inlineStr">
        <is>
          <r>
            <t xml:space="preserve">4.1</t>
          </r>
        </is>
      </c>
      <c r="B718" s="49" t="inlineStr">
        <is>
          <r>
            <t xml:space="preserve">COMP-73202410</t>
          </r>
        </is>
      </c>
      <c r="C718" s="49" t="inlineStr">
        <is>
          <r>
            <t xml:space="preserve">Estrutura tipo N3 com transformador 150 kva 220-0,127kv</t>
          </r>
        </is>
      </c>
      <c r="D718" s="50" t="inlineStr">
        <is>
          <r>
            <t xml:space="preserve">UN</t>
          </r>
        </is>
      </c>
      <c r="E718" s="51" t="n">
        <v>1.0</v>
      </c>
      <c r="F718" s="52" t="n">
        <v>3.0</v>
      </c>
      <c r="G718" s="52" t="n">
        <f>F718*E718</f>
        <v>3.0</v>
      </c>
    </row>
    <row r="719" customHeight="1" ht="20">
      <c r="A719" s="49" t="inlineStr">
        <is>
          <r>
            <t xml:space="preserve">4.2</t>
          </r>
        </is>
      </c>
      <c r="B719" s="49" t="inlineStr">
        <is>
          <r>
            <t xml:space="preserve">COM-12956880</t>
          </r>
        </is>
      </c>
      <c r="C719" s="49" t="inlineStr">
        <is>
          <r>
            <t xml:space="preserve">Estrutura tipo N3-N3 com chave fusivel (UN)</t>
          </r>
        </is>
      </c>
      <c r="D719" s="50" t="inlineStr">
        <is>
          <r>
            <t xml:space="preserve">UN</t>
          </r>
        </is>
      </c>
      <c r="E719" s="51" t="n">
        <v>1.0</v>
      </c>
      <c r="F719" s="52" t="n">
        <v>6.0</v>
      </c>
      <c r="G719" s="52" t="n">
        <f>F719*E719</f>
        <v>6.0</v>
      </c>
    </row>
    <row r="720" customHeight="1" ht="20">
      <c r="A720" s="49" t="inlineStr">
        <is>
          <r>
            <t xml:space="preserve">4.3</t>
          </r>
        </is>
      </c>
      <c r="B720" s="49" t="inlineStr">
        <is>
          <r>
            <t xml:space="preserve">COMP-88895730</t>
          </r>
        </is>
      </c>
      <c r="C720" s="49" t="inlineStr">
        <is>
          <r>
            <t xml:space="preserve">Derivação N3</t>
          </r>
        </is>
      </c>
      <c r="D720" s="50" t="inlineStr">
        <is>
          <r>
            <t xml:space="preserve">UN</t>
          </r>
        </is>
      </c>
      <c r="E720" s="51" t="n">
        <v>1.0</v>
      </c>
      <c r="F720" s="52" t="n">
        <v>3.0</v>
      </c>
      <c r="G720" s="52" t="n">
        <f>F720*E720</f>
        <v>3.0</v>
      </c>
    </row>
    <row r="721" customHeight="1" ht="15">
      <c r="A721" s="9" t="inlineStr"/>
      <c r="B721" s="9" t="inlineStr"/>
      <c r="C721" s="9" t="inlineStr"/>
      <c r="D721" s="9" t="inlineStr"/>
      <c r="E721" s="9" t="inlineStr"/>
      <c r="F721" s="53" t="inlineStr">
        <is>
          <r>
            <t xml:space="preserve">TOTAL:</t>
          </r>
        </is>
      </c>
      <c r="G721" s="54" t="n">
        <v>12.0</v>
      </c>
    </row>
    <row r="722" customHeight="1" ht="16">
      <c r="A722" s="47" t="inlineStr">
        <is>
          <r>
            <t xml:space="preserve">[ Material ]</t>
          </r>
        </is>
      </c>
      <c r="B722" s="47" t="inlineStr">
        <is>
          <r>
            <rPr>
              <rFont val="Arial"/>
              <color rgb="000000"/>
              <sz val="7.0"/>
              <b val="true"/>
            </rPr>
            <t xml:space="preserve">00003406</t>
          </r>
        </is>
      </c>
      <c r="C722" s="47" t="inlineStr">
        <is>
          <r>
            <t xml:space="preserve">ISOLADOR DE PORCELANA, TIPO PINO MONOCORPO, PARA TENSAO DE *15* KV</t>
          </r>
        </is>
      </c>
      <c r="D722" s="48" t="inlineStr">
        <is>
          <r>
            <t xml:space="preserve">UN</t>
          </r>
        </is>
      </c>
      <c r="E722" s="9" t="inlineStr"/>
      <c r="F722" s="9" t="inlineStr"/>
      <c r="G722" s="9" t="inlineStr"/>
    </row>
    <row r="723" customHeight="1" ht="20">
      <c r="A723" s="49" t="inlineStr">
        <is>
          <r>
            <t xml:space="preserve">4.1</t>
          </r>
        </is>
      </c>
      <c r="B723" s="49" t="inlineStr">
        <is>
          <r>
            <t xml:space="preserve">COMP-73202410</t>
          </r>
        </is>
      </c>
      <c r="C723" s="49" t="inlineStr">
        <is>
          <r>
            <t xml:space="preserve">Estrutura tipo N3 com transformador 150 kva 220-0,127kv</t>
          </r>
        </is>
      </c>
      <c r="D723" s="50" t="inlineStr">
        <is>
          <r>
            <t xml:space="preserve">UN</t>
          </r>
        </is>
      </c>
      <c r="E723" s="51" t="n">
        <v>1.0</v>
      </c>
      <c r="F723" s="52" t="n">
        <v>3.0</v>
      </c>
      <c r="G723" s="52" t="n">
        <f>F723*E723</f>
        <v>3.0</v>
      </c>
    </row>
    <row r="724" customHeight="1" ht="20">
      <c r="A724" s="49" t="inlineStr">
        <is>
          <r>
            <t xml:space="preserve">4.2</t>
          </r>
        </is>
      </c>
      <c r="B724" s="49" t="inlineStr">
        <is>
          <r>
            <t xml:space="preserve">COM-12956880</t>
          </r>
        </is>
      </c>
      <c r="C724" s="49" t="inlineStr">
        <is>
          <r>
            <t xml:space="preserve">Estrutura tipo N3-N3 com chave fusivel (UN)</t>
          </r>
        </is>
      </c>
      <c r="D724" s="50" t="inlineStr">
        <is>
          <r>
            <t xml:space="preserve">UN</t>
          </r>
        </is>
      </c>
      <c r="E724" s="51" t="n">
        <v>1.0</v>
      </c>
      <c r="F724" s="52" t="n">
        <v>3.0</v>
      </c>
      <c r="G724" s="52" t="n">
        <f>F724*E724</f>
        <v>3.0</v>
      </c>
    </row>
    <row r="725" customHeight="1" ht="15">
      <c r="A725" s="9" t="inlineStr"/>
      <c r="B725" s="9" t="inlineStr"/>
      <c r="C725" s="9" t="inlineStr"/>
      <c r="D725" s="9" t="inlineStr"/>
      <c r="E725" s="9" t="inlineStr"/>
      <c r="F725" s="53" t="inlineStr">
        <is>
          <r>
            <t xml:space="preserve">TOTAL:</t>
          </r>
        </is>
      </c>
      <c r="G725" s="54" t="n">
        <v>6.0</v>
      </c>
    </row>
    <row r="726" customHeight="1" ht="16">
      <c r="A726" s="47" t="inlineStr">
        <is>
          <r>
            <t xml:space="preserve">[ Material ]</t>
          </r>
        </is>
      </c>
      <c r="B726" s="47" t="inlineStr">
        <is>
          <r>
            <rPr>
              <rFont val="Arial"/>
              <color rgb="000000"/>
              <sz val="7.0"/>
              <b val="true"/>
            </rPr>
            <t xml:space="preserve">00002641</t>
          </r>
        </is>
      </c>
      <c r="C726" s="47" t="inlineStr">
        <is>
          <r>
            <t xml:space="preserve">LUVA PARA ELETRODUTO, EM ACO GALVANIZADO ELETROLITICO, COM ROSCA, DIAMETRO DE 100 MM (4")</t>
          </r>
        </is>
      </c>
      <c r="D726" s="48" t="inlineStr">
        <is>
          <r>
            <t xml:space="preserve">UN</t>
          </r>
        </is>
      </c>
      <c r="E726" s="9" t="inlineStr"/>
      <c r="F726" s="9" t="inlineStr"/>
      <c r="G726" s="9" t="inlineStr"/>
    </row>
    <row r="727" customHeight="1" ht="20">
      <c r="A727" s="49" t="inlineStr">
        <is>
          <r>
            <t xml:space="preserve">4.1</t>
          </r>
        </is>
      </c>
      <c r="B727" s="49" t="inlineStr">
        <is>
          <r>
            <t xml:space="preserve">COMP-73202410</t>
          </r>
        </is>
      </c>
      <c r="C727" s="49" t="inlineStr">
        <is>
          <r>
            <t xml:space="preserve">Estrutura tipo N3 com transformador 150 kva 220-0,127kv</t>
          </r>
        </is>
      </c>
      <c r="D727" s="50" t="inlineStr">
        <is>
          <r>
            <t xml:space="preserve">UN</t>
          </r>
        </is>
      </c>
      <c r="E727" s="51" t="n">
        <v>1.0</v>
      </c>
      <c r="F727" s="52" t="n">
        <v>4.0</v>
      </c>
      <c r="G727" s="52" t="n">
        <f>F727*E727</f>
        <v>4.0</v>
      </c>
    </row>
    <row r="728" customHeight="1" ht="15">
      <c r="A728" s="9" t="inlineStr"/>
      <c r="B728" s="9" t="inlineStr"/>
      <c r="C728" s="9" t="inlineStr"/>
      <c r="D728" s="9" t="inlineStr"/>
      <c r="E728" s="9" t="inlineStr"/>
      <c r="F728" s="53" t="inlineStr">
        <is>
          <r>
            <t xml:space="preserve">TOTAL:</t>
          </r>
        </is>
      </c>
      <c r="G728" s="54" t="n">
        <v>4.0</v>
      </c>
    </row>
    <row r="729" customHeight="1" ht="15">
      <c r="A729" s="47" t="inlineStr">
        <is>
          <r>
            <t xml:space="preserve">[ Mão de Obra </t>
          </r>
        </is>
      </c>
      <c r="B729" s="47" t="inlineStr">
        <is>
          <r>
            <rPr>
              <rFont val="Arial"/>
              <color rgb="000000"/>
              <sz val="7.0"/>
              <b val="true"/>
            </rPr>
            <t xml:space="preserve">00004093</t>
          </r>
        </is>
      </c>
      <c r="C729" s="47" t="inlineStr">
        <is>
          <r>
            <t xml:space="preserve">MOTORISTA DE CAMINHAO (HORISTA)</t>
          </r>
        </is>
      </c>
      <c r="D729" s="48" t="inlineStr">
        <is>
          <r>
            <t xml:space="preserve">H</t>
          </r>
        </is>
      </c>
      <c r="E729" s="9" t="inlineStr"/>
      <c r="F729" s="9" t="inlineStr"/>
      <c r="G729" s="9" t="inlineStr"/>
    </row>
    <row r="730" customHeight="1" ht="20">
      <c r="A730" s="49" t="inlineStr">
        <is>
          <r>
            <t xml:space="preserve">3.1</t>
          </r>
        </is>
      </c>
      <c r="B730" s="49" t="inlineStr">
        <is>
          <r>
            <t xml:space="preserve">COM-00833035</t>
          </r>
        </is>
      </c>
      <c r="C730" s="49" t="inlineStr">
        <is>
          <r>
            <t xml:space="preserve">MURETA PARA MEDIÇÃO - DIMENSÕES - 2,10x2,00x0,40M (REF ABR2024) (UN)</t>
          </r>
        </is>
      </c>
      <c r="D730" s="50" t="inlineStr">
        <is>
          <r>
            <t xml:space="preserve">UN</t>
          </r>
        </is>
      </c>
      <c r="E730" s="51" t="n">
        <v>1.0</v>
      </c>
      <c r="F730" s="52" t="n">
        <v>4.824432E-4</v>
      </c>
      <c r="G730" s="52" t="n">
        <f>F730*E730</f>
        <v>4.824432E-4</v>
      </c>
    </row>
    <row r="731" customHeight="1" ht="15">
      <c r="A731" s="9" t="inlineStr"/>
      <c r="B731" s="9" t="inlineStr"/>
      <c r="C731" s="9" t="inlineStr"/>
      <c r="D731" s="9" t="inlineStr"/>
      <c r="E731" s="9" t="inlineStr"/>
      <c r="F731" s="53" t="inlineStr">
        <is>
          <r>
            <t xml:space="preserve">TOTAL:</t>
          </r>
        </is>
      </c>
      <c r="G731" s="54" t="n">
        <v>4.824432E-4</v>
      </c>
    </row>
    <row r="732" customHeight="1" ht="15">
      <c r="A732" s="47" t="inlineStr">
        <is>
          <r>
            <t xml:space="preserve">[ Mão de Obra </t>
          </r>
        </is>
      </c>
      <c r="B732" s="47" t="inlineStr">
        <is>
          <r>
            <rPr>
              <rFont val="Arial"/>
              <color rgb="000000"/>
              <sz val="7.0"/>
              <b val="true"/>
            </rPr>
            <t xml:space="preserve">00004096</t>
          </r>
        </is>
      </c>
      <c r="C732" s="47" t="inlineStr">
        <is>
          <r>
            <t xml:space="preserve">MOTORISTA OPERADOR DE CAMINHAO COM MUNCK (HORISTA)</t>
          </r>
        </is>
      </c>
      <c r="D732" s="48" t="inlineStr">
        <is>
          <r>
            <t xml:space="preserve">H</t>
          </r>
        </is>
      </c>
      <c r="E732" s="9" t="inlineStr"/>
      <c r="F732" s="9" t="inlineStr"/>
      <c r="G732" s="9" t="inlineStr"/>
    </row>
    <row r="733" customHeight="1" ht="36">
      <c r="A733" s="49" t="inlineStr">
        <is>
          <r>
            <t xml:space="preserve">2.1</t>
          </r>
        </is>
      </c>
      <c r="B733" s="49" t="inlineStr">
        <is>
          <r>
            <t xml:space="preserve">100615</t>
          </r>
        </is>
      </c>
      <c r="C733" s="49" t="inlineStr">
        <is>
          <r>
            <t xml:space="preserve">ASSENTAMENTO DE POSTE DE CONCRETO COM COMPRIMENTO NOMINAL DE 12 M, CARGA NOMINAL DE 600 DAN, ENGASTAMENTO BASE CONCRETADA COM 1 M DE CONCRETO E 0,8 M DE SOLO (NÃO INCLUI FORNECIMENTO). AF_04/2025</t>
          </r>
        </is>
      </c>
      <c r="D733" s="50" t="inlineStr">
        <is>
          <r>
            <t xml:space="preserve">UN</t>
          </r>
        </is>
      </c>
      <c r="E733" s="51" t="n">
        <v>1.0</v>
      </c>
      <c r="F733" s="52" t="n">
        <v>1.084161980637</v>
      </c>
      <c r="G733" s="52" t="n">
        <f>F733*E733</f>
        <v>1.084161980637</v>
      </c>
    </row>
    <row r="734" customHeight="1" ht="36">
      <c r="A734" s="49" t="inlineStr">
        <is>
          <r>
            <t xml:space="preserve">2.4</t>
          </r>
        </is>
      </c>
      <c r="B734" s="49" t="inlineStr">
        <is>
          <r>
            <t xml:space="preserve">100616</t>
          </r>
        </is>
      </c>
      <c r="C734" s="49" t="inlineStr">
        <is>
          <r>
            <t xml:space="preserve">ASSENTAMENTO DE POSTE DE CONCRETO COM COMPRIMENTO NOMINAL DE 12 M, CARGA NOMINAL DE 1000 DAN, ENGASTAMENTO BASE CONCRETADA COM 1 M DE CONCRETO E 0,8 M DE SOLO (NÃO INCLUI FORNECIMENTO). AF_04/2025</t>
          </r>
        </is>
      </c>
      <c r="D734" s="50" t="inlineStr">
        <is>
          <r>
            <t xml:space="preserve">UN</t>
          </r>
        </is>
      </c>
      <c r="E734" s="51" t="n">
        <v>1.0</v>
      </c>
      <c r="F734" s="52" t="n">
        <v>1.096785296037</v>
      </c>
      <c r="G734" s="52" t="n">
        <f>F734*E734</f>
        <v>1.096785296037</v>
      </c>
    </row>
    <row r="735" customHeight="1" ht="15">
      <c r="A735" s="9" t="inlineStr"/>
      <c r="B735" s="9" t="inlineStr"/>
      <c r="C735" s="9" t="inlineStr"/>
      <c r="D735" s="9" t="inlineStr"/>
      <c r="E735" s="9" t="inlineStr"/>
      <c r="F735" s="53" t="inlineStr">
        <is>
          <r>
            <t xml:space="preserve">TOTAL:</t>
          </r>
        </is>
      </c>
      <c r="G735" s="54" t="n">
        <v>2.180947276674</v>
      </c>
    </row>
    <row r="736" customHeight="1" ht="15">
      <c r="A736" s="47" t="inlineStr">
        <is>
          <r>
            <t xml:space="preserve">[ Material ]</t>
          </r>
        </is>
      </c>
      <c r="B736" s="47" t="inlineStr">
        <is>
          <r>
            <rPr>
              <rFont val="Arial"/>
              <color rgb="000000"/>
              <sz val="7.0"/>
              <b val="true"/>
            </rPr>
            <t xml:space="preserve">00004221</t>
          </r>
        </is>
      </c>
      <c r="C736" s="47" t="inlineStr">
        <is>
          <r>
            <t xml:space="preserve">OLEO DIESEL COMBUSTIVEL COMUM METROPOLITANO S-10 OU S-500</t>
          </r>
        </is>
      </c>
      <c r="D736" s="48" t="inlineStr">
        <is>
          <r>
            <t xml:space="preserve">L</t>
          </r>
        </is>
      </c>
      <c r="E736" s="9" t="inlineStr"/>
      <c r="F736" s="9" t="inlineStr"/>
      <c r="G736" s="9" t="inlineStr"/>
    </row>
    <row r="737" customHeight="1" ht="36">
      <c r="A737" s="49" t="inlineStr">
        <is>
          <r>
            <t xml:space="preserve">2.1</t>
          </r>
        </is>
      </c>
      <c r="B737" s="49" t="inlineStr">
        <is>
          <r>
            <t xml:space="preserve">100615</t>
          </r>
        </is>
      </c>
      <c r="C737" s="49" t="inlineStr">
        <is>
          <r>
            <t xml:space="preserve">ASSENTAMENTO DE POSTE DE CONCRETO COM COMPRIMENTO NOMINAL DE 12 M, CARGA NOMINAL DE 600 DAN, ENGASTAMENTO BASE CONCRETADA COM 1 M DE CONCRETO E 0,8 M DE SOLO (NÃO INCLUI FORNECIMENTO). AF_04/2025</t>
          </r>
        </is>
      </c>
      <c r="D737" s="50" t="inlineStr">
        <is>
          <r>
            <t xml:space="preserve">UN</t>
          </r>
        </is>
      </c>
      <c r="E737" s="51" t="n">
        <v>1.0</v>
      </c>
      <c r="F737" s="52" t="n">
        <v>2.1191574</v>
      </c>
      <c r="G737" s="52" t="n">
        <f>F737*E737</f>
        <v>2.1191574</v>
      </c>
    </row>
    <row r="738" customHeight="1" ht="36">
      <c r="A738" s="49" t="inlineStr">
        <is>
          <r>
            <t xml:space="preserve">2.4</t>
          </r>
        </is>
      </c>
      <c r="B738" s="49" t="inlineStr">
        <is>
          <r>
            <t xml:space="preserve">100616</t>
          </r>
        </is>
      </c>
      <c r="C738" s="49" t="inlineStr">
        <is>
          <r>
            <t xml:space="preserve">ASSENTAMENTO DE POSTE DE CONCRETO COM COMPRIMENTO NOMINAL DE 12 M, CARGA NOMINAL DE 1000 DAN, ENGASTAMENTO BASE CONCRETADA COM 1 M DE CONCRETO E 0,8 M DE SOLO (NÃO INCLUI FORNECIMENTO). AF_04/2025</t>
          </r>
        </is>
      </c>
      <c r="D738" s="50" t="inlineStr">
        <is>
          <r>
            <t xml:space="preserve">UN</t>
          </r>
        </is>
      </c>
      <c r="E738" s="51" t="n">
        <v>1.0</v>
      </c>
      <c r="F738" s="52" t="n">
        <v>2.447418</v>
      </c>
      <c r="G738" s="52" t="n">
        <f>F738*E738</f>
        <v>2.447418</v>
      </c>
    </row>
    <row r="739" customHeight="1" ht="20">
      <c r="A739" s="49" t="inlineStr">
        <is>
          <r>
            <t xml:space="preserve">3.1</t>
          </r>
        </is>
      </c>
      <c r="B739" s="49" t="inlineStr">
        <is>
          <r>
            <t xml:space="preserve">COM-00833035</t>
          </r>
        </is>
      </c>
      <c r="C739" s="49" t="inlineStr">
        <is>
          <r>
            <t xml:space="preserve">MURETA PARA MEDIÇÃO - DIMENSÕES - 2,10x2,00x0,40M (REF ABR2024) (UN)</t>
          </r>
        </is>
      </c>
      <c r="D739" s="50" t="inlineStr">
        <is>
          <r>
            <t xml:space="preserve">UN</t>
          </r>
        </is>
      </c>
      <c r="E739" s="51" t="n">
        <v>1.0</v>
      </c>
      <c r="F739" s="52" t="n">
        <v>0.01389312</v>
      </c>
      <c r="G739" s="52" t="n">
        <f>F739*E739</f>
        <v>0.01389312</v>
      </c>
    </row>
    <row r="740" customHeight="1" ht="20">
      <c r="A740" s="49" t="inlineStr">
        <is>
          <r>
            <t xml:space="preserve">4.1</t>
          </r>
        </is>
      </c>
      <c r="B740" s="49" t="inlineStr">
        <is>
          <r>
            <t xml:space="preserve">COMP-73202410</t>
          </r>
        </is>
      </c>
      <c r="C740" s="49" t="inlineStr">
        <is>
          <r>
            <t xml:space="preserve">Estrutura tipo N3 com transformador 150 kva 220-0,127kv</t>
          </r>
        </is>
      </c>
      <c r="D740" s="50" t="inlineStr">
        <is>
          <r>
            <t xml:space="preserve">UN</t>
          </r>
        </is>
      </c>
      <c r="E740" s="51" t="n">
        <v>1.0</v>
      </c>
      <c r="F740" s="52" t="n">
        <v>29.1</v>
      </c>
      <c r="G740" s="52" t="n">
        <f>F740*E740</f>
        <v>29.1</v>
      </c>
    </row>
    <row r="741" customHeight="1" ht="20">
      <c r="A741" s="49" t="inlineStr">
        <is>
          <r>
            <t xml:space="preserve">4.2</t>
          </r>
        </is>
      </c>
      <c r="B741" s="49" t="inlineStr">
        <is>
          <r>
            <t xml:space="preserve">COM-12956880</t>
          </r>
        </is>
      </c>
      <c r="C741" s="49" t="inlineStr">
        <is>
          <r>
            <t xml:space="preserve">Estrutura tipo N3-N3 com chave fusivel (UN)</t>
          </r>
        </is>
      </c>
      <c r="D741" s="50" t="inlineStr">
        <is>
          <r>
            <t xml:space="preserve">UN</t>
          </r>
        </is>
      </c>
      <c r="E741" s="51" t="n">
        <v>1.0</v>
      </c>
      <c r="F741" s="52" t="n">
        <v>14.55</v>
      </c>
      <c r="G741" s="52" t="n">
        <f>F741*E741</f>
        <v>14.55</v>
      </c>
    </row>
    <row r="742" customHeight="1" ht="28">
      <c r="A742" s="49" t="inlineStr">
        <is>
          <r>
            <t xml:space="preserve">5.1</t>
          </r>
        </is>
      </c>
      <c r="B742" s="49" t="inlineStr">
        <is>
          <r>
            <t xml:space="preserve">97888</t>
          </r>
        </is>
      </c>
      <c r="C742" s="49" t="inlineStr">
        <is>
          <r>
            <t xml:space="preserve">CAIXA ENTERRADA ELÉTRICA RETANGULAR, EM ALVENARIA COM TIJOLOS CERÂMICOS MACIÇOS, FUNDO COM BRITA, DIMENSÕES INTERNAS: 0,6X0,6X0,6 M. AF_12/2020</t>
          </r>
        </is>
      </c>
      <c r="D742" s="50" t="inlineStr">
        <is>
          <r>
            <t xml:space="preserve">UN</t>
          </r>
        </is>
      </c>
      <c r="E742" s="51" t="n">
        <v>2.0</v>
      </c>
      <c r="F742" s="52" t="n">
        <v>0.074211</v>
      </c>
      <c r="G742" s="52" t="n">
        <f>F742*E742</f>
        <v>0.148422</v>
      </c>
    </row>
    <row r="743" customHeight="1" ht="15">
      <c r="A743" s="9" t="inlineStr"/>
      <c r="B743" s="9" t="inlineStr"/>
      <c r="C743" s="9" t="inlineStr"/>
      <c r="D743" s="9" t="inlineStr"/>
      <c r="E743" s="9" t="inlineStr"/>
      <c r="F743" s="53" t="inlineStr">
        <is>
          <r>
            <t xml:space="preserve">TOTAL:</t>
          </r>
        </is>
      </c>
      <c r="G743" s="54" t="n">
        <v>48.37889052</v>
      </c>
    </row>
    <row r="744" customHeight="1" ht="15">
      <c r="A744" s="47" t="inlineStr">
        <is>
          <r>
            <t xml:space="preserve">[ Mão de Obra </t>
          </r>
        </is>
      </c>
      <c r="B744" s="47" t="inlineStr">
        <is>
          <r>
            <rPr>
              <rFont val="Arial"/>
              <color rgb="000000"/>
              <sz val="7.0"/>
              <b val="true"/>
            </rPr>
            <t xml:space="preserve">00037666</t>
          </r>
        </is>
      </c>
      <c r="C744" s="47" t="inlineStr">
        <is>
          <r>
            <t xml:space="preserve">OPERADOR DE BETONEIRA ESTACIONARIA / MISTURADOR (HORISTA)</t>
          </r>
        </is>
      </c>
      <c r="D744" s="48" t="inlineStr">
        <is>
          <r>
            <t xml:space="preserve">H</t>
          </r>
        </is>
      </c>
      <c r="E744" s="9" t="inlineStr"/>
      <c r="F744" s="9" t="inlineStr"/>
      <c r="G744" s="9" t="inlineStr"/>
    </row>
    <row r="745" customHeight="1" ht="36">
      <c r="A745" s="49" t="inlineStr">
        <is>
          <r>
            <t xml:space="preserve">2.1</t>
          </r>
        </is>
      </c>
      <c r="B745" s="49" t="inlineStr">
        <is>
          <r>
            <t xml:space="preserve">100615</t>
          </r>
        </is>
      </c>
      <c r="C745" s="49" t="inlineStr">
        <is>
          <r>
            <t xml:space="preserve">ASSENTAMENTO DE POSTE DE CONCRETO COM COMPRIMENTO NOMINAL DE 12 M, CARGA NOMINAL DE 600 DAN, ENGASTAMENTO BASE CONCRETADA COM 1 M DE CONCRETO E 0,8 M DE SOLO (NÃO INCLUI FORNECIMENTO). AF_04/2025</t>
          </r>
        </is>
      </c>
      <c r="D745" s="50" t="inlineStr">
        <is>
          <r>
            <t xml:space="preserve">UN</t>
          </r>
        </is>
      </c>
      <c r="E745" s="51" t="n">
        <v>1.0</v>
      </c>
      <c r="F745" s="52" t="n">
        <v>1.1704312937342238</v>
      </c>
      <c r="G745" s="52" t="n">
        <f>F745*E745</f>
        <v>1.1704312937342238</v>
      </c>
    </row>
    <row r="746" customHeight="1" ht="36">
      <c r="A746" s="49" t="inlineStr">
        <is>
          <r>
            <t xml:space="preserve">2.4</t>
          </r>
        </is>
      </c>
      <c r="B746" s="49" t="inlineStr">
        <is>
          <r>
            <t xml:space="preserve">100616</t>
          </r>
        </is>
      </c>
      <c r="C746" s="49" t="inlineStr">
        <is>
          <r>
            <t xml:space="preserve">ASSENTAMENTO DE POSTE DE CONCRETO COM COMPRIMENTO NOMINAL DE 12 M, CARGA NOMINAL DE 1000 DAN, ENGASTAMENTO BASE CONCRETADA COM 1 M DE CONCRETO E 0,8 M DE SOLO (NÃO INCLUI FORNECIMENTO). AF_04/2025</t>
          </r>
        </is>
      </c>
      <c r="D746" s="50" t="inlineStr">
        <is>
          <r>
            <t xml:space="preserve">UN</t>
          </r>
        </is>
      </c>
      <c r="E746" s="51" t="n">
        <v>1.0</v>
      </c>
      <c r="F746" s="52" t="n">
        <v>2.345107300859152</v>
      </c>
      <c r="G746" s="52" t="n">
        <f>F746*E746</f>
        <v>2.345107300859152</v>
      </c>
    </row>
    <row r="747" customHeight="1" ht="20">
      <c r="A747" s="49" t="inlineStr">
        <is>
          <r>
            <t xml:space="preserve">3.1</t>
          </r>
        </is>
      </c>
      <c r="B747" s="49" t="inlineStr">
        <is>
          <r>
            <t xml:space="preserve">COM-00833035</t>
          </r>
        </is>
      </c>
      <c r="C747" s="49" t="inlineStr">
        <is>
          <r>
            <t xml:space="preserve">MURETA PARA MEDIÇÃO - DIMENSÕES - 2,10x2,00x0,40M (REF ABR2024) (UN)</t>
          </r>
        </is>
      </c>
      <c r="D747" s="50" t="inlineStr">
        <is>
          <r>
            <t xml:space="preserve">UN</t>
          </r>
        </is>
      </c>
      <c r="E747" s="51" t="n">
        <v>1.0</v>
      </c>
      <c r="F747" s="52" t="n">
        <v>2.42205305681925</v>
      </c>
      <c r="G747" s="52" t="n">
        <f>F747*E747</f>
        <v>2.42205305681925</v>
      </c>
    </row>
    <row r="748" customHeight="1" ht="28">
      <c r="A748" s="49" t="inlineStr">
        <is>
          <r>
            <t xml:space="preserve">5.1</t>
          </r>
        </is>
      </c>
      <c r="B748" s="49" t="inlineStr">
        <is>
          <r>
            <t xml:space="preserve">97888</t>
          </r>
        </is>
      </c>
      <c r="C748" s="49" t="inlineStr">
        <is>
          <r>
            <t xml:space="preserve">CAIXA ENTERRADA ELÉTRICA RETANGULAR, EM ALVENARIA COM TIJOLOS CERÂMICOS MACIÇOS, FUNDO COM BRITA, DIMENSÕES INTERNAS: 0,6X0,6X0,6 M. AF_12/2020</t>
          </r>
        </is>
      </c>
      <c r="D748" s="50" t="inlineStr">
        <is>
          <r>
            <t xml:space="preserve">UN</t>
          </r>
        </is>
      </c>
      <c r="E748" s="51" t="n">
        <v>2.0</v>
      </c>
      <c r="F748" s="52" t="n">
        <v>0.513498403784</v>
      </c>
      <c r="G748" s="52" t="n">
        <f>F748*E748</f>
        <v>1.026996807568</v>
      </c>
    </row>
    <row r="749" customHeight="1" ht="15">
      <c r="A749" s="9" t="inlineStr"/>
      <c r="B749" s="9" t="inlineStr"/>
      <c r="C749" s="9" t="inlineStr"/>
      <c r="D749" s="9" t="inlineStr"/>
      <c r="E749" s="9" t="inlineStr"/>
      <c r="F749" s="53" t="inlineStr">
        <is>
          <r>
            <t xml:space="preserve">TOTAL:</t>
          </r>
        </is>
      </c>
      <c r="G749" s="54" t="n">
        <v>6.964588458980626</v>
      </c>
    </row>
    <row r="750" customHeight="1" ht="15">
      <c r="A750" s="47" t="inlineStr">
        <is>
          <r>
            <t xml:space="preserve">[ Mão de Obra </t>
          </r>
        </is>
      </c>
      <c r="B750" s="47" t="inlineStr">
        <is>
          <r>
            <rPr>
              <rFont val="Arial"/>
              <color rgb="000000"/>
              <sz val="7.0"/>
              <b val="true"/>
            </rPr>
            <t xml:space="preserve">00004234</t>
          </r>
        </is>
      </c>
      <c r="C750" s="47" t="inlineStr">
        <is>
          <r>
            <t xml:space="preserve">OPERADOR DE ESCAVADEIRA (HORISTA)</t>
          </r>
        </is>
      </c>
      <c r="D750" s="48" t="inlineStr">
        <is>
          <r>
            <t xml:space="preserve">H</t>
          </r>
        </is>
      </c>
      <c r="E750" s="9" t="inlineStr"/>
      <c r="F750" s="9" t="inlineStr"/>
      <c r="G750" s="9" t="inlineStr"/>
    </row>
    <row r="751" customHeight="1" ht="28">
      <c r="A751" s="49" t="inlineStr">
        <is>
          <r>
            <t xml:space="preserve">5.1</t>
          </r>
        </is>
      </c>
      <c r="B751" s="49" t="inlineStr">
        <is>
          <r>
            <t xml:space="preserve">97888</t>
          </r>
        </is>
      </c>
      <c r="C751" s="49" t="inlineStr">
        <is>
          <r>
            <t xml:space="preserve">CAIXA ENTERRADA ELÉTRICA RETANGULAR, EM ALVENARIA COM TIJOLOS CERÂMICOS MACIÇOS, FUNDO COM BRITA, DIMENSÕES INTERNAS: 0,6X0,6X0,6 M. AF_12/2020</t>
          </r>
        </is>
      </c>
      <c r="D751" s="50" t="inlineStr">
        <is>
          <r>
            <t xml:space="preserve">UN</t>
          </r>
        </is>
      </c>
      <c r="E751" s="51" t="n">
        <v>2.0</v>
      </c>
      <c r="F751" s="52" t="n">
        <v>0.02680581</v>
      </c>
      <c r="G751" s="52" t="n">
        <f>F751*E751</f>
        <v>0.05361162</v>
      </c>
    </row>
    <row r="752" customHeight="1" ht="15">
      <c r="A752" s="9" t="inlineStr"/>
      <c r="B752" s="9" t="inlineStr"/>
      <c r="C752" s="9" t="inlineStr"/>
      <c r="D752" s="9" t="inlineStr"/>
      <c r="E752" s="9" t="inlineStr"/>
      <c r="F752" s="53" t="inlineStr">
        <is>
          <r>
            <t xml:space="preserve">TOTAL:</t>
          </r>
        </is>
      </c>
      <c r="G752" s="54" t="n">
        <v>0.05361162</v>
      </c>
    </row>
    <row r="753" customHeight="1" ht="15">
      <c r="A753" s="47" t="inlineStr">
        <is>
          <r>
            <t xml:space="preserve">[ Mão de Obra </t>
          </r>
        </is>
      </c>
      <c r="B753" s="47" t="inlineStr">
        <is>
          <r>
            <rPr>
              <rFont val="Arial"/>
              <color rgb="000000"/>
              <sz val="7.0"/>
              <b val="true"/>
            </rPr>
            <t xml:space="preserve">00004254</t>
          </r>
        </is>
      </c>
      <c r="C753" s="47" t="inlineStr">
        <is>
          <r>
            <t xml:space="preserve">OPERADOR DE GUINDASTE (HORISTA)</t>
          </r>
        </is>
      </c>
      <c r="D753" s="48" t="inlineStr">
        <is>
          <r>
            <t xml:space="preserve">H</t>
          </r>
        </is>
      </c>
      <c r="E753" s="9" t="inlineStr"/>
      <c r="F753" s="9" t="inlineStr"/>
      <c r="G753" s="9" t="inlineStr"/>
    </row>
    <row r="754" customHeight="1" ht="20">
      <c r="A754" s="49" t="inlineStr">
        <is>
          <r>
            <t xml:space="preserve">4.1</t>
          </r>
        </is>
      </c>
      <c r="B754" s="49" t="inlineStr">
        <is>
          <r>
            <t xml:space="preserve">COMP-73202410</t>
          </r>
        </is>
      </c>
      <c r="C754" s="49" t="inlineStr">
        <is>
          <r>
            <t xml:space="preserve">Estrutura tipo N3 com transformador 150 kva 220-0,127kv</t>
          </r>
        </is>
      </c>
      <c r="D754" s="50" t="inlineStr">
        <is>
          <r>
            <t xml:space="preserve">UN</t>
          </r>
        </is>
      </c>
      <c r="E754" s="51" t="n">
        <v>1.0</v>
      </c>
      <c r="F754" s="52" t="n">
        <v>6.09822</v>
      </c>
      <c r="G754" s="52" t="n">
        <f>F754*E754</f>
        <v>6.09822</v>
      </c>
    </row>
    <row r="755" customHeight="1" ht="20">
      <c r="A755" s="49" t="inlineStr">
        <is>
          <r>
            <t xml:space="preserve">4.2</t>
          </r>
        </is>
      </c>
      <c r="B755" s="49" t="inlineStr">
        <is>
          <r>
            <t xml:space="preserve">COM-12956880</t>
          </r>
        </is>
      </c>
      <c r="C755" s="49" t="inlineStr">
        <is>
          <r>
            <t xml:space="preserve">Estrutura tipo N3-N3 com chave fusivel (UN)</t>
          </r>
        </is>
      </c>
      <c r="D755" s="50" t="inlineStr">
        <is>
          <r>
            <t xml:space="preserve">UN</t>
          </r>
        </is>
      </c>
      <c r="E755" s="51" t="n">
        <v>1.0</v>
      </c>
      <c r="F755" s="52" t="n">
        <v>3.04911</v>
      </c>
      <c r="G755" s="52" t="n">
        <f>F755*E755</f>
        <v>3.04911</v>
      </c>
    </row>
    <row r="756" customHeight="1" ht="15">
      <c r="A756" s="9" t="inlineStr"/>
      <c r="B756" s="9" t="inlineStr"/>
      <c r="C756" s="9" t="inlineStr"/>
      <c r="D756" s="9" t="inlineStr"/>
      <c r="E756" s="9" t="inlineStr"/>
      <c r="F756" s="53" t="inlineStr">
        <is>
          <r>
            <t xml:space="preserve">TOTAL:</t>
          </r>
        </is>
      </c>
      <c r="G756" s="54" t="n">
        <v>9.14733</v>
      </c>
    </row>
    <row r="757" customHeight="1" ht="16">
      <c r="A757" s="47" t="inlineStr">
        <is>
          <r>
            <t xml:space="preserve">[ Mão de Obra </t>
          </r>
        </is>
      </c>
      <c r="B757" s="47" t="inlineStr">
        <is>
          <r>
            <rPr>
              <rFont val="Arial"/>
              <color rgb="000000"/>
              <sz val="7.0"/>
              <b val="true"/>
            </rPr>
            <t xml:space="preserve">00004230</t>
          </r>
        </is>
      </c>
      <c r="C757" s="47" t="inlineStr">
        <is>
          <r>
            <t xml:space="preserve">OPERADOR DE MAQUINAS E TRATORES DIVERSOS - TERRAPLANAGEM (HORISTA)</t>
          </r>
        </is>
      </c>
      <c r="D757" s="48" t="inlineStr">
        <is>
          <r>
            <t xml:space="preserve">H</t>
          </r>
        </is>
      </c>
      <c r="E757" s="9" t="inlineStr"/>
      <c r="F757" s="9" t="inlineStr"/>
      <c r="G757" s="9" t="inlineStr"/>
    </row>
    <row r="758" customHeight="1" ht="20">
      <c r="A758" s="49" t="inlineStr">
        <is>
          <r>
            <t xml:space="preserve">3.1</t>
          </r>
        </is>
      </c>
      <c r="B758" s="49" t="inlineStr">
        <is>
          <r>
            <t xml:space="preserve">COM-00833035</t>
          </r>
        </is>
      </c>
      <c r="C758" s="49" t="inlineStr">
        <is>
          <r>
            <t xml:space="preserve">MURETA PARA MEDIÇÃO - DIMENSÕES - 2,10x2,00x0,40M (REF ABR2024) (UN)</t>
          </r>
        </is>
      </c>
      <c r="D758" s="50" t="inlineStr">
        <is>
          <r>
            <t xml:space="preserve">UN</t>
          </r>
        </is>
      </c>
      <c r="E758" s="51" t="n">
        <v>1.0</v>
      </c>
      <c r="F758" s="52" t="n">
        <v>0.01587713184</v>
      </c>
      <c r="G758" s="52" t="n">
        <f>F758*E758</f>
        <v>0.01587713184</v>
      </c>
    </row>
    <row r="759" customHeight="1" ht="28">
      <c r="A759" s="49" t="inlineStr">
        <is>
          <r>
            <t xml:space="preserve">5.1</t>
          </r>
        </is>
      </c>
      <c r="B759" s="49" t="inlineStr">
        <is>
          <r>
            <t xml:space="preserve">97888</t>
          </r>
        </is>
      </c>
      <c r="C759" s="49" t="inlineStr">
        <is>
          <r>
            <t xml:space="preserve">CAIXA ENTERRADA ELÉTRICA RETANGULAR, EM ALVENARIA COM TIJOLOS CERÂMICOS MACIÇOS, FUNDO COM BRITA, DIMENSÕES INTERNAS: 0,6X0,6X0,6 M. AF_12/2020</t>
          </r>
        </is>
      </c>
      <c r="D759" s="50" t="inlineStr">
        <is>
          <r>
            <t xml:space="preserve">UN</t>
          </r>
        </is>
      </c>
      <c r="E759" s="51" t="n">
        <v>2.0</v>
      </c>
      <c r="F759" s="52" t="n">
        <v>0.0446749473312</v>
      </c>
      <c r="G759" s="52" t="n">
        <f>F759*E759</f>
        <v>0.0893498946624</v>
      </c>
    </row>
    <row r="760" customHeight="1" ht="15">
      <c r="A760" s="9" t="inlineStr"/>
      <c r="B760" s="9" t="inlineStr"/>
      <c r="C760" s="9" t="inlineStr"/>
      <c r="D760" s="9" t="inlineStr"/>
      <c r="E760" s="9" t="inlineStr"/>
      <c r="F760" s="53" t="inlineStr">
        <is>
          <r>
            <t xml:space="preserve">TOTAL:</t>
          </r>
        </is>
      </c>
      <c r="G760" s="54" t="n">
        <v>0.1052270265024</v>
      </c>
    </row>
    <row r="761" customHeight="1" ht="16">
      <c r="A761" s="47" t="inlineStr">
        <is>
          <r>
            <t xml:space="preserve">[ Material ]</t>
          </r>
        </is>
      </c>
      <c r="B761" s="47" t="inlineStr">
        <is>
          <r>
            <rPr>
              <rFont val="Arial"/>
              <color rgb="000000"/>
              <sz val="7.0"/>
              <b val="true"/>
            </rPr>
            <t xml:space="preserve">00004276</t>
          </r>
        </is>
      </c>
      <c r="C761" s="47" t="inlineStr">
        <is>
          <r>
            <t xml:space="preserve">PARA-RAIOS DE DISTRIBUICAO, TENSAO NOMINAL 15 KV, CORRENTE NOMINAL DE DESCARGA 5 KA</t>
          </r>
        </is>
      </c>
      <c r="D761" s="48" t="inlineStr">
        <is>
          <r>
            <t xml:space="preserve">UN</t>
          </r>
        </is>
      </c>
      <c r="E761" s="9" t="inlineStr"/>
      <c r="F761" s="9" t="inlineStr"/>
      <c r="G761" s="9" t="inlineStr"/>
    </row>
    <row r="762" customHeight="1" ht="20">
      <c r="A762" s="49" t="inlineStr">
        <is>
          <r>
            <t xml:space="preserve">4.1</t>
          </r>
        </is>
      </c>
      <c r="B762" s="49" t="inlineStr">
        <is>
          <r>
            <t xml:space="preserve">COMP-73202410</t>
          </r>
        </is>
      </c>
      <c r="C762" s="49" t="inlineStr">
        <is>
          <r>
            <t xml:space="preserve">Estrutura tipo N3 com transformador 150 kva 220-0,127kv</t>
          </r>
        </is>
      </c>
      <c r="D762" s="50" t="inlineStr">
        <is>
          <r>
            <t xml:space="preserve">UN</t>
          </r>
        </is>
      </c>
      <c r="E762" s="51" t="n">
        <v>1.0</v>
      </c>
      <c r="F762" s="52" t="n">
        <v>3.0</v>
      </c>
      <c r="G762" s="52" t="n">
        <f>F762*E762</f>
        <v>3.0</v>
      </c>
    </row>
    <row r="763" customHeight="1" ht="15">
      <c r="A763" s="9" t="inlineStr"/>
      <c r="B763" s="9" t="inlineStr"/>
      <c r="C763" s="9" t="inlineStr"/>
      <c r="D763" s="9" t="inlineStr"/>
      <c r="E763" s="9" t="inlineStr"/>
      <c r="F763" s="53" t="inlineStr">
        <is>
          <r>
            <t xml:space="preserve">TOTAL:</t>
          </r>
        </is>
      </c>
      <c r="G763" s="54" t="n">
        <v>3.0</v>
      </c>
    </row>
    <row r="764" customHeight="1" ht="16">
      <c r="A764" s="47" t="inlineStr">
        <is>
          <r>
            <t xml:space="preserve">[ Material ]</t>
          </r>
        </is>
      </c>
      <c r="B764" s="47" t="inlineStr">
        <is>
          <r>
            <rPr>
              <rFont val="Arial"/>
              <color rgb="000000"/>
              <sz val="7.0"/>
              <b val="true"/>
            </rPr>
            <t xml:space="preserve">00000436</t>
          </r>
        </is>
      </c>
      <c r="C764" s="47" t="inlineStr">
        <is>
          <r>
            <t xml:space="preserve">PARAFUSO FRANCES M16 EM ACO GALVANIZADO, COMPRIMENTO = 150 MM, DIAMETRO = 16 MM, CABECA ABAULADA</t>
          </r>
        </is>
      </c>
      <c r="D764" s="48" t="inlineStr">
        <is>
          <r>
            <t xml:space="preserve">UN</t>
          </r>
        </is>
      </c>
      <c r="E764" s="9" t="inlineStr"/>
      <c r="F764" s="9" t="inlineStr"/>
      <c r="G764" s="9" t="inlineStr"/>
    </row>
    <row r="765" customHeight="1" ht="20">
      <c r="A765" s="49" t="inlineStr">
        <is>
          <r>
            <t xml:space="preserve">4.1</t>
          </r>
        </is>
      </c>
      <c r="B765" s="49" t="inlineStr">
        <is>
          <r>
            <t xml:space="preserve">COMP-73202410</t>
          </r>
        </is>
      </c>
      <c r="C765" s="49" t="inlineStr">
        <is>
          <r>
            <t xml:space="preserve">Estrutura tipo N3 com transformador 150 kva 220-0,127kv</t>
          </r>
        </is>
      </c>
      <c r="D765" s="50" t="inlineStr">
        <is>
          <r>
            <t xml:space="preserve">UN</t>
          </r>
        </is>
      </c>
      <c r="E765" s="51" t="n">
        <v>1.0</v>
      </c>
      <c r="F765" s="52" t="n">
        <v>3.0</v>
      </c>
      <c r="G765" s="52" t="n">
        <f>F765*E765</f>
        <v>3.0</v>
      </c>
    </row>
    <row r="766" customHeight="1" ht="15">
      <c r="A766" s="9" t="inlineStr"/>
      <c r="B766" s="9" t="inlineStr"/>
      <c r="C766" s="9" t="inlineStr"/>
      <c r="D766" s="9" t="inlineStr"/>
      <c r="E766" s="9" t="inlineStr"/>
      <c r="F766" s="53" t="inlineStr">
        <is>
          <r>
            <t xml:space="preserve">TOTAL:</t>
          </r>
        </is>
      </c>
      <c r="G766" s="54" t="n">
        <v>3.0</v>
      </c>
    </row>
    <row r="767" customHeight="1" ht="16">
      <c r="A767" s="47" t="inlineStr">
        <is>
          <r>
            <t xml:space="preserve">[ Material ]</t>
          </r>
        </is>
      </c>
      <c r="B767" s="47" t="inlineStr">
        <is>
          <r>
            <rPr>
              <rFont val="Arial"/>
              <color rgb="000000"/>
              <sz val="7.0"/>
              <b val="true"/>
            </rPr>
            <t xml:space="preserve">00000428</t>
          </r>
        </is>
      </c>
      <c r="C767" s="47" t="inlineStr">
        <is>
          <r>
            <t xml:space="preserve">PARAFUSO M16 EM ACO GALVANIZADO, COMPRIMENTO = 500 MM, DIAMETRO = 16 MM, ROSCA MAQUINA, COM CABECA SEXTAVADA E PORCA</t>
          </r>
        </is>
      </c>
      <c r="D767" s="48" t="inlineStr">
        <is>
          <r>
            <t xml:space="preserve">UN</t>
          </r>
        </is>
      </c>
      <c r="E767" s="9" t="inlineStr"/>
      <c r="F767" s="9" t="inlineStr"/>
      <c r="G767" s="9" t="inlineStr"/>
    </row>
    <row r="768" customHeight="1" ht="20">
      <c r="A768" s="49" t="inlineStr">
        <is>
          <r>
            <t xml:space="preserve">4.1</t>
          </r>
        </is>
      </c>
      <c r="B768" s="49" t="inlineStr">
        <is>
          <r>
            <t xml:space="preserve">COMP-73202410</t>
          </r>
        </is>
      </c>
      <c r="C768" s="49" t="inlineStr">
        <is>
          <r>
            <t xml:space="preserve">Estrutura tipo N3 com transformador 150 kva 220-0,127kv</t>
          </r>
        </is>
      </c>
      <c r="D768" s="50" t="inlineStr">
        <is>
          <r>
            <t xml:space="preserve">UN</t>
          </r>
        </is>
      </c>
      <c r="E768" s="51" t="n">
        <v>1.0</v>
      </c>
      <c r="F768" s="52" t="n">
        <v>3.0</v>
      </c>
      <c r="G768" s="52" t="n">
        <f>F768*E768</f>
        <v>3.0</v>
      </c>
    </row>
    <row r="769" customHeight="1" ht="20">
      <c r="A769" s="49" t="inlineStr">
        <is>
          <r>
            <t xml:space="preserve">4.2</t>
          </r>
        </is>
      </c>
      <c r="B769" s="49" t="inlineStr">
        <is>
          <r>
            <t xml:space="preserve">COM-12956880</t>
          </r>
        </is>
      </c>
      <c r="C769" s="49" t="inlineStr">
        <is>
          <r>
            <t xml:space="preserve">Estrutura tipo N3-N3 com chave fusivel (UN)</t>
          </r>
        </is>
      </c>
      <c r="D769" s="50" t="inlineStr">
        <is>
          <r>
            <t xml:space="preserve">UN</t>
          </r>
        </is>
      </c>
      <c r="E769" s="51" t="n">
        <v>1.0</v>
      </c>
      <c r="F769" s="52" t="n">
        <v>8.0</v>
      </c>
      <c r="G769" s="52" t="n">
        <f>F769*E769</f>
        <v>8.0</v>
      </c>
    </row>
    <row r="770" customHeight="1" ht="15">
      <c r="A770" s="9" t="inlineStr"/>
      <c r="B770" s="9" t="inlineStr"/>
      <c r="C770" s="9" t="inlineStr"/>
      <c r="D770" s="9" t="inlineStr"/>
      <c r="E770" s="9" t="inlineStr"/>
      <c r="F770" s="53" t="inlineStr">
        <is>
          <r>
            <t xml:space="preserve">TOTAL:</t>
          </r>
        </is>
      </c>
      <c r="G770" s="54" t="n">
        <v>11.0</v>
      </c>
    </row>
    <row r="771" customHeight="1" ht="16">
      <c r="A771" s="47" t="inlineStr">
        <is>
          <r>
            <t xml:space="preserve">[ Material ]</t>
          </r>
        </is>
      </c>
      <c r="B771" s="47" t="inlineStr">
        <is>
          <r>
            <rPr>
              <rFont val="Arial"/>
              <color rgb="000000"/>
              <sz val="7.0"/>
              <b val="true"/>
            </rPr>
            <t xml:space="preserve">00004720</t>
          </r>
        </is>
      </c>
      <c r="C771" s="47" t="inlineStr">
        <is>
          <r>
            <t xml:space="preserve">PEDRA BRITADA N. 0, OU PEDRISCO (4,8 A 9,5 MM) POSTO PEDREIRA/FORNECEDOR, SEM FRETE</t>
          </r>
        </is>
      </c>
      <c r="D771" s="48" t="inlineStr">
        <is>
          <r>
            <t xml:space="preserve">M3</t>
          </r>
        </is>
      </c>
      <c r="E771" s="9" t="inlineStr"/>
      <c r="F771" s="9" t="inlineStr"/>
      <c r="G771" s="9" t="inlineStr"/>
    </row>
    <row r="772" customHeight="1" ht="28">
      <c r="A772" s="49" t="inlineStr">
        <is>
          <r>
            <t xml:space="preserve">5.1</t>
          </r>
        </is>
      </c>
      <c r="B772" s="49" t="inlineStr">
        <is>
          <r>
            <t xml:space="preserve">97888</t>
          </r>
        </is>
      </c>
      <c r="C772" s="49" t="inlineStr">
        <is>
          <r>
            <t xml:space="preserve">CAIXA ENTERRADA ELÉTRICA RETANGULAR, EM ALVENARIA COM TIJOLOS CERÂMICOS MACIÇOS, FUNDO COM BRITA, DIMENSÕES INTERNAS: 0,6X0,6X0,6 M. AF_12/2020</t>
          </r>
        </is>
      </c>
      <c r="D772" s="50" t="inlineStr">
        <is>
          <r>
            <t xml:space="preserve">UN</t>
          </r>
        </is>
      </c>
      <c r="E772" s="51" t="n">
        <v>2.0</v>
      </c>
      <c r="F772" s="52" t="n">
        <v>0.0891</v>
      </c>
      <c r="G772" s="52" t="n">
        <f>F772*E772</f>
        <v>0.1782</v>
      </c>
    </row>
    <row r="773" customHeight="1" ht="15">
      <c r="A773" s="9" t="inlineStr"/>
      <c r="B773" s="9" t="inlineStr"/>
      <c r="C773" s="9" t="inlineStr"/>
      <c r="D773" s="9" t="inlineStr"/>
      <c r="E773" s="9" t="inlineStr"/>
      <c r="F773" s="53" t="inlineStr">
        <is>
          <r>
            <t xml:space="preserve">TOTAL:</t>
          </r>
        </is>
      </c>
      <c r="G773" s="54" t="n">
        <v>0.1782</v>
      </c>
    </row>
    <row r="774" customHeight="1" ht="16">
      <c r="A774" s="47" t="inlineStr">
        <is>
          <r>
            <t xml:space="preserve">[ Material ]</t>
          </r>
        </is>
      </c>
      <c r="B774" s="47" t="inlineStr">
        <is>
          <r>
            <rPr>
              <rFont val="Arial"/>
              <color rgb="000000"/>
              <sz val="7.0"/>
              <b val="true"/>
            </rPr>
            <t xml:space="preserve">00004721</t>
          </r>
        </is>
      </c>
      <c r="C774" s="47" t="inlineStr">
        <is>
          <r>
            <t xml:space="preserve">PEDRA BRITADA N. 1 (9,5 A 19 MM) POSTO PEDREIRA/FORNECEDOR, SEM FRETE</t>
          </r>
        </is>
      </c>
      <c r="D774" s="48" t="inlineStr">
        <is>
          <r>
            <t xml:space="preserve">M3</t>
          </r>
        </is>
      </c>
      <c r="E774" s="9" t="inlineStr"/>
      <c r="F774" s="9" t="inlineStr"/>
      <c r="G774" s="9" t="inlineStr"/>
    </row>
    <row r="775" customHeight="1" ht="36">
      <c r="A775" s="49" t="inlineStr">
        <is>
          <r>
            <t xml:space="preserve">2.1</t>
          </r>
        </is>
      </c>
      <c r="B775" s="49" t="inlineStr">
        <is>
          <r>
            <t xml:space="preserve">100615</t>
          </r>
        </is>
      </c>
      <c r="C775" s="49" t="inlineStr">
        <is>
          <r>
            <t xml:space="preserve">ASSENTAMENTO DE POSTE DE CONCRETO COM COMPRIMENTO NOMINAL DE 12 M, CARGA NOMINAL DE 600 DAN, ENGASTAMENTO BASE CONCRETADA COM 1 M DE CONCRETO E 0,8 M DE SOLO (NÃO INCLUI FORNECIMENTO). AF_04/2025</t>
          </r>
        </is>
      </c>
      <c r="D775" s="50" t="inlineStr">
        <is>
          <r>
            <t xml:space="preserve">UN</t>
          </r>
        </is>
      </c>
      <c r="E775" s="51" t="n">
        <v>1.0</v>
      </c>
      <c r="F775" s="52" t="n">
        <v>0.45315372676</v>
      </c>
      <c r="G775" s="52" t="n">
        <f>F775*E775</f>
        <v>0.45315372676</v>
      </c>
    </row>
    <row r="776" customHeight="1" ht="36">
      <c r="A776" s="49" t="inlineStr">
        <is>
          <r>
            <t xml:space="preserve">2.4</t>
          </r>
        </is>
      </c>
      <c r="B776" s="49" t="inlineStr">
        <is>
          <r>
            <t xml:space="preserve">100616</t>
          </r>
        </is>
      </c>
      <c r="C776" s="49" t="inlineStr">
        <is>
          <r>
            <t xml:space="preserve">ASSENTAMENTO DE POSTE DE CONCRETO COM COMPRIMENTO NOMINAL DE 12 M, CARGA NOMINAL DE 1000 DAN, ENGASTAMENTO BASE CONCRETADA COM 1 M DE CONCRETO E 0,8 M DE SOLO (NÃO INCLUI FORNECIMENTO). AF_04/2025</t>
          </r>
        </is>
      </c>
      <c r="D776" s="50" t="inlineStr">
        <is>
          <r>
            <t xml:space="preserve">UN</t>
          </r>
        </is>
      </c>
      <c r="E776" s="51" t="n">
        <v>1.0</v>
      </c>
      <c r="F776" s="52" t="n">
        <v>0.90795087138</v>
      </c>
      <c r="G776" s="52" t="n">
        <f>F776*E776</f>
        <v>0.90795087138</v>
      </c>
    </row>
    <row r="777" customHeight="1" ht="20">
      <c r="A777" s="49" t="inlineStr">
        <is>
          <r>
            <t xml:space="preserve">3.1</t>
          </r>
        </is>
      </c>
      <c r="B777" s="49" t="inlineStr">
        <is>
          <r>
            <t xml:space="preserve">COM-00833035</t>
          </r>
        </is>
      </c>
      <c r="C777" s="49" t="inlineStr">
        <is>
          <r>
            <t xml:space="preserve">MURETA PARA MEDIÇÃO - DIMENSÕES - 2,10x2,00x0,40M (REF ABR2024) (UN)</t>
          </r>
        </is>
      </c>
      <c r="D777" s="50" t="inlineStr">
        <is>
          <r>
            <t xml:space="preserve">UN</t>
          </r>
        </is>
      </c>
      <c r="E777" s="51" t="n">
        <v>1.0</v>
      </c>
      <c r="F777" s="52" t="n">
        <v>0.083977145</v>
      </c>
      <c r="G777" s="52" t="n">
        <f>F777*E777</f>
        <v>0.083977145</v>
      </c>
    </row>
    <row r="778" customHeight="1" ht="28">
      <c r="A778" s="49" t="inlineStr">
        <is>
          <r>
            <t xml:space="preserve">5.1</t>
          </r>
        </is>
      </c>
      <c r="B778" s="49" t="inlineStr">
        <is>
          <r>
            <t xml:space="preserve">97888</t>
          </r>
        </is>
      </c>
      <c r="C778" s="49" t="inlineStr">
        <is>
          <r>
            <t xml:space="preserve">CAIXA ENTERRADA ELÉTRICA RETANGULAR, EM ALVENARIA COM TIJOLOS CERÂMICOS MACIÇOS, FUNDO COM BRITA, DIMENSÕES INTERNAS: 0,6X0,6X0,6 M. AF_12/2020</t>
          </r>
        </is>
      </c>
      <c r="D778" s="50" t="inlineStr">
        <is>
          <r>
            <t xml:space="preserve">UN</t>
          </r>
        </is>
      </c>
      <c r="E778" s="51" t="n">
        <v>2.0</v>
      </c>
      <c r="F778" s="52" t="n">
        <v>0.031863552</v>
      </c>
      <c r="G778" s="52" t="n">
        <f>F778*E778</f>
        <v>0.063727104</v>
      </c>
    </row>
    <row r="779" customHeight="1" ht="15">
      <c r="A779" s="9" t="inlineStr"/>
      <c r="B779" s="9" t="inlineStr"/>
      <c r="C779" s="9" t="inlineStr"/>
      <c r="D779" s="9" t="inlineStr"/>
      <c r="E779" s="9" t="inlineStr"/>
      <c r="F779" s="53" t="inlineStr">
        <is>
          <r>
            <t xml:space="preserve">TOTAL:</t>
          </r>
        </is>
      </c>
      <c r="G779" s="54" t="n">
        <v>1.50880884714</v>
      </c>
    </row>
    <row r="780" customHeight="1" ht="15">
      <c r="A780" s="47" t="inlineStr">
        <is>
          <r>
            <t xml:space="preserve">[ Mão de Obra </t>
          </r>
        </is>
      </c>
      <c r="B780" s="47" t="inlineStr">
        <is>
          <r>
            <rPr>
              <rFont val="Arial"/>
              <color rgb="000000"/>
              <sz val="7.0"/>
              <b val="true"/>
            </rPr>
            <t xml:space="preserve">00004750</t>
          </r>
        </is>
      </c>
      <c r="C780" s="47" t="inlineStr">
        <is>
          <r>
            <t xml:space="preserve">PEDREIRO (HORISTA)</t>
          </r>
        </is>
      </c>
      <c r="D780" s="48" t="inlineStr">
        <is>
          <r>
            <t xml:space="preserve">H</t>
          </r>
        </is>
      </c>
      <c r="E780" s="9" t="inlineStr"/>
      <c r="F780" s="9" t="inlineStr"/>
      <c r="G780" s="9" t="inlineStr"/>
    </row>
    <row r="781" customHeight="1" ht="20">
      <c r="A781" s="49" t="inlineStr">
        <is>
          <r>
            <t xml:space="preserve">3.1</t>
          </r>
        </is>
      </c>
      <c r="B781" s="49" t="inlineStr">
        <is>
          <r>
            <t xml:space="preserve">COM-00833035</t>
          </r>
        </is>
      </c>
      <c r="C781" s="49" t="inlineStr">
        <is>
          <r>
            <t xml:space="preserve">MURETA PARA MEDIÇÃO - DIMENSÕES - 2,10x2,00x0,40M (REF ABR2024) (UN)</t>
          </r>
        </is>
      </c>
      <c r="D781" s="50" t="inlineStr">
        <is>
          <r>
            <t xml:space="preserve">UN</t>
          </r>
        </is>
      </c>
      <c r="E781" s="51" t="n">
        <v>1.0</v>
      </c>
      <c r="F781" s="52" t="n">
        <v>23.006627565</v>
      </c>
      <c r="G781" s="52" t="n">
        <f>F781*E781</f>
        <v>23.006627565</v>
      </c>
    </row>
    <row r="782" customHeight="1" ht="28">
      <c r="A782" s="49" t="inlineStr">
        <is>
          <r>
            <t xml:space="preserve">5.1</t>
          </r>
        </is>
      </c>
      <c r="B782" s="49" t="inlineStr">
        <is>
          <r>
            <t xml:space="preserve">97888</t>
          </r>
        </is>
      </c>
      <c r="C782" s="49" t="inlineStr">
        <is>
          <r>
            <t xml:space="preserve">CAIXA ENTERRADA ELÉTRICA RETANGULAR, EM ALVENARIA COM TIJOLOS CERÂMICOS MACIÇOS, FUNDO COM BRITA, DIMENSÕES INTERNAS: 0,6X0,6X0,6 M. AF_12/2020</t>
          </r>
        </is>
      </c>
      <c r="D782" s="50" t="inlineStr">
        <is>
          <r>
            <t xml:space="preserve">UN</t>
          </r>
        </is>
      </c>
      <c r="E782" s="51" t="n">
        <v>2.0</v>
      </c>
      <c r="F782" s="52" t="n">
        <v>5.872085163984</v>
      </c>
      <c r="G782" s="52" t="n">
        <f>F782*E782</f>
        <v>11.744170327968</v>
      </c>
    </row>
    <row r="783" customHeight="1" ht="15">
      <c r="A783" s="9" t="inlineStr"/>
      <c r="B783" s="9" t="inlineStr"/>
      <c r="C783" s="9" t="inlineStr"/>
      <c r="D783" s="9" t="inlineStr"/>
      <c r="E783" s="9" t="inlineStr"/>
      <c r="F783" s="53" t="inlineStr">
        <is>
          <r>
            <t xml:space="preserve">TOTAL:</t>
          </r>
        </is>
      </c>
      <c r="G783" s="54" t="n">
        <v>34.750797892968</v>
      </c>
    </row>
    <row r="784" customHeight="1" ht="15">
      <c r="A784" s="47" t="inlineStr">
        <is>
          <r>
            <t xml:space="preserve">[ Material ]</t>
          </r>
        </is>
      </c>
      <c r="B784" s="47" t="inlineStr">
        <is>
          <r>
            <rPr>
              <rFont val="Arial"/>
              <color rgb="000000"/>
              <sz val="7.0"/>
              <b val="true"/>
            </rPr>
            <t xml:space="preserve">00037395</t>
          </r>
        </is>
      </c>
      <c r="C784" s="47" t="inlineStr">
        <is>
          <r>
            <t xml:space="preserve">PINO DE ACO COM FURO, HASTE = 27 MM (ACAO DIRETA)</t>
          </r>
        </is>
      </c>
      <c r="D784" s="48" t="inlineStr">
        <is>
          <r>
            <t xml:space="preserve">CENTO</t>
          </r>
        </is>
      </c>
      <c r="E784" s="9" t="inlineStr"/>
      <c r="F784" s="9" t="inlineStr"/>
      <c r="G784" s="9" t="inlineStr"/>
    </row>
    <row r="785" customHeight="1" ht="20">
      <c r="A785" s="49" t="inlineStr">
        <is>
          <r>
            <t xml:space="preserve">3.1</t>
          </r>
        </is>
      </c>
      <c r="B785" s="49" t="inlineStr">
        <is>
          <r>
            <t xml:space="preserve">COM-00833035</t>
          </r>
        </is>
      </c>
      <c r="C785" s="49" t="inlineStr">
        <is>
          <r>
            <t xml:space="preserve">MURETA PARA MEDIÇÃO - DIMENSÕES - 2,10x2,00x0,40M (REF ABR2024) (UN)</t>
          </r>
        </is>
      </c>
      <c r="D785" s="50" t="inlineStr">
        <is>
          <r>
            <t xml:space="preserve">UN</t>
          </r>
        </is>
      </c>
      <c r="E785" s="51" t="n">
        <v>1.0</v>
      </c>
      <c r="F785" s="52" t="n">
        <v>0.0495</v>
      </c>
      <c r="G785" s="52" t="n">
        <f>F785*E785</f>
        <v>0.0495</v>
      </c>
    </row>
    <row r="786" customHeight="1" ht="15">
      <c r="A786" s="9" t="inlineStr"/>
      <c r="B786" s="9" t="inlineStr"/>
      <c r="C786" s="9" t="inlineStr"/>
      <c r="D786" s="9" t="inlineStr"/>
      <c r="E786" s="9" t="inlineStr"/>
      <c r="F786" s="53" t="inlineStr">
        <is>
          <r>
            <t xml:space="preserve">TOTAL:</t>
          </r>
        </is>
      </c>
      <c r="G786" s="54" t="n">
        <v>0.0495</v>
      </c>
    </row>
    <row r="787" customHeight="1" ht="16">
      <c r="A787" s="47" t="inlineStr">
        <is>
          <r>
            <t xml:space="preserve">[ Material ]</t>
          </r>
        </is>
      </c>
      <c r="B787" s="47" t="inlineStr">
        <is>
          <r>
            <rPr>
              <rFont val="Arial"/>
              <color rgb="000000"/>
              <sz val="7.0"/>
              <b val="true"/>
            </rPr>
            <t xml:space="preserve">00000444</t>
          </r>
        </is>
      </c>
      <c r="C787" s="47" t="inlineStr">
        <is>
          <r>
            <t xml:space="preserve">PINO ROSCA EXTERNA, EM ACO GALVANIZADO, PARA ISOLADOR DE 15KV, DIAMETRO 25 MM, COMPRIMENTO *290* MM</t>
          </r>
        </is>
      </c>
      <c r="D787" s="48" t="inlineStr">
        <is>
          <r>
            <t xml:space="preserve">UN</t>
          </r>
        </is>
      </c>
      <c r="E787" s="9" t="inlineStr"/>
      <c r="F787" s="9" t="inlineStr"/>
      <c r="G787" s="9" t="inlineStr"/>
    </row>
    <row r="788" customHeight="1" ht="20">
      <c r="A788" s="49" t="inlineStr">
        <is>
          <r>
            <t xml:space="preserve">4.1</t>
          </r>
        </is>
      </c>
      <c r="B788" s="49" t="inlineStr">
        <is>
          <r>
            <t xml:space="preserve">COMP-73202410</t>
          </r>
        </is>
      </c>
      <c r="C788" s="49" t="inlineStr">
        <is>
          <r>
            <t xml:space="preserve">Estrutura tipo N3 com transformador 150 kva 220-0,127kv</t>
          </r>
        </is>
      </c>
      <c r="D788" s="50" t="inlineStr">
        <is>
          <r>
            <t xml:space="preserve">UN</t>
          </r>
        </is>
      </c>
      <c r="E788" s="51" t="n">
        <v>1.0</v>
      </c>
      <c r="F788" s="52" t="n">
        <v>3.0</v>
      </c>
      <c r="G788" s="52" t="n">
        <f>F788*E788</f>
        <v>3.0</v>
      </c>
    </row>
    <row r="789" customHeight="1" ht="20">
      <c r="A789" s="49" t="inlineStr">
        <is>
          <r>
            <t xml:space="preserve">4.2</t>
          </r>
        </is>
      </c>
      <c r="B789" s="49" t="inlineStr">
        <is>
          <r>
            <t xml:space="preserve">COM-12956880</t>
          </r>
        </is>
      </c>
      <c r="C789" s="49" t="inlineStr">
        <is>
          <r>
            <t xml:space="preserve">Estrutura tipo N3-N3 com chave fusivel (UN)</t>
          </r>
        </is>
      </c>
      <c r="D789" s="50" t="inlineStr">
        <is>
          <r>
            <t xml:space="preserve">UN</t>
          </r>
        </is>
      </c>
      <c r="E789" s="51" t="n">
        <v>1.0</v>
      </c>
      <c r="F789" s="52" t="n">
        <v>3.0</v>
      </c>
      <c r="G789" s="52" t="n">
        <f>F789*E789</f>
        <v>3.0</v>
      </c>
    </row>
    <row r="790" customHeight="1" ht="15">
      <c r="A790" s="9" t="inlineStr"/>
      <c r="B790" s="9" t="inlineStr"/>
      <c r="C790" s="9" t="inlineStr"/>
      <c r="D790" s="9" t="inlineStr"/>
      <c r="E790" s="9" t="inlineStr"/>
      <c r="F790" s="53" t="inlineStr">
        <is>
          <r>
            <t xml:space="preserve">TOTAL:</t>
          </r>
        </is>
      </c>
      <c r="G790" s="54" t="n">
        <v>6.0</v>
      </c>
    </row>
    <row r="791" customHeight="1" ht="15">
      <c r="A791" s="47" t="inlineStr">
        <is>
          <r>
            <t xml:space="preserve">[ Mão de Obra </t>
          </r>
        </is>
      </c>
      <c r="B791" s="47" t="inlineStr">
        <is>
          <r>
            <rPr>
              <rFont val="Arial"/>
              <color rgb="000000"/>
              <sz val="7.0"/>
              <b val="true"/>
            </rPr>
            <t xml:space="preserve">00004783</t>
          </r>
        </is>
      </c>
      <c r="C791" s="47" t="inlineStr">
        <is>
          <r>
            <t xml:space="preserve">PINTOR (HORISTA)</t>
          </r>
        </is>
      </c>
      <c r="D791" s="48" t="inlineStr">
        <is>
          <r>
            <t xml:space="preserve">H</t>
          </r>
        </is>
      </c>
      <c r="E791" s="9" t="inlineStr"/>
      <c r="F791" s="9" t="inlineStr"/>
      <c r="G791" s="9" t="inlineStr"/>
    </row>
    <row r="792" customHeight="1" ht="20">
      <c r="A792" s="49" t="inlineStr">
        <is>
          <r>
            <t xml:space="preserve">3.1</t>
          </r>
        </is>
      </c>
      <c r="B792" s="49" t="inlineStr">
        <is>
          <r>
            <t xml:space="preserve">COM-00833035</t>
          </r>
        </is>
      </c>
      <c r="C792" s="49" t="inlineStr">
        <is>
          <r>
            <t xml:space="preserve">MURETA PARA MEDIÇÃO - DIMENSÕES - 2,10x2,00x0,40M (REF ABR2024) (UN)</t>
          </r>
        </is>
      </c>
      <c r="D792" s="50" t="inlineStr">
        <is>
          <r>
            <t xml:space="preserve">UN</t>
          </r>
        </is>
      </c>
      <c r="E792" s="51" t="n">
        <v>1.0</v>
      </c>
      <c r="F792" s="52" t="n">
        <v>2.19462754056</v>
      </c>
      <c r="G792" s="52" t="n">
        <f>F792*E792</f>
        <v>2.19462754056</v>
      </c>
    </row>
    <row r="793" customHeight="1" ht="15">
      <c r="A793" s="9" t="inlineStr"/>
      <c r="B793" s="9" t="inlineStr"/>
      <c r="C793" s="9" t="inlineStr"/>
      <c r="D793" s="9" t="inlineStr"/>
      <c r="E793" s="9" t="inlineStr"/>
      <c r="F793" s="53" t="inlineStr">
        <is>
          <r>
            <t xml:space="preserve">TOTAL:</t>
          </r>
        </is>
      </c>
      <c r="G793" s="54" t="n">
        <v>2.19462754056</v>
      </c>
    </row>
    <row r="794" customHeight="1" ht="16">
      <c r="A794" s="47" t="inlineStr">
        <is>
          <r>
            <t xml:space="preserve">[ Material ]</t>
          </r>
        </is>
      </c>
      <c r="B794" s="47" t="inlineStr">
        <is>
          <r>
            <rPr>
              <rFont val="Arial"/>
              <color rgb="000000"/>
              <sz val="7.0"/>
              <b val="true"/>
            </rPr>
            <t xml:space="preserve">00004491</t>
          </r>
        </is>
      </c>
      <c r="C794" s="47" t="inlineStr">
        <is>
          <r>
            <t xml:space="preserve">PONTALETE *7,5 X 7,5* CM EM PINUS, MISTA OU EQUIVALENTE DA REGIAO - BRUTA</t>
          </r>
        </is>
      </c>
      <c r="D794" s="48" t="inlineStr">
        <is>
          <r>
            <t xml:space="preserve">M</t>
          </r>
        </is>
      </c>
      <c r="E794" s="9" t="inlineStr"/>
      <c r="F794" s="9" t="inlineStr"/>
      <c r="G794" s="9" t="inlineStr"/>
    </row>
    <row r="795" customHeight="1" ht="20">
      <c r="A795" s="49" t="inlineStr">
        <is>
          <r>
            <t xml:space="preserve">3.1</t>
          </r>
        </is>
      </c>
      <c r="B795" s="49" t="inlineStr">
        <is>
          <r>
            <t xml:space="preserve">COM-00833035</t>
          </r>
        </is>
      </c>
      <c r="C795" s="49" t="inlineStr">
        <is>
          <r>
            <t xml:space="preserve">MURETA PARA MEDIÇÃO - DIMENSÕES - 2,10x2,00x0,40M (REF ABR2024) (UN)</t>
          </r>
        </is>
      </c>
      <c r="D795" s="50" t="inlineStr">
        <is>
          <r>
            <t xml:space="preserve">UN</t>
          </r>
        </is>
      </c>
      <c r="E795" s="51" t="n">
        <v>1.0</v>
      </c>
      <c r="F795" s="52" t="n">
        <v>0.6068</v>
      </c>
      <c r="G795" s="52" t="n">
        <f>F795*E795</f>
        <v>0.6068</v>
      </c>
    </row>
    <row r="796" customHeight="1" ht="15">
      <c r="A796" s="9" t="inlineStr"/>
      <c r="B796" s="9" t="inlineStr"/>
      <c r="C796" s="9" t="inlineStr"/>
      <c r="D796" s="9" t="inlineStr"/>
      <c r="E796" s="9" t="inlineStr"/>
      <c r="F796" s="53" t="inlineStr">
        <is>
          <r>
            <t xml:space="preserve">TOTAL:</t>
          </r>
        </is>
      </c>
      <c r="G796" s="54" t="n">
        <v>0.6068</v>
      </c>
    </row>
    <row r="797" customHeight="1" ht="15">
      <c r="A797" s="47" t="inlineStr">
        <is>
          <r>
            <t xml:space="preserve">[ Material ]</t>
          </r>
        </is>
      </c>
      <c r="B797" s="47" t="inlineStr">
        <is>
          <r>
            <rPr>
              <rFont val="Arial"/>
              <color rgb="000000"/>
              <sz val="7.0"/>
              <b val="true"/>
            </rPr>
            <t xml:space="preserve">00000421</t>
          </r>
        </is>
      </c>
      <c r="C797" s="47" t="inlineStr">
        <is>
          <r>
            <t xml:space="preserve">PORCA OLHAL M 16, EM ACO GALVANIZADO, DIAMETRO = 16 MM</t>
          </r>
        </is>
      </c>
      <c r="D797" s="48" t="inlineStr">
        <is>
          <r>
            <t xml:space="preserve">UN</t>
          </r>
        </is>
      </c>
      <c r="E797" s="9" t="inlineStr"/>
      <c r="F797" s="9" t="inlineStr"/>
      <c r="G797" s="9" t="inlineStr"/>
    </row>
    <row r="798" customHeight="1" ht="20">
      <c r="A798" s="49" t="inlineStr">
        <is>
          <r>
            <t xml:space="preserve">4.1</t>
          </r>
        </is>
      </c>
      <c r="B798" s="49" t="inlineStr">
        <is>
          <r>
            <t xml:space="preserve">COMP-73202410</t>
          </r>
        </is>
      </c>
      <c r="C798" s="49" t="inlineStr">
        <is>
          <r>
            <t xml:space="preserve">Estrutura tipo N3 com transformador 150 kva 220-0,127kv</t>
          </r>
        </is>
      </c>
      <c r="D798" s="50" t="inlineStr">
        <is>
          <r>
            <t xml:space="preserve">UN</t>
          </r>
        </is>
      </c>
      <c r="E798" s="51" t="n">
        <v>1.0</v>
      </c>
      <c r="F798" s="52" t="n">
        <v>4.0</v>
      </c>
      <c r="G798" s="52" t="n">
        <f>F798*E798</f>
        <v>4.0</v>
      </c>
    </row>
    <row r="799" customHeight="1" ht="20">
      <c r="A799" s="49" t="inlineStr">
        <is>
          <r>
            <t xml:space="preserve">4.2</t>
          </r>
        </is>
      </c>
      <c r="B799" s="49" t="inlineStr">
        <is>
          <r>
            <t xml:space="preserve">COM-12956880</t>
          </r>
        </is>
      </c>
      <c r="C799" s="49" t="inlineStr">
        <is>
          <r>
            <t xml:space="preserve">Estrutura tipo N3-N3 com chave fusivel (UN)</t>
          </r>
        </is>
      </c>
      <c r="D799" s="50" t="inlineStr">
        <is>
          <r>
            <t xml:space="preserve">UN</t>
          </r>
        </is>
      </c>
      <c r="E799" s="51" t="n">
        <v>1.0</v>
      </c>
      <c r="F799" s="52" t="n">
        <v>3.0</v>
      </c>
      <c r="G799" s="52" t="n">
        <f>F799*E799</f>
        <v>3.0</v>
      </c>
    </row>
    <row r="800" customHeight="1" ht="20">
      <c r="A800" s="49" t="inlineStr">
        <is>
          <r>
            <t xml:space="preserve">4.3</t>
          </r>
        </is>
      </c>
      <c r="B800" s="49" t="inlineStr">
        <is>
          <r>
            <t xml:space="preserve">COMP-88895730</t>
          </r>
        </is>
      </c>
      <c r="C800" s="49" t="inlineStr">
        <is>
          <r>
            <t xml:space="preserve">Derivação N3</t>
          </r>
        </is>
      </c>
      <c r="D800" s="50" t="inlineStr">
        <is>
          <r>
            <t xml:space="preserve">UN</t>
          </r>
        </is>
      </c>
      <c r="E800" s="51" t="n">
        <v>1.0</v>
      </c>
      <c r="F800" s="52" t="n">
        <v>3.0</v>
      </c>
      <c r="G800" s="52" t="n">
        <f>F800*E800</f>
        <v>3.0</v>
      </c>
    </row>
    <row r="801" customHeight="1" ht="15">
      <c r="A801" s="9" t="inlineStr"/>
      <c r="B801" s="9" t="inlineStr"/>
      <c r="C801" s="9" t="inlineStr"/>
      <c r="D801" s="9" t="inlineStr"/>
      <c r="E801" s="9" t="inlineStr"/>
      <c r="F801" s="53" t="inlineStr">
        <is>
          <r>
            <t xml:space="preserve">TOTAL:</t>
          </r>
        </is>
      </c>
      <c r="G801" s="54" t="n">
        <v>10.0</v>
      </c>
    </row>
    <row r="802" customHeight="1" ht="16">
      <c r="A802" s="47" t="inlineStr">
        <is>
          <r>
            <t xml:space="preserve">[ Material ]</t>
          </r>
        </is>
      </c>
      <c r="B802" s="47" t="inlineStr">
        <is>
          <r>
            <rPr>
              <rFont val="Arial"/>
              <color rgb="000000"/>
              <sz val="7.0"/>
              <b val="true"/>
            </rPr>
            <t xml:space="preserve">00005057</t>
          </r>
        </is>
      </c>
      <c r="C802" s="47" t="inlineStr">
        <is>
          <r>
            <t xml:space="preserve">POSTE DE CONCRETO ARMADO DE SECAO DUPLO T, EXTENSAO DE 10,00 M, RESISTENCIA DE 300 A 400 DAN, TIPO B OU D</t>
          </r>
        </is>
      </c>
      <c r="D802" s="48" t="inlineStr">
        <is>
          <r>
            <t xml:space="preserve">UN</t>
          </r>
        </is>
      </c>
      <c r="E802" s="9" t="inlineStr"/>
      <c r="F802" s="9" t="inlineStr"/>
      <c r="G802" s="9" t="inlineStr"/>
    </row>
    <row r="803" customHeight="1" ht="20">
      <c r="A803" s="49" t="inlineStr">
        <is>
          <r>
            <t xml:space="preserve">4.2</t>
          </r>
        </is>
      </c>
      <c r="B803" s="49" t="inlineStr">
        <is>
          <r>
            <t xml:space="preserve">COM-12956880</t>
          </r>
        </is>
      </c>
      <c r="C803" s="49" t="inlineStr">
        <is>
          <r>
            <t xml:space="preserve">Estrutura tipo N3-N3 com chave fusivel (UN)</t>
          </r>
        </is>
      </c>
      <c r="D803" s="50" t="inlineStr">
        <is>
          <r>
            <t xml:space="preserve">UN</t>
          </r>
        </is>
      </c>
      <c r="E803" s="51" t="n">
        <v>1.0</v>
      </c>
      <c r="F803" s="52" t="n">
        <v>1.0</v>
      </c>
      <c r="G803" s="52" t="n">
        <f>F803*E803</f>
        <v>1.0</v>
      </c>
    </row>
    <row r="804" customHeight="1" ht="15">
      <c r="A804" s="9" t="inlineStr"/>
      <c r="B804" s="9" t="inlineStr"/>
      <c r="C804" s="9" t="inlineStr"/>
      <c r="D804" s="9" t="inlineStr"/>
      <c r="E804" s="9" t="inlineStr"/>
      <c r="F804" s="53" t="inlineStr">
        <is>
          <r>
            <t xml:space="preserve">TOTAL:</t>
          </r>
        </is>
      </c>
      <c r="G804" s="54" t="n">
        <v>1.0</v>
      </c>
    </row>
    <row r="805" customHeight="1" ht="16">
      <c r="A805" s="47" t="inlineStr">
        <is>
          <r>
            <t xml:space="preserve">[ Material ]</t>
          </r>
        </is>
      </c>
      <c r="B805" s="47" t="inlineStr">
        <is>
          <r>
            <rPr>
              <rFont val="Arial"/>
              <color rgb="000000"/>
              <sz val="7.0"/>
              <b val="true"/>
            </rPr>
            <t xml:space="preserve">00041210</t>
          </r>
        </is>
      </c>
      <c r="C805" s="47" t="inlineStr">
        <is>
          <r>
            <t xml:space="preserve">POSTE DE CONCRETO ARMADO DE SECAO DUPLO T, EXTENSAO DE 12,00 M, RESISTENCIA DE 1000 DAN, TIPO B-1,5</t>
          </r>
        </is>
      </c>
      <c r="D805" s="48" t="inlineStr">
        <is>
          <r>
            <t xml:space="preserve">UN</t>
          </r>
        </is>
      </c>
      <c r="E805" s="9" t="inlineStr"/>
      <c r="F805" s="9" t="inlineStr"/>
      <c r="G805" s="9" t="inlineStr"/>
    </row>
    <row r="806" customHeight="1" ht="20">
      <c r="A806" s="49" t="inlineStr">
        <is>
          <r>
            <t xml:space="preserve">2.3</t>
          </r>
        </is>
      </c>
      <c r="B806" s="49" t="inlineStr">
        <is>
          <r>
            <t xml:space="preserve">00041210</t>
          </r>
        </is>
      </c>
      <c r="C806" s="49" t="inlineStr">
        <is>
          <r>
            <t xml:space="preserve">POSTE DE CONCRETO ARMADO DE SECAO DUPLO T, EXTENSAO DE 12,00 M, RESISTENCIA DE 1000 DAN, TIPO B-1,5</t>
          </r>
        </is>
      </c>
      <c r="D806" s="50" t="inlineStr">
        <is>
          <r>
            <t xml:space="preserve">UN</t>
          </r>
        </is>
      </c>
      <c r="E806" s="51" t="n">
        <v>1.0</v>
      </c>
      <c r="F806" s="52" t="n">
        <v>1.0</v>
      </c>
      <c r="G806" s="52" t="n">
        <f>F806*E806</f>
        <v>1.0</v>
      </c>
    </row>
    <row r="807" customHeight="1" ht="15">
      <c r="A807" s="9" t="inlineStr"/>
      <c r="B807" s="9" t="inlineStr"/>
      <c r="C807" s="9" t="inlineStr"/>
      <c r="D807" s="9" t="inlineStr"/>
      <c r="E807" s="9" t="inlineStr"/>
      <c r="F807" s="53" t="inlineStr">
        <is>
          <r>
            <t xml:space="preserve">TOTAL:</t>
          </r>
        </is>
      </c>
      <c r="G807" s="54" t="n">
        <v>1.0</v>
      </c>
    </row>
    <row r="808" customHeight="1" ht="16">
      <c r="A808" s="47" t="inlineStr">
        <is>
          <r>
            <t xml:space="preserve">[ Material ]</t>
          </r>
        </is>
      </c>
      <c r="B808" s="47" t="inlineStr">
        <is>
          <r>
            <rPr>
              <rFont val="Arial"/>
              <color rgb="000000"/>
              <sz val="7.0"/>
              <b val="true"/>
            </rPr>
            <t xml:space="preserve">00041209</t>
          </r>
        </is>
      </c>
      <c r="C808" s="47" t="inlineStr">
        <is>
          <r>
            <t xml:space="preserve">POSTE DE CONCRETO ARMADO DE SECAO DUPLO T, EXTENSAO DE 12,00 M, RESISTENCIA DE 600 DAN, TIPO B</t>
          </r>
        </is>
      </c>
      <c r="D808" s="48" t="inlineStr">
        <is>
          <r>
            <t xml:space="preserve">UN</t>
          </r>
        </is>
      </c>
      <c r="E808" s="9" t="inlineStr"/>
      <c r="F808" s="9" t="inlineStr"/>
      <c r="G808" s="9" t="inlineStr"/>
    </row>
    <row r="809" customHeight="1" ht="20">
      <c r="A809" s="49" t="inlineStr">
        <is>
          <r>
            <t xml:space="preserve">2.2</t>
          </r>
        </is>
      </c>
      <c r="B809" s="49" t="inlineStr">
        <is>
          <r>
            <t xml:space="preserve">00041209</t>
          </r>
        </is>
      </c>
      <c r="C809" s="49" t="inlineStr">
        <is>
          <r>
            <t xml:space="preserve">POSTE DE CONCRETO ARMADO DE SECAO DUPLO T, EXTENSAO DE 12,00 M, RESISTENCIA DE 600 DAN, TIPO B</t>
          </r>
        </is>
      </c>
      <c r="D809" s="50" t="inlineStr">
        <is>
          <r>
            <t xml:space="preserve">UN</t>
          </r>
        </is>
      </c>
      <c r="E809" s="51" t="n">
        <v>1.0</v>
      </c>
      <c r="F809" s="52" t="n">
        <v>1.0</v>
      </c>
      <c r="G809" s="52" t="n">
        <f>F809*E809</f>
        <v>1.0</v>
      </c>
    </row>
    <row r="810" customHeight="1" ht="15">
      <c r="A810" s="9" t="inlineStr"/>
      <c r="B810" s="9" t="inlineStr"/>
      <c r="C810" s="9" t="inlineStr"/>
      <c r="D810" s="9" t="inlineStr"/>
      <c r="E810" s="9" t="inlineStr"/>
      <c r="F810" s="53" t="inlineStr">
        <is>
          <r>
            <t xml:space="preserve">TOTAL:</t>
          </r>
        </is>
      </c>
      <c r="G810" s="54" t="n">
        <v>1.0</v>
      </c>
    </row>
    <row r="811" customHeight="1" ht="15">
      <c r="A811" s="47" t="inlineStr">
        <is>
          <r>
            <t xml:space="preserve">[ Material ]</t>
          </r>
        </is>
      </c>
      <c r="B811" s="47" t="inlineStr">
        <is>
          <r>
            <rPr>
              <rFont val="Arial"/>
              <color rgb="000000"/>
              <sz val="7.0"/>
              <b val="true"/>
            </rPr>
            <t xml:space="preserve">00020247</t>
          </r>
        </is>
      </c>
      <c r="C811" s="47" t="inlineStr">
        <is>
          <r>
            <t xml:space="preserve">PREGO DE ACO POLIDO COM CABECA 15 X 15 (1 1/4 X 13)</t>
          </r>
        </is>
      </c>
      <c r="D811" s="48" t="inlineStr">
        <is>
          <r>
            <t xml:space="preserve">KG</t>
          </r>
        </is>
      </c>
      <c r="E811" s="9" t="inlineStr"/>
      <c r="F811" s="9" t="inlineStr"/>
      <c r="G811" s="9" t="inlineStr"/>
    </row>
    <row r="812" customHeight="1" ht="28">
      <c r="A812" s="49" t="inlineStr">
        <is>
          <r>
            <t xml:space="preserve">5.1</t>
          </r>
        </is>
      </c>
      <c r="B812" s="49" t="inlineStr">
        <is>
          <r>
            <t xml:space="preserve">97888</t>
          </r>
        </is>
      </c>
      <c r="C812" s="49" t="inlineStr">
        <is>
          <r>
            <t xml:space="preserve">CAIXA ENTERRADA ELÉTRICA RETANGULAR, EM ALVENARIA COM TIJOLOS CERÂMICOS MACIÇOS, FUNDO COM BRITA, DIMENSÕES INTERNAS: 0,6X0,6X0,6 M. AF_12/2020</t>
          </r>
        </is>
      </c>
      <c r="D812" s="50" t="inlineStr">
        <is>
          <r>
            <t xml:space="preserve">UN</t>
          </r>
        </is>
      </c>
      <c r="E812" s="51" t="n">
        <v>2.0</v>
      </c>
      <c r="F812" s="52" t="n">
        <v>0.01173312</v>
      </c>
      <c r="G812" s="52" t="n">
        <f>F812*E812</f>
        <v>0.02346624</v>
      </c>
    </row>
    <row r="813" customHeight="1" ht="15">
      <c r="A813" s="9" t="inlineStr"/>
      <c r="B813" s="9" t="inlineStr"/>
      <c r="C813" s="9" t="inlineStr"/>
      <c r="D813" s="9" t="inlineStr"/>
      <c r="E813" s="9" t="inlineStr"/>
      <c r="F813" s="53" t="inlineStr">
        <is>
          <r>
            <t xml:space="preserve">TOTAL:</t>
          </r>
        </is>
      </c>
      <c r="G813" s="54" t="n">
        <v>0.02346624</v>
      </c>
    </row>
    <row r="814" customHeight="1" ht="15">
      <c r="A814" s="47" t="inlineStr">
        <is>
          <r>
            <t xml:space="preserve">[ Material ]</t>
          </r>
        </is>
      </c>
      <c r="B814" s="47" t="inlineStr">
        <is>
          <r>
            <rPr>
              <rFont val="Arial"/>
              <color rgb="000000"/>
              <sz val="7.0"/>
              <b val="true"/>
            </rPr>
            <t xml:space="preserve">00005068</t>
          </r>
        </is>
      </c>
      <c r="C814" s="47" t="inlineStr">
        <is>
          <r>
            <t xml:space="preserve">PREGO DE ACO POLIDO COM CABECA 17 X 21 (2 X 11)</t>
          </r>
        </is>
      </c>
      <c r="D814" s="48" t="inlineStr">
        <is>
          <r>
            <t xml:space="preserve">KG</t>
          </r>
        </is>
      </c>
      <c r="E814" s="9" t="inlineStr"/>
      <c r="F814" s="9" t="inlineStr"/>
      <c r="G814" s="9" t="inlineStr"/>
    </row>
    <row r="815" customHeight="1" ht="20">
      <c r="A815" s="49" t="inlineStr">
        <is>
          <r>
            <t xml:space="preserve">3.1</t>
          </r>
        </is>
      </c>
      <c r="B815" s="49" t="inlineStr">
        <is>
          <r>
            <t xml:space="preserve">COM-00833035</t>
          </r>
        </is>
      </c>
      <c r="C815" s="49" t="inlineStr">
        <is>
          <r>
            <t xml:space="preserve">MURETA PARA MEDIÇÃO - DIMENSÕES - 2,10x2,00x0,40M (REF ABR2024) (UN)</t>
          </r>
        </is>
      </c>
      <c r="D815" s="50" t="inlineStr">
        <is>
          <r>
            <t xml:space="preserve">UN</t>
          </r>
        </is>
      </c>
      <c r="E815" s="51" t="n">
        <v>1.0</v>
      </c>
      <c r="F815" s="52" t="n">
        <v>0.1558</v>
      </c>
      <c r="G815" s="52" t="n">
        <f>F815*E815</f>
        <v>0.1558</v>
      </c>
    </row>
    <row r="816" customHeight="1" ht="15">
      <c r="A816" s="9" t="inlineStr"/>
      <c r="B816" s="9" t="inlineStr"/>
      <c r="C816" s="9" t="inlineStr"/>
      <c r="D816" s="9" t="inlineStr"/>
      <c r="E816" s="9" t="inlineStr"/>
      <c r="F816" s="53" t="inlineStr">
        <is>
          <r>
            <t xml:space="preserve">TOTAL:</t>
          </r>
        </is>
      </c>
      <c r="G816" s="54" t="n">
        <v>0.1558</v>
      </c>
    </row>
    <row r="817" customHeight="1" ht="32">
      <c r="A817" s="47" t="inlineStr">
        <is>
          <r>
            <t xml:space="preserve">[ </t>
          </r>
        </is>
      </c>
      <c r="B817" s="47" t="inlineStr">
        <is>
          <r>
            <rPr>
              <rFont val="Arial"/>
              <color rgb="000000"/>
              <sz val="7.0"/>
              <b val="true"/>
            </rPr>
            <t xml:space="preserve">00036531</t>
          </r>
        </is>
      </c>
      <c r="C817" s="47"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D817" s="48" t="inlineStr">
        <is>
          <r>
            <t xml:space="preserve">UN</t>
          </r>
        </is>
      </c>
      <c r="E817" s="9" t="inlineStr"/>
      <c r="F817" s="9" t="inlineStr"/>
      <c r="G817" s="9" t="inlineStr"/>
    </row>
    <row r="818" customHeight="1" ht="28">
      <c r="A818" s="49" t="inlineStr">
        <is>
          <r>
            <t xml:space="preserve">5.1</t>
          </r>
        </is>
      </c>
      <c r="B818" s="49" t="inlineStr">
        <is>
          <r>
            <t xml:space="preserve">97888</t>
          </r>
        </is>
      </c>
      <c r="C818" s="49" t="inlineStr">
        <is>
          <r>
            <t xml:space="preserve">CAIXA ENTERRADA ELÉTRICA RETANGULAR, EM ALVENARIA COM TIJOLOS CERÂMICOS MACIÇOS, FUNDO COM BRITA, DIMENSÕES INTERNAS: 0,6X0,6X0,6 M. AF_12/2020</t>
          </r>
        </is>
      </c>
      <c r="D818" s="50" t="inlineStr">
        <is>
          <r>
            <t xml:space="preserve">UN</t>
          </r>
        </is>
      </c>
      <c r="E818" s="51" t="n">
        <v>2.0</v>
      </c>
      <c r="F818" s="52" t="n">
        <v>2.4852E-6</v>
      </c>
      <c r="G818" s="52" t="n">
        <f>F818*E818</f>
        <v>4.9704E-6</v>
      </c>
    </row>
    <row r="819" customHeight="1" ht="15">
      <c r="A819" s="9" t="inlineStr"/>
      <c r="B819" s="9" t="inlineStr"/>
      <c r="C819" s="9" t="inlineStr"/>
      <c r="D819" s="9" t="inlineStr"/>
      <c r="E819" s="9" t="inlineStr"/>
      <c r="F819" s="53" t="inlineStr">
        <is>
          <r>
            <t xml:space="preserve">TOTAL:</t>
          </r>
        </is>
      </c>
      <c r="G819" s="54" t="n">
        <v>4.9704E-6</v>
      </c>
    </row>
    <row r="820" customHeight="1" ht="16">
      <c r="A820" s="47" t="inlineStr">
        <is>
          <r>
            <t xml:space="preserve">[ Material ]</t>
          </r>
        </is>
      </c>
      <c r="B820" s="47" t="inlineStr">
        <is>
          <r>
            <rPr>
              <rFont val="Arial"/>
              <color rgb="000000"/>
              <sz val="7.0"/>
              <b val="true"/>
            </rPr>
            <t xml:space="preserve">00007581</t>
          </r>
        </is>
      </c>
      <c r="C820" s="47" t="inlineStr">
        <is>
          <r>
            <t xml:space="preserve">SAPATILHA EM ACO GALVANIZADO PARA CABOS COM DIAMETRO NOMINAL ATE 5/8"</t>
          </r>
        </is>
      </c>
      <c r="D820" s="48" t="inlineStr">
        <is>
          <r>
            <t xml:space="preserve">UN</t>
          </r>
        </is>
      </c>
      <c r="E820" s="9" t="inlineStr"/>
      <c r="F820" s="9" t="inlineStr"/>
      <c r="G820" s="9" t="inlineStr"/>
    </row>
    <row r="821" customHeight="1" ht="20">
      <c r="A821" s="49" t="inlineStr">
        <is>
          <r>
            <t xml:space="preserve">4.1</t>
          </r>
        </is>
      </c>
      <c r="B821" s="49" t="inlineStr">
        <is>
          <r>
            <t xml:space="preserve">COMP-73202410</t>
          </r>
        </is>
      </c>
      <c r="C821" s="49" t="inlineStr">
        <is>
          <r>
            <t xml:space="preserve">Estrutura tipo N3 com transformador 150 kva 220-0,127kv</t>
          </r>
        </is>
      </c>
      <c r="D821" s="50" t="inlineStr">
        <is>
          <r>
            <t xml:space="preserve">UN</t>
          </r>
        </is>
      </c>
      <c r="E821" s="51" t="n">
        <v>1.0</v>
      </c>
      <c r="F821" s="52" t="n">
        <v>3.0</v>
      </c>
      <c r="G821" s="52" t="n">
        <f>F821*E821</f>
        <v>3.0</v>
      </c>
    </row>
    <row r="822" customHeight="1" ht="20">
      <c r="A822" s="49" t="inlineStr">
        <is>
          <r>
            <t xml:space="preserve">4.2</t>
          </r>
        </is>
      </c>
      <c r="B822" s="49" t="inlineStr">
        <is>
          <r>
            <t xml:space="preserve">COM-12956880</t>
          </r>
        </is>
      </c>
      <c r="C822" s="49" t="inlineStr">
        <is>
          <r>
            <t xml:space="preserve">Estrutura tipo N3-N3 com chave fusivel (UN)</t>
          </r>
        </is>
      </c>
      <c r="D822" s="50" t="inlineStr">
        <is>
          <r>
            <t xml:space="preserve">UN</t>
          </r>
        </is>
      </c>
      <c r="E822" s="51" t="n">
        <v>1.0</v>
      </c>
      <c r="F822" s="52" t="n">
        <v>6.0</v>
      </c>
      <c r="G822" s="52" t="n">
        <f>F822*E822</f>
        <v>6.0</v>
      </c>
    </row>
    <row r="823" customHeight="1" ht="20">
      <c r="A823" s="49" t="inlineStr">
        <is>
          <r>
            <t xml:space="preserve">4.3</t>
          </r>
        </is>
      </c>
      <c r="B823" s="49" t="inlineStr">
        <is>
          <r>
            <t xml:space="preserve">COMP-88895730</t>
          </r>
        </is>
      </c>
      <c r="C823" s="49" t="inlineStr">
        <is>
          <r>
            <t xml:space="preserve">Derivação N3</t>
          </r>
        </is>
      </c>
      <c r="D823" s="50" t="inlineStr">
        <is>
          <r>
            <t xml:space="preserve">UN</t>
          </r>
        </is>
      </c>
      <c r="E823" s="51" t="n">
        <v>1.0</v>
      </c>
      <c r="F823" s="52" t="n">
        <v>3.0</v>
      </c>
      <c r="G823" s="52" t="n">
        <f>F823*E823</f>
        <v>3.0</v>
      </c>
    </row>
    <row r="824" customHeight="1" ht="15">
      <c r="A824" s="9" t="inlineStr"/>
      <c r="B824" s="9" t="inlineStr"/>
      <c r="C824" s="9" t="inlineStr"/>
      <c r="D824" s="9" t="inlineStr"/>
      <c r="E824" s="9" t="inlineStr"/>
      <c r="F824" s="53" t="inlineStr">
        <is>
          <r>
            <t xml:space="preserve">TOTAL:</t>
          </r>
        </is>
      </c>
      <c r="G824" s="54" t="n">
        <v>12.0</v>
      </c>
    </row>
    <row r="825" customHeight="1" ht="16">
      <c r="A825" s="47" t="inlineStr">
        <is>
          <r>
            <t xml:space="preserve">[ Material ]</t>
          </r>
        </is>
      </c>
      <c r="B825" s="47" t="inlineStr">
        <is>
          <r>
            <rPr>
              <rFont val="Arial"/>
              <color rgb="000000"/>
              <sz val="7.0"/>
              <b val="true"/>
            </rPr>
            <t xml:space="preserve">00004517</t>
          </r>
        </is>
      </c>
      <c r="C825" s="47" t="inlineStr">
        <is>
          <r>
            <t xml:space="preserve">SARRAFO *2,5 X 7,5* CM EM PINUS, MISTA OU EQUIVALENTE DA REGIAO - BRUTA</t>
          </r>
        </is>
      </c>
      <c r="D825" s="48" t="inlineStr">
        <is>
          <r>
            <t xml:space="preserve">M</t>
          </r>
        </is>
      </c>
      <c r="E825" s="9" t="inlineStr"/>
      <c r="F825" s="9" t="inlineStr"/>
      <c r="G825" s="9" t="inlineStr"/>
    </row>
    <row r="826" customHeight="1" ht="20">
      <c r="A826" s="49" t="inlineStr">
        <is>
          <r>
            <t xml:space="preserve">3.1</t>
          </r>
        </is>
      </c>
      <c r="B826" s="49" t="inlineStr">
        <is>
          <r>
            <t xml:space="preserve">COM-00833035</t>
          </r>
        </is>
      </c>
      <c r="C826" s="49" t="inlineStr">
        <is>
          <r>
            <t xml:space="preserve">MURETA PARA MEDIÇÃO - DIMENSÕES - 2,10x2,00x0,40M (REF ABR2024) (UN)</t>
          </r>
        </is>
      </c>
      <c r="D826" s="50" t="inlineStr">
        <is>
          <r>
            <t xml:space="preserve">UN</t>
          </r>
        </is>
      </c>
      <c r="E826" s="51" t="n">
        <v>1.0</v>
      </c>
      <c r="F826" s="52" t="n">
        <v>0.7216</v>
      </c>
      <c r="G826" s="52" t="n">
        <f>F826*E826</f>
        <v>0.7216</v>
      </c>
    </row>
    <row r="827" customHeight="1" ht="28">
      <c r="A827" s="49" t="inlineStr">
        <is>
          <r>
            <t xml:space="preserve">5.1</t>
          </r>
        </is>
      </c>
      <c r="B827" s="49" t="inlineStr">
        <is>
          <r>
            <t xml:space="preserve">97888</t>
          </r>
        </is>
      </c>
      <c r="C827" s="49" t="inlineStr">
        <is>
          <r>
            <t xml:space="preserve">CAIXA ENTERRADA ELÉTRICA RETANGULAR, EM ALVENARIA COM TIJOLOS CERÂMICOS MACIÇOS, FUNDO COM BRITA, DIMENSÕES INTERNAS: 0,6X0,6X0,6 M. AF_12/2020</t>
          </r>
        </is>
      </c>
      <c r="D827" s="50" t="inlineStr">
        <is>
          <r>
            <t xml:space="preserve">UN</t>
          </r>
        </is>
      </c>
      <c r="E827" s="51" t="n">
        <v>2.0</v>
      </c>
      <c r="F827" s="52" t="n">
        <v>0.2005696</v>
      </c>
      <c r="G827" s="52" t="n">
        <f>F827*E827</f>
        <v>0.4011392</v>
      </c>
    </row>
    <row r="828" customHeight="1" ht="15">
      <c r="A828" s="9" t="inlineStr"/>
      <c r="B828" s="9" t="inlineStr"/>
      <c r="C828" s="9" t="inlineStr"/>
      <c r="D828" s="9" t="inlineStr"/>
      <c r="E828" s="9" t="inlineStr"/>
      <c r="F828" s="53" t="inlineStr">
        <is>
          <r>
            <t xml:space="preserve">TOTAL:</t>
          </r>
        </is>
      </c>
      <c r="G828" s="54" t="n">
        <v>1.1227392</v>
      </c>
    </row>
    <row r="829" customHeight="1" ht="15">
      <c r="A829" s="47" t="inlineStr">
        <is>
          <r>
            <t xml:space="preserve">[ Encargos </t>
          </r>
        </is>
      </c>
      <c r="B829" s="47" t="inlineStr">
        <is>
          <r>
            <rPr>
              <rFont val="Arial"/>
              <color rgb="000000"/>
              <sz val="7.0"/>
              <b val="true"/>
            </rPr>
            <t xml:space="preserve">00037373</t>
          </r>
        </is>
      </c>
      <c r="C829" s="47" t="inlineStr">
        <is>
          <r>
            <t xml:space="preserve">SEGURO - HORISTA (COLETADO CAIXA - ENCARGOS COMPLEMENTARES)</t>
          </r>
        </is>
      </c>
      <c r="D829" s="48" t="inlineStr">
        <is>
          <r>
            <t xml:space="preserve">H</t>
          </r>
        </is>
      </c>
      <c r="E829" s="9" t="inlineStr"/>
      <c r="F829" s="9" t="inlineStr"/>
      <c r="G829" s="9" t="inlineStr"/>
    </row>
    <row r="830" customHeight="1" ht="36">
      <c r="A830" s="49" t="inlineStr">
        <is>
          <r>
            <t xml:space="preserve">2.1</t>
          </r>
        </is>
      </c>
      <c r="B830" s="49" t="inlineStr">
        <is>
          <r>
            <t xml:space="preserve">100615</t>
          </r>
        </is>
      </c>
      <c r="C830" s="49" t="inlineStr">
        <is>
          <r>
            <t xml:space="preserve">ASSENTAMENTO DE POSTE DE CONCRETO COM COMPRIMENTO NOMINAL DE 12 M, CARGA NOMINAL DE 600 DAN, ENGASTAMENTO BASE CONCRETADA COM 1 M DE CONCRETO E 0,8 M DE SOLO (NÃO INCLUI FORNECIMENTO). AF_04/2025</t>
          </r>
        </is>
      </c>
      <c r="D830" s="50" t="inlineStr">
        <is>
          <r>
            <t xml:space="preserve">UN</t>
          </r>
        </is>
      </c>
      <c r="E830" s="51" t="n">
        <v>1.0</v>
      </c>
      <c r="F830" s="52" t="n">
        <v>14.95930399592</v>
      </c>
      <c r="G830" s="52" t="n">
        <f>F830*E830</f>
        <v>14.95930399592</v>
      </c>
    </row>
    <row r="831" customHeight="1" ht="36">
      <c r="A831" s="49" t="inlineStr">
        <is>
          <r>
            <t xml:space="preserve">2.4</t>
          </r>
        </is>
      </c>
      <c r="B831" s="49" t="inlineStr">
        <is>
          <r>
            <t xml:space="preserve">100616</t>
          </r>
        </is>
      </c>
      <c r="C831" s="49" t="inlineStr">
        <is>
          <r>
            <t xml:space="preserve">ASSENTAMENTO DE POSTE DE CONCRETO COM COMPRIMENTO NOMINAL DE 12 M, CARGA NOMINAL DE 1000 DAN, ENGASTAMENTO BASE CONCRETADA COM 1 M DE CONCRETO E 0,8 M DE SOLO (NÃO INCLUI FORNECIMENTO). AF_04/2025</t>
          </r>
        </is>
      </c>
      <c r="D831" s="50" t="inlineStr">
        <is>
          <r>
            <t xml:space="preserve">UN</t>
          </r>
        </is>
      </c>
      <c r="E831" s="51" t="n">
        <v>1.0</v>
      </c>
      <c r="F831" s="52" t="n">
        <v>25.40519798396</v>
      </c>
      <c r="G831" s="52" t="n">
        <f>F831*E831</f>
        <v>25.40519798396</v>
      </c>
    </row>
    <row r="832" customHeight="1" ht="20">
      <c r="A832" s="49" t="inlineStr">
        <is>
          <r>
            <t xml:space="preserve">3.1</t>
          </r>
        </is>
      </c>
      <c r="B832" s="49" t="inlineStr">
        <is>
          <r>
            <t xml:space="preserve">COM-00833035</t>
          </r>
        </is>
      </c>
      <c r="C832" s="49" t="inlineStr">
        <is>
          <r>
            <t xml:space="preserve">MURETA PARA MEDIÇÃO - DIMENSÕES - 2,10x2,00x0,40M (REF ABR2024) (UN)</t>
          </r>
        </is>
      </c>
      <c r="D832" s="50" t="inlineStr">
        <is>
          <r>
            <t xml:space="preserve">UN</t>
          </r>
        </is>
      </c>
      <c r="E832" s="51" t="n">
        <v>1.0</v>
      </c>
      <c r="F832" s="52" t="n">
        <v>51.248796229</v>
      </c>
      <c r="G832" s="52" t="n">
        <f>F832*E832</f>
        <v>51.248796229</v>
      </c>
    </row>
    <row r="833" customHeight="1" ht="20">
      <c r="A833" s="49" t="inlineStr">
        <is>
          <r>
            <t xml:space="preserve">4.1</t>
          </r>
        </is>
      </c>
      <c r="B833" s="49" t="inlineStr">
        <is>
          <r>
            <t xml:space="preserve">COMP-73202410</t>
          </r>
        </is>
      </c>
      <c r="C833" s="49" t="inlineStr">
        <is>
          <r>
            <t xml:space="preserve">Estrutura tipo N3 com transformador 150 kva 220-0,127kv</t>
          </r>
        </is>
      </c>
      <c r="D833" s="50" t="inlineStr">
        <is>
          <r>
            <t xml:space="preserve">UN</t>
          </r>
        </is>
      </c>
      <c r="E833" s="51" t="n">
        <v>1.0</v>
      </c>
      <c r="F833" s="52" t="n">
        <v>77.42006</v>
      </c>
      <c r="G833" s="52" t="n">
        <f>F833*E833</f>
        <v>77.42006</v>
      </c>
    </row>
    <row r="834" customHeight="1" ht="20">
      <c r="A834" s="49" t="inlineStr">
        <is>
          <r>
            <t xml:space="preserve">4.2</t>
          </r>
        </is>
      </c>
      <c r="B834" s="49" t="inlineStr">
        <is>
          <r>
            <t xml:space="preserve">COM-12956880</t>
          </r>
        </is>
      </c>
      <c r="C834" s="49" t="inlineStr">
        <is>
          <r>
            <t xml:space="preserve">Estrutura tipo N3-N3 com chave fusivel (UN)</t>
          </r>
        </is>
      </c>
      <c r="D834" s="50" t="inlineStr">
        <is>
          <r>
            <t xml:space="preserve">UN</t>
          </r>
        </is>
      </c>
      <c r="E834" s="51" t="n">
        <v>1.0</v>
      </c>
      <c r="F834" s="52" t="n">
        <v>23.0</v>
      </c>
      <c r="G834" s="52" t="n">
        <f>F834*E834</f>
        <v>23.0</v>
      </c>
    </row>
    <row r="835" customHeight="1" ht="20">
      <c r="A835" s="49" t="inlineStr">
        <is>
          <r>
            <t xml:space="preserve">4.3</t>
          </r>
        </is>
      </c>
      <c r="B835" s="49" t="inlineStr">
        <is>
          <r>
            <t xml:space="preserve">COMP-88895730</t>
          </r>
        </is>
      </c>
      <c r="C835" s="49" t="inlineStr">
        <is>
          <r>
            <t xml:space="preserve">Derivação N3</t>
          </r>
        </is>
      </c>
      <c r="D835" s="50" t="inlineStr">
        <is>
          <r>
            <t xml:space="preserve">UN</t>
          </r>
        </is>
      </c>
      <c r="E835" s="51" t="n">
        <v>1.0</v>
      </c>
      <c r="F835" s="52" t="n">
        <v>4.0</v>
      </c>
      <c r="G835" s="52" t="n">
        <f>F835*E835</f>
        <v>4.0</v>
      </c>
    </row>
    <row r="836" customHeight="1" ht="28">
      <c r="A836" s="49" t="inlineStr">
        <is>
          <r>
            <t xml:space="preserve">5.1</t>
          </r>
        </is>
      </c>
      <c r="B836" s="49" t="inlineStr">
        <is>
          <r>
            <t xml:space="preserve">97888</t>
          </r>
        </is>
      </c>
      <c r="C836" s="49" t="inlineStr">
        <is>
          <r>
            <t xml:space="preserve">CAIXA ENTERRADA ELÉTRICA RETANGULAR, EM ALVENARIA COM TIJOLOS CERÂMICOS MACIÇOS, FUNDO COM BRITA, DIMENSÕES INTERNAS: 0,6X0,6X0,6 M. AF_12/2020</t>
          </r>
        </is>
      </c>
      <c r="D836" s="50" t="inlineStr">
        <is>
          <r>
            <t xml:space="preserve">UN</t>
          </r>
        </is>
      </c>
      <c r="E836" s="51" t="n">
        <v>2.0</v>
      </c>
      <c r="F836" s="52" t="n">
        <v>11.811390973344</v>
      </c>
      <c r="G836" s="52" t="n">
        <f>F836*E836</f>
        <v>23.622781946688</v>
      </c>
    </row>
    <row r="837" customHeight="1" ht="15">
      <c r="A837" s="9" t="inlineStr"/>
      <c r="B837" s="9" t="inlineStr"/>
      <c r="C837" s="9" t="inlineStr"/>
      <c r="D837" s="9" t="inlineStr"/>
      <c r="E837" s="9" t="inlineStr"/>
      <c r="F837" s="53" t="inlineStr">
        <is>
          <r>
            <t xml:space="preserve">TOTAL:</t>
          </r>
        </is>
      </c>
      <c r="G837" s="54" t="n">
        <v>219.656140155568</v>
      </c>
    </row>
    <row r="838" customHeight="1" ht="16">
      <c r="A838" s="47" t="inlineStr">
        <is>
          <r>
            <t xml:space="preserve">[ </t>
          </r>
        </is>
      </c>
      <c r="B838" s="47" t="inlineStr">
        <is>
          <r>
            <rPr>
              <rFont val="Arial"/>
              <color rgb="000000"/>
              <sz val="7.0"/>
              <b val="true"/>
            </rPr>
            <t xml:space="preserve">00014618</t>
          </r>
        </is>
      </c>
      <c r="C838" s="47" t="inlineStr">
        <is>
          <r>
            <t xml:space="preserve">SERRA CIRCULAR DE BANCADA COM MOTOR ELETRICO, POTENCIA DE *1600* W, PARA DISCO DE DIAMETRO DE 10" (250 MM)</t>
          </r>
        </is>
      </c>
      <c r="D838" s="48" t="inlineStr">
        <is>
          <r>
            <t xml:space="preserve">UN</t>
          </r>
        </is>
      </c>
      <c r="E838" s="9" t="inlineStr"/>
      <c r="F838" s="9" t="inlineStr"/>
      <c r="G838" s="9" t="inlineStr"/>
    </row>
    <row r="839" customHeight="1" ht="28">
      <c r="A839" s="49" t="inlineStr">
        <is>
          <r>
            <t xml:space="preserve">5.1</t>
          </r>
        </is>
      </c>
      <c r="B839" s="49" t="inlineStr">
        <is>
          <r>
            <t xml:space="preserve">97888</t>
          </r>
        </is>
      </c>
      <c r="C839" s="49" t="inlineStr">
        <is>
          <r>
            <t xml:space="preserve">CAIXA ENTERRADA ELÉTRICA RETANGULAR, EM ALVENARIA COM TIJOLOS CERÂMICOS MACIÇOS, FUNDO COM BRITA, DIMENSÕES INTERNAS: 0,6X0,6X0,6 M. AF_12/2020</t>
          </r>
        </is>
      </c>
      <c r="D839" s="50" t="inlineStr">
        <is>
          <r>
            <t xml:space="preserve">UN</t>
          </r>
        </is>
      </c>
      <c r="E839" s="51" t="n">
        <v>2.0</v>
      </c>
      <c r="F839" s="52" t="n">
        <v>3.561603584E-6</v>
      </c>
      <c r="G839" s="52" t="n">
        <f>F839*E839</f>
        <v>7.123207168E-6</v>
      </c>
    </row>
    <row r="840" customHeight="1" ht="15">
      <c r="A840" s="9" t="inlineStr"/>
      <c r="B840" s="9" t="inlineStr"/>
      <c r="C840" s="9" t="inlineStr"/>
      <c r="D840" s="9" t="inlineStr"/>
      <c r="E840" s="9" t="inlineStr"/>
      <c r="F840" s="53" t="inlineStr">
        <is>
          <r>
            <t xml:space="preserve">TOTAL:</t>
          </r>
        </is>
      </c>
      <c r="G840" s="54" t="n">
        <v>7.123207168E-6</v>
      </c>
    </row>
    <row r="841" customHeight="1" ht="15">
      <c r="A841" s="47" t="inlineStr">
        <is>
          <r>
            <t xml:space="preserve">[ Mão de Obra </t>
          </r>
        </is>
      </c>
      <c r="B841" s="47" t="inlineStr">
        <is>
          <r>
            <rPr>
              <rFont val="Arial"/>
              <color rgb="000000"/>
              <sz val="7.0"/>
              <b val="true"/>
            </rPr>
            <t xml:space="preserve">00006111</t>
          </r>
        </is>
      </c>
      <c r="C841" s="47" t="inlineStr">
        <is>
          <r>
            <t xml:space="preserve">SERVENTE DE OBRAS (HORISTA)</t>
          </r>
        </is>
      </c>
      <c r="D841" s="48" t="inlineStr">
        <is>
          <r>
            <t xml:space="preserve">H</t>
          </r>
        </is>
      </c>
      <c r="E841" s="9" t="inlineStr"/>
      <c r="F841" s="9" t="inlineStr"/>
      <c r="G841" s="9" t="inlineStr"/>
    </row>
    <row r="842" customHeight="1" ht="36">
      <c r="A842" s="49" t="inlineStr">
        <is>
          <r>
            <t xml:space="preserve">2.1</t>
          </r>
        </is>
      </c>
      <c r="B842" s="49" t="inlineStr">
        <is>
          <r>
            <t xml:space="preserve">100615</t>
          </r>
        </is>
      </c>
      <c r="C842" s="49" t="inlineStr">
        <is>
          <r>
            <t xml:space="preserve">ASSENTAMENTO DE POSTE DE CONCRETO COM COMPRIMENTO NOMINAL DE 12 M, CARGA NOMINAL DE 600 DAN, ENGASTAMENTO BASE CONCRETADA COM 1 M DE CONCRETO E 0,8 M DE SOLO (NÃO INCLUI FORNECIMENTO). AF_04/2025</t>
          </r>
        </is>
      </c>
      <c r="D842" s="50" t="inlineStr">
        <is>
          <r>
            <t xml:space="preserve">UN</t>
          </r>
        </is>
      </c>
      <c r="E842" s="51" t="n">
        <v>1.0</v>
      </c>
      <c r="F842" s="52" t="n">
        <v>1.875452923951128</v>
      </c>
      <c r="G842" s="52" t="n">
        <f>F842*E842</f>
        <v>1.875452923951128</v>
      </c>
    </row>
    <row r="843" customHeight="1" ht="36">
      <c r="A843" s="49" t="inlineStr">
        <is>
          <r>
            <t xml:space="preserve">2.4</t>
          </r>
        </is>
      </c>
      <c r="B843" s="49" t="inlineStr">
        <is>
          <r>
            <t xml:space="preserve">100616</t>
          </r>
        </is>
      </c>
      <c r="C843" s="49" t="inlineStr">
        <is>
          <r>
            <t xml:space="preserve">ASSENTAMENTO DE POSTE DE CONCRETO COM COMPRIMENTO NOMINAL DE 12 M, CARGA NOMINAL DE 1000 DAN, ENGASTAMENTO BASE CONCRETADA COM 1 M DE CONCRETO E 0,8 M DE SOLO (NÃO INCLUI FORNECIMENTO). AF_04/2025</t>
          </r>
        </is>
      </c>
      <c r="D843" s="50" t="inlineStr">
        <is>
          <r>
            <t xml:space="preserve">UN</t>
          </r>
        </is>
      </c>
      <c r="E843" s="51" t="n">
        <v>1.0</v>
      </c>
      <c r="F843" s="52" t="n">
        <v>3.757707409157964</v>
      </c>
      <c r="G843" s="52" t="n">
        <f>F843*E843</f>
        <v>3.757707409157964</v>
      </c>
    </row>
    <row r="844" customHeight="1" ht="20">
      <c r="A844" s="49" t="inlineStr">
        <is>
          <r>
            <t xml:space="preserve">3.1</t>
          </r>
        </is>
      </c>
      <c r="B844" s="49" t="inlineStr">
        <is>
          <r>
            <t xml:space="preserve">COM-00833035</t>
          </r>
        </is>
      </c>
      <c r="C844" s="49" t="inlineStr">
        <is>
          <r>
            <t xml:space="preserve">MURETA PARA MEDIÇÃO - DIMENSÕES - 2,10x2,00x0,40M (REF ABR2024) (UN)</t>
          </r>
        </is>
      </c>
      <c r="D844" s="50" t="inlineStr">
        <is>
          <r>
            <t xml:space="preserve">UN</t>
          </r>
        </is>
      </c>
      <c r="E844" s="51" t="n">
        <v>1.0</v>
      </c>
      <c r="F844" s="52" t="n">
        <v>17.4175055591448</v>
      </c>
      <c r="G844" s="52" t="n">
        <f>F844*E844</f>
        <v>17.4175055591448</v>
      </c>
    </row>
    <row r="845" customHeight="1" ht="28">
      <c r="A845" s="49" t="inlineStr">
        <is>
          <r>
            <t xml:space="preserve">5.1</t>
          </r>
        </is>
      </c>
      <c r="B845" s="49" t="inlineStr">
        <is>
          <r>
            <t xml:space="preserve">97888</t>
          </r>
        </is>
      </c>
      <c r="C845" s="49" t="inlineStr">
        <is>
          <r>
            <t xml:space="preserve">CAIXA ENTERRADA ELÉTRICA RETANGULAR, EM ALVENARIA COM TIJOLOS CERÂMICOS MACIÇOS, FUNDO COM BRITA, DIMENSÕES INTERNAS: 0,6X0,6X0,6 M. AF_12/2020</t>
          </r>
        </is>
      </c>
      <c r="D845" s="50" t="inlineStr">
        <is>
          <r>
            <t xml:space="preserve">UN</t>
          </r>
        </is>
      </c>
      <c r="E845" s="51" t="n">
        <v>2.0</v>
      </c>
      <c r="F845" s="52" t="n">
        <v>5.0894843652336</v>
      </c>
      <c r="G845" s="52" t="n">
        <f>F845*E845</f>
        <v>10.1789687304672</v>
      </c>
    </row>
    <row r="846" customHeight="1" ht="15">
      <c r="A846" s="9" t="inlineStr"/>
      <c r="B846" s="9" t="inlineStr"/>
      <c r="C846" s="9" t="inlineStr"/>
      <c r="D846" s="9" t="inlineStr"/>
      <c r="E846" s="9" t="inlineStr"/>
      <c r="F846" s="53" t="inlineStr">
        <is>
          <r>
            <t xml:space="preserve">TOTAL:</t>
          </r>
        </is>
      </c>
      <c r="G846" s="54" t="n">
        <v>33.22963462272109</v>
      </c>
    </row>
    <row r="847" customHeight="1" ht="16">
      <c r="A847" s="47" t="inlineStr">
        <is>
          <r>
            <t xml:space="preserve">[ Material ]</t>
          </r>
        </is>
      </c>
      <c r="B847" s="47" t="inlineStr">
        <is>
          <r>
            <rPr>
              <rFont val="Arial"/>
              <color rgb="000000"/>
              <sz val="7.0"/>
              <b val="true"/>
            </rPr>
            <t xml:space="preserve">00007576</t>
          </r>
        </is>
      </c>
      <c r="C847" s="47" t="inlineStr">
        <is>
          <r>
            <t xml:space="preserve">SUPORTE EM ACO GALVANIZADO PARA TRANSFORMADOR PARA POSTE DUPLO T 185 X 95 MM, CHAPA DE 5/16"</t>
          </r>
        </is>
      </c>
      <c r="D847" s="48" t="inlineStr">
        <is>
          <r>
            <t xml:space="preserve">UN</t>
          </r>
        </is>
      </c>
      <c r="E847" s="9" t="inlineStr"/>
      <c r="F847" s="9" t="inlineStr"/>
      <c r="G847" s="9" t="inlineStr"/>
    </row>
    <row r="848" customHeight="1" ht="20">
      <c r="A848" s="49" t="inlineStr">
        <is>
          <r>
            <t xml:space="preserve">4.1</t>
          </r>
        </is>
      </c>
      <c r="B848" s="49" t="inlineStr">
        <is>
          <r>
            <t xml:space="preserve">COMP-73202410</t>
          </r>
        </is>
      </c>
      <c r="C848" s="49" t="inlineStr">
        <is>
          <r>
            <t xml:space="preserve">Estrutura tipo N3 com transformador 150 kva 220-0,127kv</t>
          </r>
        </is>
      </c>
      <c r="D848" s="50" t="inlineStr">
        <is>
          <r>
            <t xml:space="preserve">UN</t>
          </r>
        </is>
      </c>
      <c r="E848" s="51" t="n">
        <v>1.0</v>
      </c>
      <c r="F848" s="52" t="n">
        <v>2.0</v>
      </c>
      <c r="G848" s="52" t="n">
        <f>F848*E848</f>
        <v>2.0</v>
      </c>
    </row>
    <row r="849" customHeight="1" ht="15">
      <c r="A849" s="9" t="inlineStr"/>
      <c r="B849" s="9" t="inlineStr"/>
      <c r="C849" s="9" t="inlineStr"/>
      <c r="D849" s="9" t="inlineStr"/>
      <c r="E849" s="9" t="inlineStr"/>
      <c r="F849" s="53" t="inlineStr">
        <is>
          <r>
            <t xml:space="preserve">TOTAL:</t>
          </r>
        </is>
      </c>
      <c r="G849" s="54" t="n">
        <v>2.0</v>
      </c>
    </row>
    <row r="850" customHeight="1" ht="24">
      <c r="A850" s="47" t="inlineStr">
        <is>
          <r>
            <t xml:space="preserve">[ Material ]</t>
          </r>
        </is>
      </c>
      <c r="B850" s="47" t="inlineStr">
        <is>
          <r>
            <rPr>
              <rFont val="Arial"/>
              <color rgb="000000"/>
              <sz val="7.0"/>
              <b val="true"/>
            </rPr>
            <t xml:space="preserve">00006193</t>
          </r>
        </is>
      </c>
      <c r="C850" s="47" t="inlineStr">
        <is>
          <r>
            <t xml:space="preserve">TABUA NAO APARELHADA *2,5 X 20* CM, EM MACARANDUBA/MASSARANDUBA, ANGELIM OU EQUIVALENTE DA REGIAO - BRUTA</t>
          </r>
        </is>
      </c>
      <c r="D850" s="48" t="inlineStr">
        <is>
          <r>
            <t xml:space="preserve">M</t>
          </r>
        </is>
      </c>
      <c r="E850" s="9" t="inlineStr"/>
      <c r="F850" s="9" t="inlineStr"/>
      <c r="G850" s="9" t="inlineStr"/>
    </row>
    <row r="851" customHeight="1" ht="20">
      <c r="A851" s="49" t="inlineStr">
        <is>
          <r>
            <t xml:space="preserve">3.1</t>
          </r>
        </is>
      </c>
      <c r="B851" s="49" t="inlineStr">
        <is>
          <r>
            <t xml:space="preserve">COM-00833035</t>
          </r>
        </is>
      </c>
      <c r="C851" s="49" t="inlineStr">
        <is>
          <r>
            <t xml:space="preserve">MURETA PARA MEDIÇÃO - DIMENSÕES - 2,10x2,00x0,40M (REF ABR2024) (UN)</t>
          </r>
        </is>
      </c>
      <c r="D851" s="50" t="inlineStr">
        <is>
          <r>
            <t xml:space="preserve">UN</t>
          </r>
        </is>
      </c>
      <c r="E851" s="51" t="n">
        <v>1.0</v>
      </c>
      <c r="F851" s="52" t="n">
        <v>2.2632</v>
      </c>
      <c r="G851" s="52" t="n">
        <f>F851*E851</f>
        <v>2.2632</v>
      </c>
    </row>
    <row r="852" customHeight="1" ht="15">
      <c r="A852" s="9" t="inlineStr"/>
      <c r="B852" s="9" t="inlineStr"/>
      <c r="C852" s="9" t="inlineStr"/>
      <c r="D852" s="9" t="inlineStr"/>
      <c r="E852" s="9" t="inlineStr"/>
      <c r="F852" s="53" t="inlineStr">
        <is>
          <r>
            <t xml:space="preserve">TOTAL:</t>
          </r>
        </is>
      </c>
      <c r="G852" s="54" t="n">
        <v>2.2632</v>
      </c>
    </row>
    <row r="853" customHeight="1" ht="32">
      <c r="A853" s="47" t="inlineStr">
        <is>
          <r>
            <t xml:space="preserve">[ </t>
          </r>
        </is>
      </c>
      <c r="B853" s="47" t="inlineStr">
        <is>
          <r>
            <rPr>
              <rFont val="Arial"/>
              <color rgb="000000"/>
              <sz val="7.0"/>
              <b val="true"/>
            </rPr>
            <t xml:space="preserve">00037736</t>
          </r>
        </is>
      </c>
      <c r="C853" s="47" t="inlineStr">
        <is>
          <r>
            <t xml:space="preserve">TANQUE DE ACO CARBONO NAO REVESTIDO, PARA TRANSPORTE DE AGUA COM CAPACIDADE DE 10 M3, COM BOMBA CENTRIFUGA POR TOMADA DE FORCA, VAZAO MAXIMA *75* M3/H (INCLUI MONTAGEM, NAO INCLUI CAMINHAO)</t>
          </r>
        </is>
      </c>
      <c r="D853" s="48" t="inlineStr">
        <is>
          <r>
            <t xml:space="preserve">UN</t>
          </r>
        </is>
      </c>
      <c r="E853" s="9" t="inlineStr"/>
      <c r="F853" s="9" t="inlineStr"/>
      <c r="G853" s="9" t="inlineStr"/>
    </row>
    <row r="854" customHeight="1" ht="20">
      <c r="A854" s="49" t="inlineStr">
        <is>
          <r>
            <t xml:space="preserve">3.1</t>
          </r>
        </is>
      </c>
      <c r="B854" s="49" t="inlineStr">
        <is>
          <r>
            <t xml:space="preserve">COM-00833035</t>
          </r>
        </is>
      </c>
      <c r="C854" s="49" t="inlineStr">
        <is>
          <r>
            <t xml:space="preserve">MURETA PARA MEDIÇÃO - DIMENSÕES - 2,10x2,00x0,40M (REF ABR2024) (UN)</t>
          </r>
        </is>
      </c>
      <c r="D854" s="50" t="inlineStr">
        <is>
          <r>
            <t xml:space="preserve">UN</t>
          </r>
        </is>
      </c>
      <c r="E854" s="51" t="n">
        <v>1.0</v>
      </c>
      <c r="F854" s="52" t="n">
        <v>6.59088E-8</v>
      </c>
      <c r="G854" s="52" t="n">
        <f>F854*E854</f>
        <v>6.59088E-8</v>
      </c>
    </row>
    <row r="855" customHeight="1" ht="15">
      <c r="A855" s="9" t="inlineStr"/>
      <c r="B855" s="9" t="inlineStr"/>
      <c r="C855" s="9" t="inlineStr"/>
      <c r="D855" s="9" t="inlineStr"/>
      <c r="E855" s="9" t="inlineStr"/>
      <c r="F855" s="53" t="inlineStr">
        <is>
          <r>
            <t xml:space="preserve">TOTAL:</t>
          </r>
        </is>
      </c>
      <c r="G855" s="54" t="n">
        <v>6.59088E-8</v>
      </c>
    </row>
    <row r="856" customHeight="1" ht="16">
      <c r="A856" s="47" t="inlineStr">
        <is>
          <r>
            <t xml:space="preserve">[ Material ]</t>
          </r>
        </is>
      </c>
      <c r="B856" s="47" t="inlineStr">
        <is>
          <r>
            <rPr>
              <rFont val="Arial"/>
              <color rgb="000000"/>
              <sz val="7.0"/>
              <b val="true"/>
            </rPr>
            <t xml:space="preserve">00034557</t>
          </r>
        </is>
      </c>
      <c r="C856" s="47" t="inlineStr">
        <is>
          <r>
            <t xml:space="preserve">TELA DE ACO SOLDADA GALVANIZADA/ZINCADA PARA ALVENARIA, FIO D = *1,20 A 1,70* MM, MALHA 15 X 15 MM, (C X L) *50 X 7,5* CM</t>
          </r>
        </is>
      </c>
      <c r="D856" s="48" t="inlineStr">
        <is>
          <r>
            <t xml:space="preserve">M</t>
          </r>
        </is>
      </c>
      <c r="E856" s="9" t="inlineStr"/>
      <c r="F856" s="9" t="inlineStr"/>
      <c r="G856" s="9" t="inlineStr"/>
    </row>
    <row r="857" customHeight="1" ht="20">
      <c r="A857" s="49" t="inlineStr">
        <is>
          <r>
            <t xml:space="preserve">3.1</t>
          </r>
        </is>
      </c>
      <c r="B857" s="49" t="inlineStr">
        <is>
          <r>
            <t xml:space="preserve">COM-00833035</t>
          </r>
        </is>
      </c>
      <c r="C857" s="49" t="inlineStr">
        <is>
          <r>
            <t xml:space="preserve">MURETA PARA MEDIÇÃO - DIMENSÕES - 2,10x2,00x0,40M (REF ABR2024) (UN)</t>
          </r>
        </is>
      </c>
      <c r="D857" s="50" t="inlineStr">
        <is>
          <r>
            <t xml:space="preserve">UN</t>
          </r>
        </is>
      </c>
      <c r="E857" s="51" t="n">
        <v>1.0</v>
      </c>
      <c r="F857" s="52" t="n">
        <v>4.158</v>
      </c>
      <c r="G857" s="52" t="n">
        <f>F857*E857</f>
        <v>4.158</v>
      </c>
    </row>
    <row r="858" customHeight="1" ht="15">
      <c r="A858" s="9" t="inlineStr"/>
      <c r="B858" s="9" t="inlineStr"/>
      <c r="C858" s="9" t="inlineStr"/>
      <c r="D858" s="9" t="inlineStr"/>
      <c r="E858" s="9" t="inlineStr"/>
      <c r="F858" s="53" t="inlineStr">
        <is>
          <r>
            <t xml:space="preserve">TOTAL:</t>
          </r>
        </is>
      </c>
      <c r="G858" s="54" t="n">
        <v>4.158</v>
      </c>
    </row>
    <row r="859" customHeight="1" ht="16">
      <c r="A859" s="47" t="inlineStr">
        <is>
          <r>
            <t xml:space="preserve">[ Material ]</t>
          </r>
        </is>
      </c>
      <c r="B859" s="47" t="inlineStr">
        <is>
          <r>
            <rPr>
              <rFont val="Arial"/>
              <color rgb="000000"/>
              <sz val="7.0"/>
              <b val="true"/>
            </rPr>
            <t xml:space="preserve">00037411</t>
          </r>
        </is>
      </c>
      <c r="C859" s="47" t="inlineStr">
        <is>
          <r>
            <t xml:space="preserve">TELA DE ACO SOLDADA GALVANIZADA/ZINCADA PARA ALVENARIA, FIO D = *1,24 MM, MALHA 25 X 25 MM</t>
          </r>
        </is>
      </c>
      <c r="D859" s="48" t="inlineStr">
        <is>
          <r>
            <t xml:space="preserve">M2</t>
          </r>
        </is>
      </c>
      <c r="E859" s="9" t="inlineStr"/>
      <c r="F859" s="9" t="inlineStr"/>
      <c r="G859" s="9" t="inlineStr"/>
    </row>
    <row r="860" customHeight="1" ht="20">
      <c r="A860" s="49" t="inlineStr">
        <is>
          <r>
            <t xml:space="preserve">3.1</t>
          </r>
        </is>
      </c>
      <c r="B860" s="49" t="inlineStr">
        <is>
          <r>
            <t xml:space="preserve">COM-00833035</t>
          </r>
        </is>
      </c>
      <c r="C860" s="49" t="inlineStr">
        <is>
          <r>
            <t xml:space="preserve">MURETA PARA MEDIÇÃO - DIMENSÕES - 2,10x2,00x0,40M (REF ABR2024) (UN)</t>
          </r>
        </is>
      </c>
      <c r="D860" s="50" t="inlineStr">
        <is>
          <r>
            <t xml:space="preserve">UN</t>
          </r>
        </is>
      </c>
      <c r="E860" s="51" t="n">
        <v>1.0</v>
      </c>
      <c r="F860" s="52" t="n">
        <v>1.620525</v>
      </c>
      <c r="G860" s="52" t="n">
        <f>F860*E860</f>
        <v>1.620525</v>
      </c>
    </row>
    <row r="861" customHeight="1" ht="15">
      <c r="A861" s="9" t="inlineStr"/>
      <c r="B861" s="9" t="inlineStr"/>
      <c r="C861" s="9" t="inlineStr"/>
      <c r="D861" s="9" t="inlineStr"/>
      <c r="E861" s="9" t="inlineStr"/>
      <c r="F861" s="53" t="inlineStr">
        <is>
          <r>
            <t xml:space="preserve">TOTAL:</t>
          </r>
        </is>
      </c>
      <c r="G861" s="54" t="n">
        <v>1.620525</v>
      </c>
    </row>
    <row r="862" customHeight="1" ht="16">
      <c r="A862" s="47" t="inlineStr">
        <is>
          <r>
            <t xml:space="preserve">[ Material ]</t>
          </r>
        </is>
      </c>
      <c r="B862" s="47" t="inlineStr">
        <is>
          <r>
            <rPr>
              <rFont val="Arial"/>
              <color rgb="000000"/>
              <sz val="7.0"/>
              <b val="true"/>
            </rPr>
            <t xml:space="preserve">00001581</t>
          </r>
        </is>
      </c>
      <c r="C862" s="47" t="inlineStr">
        <is>
          <r>
            <t xml:space="preserve">TERMINAL A COMPRESSAO EM COBRE ESTANHADO PARA CABO 120 MM2, 1 FURO E 1 COMPRESSAO, PARA PARAFUSO DE FIXACAO M12</t>
          </r>
        </is>
      </c>
      <c r="D862" s="48" t="inlineStr">
        <is>
          <r>
            <t xml:space="preserve">UN</t>
          </r>
        </is>
      </c>
      <c r="E862" s="9" t="inlineStr"/>
      <c r="F862" s="9" t="inlineStr"/>
      <c r="G862" s="9" t="inlineStr"/>
    </row>
    <row r="863" customHeight="1" ht="20">
      <c r="A863" s="49" t="inlineStr">
        <is>
          <r>
            <t xml:space="preserve">4.1</t>
          </r>
        </is>
      </c>
      <c r="B863" s="49" t="inlineStr">
        <is>
          <r>
            <t xml:space="preserve">COMP-73202410</t>
          </r>
        </is>
      </c>
      <c r="C863" s="49" t="inlineStr">
        <is>
          <r>
            <t xml:space="preserve">Estrutura tipo N3 com transformador 150 kva 220-0,127kv</t>
          </r>
        </is>
      </c>
      <c r="D863" s="50" t="inlineStr">
        <is>
          <r>
            <t xml:space="preserve">UN</t>
          </r>
        </is>
      </c>
      <c r="E863" s="51" t="n">
        <v>1.0</v>
      </c>
      <c r="F863" s="52" t="n">
        <v>6.0</v>
      </c>
      <c r="G863" s="52" t="n">
        <f>F863*E863</f>
        <v>6.0</v>
      </c>
    </row>
    <row r="864" customHeight="1" ht="15">
      <c r="A864" s="9" t="inlineStr"/>
      <c r="B864" s="9" t="inlineStr"/>
      <c r="C864" s="9" t="inlineStr"/>
      <c r="D864" s="9" t="inlineStr"/>
      <c r="E864" s="9" t="inlineStr"/>
      <c r="F864" s="53" t="inlineStr">
        <is>
          <r>
            <t xml:space="preserve">TOTAL:</t>
          </r>
        </is>
      </c>
      <c r="G864" s="54" t="n">
        <v>6.0</v>
      </c>
    </row>
    <row r="865" customHeight="1" ht="15">
      <c r="A865" s="47" t="inlineStr">
        <is>
          <r>
            <t xml:space="preserve">[ Material ]</t>
          </r>
        </is>
      </c>
      <c r="B865" s="47" t="inlineStr">
        <is>
          <r>
            <rPr>
              <rFont val="Arial"/>
              <color rgb="000000"/>
              <sz val="7.0"/>
              <b val="true"/>
            </rPr>
            <t xml:space="preserve">00007258</t>
          </r>
        </is>
      </c>
      <c r="C865" s="47" t="inlineStr">
        <is>
          <r>
            <t xml:space="preserve">TIJOLO CERAMICO MACICO COMUM DE *5 X 10 X 20* CM (L X A X C)</t>
          </r>
        </is>
      </c>
      <c r="D865" s="48" t="inlineStr">
        <is>
          <r>
            <t xml:space="preserve">UN</t>
          </r>
        </is>
      </c>
      <c r="E865" s="9" t="inlineStr"/>
      <c r="F865" s="9" t="inlineStr"/>
      <c r="G865" s="9" t="inlineStr"/>
    </row>
    <row r="866" customHeight="1" ht="28">
      <c r="A866" s="49" t="inlineStr">
        <is>
          <r>
            <t xml:space="preserve">5.1</t>
          </r>
        </is>
      </c>
      <c r="B866" s="49" t="inlineStr">
        <is>
          <r>
            <t xml:space="preserve">97888</t>
          </r>
        </is>
      </c>
      <c r="C866" s="49" t="inlineStr">
        <is>
          <r>
            <t xml:space="preserve">CAIXA ENTERRADA ELÉTRICA RETANGULAR, EM ALVENARIA COM TIJOLOS CERÂMICOS MACIÇOS, FUNDO COM BRITA, DIMENSÕES INTERNAS: 0,6X0,6X0,6 M. AF_12/2020</t>
          </r>
        </is>
      </c>
      <c r="D866" s="50" t="inlineStr">
        <is>
          <r>
            <t xml:space="preserve">UN</t>
          </r>
        </is>
      </c>
      <c r="E866" s="51" t="n">
        <v>2.0</v>
      </c>
      <c r="F866" s="52" t="n">
        <v>134.764</v>
      </c>
      <c r="G866" s="52" t="n">
        <f>F866*E866</f>
        <v>269.528</v>
      </c>
    </row>
    <row r="867" customHeight="1" ht="15">
      <c r="A867" s="9" t="inlineStr"/>
      <c r="B867" s="9" t="inlineStr"/>
      <c r="C867" s="9" t="inlineStr"/>
      <c r="D867" s="9" t="inlineStr"/>
      <c r="E867" s="9" t="inlineStr"/>
      <c r="F867" s="53" t="inlineStr">
        <is>
          <r>
            <t xml:space="preserve">TOTAL:</t>
          </r>
        </is>
      </c>
      <c r="G867" s="54" t="n">
        <v>269.528</v>
      </c>
    </row>
    <row r="868" customHeight="1" ht="15">
      <c r="A868" s="47" t="inlineStr">
        <is>
          <r>
            <t xml:space="preserve">[ Material ]</t>
          </r>
        </is>
      </c>
      <c r="B868" s="47" t="inlineStr">
        <is>
          <r>
            <rPr>
              <rFont val="Arial"/>
              <color rgb="000000"/>
              <sz val="7.0"/>
              <b val="true"/>
            </rPr>
            <t xml:space="preserve">00007356</t>
          </r>
        </is>
      </c>
      <c r="C868" s="47" t="inlineStr">
        <is>
          <r>
            <t xml:space="preserve">TINTA LATEX ACRILICA PREMIUM, COR BRANCO FOSCO</t>
          </r>
        </is>
      </c>
      <c r="D868" s="48" t="inlineStr">
        <is>
          <r>
            <t xml:space="preserve">L</t>
          </r>
        </is>
      </c>
      <c r="E868" s="9" t="inlineStr"/>
      <c r="F868" s="9" t="inlineStr"/>
      <c r="G868" s="9" t="inlineStr"/>
    </row>
    <row r="869" customHeight="1" ht="20">
      <c r="A869" s="49" t="inlineStr">
        <is>
          <r>
            <t xml:space="preserve">3.1</t>
          </r>
        </is>
      </c>
      <c r="B869" s="49" t="inlineStr">
        <is>
          <r>
            <t xml:space="preserve">COM-00833035</t>
          </r>
        </is>
      </c>
      <c r="C869" s="49" t="inlineStr">
        <is>
          <r>
            <t xml:space="preserve">MURETA PARA MEDIÇÃO - DIMENSÕES - 2,10x2,00x0,40M (REF ABR2024) (UN)</t>
          </r>
        </is>
      </c>
      <c r="D869" s="50" t="inlineStr">
        <is>
          <r>
            <t xml:space="preserve">UN</t>
          </r>
        </is>
      </c>
      <c r="E869" s="51" t="n">
        <v>1.0</v>
      </c>
      <c r="F869" s="52" t="n">
        <v>3.02991</v>
      </c>
      <c r="G869" s="52" t="n">
        <f>F869*E869</f>
        <v>3.02991</v>
      </c>
    </row>
    <row r="870" customHeight="1" ht="15">
      <c r="A870" s="9" t="inlineStr"/>
      <c r="B870" s="9" t="inlineStr"/>
      <c r="C870" s="9" t="inlineStr"/>
      <c r="D870" s="9" t="inlineStr"/>
      <c r="E870" s="9" t="inlineStr"/>
      <c r="F870" s="53" t="inlineStr">
        <is>
          <r>
            <t xml:space="preserve">TOTAL:</t>
          </r>
        </is>
      </c>
      <c r="G870" s="54" t="n">
        <v>3.02991</v>
      </c>
    </row>
    <row r="871" customHeight="1" ht="24">
      <c r="A871" s="47" t="inlineStr">
        <is>
          <r>
            <t xml:space="preserve">[ Material ]</t>
          </r>
        </is>
      </c>
      <c r="B871" s="47" t="inlineStr">
        <is>
          <r>
            <rPr>
              <rFont val="Arial"/>
              <color rgb="000000"/>
              <sz val="7.0"/>
              <b val="true"/>
            </rPr>
            <t xml:space="preserve">00007614</t>
          </r>
        </is>
      </c>
      <c r="C871" s="47" t="inlineStr">
        <is>
          <r>
            <t xml:space="preserve">TRANSFORMADOR TRIFASICO DE DISTRIBUICAO, POTENCIA DE 150 KVA, TENSAO NOMINAL DE 15 KV, TENSAO SECUNDARIA DE 220/127V, EM OLEO ISOLANTE TIPO MINERAL</t>
          </r>
        </is>
      </c>
      <c r="D871" s="48" t="inlineStr">
        <is>
          <r>
            <t xml:space="preserve">UN</t>
          </r>
        </is>
      </c>
      <c r="E871" s="9" t="inlineStr"/>
      <c r="F871" s="9" t="inlineStr"/>
      <c r="G871" s="9" t="inlineStr"/>
    </row>
    <row r="872" customHeight="1" ht="20">
      <c r="A872" s="49" t="inlineStr">
        <is>
          <r>
            <t xml:space="preserve">4.1</t>
          </r>
        </is>
      </c>
      <c r="B872" s="49" t="inlineStr">
        <is>
          <r>
            <t xml:space="preserve">COMP-73202410</t>
          </r>
        </is>
      </c>
      <c r="C872" s="49" t="inlineStr">
        <is>
          <r>
            <t xml:space="preserve">Estrutura tipo N3 com transformador 150 kva 220-0,127kv</t>
          </r>
        </is>
      </c>
      <c r="D872" s="50" t="inlineStr">
        <is>
          <r>
            <t xml:space="preserve">UN</t>
          </r>
        </is>
      </c>
      <c r="E872" s="51" t="n">
        <v>1.0</v>
      </c>
      <c r="F872" s="52" t="n">
        <v>1.0</v>
      </c>
      <c r="G872" s="52" t="n">
        <f>F872*E872</f>
        <v>1.0</v>
      </c>
    </row>
    <row r="873" customHeight="1" ht="15">
      <c r="A873" s="9" t="inlineStr"/>
      <c r="B873" s="9" t="inlineStr"/>
      <c r="C873" s="9" t="inlineStr"/>
      <c r="D873" s="9" t="inlineStr"/>
      <c r="E873" s="9" t="inlineStr"/>
      <c r="F873" s="53" t="inlineStr">
        <is>
          <r>
            <t xml:space="preserve">TOTAL:</t>
          </r>
        </is>
      </c>
      <c r="G873" s="54" t="n">
        <v>1.0</v>
      </c>
    </row>
    <row r="874" customHeight="1" ht="16">
      <c r="A874" s="47" t="inlineStr">
        <is>
          <r>
            <t xml:space="preserve">[ Encargos </t>
          </r>
        </is>
      </c>
      <c r="B874" s="47" t="inlineStr">
        <is>
          <r>
            <rPr>
              <rFont val="Arial"/>
              <color rgb="000000"/>
              <sz val="7.0"/>
              <b val="true"/>
            </rPr>
            <t xml:space="preserve">00037371</t>
          </r>
        </is>
      </c>
      <c r="C874" s="47" t="inlineStr">
        <is>
          <r>
            <t xml:space="preserve">TRANSPORTE - HORISTA (COLETADO CAIXA - ENCARGOS COMPLEMENTARES)</t>
          </r>
        </is>
      </c>
      <c r="D874" s="48" t="inlineStr">
        <is>
          <r>
            <t xml:space="preserve">H</t>
          </r>
        </is>
      </c>
      <c r="E874" s="9" t="inlineStr"/>
      <c r="F874" s="9" t="inlineStr"/>
      <c r="G874" s="9" t="inlineStr"/>
    </row>
    <row r="875" customHeight="1" ht="36">
      <c r="A875" s="49" t="inlineStr">
        <is>
          <r>
            <t xml:space="preserve">2.1</t>
          </r>
        </is>
      </c>
      <c r="B875" s="49" t="inlineStr">
        <is>
          <r>
            <t xml:space="preserve">100615</t>
          </r>
        </is>
      </c>
      <c r="C875" s="49" t="inlineStr">
        <is>
          <r>
            <t xml:space="preserve">ASSENTAMENTO DE POSTE DE CONCRETO COM COMPRIMENTO NOMINAL DE 12 M, CARGA NOMINAL DE 600 DAN, ENGASTAMENTO BASE CONCRETADA COM 1 M DE CONCRETO E 0,8 M DE SOLO (NÃO INCLUI FORNECIMENTO). AF_04/2025</t>
          </r>
        </is>
      </c>
      <c r="D875" s="50" t="inlineStr">
        <is>
          <r>
            <t xml:space="preserve">UN</t>
          </r>
        </is>
      </c>
      <c r="E875" s="51" t="n">
        <v>1.0</v>
      </c>
      <c r="F875" s="52" t="n">
        <v>14.95930399592</v>
      </c>
      <c r="G875" s="52" t="n">
        <f>F875*E875</f>
        <v>14.95930399592</v>
      </c>
    </row>
    <row r="876" customHeight="1" ht="36">
      <c r="A876" s="49" t="inlineStr">
        <is>
          <r>
            <t xml:space="preserve">2.4</t>
          </r>
        </is>
      </c>
      <c r="B876" s="49" t="inlineStr">
        <is>
          <r>
            <t xml:space="preserve">100616</t>
          </r>
        </is>
      </c>
      <c r="C876" s="49" t="inlineStr">
        <is>
          <r>
            <t xml:space="preserve">ASSENTAMENTO DE POSTE DE CONCRETO COM COMPRIMENTO NOMINAL DE 12 M, CARGA NOMINAL DE 1000 DAN, ENGASTAMENTO BASE CONCRETADA COM 1 M DE CONCRETO E 0,8 M DE SOLO (NÃO INCLUI FORNECIMENTO). AF_04/2025</t>
          </r>
        </is>
      </c>
      <c r="D876" s="50" t="inlineStr">
        <is>
          <r>
            <t xml:space="preserve">UN</t>
          </r>
        </is>
      </c>
      <c r="E876" s="51" t="n">
        <v>1.0</v>
      </c>
      <c r="F876" s="52" t="n">
        <v>25.40519798396</v>
      </c>
      <c r="G876" s="52" t="n">
        <f>F876*E876</f>
        <v>25.40519798396</v>
      </c>
    </row>
    <row r="877" customHeight="1" ht="20">
      <c r="A877" s="49" t="inlineStr">
        <is>
          <r>
            <t xml:space="preserve">3.1</t>
          </r>
        </is>
      </c>
      <c r="B877" s="49" t="inlineStr">
        <is>
          <r>
            <t xml:space="preserve">COM-00833035</t>
          </r>
        </is>
      </c>
      <c r="C877" s="49" t="inlineStr">
        <is>
          <r>
            <t xml:space="preserve">MURETA PARA MEDIÇÃO - DIMENSÕES - 2,10x2,00x0,40M (REF ABR2024) (UN)</t>
          </r>
        </is>
      </c>
      <c r="D877" s="50" t="inlineStr">
        <is>
          <r>
            <t xml:space="preserve">UN</t>
          </r>
        </is>
      </c>
      <c r="E877" s="51" t="n">
        <v>1.0</v>
      </c>
      <c r="F877" s="52" t="n">
        <v>51.248796229</v>
      </c>
      <c r="G877" s="52" t="n">
        <f>F877*E877</f>
        <v>51.248796229</v>
      </c>
    </row>
    <row r="878" customHeight="1" ht="20">
      <c r="A878" s="49" t="inlineStr">
        <is>
          <r>
            <t xml:space="preserve">4.1</t>
          </r>
        </is>
      </c>
      <c r="B878" s="49" t="inlineStr">
        <is>
          <r>
            <t xml:space="preserve">COMP-73202410</t>
          </r>
        </is>
      </c>
      <c r="C878" s="49" t="inlineStr">
        <is>
          <r>
            <t xml:space="preserve">Estrutura tipo N3 com transformador 150 kva 220-0,127kv</t>
          </r>
        </is>
      </c>
      <c r="D878" s="50" t="inlineStr">
        <is>
          <r>
            <t xml:space="preserve">UN</t>
          </r>
        </is>
      </c>
      <c r="E878" s="51" t="n">
        <v>1.0</v>
      </c>
      <c r="F878" s="52" t="n">
        <v>77.42006</v>
      </c>
      <c r="G878" s="52" t="n">
        <f>F878*E878</f>
        <v>77.42006</v>
      </c>
    </row>
    <row r="879" customHeight="1" ht="20">
      <c r="A879" s="49" t="inlineStr">
        <is>
          <r>
            <t xml:space="preserve">4.2</t>
          </r>
        </is>
      </c>
      <c r="B879" s="49" t="inlineStr">
        <is>
          <r>
            <t xml:space="preserve">COM-12956880</t>
          </r>
        </is>
      </c>
      <c r="C879" s="49" t="inlineStr">
        <is>
          <r>
            <t xml:space="preserve">Estrutura tipo N3-N3 com chave fusivel (UN)</t>
          </r>
        </is>
      </c>
      <c r="D879" s="50" t="inlineStr">
        <is>
          <r>
            <t xml:space="preserve">UN</t>
          </r>
        </is>
      </c>
      <c r="E879" s="51" t="n">
        <v>1.0</v>
      </c>
      <c r="F879" s="52" t="n">
        <v>23.0</v>
      </c>
      <c r="G879" s="52" t="n">
        <f>F879*E879</f>
        <v>23.0</v>
      </c>
    </row>
    <row r="880" customHeight="1" ht="20">
      <c r="A880" s="49" t="inlineStr">
        <is>
          <r>
            <t xml:space="preserve">4.3</t>
          </r>
        </is>
      </c>
      <c r="B880" s="49" t="inlineStr">
        <is>
          <r>
            <t xml:space="preserve">COMP-88895730</t>
          </r>
        </is>
      </c>
      <c r="C880" s="49" t="inlineStr">
        <is>
          <r>
            <t xml:space="preserve">Derivação N3</t>
          </r>
        </is>
      </c>
      <c r="D880" s="50" t="inlineStr">
        <is>
          <r>
            <t xml:space="preserve">UN</t>
          </r>
        </is>
      </c>
      <c r="E880" s="51" t="n">
        <v>1.0</v>
      </c>
      <c r="F880" s="52" t="n">
        <v>4.0</v>
      </c>
      <c r="G880" s="52" t="n">
        <f>F880*E880</f>
        <v>4.0</v>
      </c>
    </row>
    <row r="881" customHeight="1" ht="28">
      <c r="A881" s="49" t="inlineStr">
        <is>
          <r>
            <t xml:space="preserve">5.1</t>
          </r>
        </is>
      </c>
      <c r="B881" s="49" t="inlineStr">
        <is>
          <r>
            <t xml:space="preserve">97888</t>
          </r>
        </is>
      </c>
      <c r="C881" s="49" t="inlineStr">
        <is>
          <r>
            <t xml:space="preserve">CAIXA ENTERRADA ELÉTRICA RETANGULAR, EM ALVENARIA COM TIJOLOS CERÂMICOS MACIÇOS, FUNDO COM BRITA, DIMENSÕES INTERNAS: 0,6X0,6X0,6 M. AF_12/2020</t>
          </r>
        </is>
      </c>
      <c r="D881" s="50" t="inlineStr">
        <is>
          <r>
            <t xml:space="preserve">UN</t>
          </r>
        </is>
      </c>
      <c r="E881" s="51" t="n">
        <v>2.0</v>
      </c>
      <c r="F881" s="52" t="n">
        <v>11.811390973344</v>
      </c>
      <c r="G881" s="52" t="n">
        <f>F881*E881</f>
        <v>23.622781946688</v>
      </c>
    </row>
    <row r="882" customHeight="1" ht="15">
      <c r="A882" s="9" t="inlineStr"/>
      <c r="B882" s="9" t="inlineStr"/>
      <c r="C882" s="9" t="inlineStr"/>
      <c r="D882" s="9" t="inlineStr"/>
      <c r="E882" s="9" t="inlineStr"/>
      <c r="F882" s="53" t="inlineStr">
        <is>
          <r>
            <t xml:space="preserve">TOTAL:</t>
          </r>
        </is>
      </c>
      <c r="G882" s="54" t="n">
        <v>219.656140155568</v>
      </c>
    </row>
    <row r="883" customHeight="1" ht="16">
      <c r="A883" s="47" t="inlineStr">
        <is>
          <r>
            <t xml:space="preserve">[ Material ]</t>
          </r>
        </is>
      </c>
      <c r="B883" s="47" t="inlineStr">
        <is>
          <r>
            <rPr>
              <rFont val="Arial"/>
              <color rgb="000000"/>
              <sz val="7.0"/>
              <b val="true"/>
            </rPr>
            <t xml:space="preserve">00007693</t>
          </r>
        </is>
      </c>
      <c r="C883" s="47" t="inlineStr">
        <is>
          <r>
            <t xml:space="preserve">TUBO ACO GALVANIZADO COM COSTURA, CLASSE MEDIA, DN 4", E = 4,50* MM, PESO 12,10* KG/M (NBR 5580)</t>
          </r>
        </is>
      </c>
      <c r="D883" s="48" t="inlineStr">
        <is>
          <r>
            <t xml:space="preserve">M</t>
          </r>
        </is>
      </c>
      <c r="E883" s="9" t="inlineStr"/>
      <c r="F883" s="9" t="inlineStr"/>
      <c r="G883" s="9" t="inlineStr"/>
    </row>
    <row r="884" customHeight="1" ht="20">
      <c r="A884" s="49" t="inlineStr">
        <is>
          <r>
            <t xml:space="preserve">4.1</t>
          </r>
        </is>
      </c>
      <c r="B884" s="49" t="inlineStr">
        <is>
          <r>
            <t xml:space="preserve">COMP-73202410</t>
          </r>
        </is>
      </c>
      <c r="C884" s="49" t="inlineStr">
        <is>
          <r>
            <t xml:space="preserve">Estrutura tipo N3 com transformador 150 kva 220-0,127kv</t>
          </r>
        </is>
      </c>
      <c r="D884" s="50" t="inlineStr">
        <is>
          <r>
            <t xml:space="preserve">UN</t>
          </r>
        </is>
      </c>
      <c r="E884" s="51" t="n">
        <v>1.0</v>
      </c>
      <c r="F884" s="52" t="n">
        <v>6.0</v>
      </c>
      <c r="G884" s="52" t="n">
        <f>F884*E884</f>
        <v>6.0</v>
      </c>
    </row>
    <row r="885" customHeight="1" ht="15">
      <c r="A885" s="9" t="inlineStr"/>
      <c r="B885" s="9" t="inlineStr"/>
      <c r="C885" s="9" t="inlineStr"/>
      <c r="D885" s="9" t="inlineStr"/>
      <c r="E885" s="9" t="inlineStr"/>
      <c r="F885" s="53" t="inlineStr">
        <is>
          <r>
            <t xml:space="preserve">TOTAL:</t>
          </r>
        </is>
      </c>
      <c r="G885" s="54" t="n">
        <v>6.0</v>
      </c>
    </row>
    <row r="886" customHeight="1" ht="16">
      <c r="A886" s="47" t="inlineStr">
        <is>
          <r>
            <t xml:space="preserve">[ </t>
          </r>
        </is>
      </c>
      <c r="B886" s="47" t="inlineStr">
        <is>
          <r>
            <rPr>
              <rFont val="Arial"/>
              <color rgb="000000"/>
              <sz val="7.0"/>
              <b val="true"/>
            </rPr>
            <t xml:space="preserve">00013896</t>
          </r>
        </is>
      </c>
      <c r="C886" s="47" t="inlineStr">
        <is>
          <r>
            <t xml:space="preserve">VIBRADOR DE IMERSAO, DIAMETRO DA PONTEIRA DE *45* MM, COM MOTOR ELETRICO TRIFASICO DE 2 HP (2 CV)</t>
          </r>
        </is>
      </c>
      <c r="D886" s="48" t="inlineStr">
        <is>
          <r>
            <t xml:space="preserve">UN</t>
          </r>
        </is>
      </c>
      <c r="E886" s="9" t="inlineStr"/>
      <c r="F886" s="9" t="inlineStr"/>
      <c r="G886" s="9" t="inlineStr"/>
    </row>
    <row r="887" customHeight="1" ht="20">
      <c r="A887" s="49" t="inlineStr">
        <is>
          <r>
            <t xml:space="preserve">3.1</t>
          </r>
        </is>
      </c>
      <c r="B887" s="49" t="inlineStr">
        <is>
          <r>
            <t xml:space="preserve">COM-00833035</t>
          </r>
        </is>
      </c>
      <c r="C887" s="49" t="inlineStr">
        <is>
          <r>
            <t xml:space="preserve">MURETA PARA MEDIÇÃO - DIMENSÕES - 2,10x2,00x0,40M (REF ABR2024) (UN)</t>
          </r>
        </is>
      </c>
      <c r="D887" s="50" t="inlineStr">
        <is>
          <r>
            <t xml:space="preserve">UN</t>
          </r>
        </is>
      </c>
      <c r="E887" s="51" t="n">
        <v>1.0</v>
      </c>
      <c r="F887" s="52" t="n">
        <v>3.4421688E-5</v>
      </c>
      <c r="G887" s="52" t="n">
        <f>F887*E887</f>
        <v>3.4421688E-5</v>
      </c>
    </row>
    <row r="888" customHeight="1" ht="28">
      <c r="A888" s="49" t="inlineStr">
        <is>
          <r>
            <t xml:space="preserve">5.1</t>
          </r>
        </is>
      </c>
      <c r="B888" s="49" t="inlineStr">
        <is>
          <r>
            <t xml:space="preserve">97888</t>
          </r>
        </is>
      </c>
      <c r="C888" s="49" t="inlineStr">
        <is>
          <r>
            <t xml:space="preserve">CAIXA ENTERRADA ELÉTRICA RETANGULAR, EM ALVENARIA COM TIJOLOS CERÂMICOS MACIÇOS, FUNDO COM BRITA, DIMENSÕES INTERNAS: 0,6X0,6X0,6 M. AF_12/2020</t>
          </r>
        </is>
      </c>
      <c r="D888" s="50" t="inlineStr">
        <is>
          <r>
            <t xml:space="preserve">UN</t>
          </r>
        </is>
      </c>
      <c r="E888" s="51" t="n">
        <v>2.0</v>
      </c>
      <c r="F888" s="52" t="n">
        <v>1.44308921344E-4</v>
      </c>
      <c r="G888" s="52" t="n">
        <f>F888*E888</f>
        <v>2.88617842688E-4</v>
      </c>
    </row>
    <row r="889" customHeight="1" ht="15">
      <c r="A889" s="9" t="inlineStr"/>
      <c r="B889" s="9" t="inlineStr"/>
      <c r="C889" s="9" t="inlineStr"/>
      <c r="D889" s="9" t="inlineStr"/>
      <c r="E889" s="9" t="inlineStr"/>
      <c r="F889" s="53" t="inlineStr">
        <is>
          <r>
            <t xml:space="preserve">TOTAL:</t>
          </r>
        </is>
      </c>
      <c r="G889" s="54" t="n">
        <v>3.23039530688E-4</v>
      </c>
    </row>
  </sheetData>
  <mergeCells>
    <mergeCell ref="A1:G1"/>
  </mergeCells>
  <pageMargins left="0.5" right="0.5" top="0.5" bottom="0.5" header="0.0" footer="0.0"/>
  <pageSetup orientation="portrait" scale="85" paperSize="9"/>
  <drawing r:id="rIdDr13"/>
</worksheet>
</file>

<file path=xl/worksheets/sheet14.xml><?xml version="1.0" encoding="utf-8"?>
<worksheet xmlns="http://schemas.openxmlformats.org/spreadsheetml/2006/main" xmlns:r="http://schemas.openxmlformats.org/officeDocument/2006/relationships">
  <sheetPr>
    <outlinePr summaryBelow="0"/>
  </sheetPr>
  <dimension ref="A1:K17"/>
  <sheetViews>
    <sheetView workbookViewId="0"/>
  </sheetViews>
  <sheetFormatPr defaultRowHeight="15"/>
  <cols>
    <col min="1" max="1" customWidth="true" width="9.333333"/>
    <col min="2" max="2" customWidth="true" width="68.666664"/>
    <col min="3" max="3" customWidth="true" width="9.333333"/>
    <col min="4" max="4" customWidth="true" width="10.333333"/>
    <col min="5" max="5" customWidth="true" width="9.333333"/>
    <col min="6" max="6" customWidth="true" width="12.5"/>
    <col min="7" max="7" customWidth="true" width="12.5"/>
    <col min="8" max="8" customWidth="true" width="12.5"/>
    <col min="9" max="9" customWidth="true" width="8.666667"/>
    <col min="10" max="10" customWidth="true" width="8.666667"/>
    <col min="11" max="11" customWidth="true" width="4.6666665"/>
  </cols>
  <sheetData>
    <row r="1" customHeight="1" ht="99">
      <c r="A1" s="1" t="inlineStr"/>
      <c r="B1" s="1" t="inlineStr"/>
      <c r="C1" s="1" t="inlineStr"/>
      <c r="D1" s="1" t="inlineStr"/>
      <c r="E1" s="1" t="inlineStr"/>
      <c r="F1" s="1" t="inlineStr"/>
      <c r="G1" s="1" t="inlineStr"/>
      <c r="H1" s="1" t="inlineStr"/>
      <c r="I1" s="1" t="inlineStr"/>
      <c r="J1" s="1" t="inlineStr"/>
      <c r="K1" s="1" t="inlineStr"/>
    </row>
    <row r="2" customHeight="1" ht="10">
      <c r="A2" s="9" t="inlineStr"/>
      <c r="B2" s="43" t="inlineStr">
        <is>
          <r>
            <t xml:space="preserve">
</t>
          </r>
        </is>
      </c>
      <c r="C2" s="43" t="inlineStr"/>
      <c r="D2" s="9" t="inlineStr"/>
      <c r="E2" s="9" t="inlineStr"/>
      <c r="F2" s="9" t="inlineStr"/>
      <c r="G2" s="9" t="inlineStr"/>
      <c r="H2" s="9" t="inlineStr"/>
      <c r="I2" s="9" t="inlineStr"/>
      <c r="J2" s="9" t="inlineStr"/>
      <c r="K2" s="9" t="inlineStr"/>
    </row>
    <row r="3" customHeight="1" ht="22">
      <c r="A3" s="55" t="inlineStr">
        <is>
          <r>
            <t xml:space="preserve">CÓDIGO</t>
          </r>
        </is>
      </c>
      <c r="B3" s="56" t="inlineStr">
        <is>
          <r>
            <t xml:space="preserve">DESCRIÇÃO</t>
          </r>
        </is>
      </c>
      <c r="C3" s="55" t="inlineStr">
        <is>
          <r>
            <t xml:space="preserve">FONTE</t>
          </r>
        </is>
      </c>
      <c r="D3" s="55" t="inlineStr">
        <is>
          <r>
            <t xml:space="preserve">TIPO</t>
          </r>
        </is>
      </c>
      <c r="E3" s="55" t="inlineStr">
        <is>
          <r>
            <t xml:space="preserve">UNIDADE</t>
          </r>
        </is>
      </c>
      <c r="F3" s="55" t="inlineStr">
        <is>
          <r>
            <t xml:space="preserve">QUANTIDADE</t>
          </r>
        </is>
      </c>
      <c r="G3" s="55" t="inlineStr">
        <is>
          <r>
            <t xml:space="preserve">PREÇO UNITÁRIO</t>
          </r>
        </is>
      </c>
      <c r="H3" s="55" t="inlineStr">
        <is>
          <r>
            <t xml:space="preserve">PREÇO TOTAL</t>
          </r>
        </is>
      </c>
      <c r="I3" s="55" t="inlineStr">
        <is>
          <r>
            <t xml:space="preserve">%</t>
          </r>
        </is>
      </c>
      <c r="J3" s="55" t="inlineStr">
        <is>
          <r>
            <t xml:space="preserve">ACUMUL. %</t>
          </r>
        </is>
      </c>
      <c r="K3" s="55" t="inlineStr">
        <is>
          <r>
            <t xml:space="preserve">CL</t>
          </r>
        </is>
      </c>
    </row>
    <row r="4" customHeight="1" ht="20">
      <c r="A4" s="57" t="inlineStr">
        <is>
          <r>
            <t xml:space="preserve">COMP-73202410</t>
          </r>
        </is>
      </c>
      <c r="B4" s="58" t="inlineStr">
        <is>
          <r>
            <t xml:space="preserve">Estrutura tipo N3 com transformador 150 kva 220-0,127kv</t>
          </r>
        </is>
      </c>
      <c r="C4" s="57" t="inlineStr">
        <is>
          <r>
            <t xml:space="preserve">Composições Próprias</t>
          </r>
        </is>
      </c>
      <c r="D4" s="57" t="inlineStr">
        <is>
          <r>
            <t xml:space="preserve">Serviço</t>
          </r>
        </is>
      </c>
      <c r="E4" s="57" t="inlineStr">
        <is>
          <r>
            <t xml:space="preserve">UN</t>
          </r>
        </is>
      </c>
      <c r="F4" s="59" t="n">
        <v>1.0</v>
      </c>
      <c r="G4" s="60" t="n">
        <v>80140.38</v>
      </c>
      <c r="H4" s="60" t="n">
        <f>ROUND(F4*G4,2)</f>
        <v>80140.38</v>
      </c>
      <c r="I4" s="61" t="n">
        <f>H4/VALOR_TOTAL*100</f>
        <v>44.86851164171112</v>
      </c>
      <c r="J4" s="61" t="n">
        <f>I4</f>
        <v>44.86851164171112</v>
      </c>
      <c r="K4" s="57" t="inlineStr">
        <f>IF(J4&lt;=50,"A",IF(J4&lt;=80,"B","C"))</f>
        <is>
          <r>
            <t xml:space="preserve">A</t>
          </r>
        </is>
      </c>
    </row>
    <row r="5" customHeight="1" ht="20">
      <c r="A5" s="57" t="inlineStr">
        <is>
          <r>
            <t xml:space="preserve">COM-09929830</t>
          </r>
        </is>
      </c>
      <c r="B5" s="58" t="inlineStr">
        <is>
          <r>
            <t xml:space="preserve">ADMINISTRAÇÃO E CONTROLE (ELETROTÉCNICO E ELETRICISTA)</t>
          </r>
        </is>
      </c>
      <c r="C5" s="57" t="inlineStr">
        <is>
          <r>
            <t xml:space="preserve">Composições Próprias</t>
          </r>
        </is>
      </c>
      <c r="D5" s="57" t="inlineStr">
        <is>
          <r>
            <t xml:space="preserve">Serviço</t>
          </r>
        </is>
      </c>
      <c r="E5" s="57" t="inlineStr">
        <is>
          <r>
            <t xml:space="preserve">MÊS</t>
          </r>
        </is>
      </c>
      <c r="F5" s="59" t="n">
        <v>6.0</v>
      </c>
      <c r="G5" s="60" t="n">
        <v>11609.69</v>
      </c>
      <c r="H5" s="60" t="n">
        <f>ROUND(F5*G5,2)</f>
        <v>69658.14</v>
      </c>
      <c r="I5" s="61" t="n">
        <f>H5/VALOR_TOTAL*100</f>
        <v>38.99977845787534</v>
      </c>
      <c r="J5" s="61" t="n">
        <f>I5+J4</f>
        <v>83.86829009958645</v>
      </c>
      <c r="K5" s="57" t="inlineStr">
        <f>IF(J5&lt;=50,"A",IF(J5&lt;=80,"B","C"))</f>
        <is>
          <r>
            <t xml:space="preserve">C</t>
          </r>
        </is>
      </c>
    </row>
    <row r="6" customHeight="1" ht="20">
      <c r="A6" s="57" t="inlineStr">
        <is>
          <r>
            <t xml:space="preserve">COM-12956880</t>
          </r>
        </is>
      </c>
      <c r="B6" s="58" t="inlineStr">
        <is>
          <r>
            <t xml:space="preserve">Estrutura tipo N3-N3 com chave fusivel (UN)</t>
          </r>
        </is>
      </c>
      <c r="C6" s="57" t="inlineStr">
        <is>
          <r>
            <t xml:space="preserve">Composições Próprias</t>
          </r>
        </is>
      </c>
      <c r="D6" s="57" t="inlineStr">
        <is>
          <r>
            <t xml:space="preserve">Serviço</t>
          </r>
        </is>
      </c>
      <c r="E6" s="57" t="inlineStr">
        <is>
          <r>
            <t xml:space="preserve">UN</t>
          </r>
        </is>
      </c>
      <c r="F6" s="59" t="n">
        <v>1.0</v>
      </c>
      <c r="G6" s="60" t="n">
        <v>8029.61</v>
      </c>
      <c r="H6" s="60" t="n">
        <f>ROUND(F6*G6,2)</f>
        <v>8029.61</v>
      </c>
      <c r="I6" s="61" t="n">
        <f>H6/VALOR_TOTAL*100</f>
        <v>4.49556952142478</v>
      </c>
      <c r="J6" s="61" t="n">
        <f>I6+J5</f>
        <v>88.36385962101124</v>
      </c>
      <c r="K6" s="57" t="inlineStr">
        <f>IF(J6&lt;=50,"A",IF(J6&lt;=80,"B","C"))</f>
        <is>
          <r>
            <t xml:space="preserve">C</t>
          </r>
        </is>
      </c>
    </row>
    <row r="7" customHeight="1" ht="20">
      <c r="A7" s="57" t="inlineStr">
        <is>
          <r>
            <t xml:space="preserve">00041210</t>
          </r>
        </is>
      </c>
      <c r="B7" s="58" t="inlineStr">
        <is>
          <r>
            <t xml:space="preserve">POSTE DE CONCRETO ARMADO DE SECAO DUPLO T, EXTENSAO DE 12,00 M, RESISTENCIA DE 1000 DAN, TIPO B-1,5</t>
          </r>
        </is>
      </c>
      <c r="C7" s="57" t="inlineStr">
        <is>
          <r>
            <t xml:space="preserve">SINAPI</t>
          </r>
        </is>
      </c>
      <c r="D7" s="57" t="inlineStr">
        <is>
          <r>
            <t xml:space="preserve">Material</t>
          </r>
        </is>
      </c>
      <c r="E7" s="57" t="inlineStr">
        <is>
          <r>
            <t xml:space="preserve">UN</t>
          </r>
        </is>
      </c>
      <c r="F7" s="59" t="n">
        <v>1.0</v>
      </c>
      <c r="G7" s="60" t="n">
        <v>6432.8</v>
      </c>
      <c r="H7" s="60" t="n">
        <f>ROUND(F7*G7,2)</f>
        <v>6432.8</v>
      </c>
      <c r="I7" s="61" t="n">
        <f>H7/VALOR_TOTAL*100</f>
        <v>3.601557188633237</v>
      </c>
      <c r="J7" s="61" t="n">
        <f>I7+J6</f>
        <v>91.96541680964448</v>
      </c>
      <c r="K7" s="57" t="inlineStr">
        <f>IF(J7&lt;=50,"A",IF(J7&lt;=80,"B","C"))</f>
        <is>
          <r>
            <t xml:space="preserve">C</t>
          </r>
        </is>
      </c>
    </row>
    <row r="8" customHeight="1" ht="20">
      <c r="A8" s="57" t="inlineStr">
        <is>
          <r>
            <t xml:space="preserve">00041209</t>
          </r>
        </is>
      </c>
      <c r="B8" s="58" t="inlineStr">
        <is>
          <r>
            <t xml:space="preserve">POSTE DE CONCRETO ARMADO DE SECAO DUPLO T, EXTENSAO DE 12,00 M, RESISTENCIA DE 600 DAN, TIPO B</t>
          </r>
        </is>
      </c>
      <c r="C8" s="57" t="inlineStr">
        <is>
          <r>
            <t xml:space="preserve">SINAPI</t>
          </r>
        </is>
      </c>
      <c r="D8" s="57" t="inlineStr">
        <is>
          <r>
            <t xml:space="preserve">Material</t>
          </r>
        </is>
      </c>
      <c r="E8" s="57" t="inlineStr">
        <is>
          <r>
            <t xml:space="preserve">UN</t>
          </r>
        </is>
      </c>
      <c r="F8" s="59" t="n">
        <v>1.0</v>
      </c>
      <c r="G8" s="60" t="n">
        <v>4198.91</v>
      </c>
      <c r="H8" s="60" t="n">
        <f>ROUND(F8*G8,2)</f>
        <v>4198.91</v>
      </c>
      <c r="I8" s="61" t="n">
        <f>H8/VALOR_TOTAL*100</f>
        <v>2.3508603555098846</v>
      </c>
      <c r="J8" s="61" t="n">
        <f>I8+J7</f>
        <v>94.31627716515436</v>
      </c>
      <c r="K8" s="57" t="inlineStr">
        <f>IF(J8&lt;=50,"A",IF(J8&lt;=80,"B","C"))</f>
        <is>
          <r>
            <t xml:space="preserve">C</t>
          </r>
        </is>
      </c>
    </row>
    <row r="9" customHeight="1" ht="20">
      <c r="A9" s="57" t="inlineStr">
        <is>
          <r>
            <t xml:space="preserve">COM-00833035</t>
          </r>
        </is>
      </c>
      <c r="B9" s="58" t="inlineStr">
        <is>
          <r>
            <t xml:space="preserve">MURETA PARA MEDIÇÃO - DIMENSÕES - 2,10x2,00x0,40M (REF ABR2024) (UN)</t>
          </r>
        </is>
      </c>
      <c r="C9" s="57" t="inlineStr">
        <is>
          <r>
            <t xml:space="preserve">Composições Próprias</t>
          </r>
        </is>
      </c>
      <c r="D9" s="57" t="inlineStr">
        <is>
          <r>
            <t xml:space="preserve">Serviço</t>
          </r>
        </is>
      </c>
      <c r="E9" s="57" t="inlineStr">
        <is>
          <r>
            <t xml:space="preserve">UN</t>
          </r>
        </is>
      </c>
      <c r="F9" s="59" t="n">
        <v>1.0</v>
      </c>
      <c r="G9" s="60" t="n">
        <v>3165.81</v>
      </c>
      <c r="H9" s="60" t="n">
        <f>ROUND(F9*G9,2)</f>
        <v>3165.81</v>
      </c>
      <c r="I9" s="61" t="n">
        <f>H9/VALOR_TOTAL*100</f>
        <v>1.7724545708473742</v>
      </c>
      <c r="J9" s="61" t="n">
        <f>I9+J8</f>
        <v>96.08873173600173</v>
      </c>
      <c r="K9" s="57" t="inlineStr">
        <f>IF(J9&lt;=50,"A",IF(J9&lt;=80,"B","C"))</f>
        <is>
          <r>
            <t xml:space="preserve">C</t>
          </r>
        </is>
      </c>
    </row>
    <row r="10" customHeight="1" ht="28">
      <c r="A10" s="57" t="inlineStr">
        <is>
          <r>
            <t xml:space="preserve">100616</t>
          </r>
        </is>
      </c>
      <c r="B10" s="58" t="inlineStr">
        <is>
          <r>
            <t xml:space="preserve">ASSENTAMENTO DE POSTE DE CONCRETO COM COMPRIMENTO NOMINAL DE 12 M, CARGA NOMINAL DE 1000 DAN, ENGASTAMENTO BASE CONCRETADA COM 1 M DE CONCRETO E 0,8 M DE SOLO (NÃO INCLUI FORNECIMENTO). AF_04/2025</t>
          </r>
        </is>
      </c>
      <c r="C10" s="57" t="inlineStr">
        <is>
          <r>
            <t xml:space="preserve">SINAPI</t>
          </r>
        </is>
      </c>
      <c r="D10" s="57" t="inlineStr">
        <is>
          <r>
            <t xml:space="preserve">Serviço</t>
          </r>
        </is>
      </c>
      <c r="E10" s="57" t="inlineStr">
        <is>
          <r>
            <t xml:space="preserve">UN</t>
          </r>
        </is>
      </c>
      <c r="F10" s="59" t="n">
        <v>1.0</v>
      </c>
      <c r="G10" s="60" t="n">
        <v>2790.98</v>
      </c>
      <c r="H10" s="60" t="n">
        <f>ROUND(F10*G10,2)</f>
        <v>2790.98</v>
      </c>
      <c r="I10" s="61" t="n">
        <f>H10/VALOR_TOTAL*100</f>
        <v>1.5625970156590587</v>
      </c>
      <c r="J10" s="61" t="n">
        <f>I10+J9</f>
        <v>97.6513287516608</v>
      </c>
      <c r="K10" s="57" t="inlineStr">
        <f>IF(J10&lt;=50,"A",IF(J10&lt;=80,"B","C"))</f>
        <is>
          <r>
            <t xml:space="preserve">C</t>
          </r>
        </is>
      </c>
    </row>
    <row r="11" customHeight="1" ht="28">
      <c r="A11" s="57" t="inlineStr">
        <is>
          <r>
            <t xml:space="preserve">100615</t>
          </r>
        </is>
      </c>
      <c r="B11" s="58" t="inlineStr">
        <is>
          <r>
            <t xml:space="preserve">ASSENTAMENTO DE POSTE DE CONCRETO COM COMPRIMENTO NOMINAL DE 12 M, CARGA NOMINAL DE 600 DAN, ENGASTAMENTO BASE CONCRETADA COM 1 M DE CONCRETO E 0,8 M DE SOLO (NÃO INCLUI FORNECIMENTO). AF_04/2025</t>
          </r>
        </is>
      </c>
      <c r="C11" s="57" t="inlineStr">
        <is>
          <r>
            <t xml:space="preserve">SINAPI</t>
          </r>
        </is>
      </c>
      <c r="D11" s="57" t="inlineStr">
        <is>
          <r>
            <t xml:space="preserve">Serviço</t>
          </r>
        </is>
      </c>
      <c r="E11" s="57" t="inlineStr">
        <is>
          <r>
            <t xml:space="preserve">UN</t>
          </r>
        </is>
      </c>
      <c r="F11" s="59" t="n">
        <v>1.0</v>
      </c>
      <c r="G11" s="60" t="n">
        <v>1854.85</v>
      </c>
      <c r="H11" s="60" t="n">
        <f>ROUND(F11*G11,2)</f>
        <v>1854.85</v>
      </c>
      <c r="I11" s="61" t="n">
        <f>H11/VALOR_TOTAL*100</f>
        <v>1.0384822085773473</v>
      </c>
      <c r="J11" s="61" t="n">
        <f>I11+J10</f>
        <v>98.68981096023813</v>
      </c>
      <c r="K11" s="57" t="inlineStr">
        <f>IF(J11&lt;=50,"A",IF(J11&lt;=80,"B","C"))</f>
        <is>
          <r>
            <t xml:space="preserve">C</t>
          </r>
        </is>
      </c>
    </row>
    <row r="12" customHeight="1" ht="20">
      <c r="A12" s="57" t="inlineStr">
        <is>
          <r>
            <t xml:space="preserve">97888</t>
          </r>
        </is>
      </c>
      <c r="B12" s="58" t="inlineStr">
        <is>
          <r>
            <t xml:space="preserve">CAIXA ENTERRADA ELÉTRICA RETANGULAR, EM ALVENARIA COM TIJOLOS CERÂMICOS MACIÇOS, FUNDO COM BRITA, DIMENSÕES INTERNAS: 0,6X0,6X0,6 M. AF_12/2020</t>
          </r>
        </is>
      </c>
      <c r="C12" s="57" t="inlineStr">
        <is>
          <r>
            <t xml:space="preserve">SINAPI</t>
          </r>
        </is>
      </c>
      <c r="D12" s="57" t="inlineStr">
        <is>
          <r>
            <t xml:space="preserve">Serviço</t>
          </r>
        </is>
      </c>
      <c r="E12" s="57" t="inlineStr">
        <is>
          <r>
            <t xml:space="preserve">UN</t>
          </r>
        </is>
      </c>
      <c r="F12" s="59" t="n">
        <v>2.0</v>
      </c>
      <c r="G12" s="60" t="n">
        <v>793.75</v>
      </c>
      <c r="H12" s="60" t="n">
        <f>ROUND(F12*G12,2)</f>
        <v>1587.5</v>
      </c>
      <c r="I12" s="61" t="n">
        <f>H12/VALOR_TOTAL*100</f>
        <v>0.8887999062547046</v>
      </c>
      <c r="J12" s="61" t="n">
        <f>I12+J11</f>
        <v>99.57861086649285</v>
      </c>
      <c r="K12" s="57" t="inlineStr">
        <f>IF(J12&lt;=50,"A",IF(J12&lt;=80,"B","C"))</f>
        <is>
          <r>
            <t xml:space="preserve">C</t>
          </r>
        </is>
      </c>
    </row>
    <row r="13" customHeight="1" ht="20">
      <c r="A13" s="57" t="inlineStr">
        <is>
          <r>
            <t xml:space="preserve">COMP-88895730</t>
          </r>
        </is>
      </c>
      <c r="B13" s="58" t="inlineStr">
        <is>
          <r>
            <t xml:space="preserve">Derivação N3</t>
          </r>
        </is>
      </c>
      <c r="C13" s="57" t="inlineStr">
        <is>
          <r>
            <t xml:space="preserve">Composições Próprias</t>
          </r>
        </is>
      </c>
      <c r="D13" s="57" t="inlineStr">
        <is>
          <r>
            <t xml:space="preserve">Geral</t>
          </r>
        </is>
      </c>
      <c r="E13" s="57" t="inlineStr">
        <is>
          <r>
            <t xml:space="preserve">UN</t>
          </r>
        </is>
      </c>
      <c r="F13" s="59" t="n">
        <v>1.0</v>
      </c>
      <c r="G13" s="60" t="n">
        <v>752.65</v>
      </c>
      <c r="H13" s="60" t="n">
        <f>ROUND(F13*G13,2)</f>
        <v>752.65</v>
      </c>
      <c r="I13" s="61" t="n">
        <f>H13/VALOR_TOTAL*100</f>
        <v>0.4213891335071518</v>
      </c>
      <c r="J13" s="61" t="n">
        <f>I13+J12</f>
        <v>100.0</v>
      </c>
      <c r="K13" s="57" t="inlineStr">
        <f>IF(J13&lt;=50,"A",IF(J13&lt;=80,"B","C"))</f>
        <is>
          <r>
            <t xml:space="preserve">C</t>
          </r>
        </is>
      </c>
    </row>
    <row r="14" customHeight="1" ht="18">
      <c r="A14" s="9" t="inlineStr"/>
      <c r="B14" s="9" t="inlineStr"/>
      <c r="C14" s="43" t="inlineStr">
        <is>
          <r>
            <t xml:space="preserve">
</t>
          </r>
        </is>
      </c>
      <c r="D14" s="43" t="inlineStr"/>
      <c r="E14" s="43" t="inlineStr"/>
      <c r="F14" s="43" t="inlineStr"/>
      <c r="G14" s="9" t="inlineStr"/>
      <c r="H14" s="9" t="inlineStr"/>
      <c r="I14" s="9" t="inlineStr"/>
      <c r="J14" s="9" t="inlineStr"/>
      <c r="K14" s="9" t="inlineStr"/>
    </row>
    <row r="15" customHeight="1" ht="18">
      <c r="A15" s="9" t="inlineStr"/>
      <c r="B15" s="9" t="inlineStr"/>
      <c r="C15" s="9" t="inlineStr"/>
      <c r="D15" s="9" t="inlineStr"/>
      <c r="E15" s="9" t="inlineStr"/>
      <c r="F15" s="9" t="inlineStr"/>
      <c r="G15" s="43" t="inlineStr">
        <f>"Subtotal até "&amp;TRUNC(J13,2)&amp;"%"</f>
        <is>
          <r>
            <rPr>
              <rFont val="Arial"/>
              <color rgb="000000"/>
              <sz val="8.0"/>
              <b val="true"/>
            </rPr>
            <t xml:space="preserve">Subtotal até 100,00%</t>
          </r>
        </is>
      </c>
      <c r="H15" s="43" t="inlineStr"/>
      <c r="I15" s="62" t="n">
        <f>SUM(H4:H13)</f>
        <v>178611.63</v>
      </c>
      <c r="J15" s="62" t="inlineStr"/>
      <c r="K15" s="62" t="inlineStr"/>
    </row>
    <row r="16" customHeight="1" ht="18">
      <c r="A16" s="9" t="inlineStr"/>
      <c r="B16" s="9" t="inlineStr"/>
      <c r="C16" s="9" t="inlineStr"/>
      <c r="D16" s="9" t="inlineStr"/>
      <c r="E16" s="9" t="inlineStr"/>
      <c r="F16" s="9" t="inlineStr"/>
      <c r="G16" s="43" t="inlineStr">
        <is>
          <r>
            <t xml:space="preserve">Outros:</t>
          </r>
        </is>
      </c>
      <c r="H16" s="43" t="inlineStr"/>
      <c r="I16" s="62" t="n">
        <f>I17-I15</f>
        <v>0.0</v>
      </c>
      <c r="J16" s="62" t="inlineStr"/>
      <c r="K16" s="62" t="inlineStr"/>
    </row>
    <row r="17" customHeight="1" ht="18">
      <c r="A17" s="9" t="inlineStr"/>
      <c r="B17" s="9" t="inlineStr"/>
      <c r="C17" s="9" t="inlineStr"/>
      <c r="D17" s="9" t="inlineStr"/>
      <c r="E17" s="9" t="inlineStr"/>
      <c r="F17" s="9" t="inlineStr"/>
      <c r="G17" s="43" t="inlineStr">
        <is>
          <r>
            <t xml:space="preserve">Valor total do Orçamento:</t>
          </r>
        </is>
      </c>
      <c r="H17" s="43" t="inlineStr"/>
      <c r="I17" s="62" t="n">
        <v>178611.63</v>
      </c>
      <c r="J17" s="62" t="inlineStr"/>
      <c r="K17" s="62" t="inlineStr"/>
    </row>
  </sheetData>
  <mergeCells>
    <mergeCell ref="A1:K1"/>
    <mergeCell ref="B2:C2"/>
    <mergeCell ref="C14:F14"/>
    <mergeCell ref="G15:H15"/>
    <mergeCell ref="I15:K15"/>
    <mergeCell ref="G16:H16"/>
    <mergeCell ref="I16:K16"/>
    <mergeCell ref="G17:H17"/>
    <mergeCell ref="I17:K17"/>
  </mergeCells>
  <pageMargins left="0.5" right="0.5" top="0.5" bottom="0.5" header="0.0" footer="0.0"/>
  <pageSetup orientation="landscape" scale="85" paperSize="77"/>
  <drawing r:id="rIdDr14"/>
</worksheet>
</file>

<file path=xl/worksheets/sheet15.xml><?xml version="1.0" encoding="utf-8"?>
<worksheet xmlns="http://schemas.openxmlformats.org/spreadsheetml/2006/main" xmlns:r="http://schemas.openxmlformats.org/officeDocument/2006/relationships">
  <sheetPr>
    <outlinePr summaryBelow="0"/>
  </sheetPr>
  <dimension ref="A1:K117"/>
  <sheetViews>
    <sheetView workbookViewId="0"/>
  </sheetViews>
  <sheetFormatPr defaultRowHeight="15"/>
  <cols>
    <col min="1" max="1" customWidth="true" width="9.333333"/>
    <col min="2" max="2" customWidth="true" width="68.666664"/>
    <col min="3" max="3" customWidth="true" width="9.333333"/>
    <col min="4" max="4" customWidth="true" width="10.333333"/>
    <col min="5" max="5" customWidth="true" width="9.333333"/>
    <col min="6" max="6" customWidth="true" width="12.5"/>
    <col min="7" max="7" customWidth="true" width="12.5"/>
    <col min="8" max="8" customWidth="true" width="12.5"/>
    <col min="9" max="9" customWidth="true" width="8.666667"/>
    <col min="10" max="10" customWidth="true" width="8.666667"/>
    <col min="11" max="11" customWidth="true" width="4.6666665"/>
  </cols>
  <sheetData>
    <row r="1" customHeight="1" ht="99">
      <c r="A1" s="1" t="inlineStr"/>
      <c r="B1" s="1" t="inlineStr"/>
      <c r="C1" s="1" t="inlineStr"/>
      <c r="D1" s="1" t="inlineStr"/>
      <c r="E1" s="1" t="inlineStr"/>
      <c r="F1" s="1" t="inlineStr"/>
      <c r="G1" s="1" t="inlineStr"/>
      <c r="H1" s="1" t="inlineStr"/>
      <c r="I1" s="1" t="inlineStr"/>
      <c r="J1" s="1" t="inlineStr"/>
      <c r="K1" s="1" t="inlineStr"/>
    </row>
    <row r="2" customHeight="1" ht="10">
      <c r="A2" s="9" t="inlineStr"/>
      <c r="B2" s="43" t="inlineStr">
        <is>
          <r>
            <t xml:space="preserve">
</t>
          </r>
        </is>
      </c>
      <c r="C2" s="43" t="inlineStr"/>
      <c r="D2" s="9" t="inlineStr"/>
      <c r="E2" s="9" t="inlineStr"/>
      <c r="F2" s="9" t="inlineStr"/>
      <c r="G2" s="9" t="inlineStr"/>
      <c r="H2" s="9" t="inlineStr"/>
      <c r="I2" s="9" t="inlineStr"/>
      <c r="J2" s="9" t="inlineStr"/>
      <c r="K2" s="9" t="inlineStr"/>
    </row>
    <row r="3" customHeight="1" ht="22">
      <c r="A3" s="55" t="inlineStr">
        <is>
          <r>
            <t xml:space="preserve">CÓDIGO</t>
          </r>
        </is>
      </c>
      <c r="B3" s="56" t="inlineStr">
        <is>
          <r>
            <t xml:space="preserve">DESCRIÇÃO</t>
          </r>
        </is>
      </c>
      <c r="C3" s="55" t="inlineStr">
        <is>
          <r>
            <t xml:space="preserve">FONTE</t>
          </r>
        </is>
      </c>
      <c r="D3" s="55" t="inlineStr">
        <is>
          <r>
            <t xml:space="preserve">TIPO</t>
          </r>
        </is>
      </c>
      <c r="E3" s="55" t="inlineStr">
        <is>
          <r>
            <t xml:space="preserve">UNIDADE</t>
          </r>
        </is>
      </c>
      <c r="F3" s="55" t="inlineStr">
        <is>
          <r>
            <t xml:space="preserve">QUANTIDADE</t>
          </r>
        </is>
      </c>
      <c r="G3" s="55" t="inlineStr">
        <is>
          <r>
            <t xml:space="preserve">PREÇO UNITÁRIO</t>
          </r>
        </is>
      </c>
      <c r="H3" s="55" t="inlineStr">
        <is>
          <r>
            <t xml:space="preserve">PREÇO TOTAL</t>
          </r>
        </is>
      </c>
      <c r="I3" s="55" t="inlineStr">
        <is>
          <r>
            <t xml:space="preserve">%</t>
          </r>
        </is>
      </c>
      <c r="J3" s="55" t="inlineStr">
        <is>
          <r>
            <t xml:space="preserve">ACUMUL. %</t>
          </r>
        </is>
      </c>
      <c r="K3" s="55" t="inlineStr">
        <is>
          <r>
            <t xml:space="preserve">CL</t>
          </r>
        </is>
      </c>
    </row>
    <row r="4" customHeight="1" ht="15">
      <c r="A4" s="57" t="inlineStr">
        <is>
          <r>
            <t xml:space="preserve">00040922</t>
          </r>
        </is>
      </c>
      <c r="B4" s="58" t="inlineStr">
        <is>
          <r>
            <t xml:space="preserve">ELETROTECNICO (MENSALISTA)</t>
          </r>
        </is>
      </c>
      <c r="C4" s="57" t="inlineStr">
        <is>
          <r>
            <t xml:space="preserve">SINAPI</t>
          </r>
        </is>
      </c>
      <c r="D4" s="57" t="inlineStr">
        <is>
          <r>
            <t xml:space="preserve">Mão de Obra</t>
          </r>
        </is>
      </c>
      <c r="E4" s="57" t="inlineStr">
        <is>
          <r>
            <t xml:space="preserve">MES</t>
          </r>
        </is>
      </c>
      <c r="F4" s="59" t="n">
        <v>6.0</v>
      </c>
      <c r="G4" s="60" t="n">
        <v>4878.85</v>
      </c>
      <c r="H4" s="60" t="n">
        <f>ROUND(F4*G4,2)</f>
        <v>29273.1</v>
      </c>
      <c r="I4" s="61" t="n">
        <f>H4/VALOR_TOTAL*100</f>
        <v>20.852039354964496</v>
      </c>
      <c r="J4" s="61" t="n">
        <f>I4</f>
        <v>16.389246321754076</v>
      </c>
      <c r="K4" s="57" t="inlineStr">
        <f>IF(J4&lt;=50,"A",IF(J4&lt;=80,"B","C"))</f>
        <is>
          <r>
            <t xml:space="preserve">A</t>
          </r>
        </is>
      </c>
    </row>
    <row r="5" customHeight="1" ht="15">
      <c r="A5" s="57" t="inlineStr">
        <is>
          <r>
            <t xml:space="preserve">00040918</t>
          </r>
        </is>
      </c>
      <c r="B5" s="58" t="inlineStr">
        <is>
          <r>
            <t xml:space="preserve">ELETRICISTA (MENSALISTA)</t>
          </r>
        </is>
      </c>
      <c r="C5" s="57" t="inlineStr">
        <is>
          <r>
            <t xml:space="preserve">SINAPI</t>
          </r>
        </is>
      </c>
      <c r="D5" s="57" t="inlineStr">
        <is>
          <r>
            <t xml:space="preserve">Mão de Obra</t>
          </r>
        </is>
      </c>
      <c r="E5" s="57" t="inlineStr">
        <is>
          <r>
            <t xml:space="preserve">MES</t>
          </r>
        </is>
      </c>
      <c r="F5" s="59" t="n">
        <v>6.0</v>
      </c>
      <c r="G5" s="60" t="n">
        <v>4246.11</v>
      </c>
      <c r="H5" s="60" t="n">
        <f>ROUND(F5*G5,2)</f>
        <v>25476.66</v>
      </c>
      <c r="I5" s="61" t="n">
        <f>H5/VALOR_TOTAL*100</f>
        <v>18.147730064566094</v>
      </c>
      <c r="J5" s="61" t="n">
        <f>I5+J4</f>
        <v>38.99976941953059</v>
      </c>
      <c r="K5" s="57" t="inlineStr">
        <f>IF(J5&lt;=50,"A",IF(J5&lt;=80,"B","C"))</f>
        <is>
          <r>
            <t xml:space="preserve">A</t>
          </r>
        </is>
      </c>
    </row>
    <row r="6" customHeight="1" ht="20">
      <c r="A6" s="57" t="inlineStr">
        <is>
          <r>
            <t xml:space="preserve">00007614</t>
          </r>
        </is>
      </c>
      <c r="B6" s="58" t="inlineStr">
        <is>
          <r>
            <t xml:space="preserve">TRANSFORMADOR TRIFASICO DE DISTRIBUICAO, POTENCIA DE 150 KVA, TENSAO NOMINAL DE 15 KV, TENSAO SECUNDARIA DE 220/127V, EM OLEO ISOLANTE TIPO MINERAL</t>
          </r>
        </is>
      </c>
      <c r="C6" s="57" t="inlineStr">
        <is>
          <r>
            <t xml:space="preserve">SINAPI</t>
          </r>
        </is>
      </c>
      <c r="D6" s="57" t="inlineStr">
        <is>
          <r>
            <t xml:space="preserve">Material</t>
          </r>
        </is>
      </c>
      <c r="E6" s="57" t="inlineStr">
        <is>
          <r>
            <t xml:space="preserve">UN</t>
          </r>
        </is>
      </c>
      <c r="F6" s="59" t="n">
        <v>1.0</v>
      </c>
      <c r="G6" s="60" t="n">
        <v>24241.23</v>
      </c>
      <c r="H6" s="60" t="n">
        <f>ROUND(F6*G6,2)</f>
        <v>24241.23</v>
      </c>
      <c r="I6" s="61" t="n">
        <f>H6/VALOR_TOTAL*100</f>
        <v>17.267699081161407</v>
      </c>
      <c r="J6" s="61" t="n">
        <f>I6+J5</f>
        <v>56.267468500692004</v>
      </c>
      <c r="K6" s="57" t="inlineStr">
        <f>IF(J6&lt;=50,"A",IF(J6&lt;=80,"B","C"))</f>
        <is>
          <r>
            <t xml:space="preserve">B</t>
          </r>
        </is>
      </c>
    </row>
    <row r="7" customHeight="1" ht="20">
      <c r="A7" s="57" t="inlineStr">
        <is>
          <r>
            <t xml:space="preserve">00000998</t>
          </r>
        </is>
      </c>
      <c r="B7" s="58" t="inlineStr">
        <is>
          <r>
            <t xml:space="preserve">CABO DE COBRE, FLEXIVEL, CLASSE 4 OU 5, ISOLACAO EM PVC/A, ANTICHAMA BWF-B, COBERTURA PVC-ST1, ANTICHAMA BWF-B, 1 CONDUTOR, 0,6/1 KV, SECAO NOMINAL 95 MM2</t>
          </r>
        </is>
      </c>
      <c r="C7" s="57" t="inlineStr">
        <is>
          <r>
            <t xml:space="preserve">SINAPI</t>
          </r>
        </is>
      </c>
      <c r="D7" s="57" t="inlineStr">
        <is>
          <r>
            <t xml:space="preserve">Material</t>
          </r>
        </is>
      </c>
      <c r="E7" s="57" t="inlineStr">
        <is>
          <r>
            <t xml:space="preserve">M</t>
          </r>
        </is>
      </c>
      <c r="F7" s="59" t="n">
        <v>174.0</v>
      </c>
      <c r="G7" s="60" t="n">
        <v>105.56</v>
      </c>
      <c r="H7" s="60" t="n">
        <f>ROUND(F7*G7,2)</f>
        <v>18367.44</v>
      </c>
      <c r="I7" s="61" t="n">
        <f>H7/VALOR_TOTAL*100</f>
        <v>13.08363588857856</v>
      </c>
      <c r="J7" s="61" t="n">
        <f>I7+J6</f>
        <v>69.35110438927056</v>
      </c>
      <c r="K7" s="57" t="inlineStr">
        <f>IF(J7&lt;=50,"A",IF(J7&lt;=80,"B","C"))</f>
        <is>
          <r>
            <t xml:space="preserve">B</t>
          </r>
        </is>
      </c>
    </row>
    <row r="8" customHeight="1" ht="20">
      <c r="A8" s="57" t="inlineStr">
        <is>
          <r>
            <t xml:space="preserve">00041210</t>
          </r>
        </is>
      </c>
      <c r="B8" s="58" t="inlineStr">
        <is>
          <r>
            <t xml:space="preserve">POSTE DE CONCRETO ARMADO DE SECAO DUPLO T, EXTENSAO DE 12,00 M, RESISTENCIA DE 1000 DAN, TIPO B-1,5</t>
          </r>
        </is>
      </c>
      <c r="C8" s="57" t="inlineStr">
        <is>
          <r>
            <t xml:space="preserve">SINAPI</t>
          </r>
        </is>
      </c>
      <c r="D8" s="57" t="inlineStr">
        <is>
          <r>
            <t xml:space="preserve">Material</t>
          </r>
        </is>
      </c>
      <c r="E8" s="57" t="inlineStr">
        <is>
          <r>
            <t xml:space="preserve">UN</t>
          </r>
        </is>
      </c>
      <c r="F8" s="59" t="n">
        <v>1.0</v>
      </c>
      <c r="G8" s="60" t="n">
        <v>5056.04</v>
      </c>
      <c r="H8" s="60" t="n">
        <f>ROUND(F8*G8,2)</f>
        <v>5056.04</v>
      </c>
      <c r="I8" s="61" t="n">
        <f>H8/VALOR_TOTAL*100</f>
        <v>3.601557233783736</v>
      </c>
      <c r="J8" s="61" t="n">
        <f>I8+J7</f>
        <v>72.9526616230543</v>
      </c>
      <c r="K8" s="57" t="inlineStr">
        <f>IF(J8&lt;=50,"A",IF(J8&lt;=80,"B","C"))</f>
        <is>
          <r>
            <t xml:space="preserve">B</t>
          </r>
        </is>
      </c>
    </row>
    <row r="9" customHeight="1" ht="20">
      <c r="A9" s="57" t="inlineStr">
        <is>
          <r>
            <t xml:space="preserve">00001018</t>
          </r>
        </is>
      </c>
      <c r="B9" s="58" t="inlineStr">
        <is>
          <r>
            <t xml:space="preserve">CABO DE COBRE, FLEXIVEL, CLASSE 4 OU 5, ISOLACAO EM PVC/A, ANTICHAMA BWF-B, COBERTURA PVC-ST1, ANTICHAMA BWF-B, 1 CONDUTOR, 0,6/1 KV, SECAO NOMINAL 50 MM2</t>
          </r>
        </is>
      </c>
      <c r="C9" s="57" t="inlineStr">
        <is>
          <r>
            <t xml:space="preserve">SINAPI</t>
          </r>
        </is>
      </c>
      <c r="D9" s="57" t="inlineStr">
        <is>
          <r>
            <t xml:space="preserve">Material</t>
          </r>
        </is>
      </c>
      <c r="E9" s="57" t="inlineStr">
        <is>
          <r>
            <t xml:space="preserve">M</t>
          </r>
        </is>
      </c>
      <c r="F9" s="59" t="n">
        <v>58.0</v>
      </c>
      <c r="G9" s="60" t="n">
        <v>58.12</v>
      </c>
      <c r="H9" s="60" t="n">
        <f>ROUND(F9*G9,2)</f>
        <v>3370.96</v>
      </c>
      <c r="I9" s="61" t="n">
        <f>H9/VALOR_TOTAL*100</f>
        <v>2.401228109903328</v>
      </c>
      <c r="J9" s="61" t="n">
        <f>I9+J8</f>
        <v>75.35388973295763</v>
      </c>
      <c r="K9" s="57" t="inlineStr">
        <f>IF(J9&lt;=50,"A",IF(J9&lt;=80,"B","C"))</f>
        <is>
          <r>
            <t xml:space="preserve">B</t>
          </r>
        </is>
      </c>
    </row>
    <row r="10" customHeight="1" ht="20">
      <c r="A10" s="57" t="inlineStr">
        <is>
          <r>
            <t xml:space="preserve">00041209</t>
          </r>
        </is>
      </c>
      <c r="B10" s="58" t="inlineStr">
        <is>
          <r>
            <t xml:space="preserve">POSTE DE CONCRETO ARMADO DE SECAO DUPLO T, EXTENSAO DE 12,00 M, RESISTENCIA DE 600 DAN, TIPO B</t>
          </r>
        </is>
      </c>
      <c r="C10" s="57" t="inlineStr">
        <is>
          <r>
            <t xml:space="preserve">SINAPI</t>
          </r>
        </is>
      </c>
      <c r="D10" s="57" t="inlineStr">
        <is>
          <r>
            <t xml:space="preserve">Material</t>
          </r>
        </is>
      </c>
      <c r="E10" s="57" t="inlineStr">
        <is>
          <r>
            <t xml:space="preserve">UN</t>
          </r>
        </is>
      </c>
      <c r="F10" s="59" t="n">
        <v>1.0</v>
      </c>
      <c r="G10" s="60" t="n">
        <v>3300.25</v>
      </c>
      <c r="H10" s="60" t="n">
        <f>ROUND(F10*G10,2)</f>
        <v>3300.25</v>
      </c>
      <c r="I10" s="61" t="n">
        <f>H10/VALOR_TOTAL*100</f>
        <v>2.350859419782038</v>
      </c>
      <c r="J10" s="61" t="n">
        <f>I10+J9</f>
        <v>77.70474915273965</v>
      </c>
      <c r="K10" s="57" t="inlineStr">
        <f>IF(J10&lt;=50,"A",IF(J10&lt;=80,"B","C"))</f>
        <is>
          <r>
            <t xml:space="preserve">B</t>
          </r>
        </is>
      </c>
    </row>
    <row r="11" customHeight="1" ht="15">
      <c r="A11" s="57" t="inlineStr">
        <is>
          <r>
            <t xml:space="preserve">00000867</t>
          </r>
        </is>
      </c>
      <c r="B11" s="58" t="inlineStr">
        <is>
          <r>
            <t xml:space="preserve">CABO DE COBRE NU 50 MM2 MEIO-DURO</t>
          </r>
        </is>
      </c>
      <c r="C11" s="57" t="inlineStr">
        <is>
          <r>
            <t xml:space="preserve">SINAPI</t>
          </r>
        </is>
      </c>
      <c r="D11" s="57" t="inlineStr">
        <is>
          <r>
            <t xml:space="preserve">Material</t>
          </r>
        </is>
      </c>
      <c r="E11" s="57" t="inlineStr">
        <is>
          <r>
            <t xml:space="preserve">M</t>
          </r>
        </is>
      </c>
      <c r="F11" s="59" t="n">
        <v>40.0</v>
      </c>
      <c r="G11" s="60" t="n">
        <v>61.11</v>
      </c>
      <c r="H11" s="60" t="n">
        <f>ROUND(F11*G11,2)</f>
        <v>2444.4</v>
      </c>
      <c r="I11" s="61" t="n">
        <f>H11/VALOR_TOTAL*100</f>
        <v>1.7412137764457885</v>
      </c>
      <c r="J11" s="61" t="n">
        <f>I11+J10</f>
        <v>79.44596292918544</v>
      </c>
      <c r="K11" s="57" t="inlineStr">
        <f>IF(J11&lt;=50,"A",IF(J11&lt;=80,"B","C"))</f>
        <is>
          <r>
            <t xml:space="preserve">B</t>
          </r>
        </is>
      </c>
    </row>
    <row r="12" customHeight="1" ht="15">
      <c r="A12" s="57" t="inlineStr">
        <is>
          <r>
            <t xml:space="preserve">00002379</t>
          </r>
        </is>
      </c>
      <c r="B12" s="58" t="inlineStr">
        <is>
          <r>
            <t xml:space="preserve">DISJUNTOR TERMOMAGNETICO TRIPOLAR 400 A / 600 V, TIPO JXD / ICC - 40 KA</t>
          </r>
        </is>
      </c>
      <c r="C12" s="57" t="inlineStr">
        <is>
          <r>
            <t xml:space="preserve">SINAPI</t>
          </r>
        </is>
      </c>
      <c r="D12" s="57" t="inlineStr">
        <is>
          <r>
            <t xml:space="preserve">Material</t>
          </r>
        </is>
      </c>
      <c r="E12" s="57" t="inlineStr">
        <is>
          <r>
            <t xml:space="preserve">UN</t>
          </r>
        </is>
      </c>
      <c r="F12" s="59" t="n">
        <v>2.0</v>
      </c>
      <c r="G12" s="60" t="n">
        <v>1215.4</v>
      </c>
      <c r="H12" s="60" t="n">
        <f>ROUND(F12*G12,2)</f>
        <v>2430.8</v>
      </c>
      <c r="I12" s="61" t="n">
        <f>H12/VALOR_TOTAL*100</f>
        <v>1.7315261200230827</v>
      </c>
      <c r="J12" s="61" t="n">
        <f>I12+J11</f>
        <v>81.17748904920853</v>
      </c>
      <c r="K12" s="57" t="inlineStr">
        <f>IF(J12&lt;=50,"A",IF(J12&lt;=80,"B","C"))</f>
        <is>
          <r>
            <t xml:space="preserve">C</t>
          </r>
        </is>
      </c>
    </row>
    <row r="13" customHeight="1" ht="15">
      <c r="A13" s="57" t="inlineStr">
        <is>
          <r>
            <t xml:space="preserve">00002683</t>
          </r>
        </is>
      </c>
      <c r="B13" s="58" t="inlineStr">
        <is>
          <r>
            <t xml:space="preserve">ELETRODUTO DE PVC RIGIDO ROSCAVEL DE 4", SEM LUVA</t>
          </r>
        </is>
      </c>
      <c r="C13" s="57" t="inlineStr">
        <is>
          <r>
            <t xml:space="preserve">SINAPI</t>
          </r>
        </is>
      </c>
      <c r="D13" s="57" t="inlineStr">
        <is>
          <r>
            <t xml:space="preserve">Material</t>
          </r>
        </is>
      </c>
      <c r="E13" s="57" t="inlineStr">
        <is>
          <r>
            <t xml:space="preserve">M</t>
          </r>
        </is>
      </c>
      <c r="F13" s="59" t="n">
        <v>44.0</v>
      </c>
      <c r="G13" s="60" t="n">
        <v>55.0</v>
      </c>
      <c r="H13" s="60" t="n">
        <f>ROUND(F13*G13,2)</f>
        <v>2420.0</v>
      </c>
      <c r="I13" s="61" t="n">
        <f>H13/VALOR_TOTAL*100</f>
        <v>1.7238329810991688</v>
      </c>
      <c r="J13" s="61" t="n">
        <f>I13+J12</f>
        <v>82.9013220303077</v>
      </c>
      <c r="K13" s="57" t="inlineStr">
        <f>IF(J13&lt;=50,"A",IF(J13&lt;=80,"B","C"))</f>
        <is>
          <r>
            <t xml:space="preserve">C</t>
          </r>
        </is>
      </c>
    </row>
    <row r="14" customHeight="1" ht="15">
      <c r="A14" s="57" t="inlineStr">
        <is>
          <r>
            <t xml:space="preserve">00002436</t>
          </r>
        </is>
      </c>
      <c r="B14" s="58" t="inlineStr">
        <is>
          <r>
            <t xml:space="preserve">ELETRICISTA (HORISTA)</t>
          </r>
        </is>
      </c>
      <c r="C14" s="57" t="inlineStr">
        <is>
          <r>
            <t xml:space="preserve">SINAPI</t>
          </r>
        </is>
      </c>
      <c r="D14" s="57" t="inlineStr">
        <is>
          <r>
            <t xml:space="preserve">Mão de Obra</t>
          </r>
        </is>
      </c>
      <c r="E14" s="57" t="inlineStr">
        <is>
          <r>
            <t xml:space="preserve">H</t>
          </r>
        </is>
      </c>
      <c r="F14" s="59" t="n">
        <v>74.286580746824</v>
      </c>
      <c r="G14" s="60" t="n">
        <v>24.47</v>
      </c>
      <c r="H14" s="60" t="n">
        <f>ROUND(F14*G14,2)</f>
        <v>1817.7926308747833</v>
      </c>
      <c r="I14" s="61" t="n">
        <f>H14/VALOR_TOTAL*100</f>
        <v>1.2948640040913133</v>
      </c>
      <c r="J14" s="61" t="n">
        <f>I14+J13</f>
        <v>84.19618416035408</v>
      </c>
      <c r="K14" s="57" t="inlineStr">
        <f>IF(J14&lt;=50,"A",IF(J14&lt;=80,"B","C"))</f>
        <is>
          <r>
            <t xml:space="preserve">C</t>
          </r>
        </is>
      </c>
    </row>
    <row r="15" customHeight="1" ht="20">
      <c r="A15" s="57" t="inlineStr">
        <is>
          <r>
            <t xml:space="preserve">00005057</t>
          </r>
        </is>
      </c>
      <c r="B15" s="58" t="inlineStr">
        <is>
          <r>
            <t xml:space="preserve">POSTE DE CONCRETO ARMADO DE SECAO DUPLO T, EXTENSAO DE 10,00 M, RESISTENCIA DE 300 A 400 DAN, TIPO B OU D</t>
          </r>
        </is>
      </c>
      <c r="C15" s="57" t="inlineStr">
        <is>
          <r>
            <t xml:space="preserve">SINAPI</t>
          </r>
        </is>
      </c>
      <c r="D15" s="57" t="inlineStr">
        <is>
          <r>
            <t xml:space="preserve">Material</t>
          </r>
        </is>
      </c>
      <c r="E15" s="57" t="inlineStr">
        <is>
          <r>
            <t xml:space="preserve">UN</t>
          </r>
        </is>
      </c>
      <c r="F15" s="59" t="n">
        <v>1.0</v>
      </c>
      <c r="G15" s="60" t="n">
        <v>1719.25</v>
      </c>
      <c r="H15" s="60" t="n">
        <f>ROUND(F15*G15,2)</f>
        <v>1719.25</v>
      </c>
      <c r="I15" s="61" t="n">
        <f>H15/VALOR_TOTAL*100</f>
        <v>1.224669360642457</v>
      </c>
      <c r="J15" s="61" t="n">
        <f>I15+J14</f>
        <v>85.42085352099654</v>
      </c>
      <c r="K15" s="57" t="inlineStr">
        <f>IF(J15&lt;=50,"A",IF(J15&lt;=80,"B","C"))</f>
        <is>
          <r>
            <t xml:space="preserve">C</t>
          </r>
        </is>
      </c>
    </row>
    <row r="16" customHeight="1" ht="20">
      <c r="A16" s="57" t="inlineStr">
        <is>
          <r>
            <t xml:space="preserve">00044475</t>
          </r>
        </is>
      </c>
      <c r="B16" s="58" t="inlineStr">
        <is>
          <r>
            <t xml:space="preserve">GUINDASTE HIDRAULICO AUTOPROPELIDO, COM LANCA TELESCOPICA 28,80 M, CAPACIDADE MAXIMA 30 T, POTENCIA 97 KW, TRACAO 4 X 4</t>
          </r>
        </is>
      </c>
      <c r="C16" s="57" t="inlineStr">
        <is>
          <r>
            <t xml:space="preserve">SINAPI</t>
          </r>
        </is>
      </c>
      <c r="D16" s="57" t="inlineStr">
        <is>
          <r>
            <t xml:space="preserve">Equipamento</t>
          </r>
        </is>
      </c>
      <c r="E16" s="57" t="inlineStr">
        <is>
          <r>
            <t xml:space="preserve">UN</t>
          </r>
        </is>
      </c>
      <c r="F16" s="63" t="n">
        <v>0.0011169</v>
      </c>
      <c r="G16" s="60" t="n">
        <v>1295335.74</v>
      </c>
      <c r="H16" s="60" t="n">
        <f>ROUND(F16*G16,2)</f>
        <v>1446.760488006</v>
      </c>
      <c r="I16" s="61" t="n">
        <f>H16/VALOR_TOTAL*100</f>
        <v>1.0305675392462277</v>
      </c>
      <c r="J16" s="61" t="n">
        <f>I16+J15</f>
        <v>86.45142071262259</v>
      </c>
      <c r="K16" s="57" t="inlineStr">
        <f>IF(J16&lt;=50,"A",IF(J16&lt;=80,"B","C"))</f>
        <is>
          <r>
            <t xml:space="preserve">C</t>
          </r>
        </is>
      </c>
    </row>
    <row r="17" customHeight="1" ht="20">
      <c r="A17" s="57" t="inlineStr">
        <is>
          <r>
            <t xml:space="preserve">00003405</t>
          </r>
        </is>
      </c>
      <c r="B17" s="58" t="inlineStr">
        <is>
          <r>
            <t xml:space="preserve">ISOLADOR DE PORCELANA SUSPENSO, DISCO TIPO GARFO OLHAL, DIAMETRO DE 152 MM, PARA TENSAO DE *15* KV</t>
          </r>
        </is>
      </c>
      <c r="C17" s="57" t="inlineStr">
        <is>
          <r>
            <t xml:space="preserve">SINAPI</t>
          </r>
        </is>
      </c>
      <c r="D17" s="57" t="inlineStr">
        <is>
          <r>
            <t xml:space="preserve">Material</t>
          </r>
        </is>
      </c>
      <c r="E17" s="57" t="inlineStr">
        <is>
          <r>
            <t xml:space="preserve">UN</t>
          </r>
        </is>
      </c>
      <c r="F17" s="59" t="n">
        <v>12.0</v>
      </c>
      <c r="G17" s="60" t="n">
        <v>116.04</v>
      </c>
      <c r="H17" s="60" t="n">
        <f>ROUND(F17*G17,2)</f>
        <v>1392.48</v>
      </c>
      <c r="I17" s="61" t="n">
        <f>H17/VALOR_TOTAL*100</f>
        <v>0.9919020452565994</v>
      </c>
      <c r="J17" s="61" t="n">
        <f>I17+J16</f>
        <v>87.44332275787919</v>
      </c>
      <c r="K17" s="57" t="inlineStr">
        <f>IF(J17&lt;=50,"A",IF(J17&lt;=80,"B","C"))</f>
        <is>
          <r>
            <t xml:space="preserve">C</t>
          </r>
        </is>
      </c>
    </row>
    <row r="18" customHeight="1" ht="20">
      <c r="A18" s="57" t="inlineStr">
        <is>
          <r>
            <t xml:space="preserve">00007693</t>
          </r>
        </is>
      </c>
      <c r="B18" s="58" t="inlineStr">
        <is>
          <r>
            <t xml:space="preserve">TUBO ACO GALVANIZADO COM COSTURA, CLASSE MEDIA, DN 4", E = 4,50* MM, PESO 12,10* KG/M (NBR 5580)</t>
          </r>
        </is>
      </c>
      <c r="C18" s="57" t="inlineStr">
        <is>
          <r>
            <t xml:space="preserve">SINAPI</t>
          </r>
        </is>
      </c>
      <c r="D18" s="57" t="inlineStr">
        <is>
          <r>
            <t xml:space="preserve">Material</t>
          </r>
        </is>
      </c>
      <c r="E18" s="57" t="inlineStr">
        <is>
          <r>
            <t xml:space="preserve">M</t>
          </r>
        </is>
      </c>
      <c r="F18" s="59" t="n">
        <v>6.0</v>
      </c>
      <c r="G18" s="60" t="n">
        <v>210.25</v>
      </c>
      <c r="H18" s="60" t="n">
        <f>ROUND(F18*G18,2)</f>
        <v>1261.5</v>
      </c>
      <c r="I18" s="61" t="n">
        <f>H18/VALOR_TOTAL*100</f>
        <v>0.8986013659738022</v>
      </c>
      <c r="J18" s="61" t="n">
        <f>I18+J17</f>
        <v>88.34192412385299</v>
      </c>
      <c r="K18" s="57" t="inlineStr">
        <f>IF(J18&lt;=50,"A",IF(J18&lt;=80,"B","C"))</f>
        <is>
          <r>
            <t xml:space="preserve">C</t>
          </r>
        </is>
      </c>
    </row>
    <row r="19" customHeight="1" ht="15">
      <c r="A19" s="57" t="inlineStr">
        <is>
          <r>
            <t xml:space="preserve">00000247</t>
          </r>
        </is>
      </c>
      <c r="B19" s="58" t="inlineStr">
        <is>
          <r>
            <t xml:space="preserve">AJUDANTE DE ELETRICISTA (HORISTA)</t>
          </r>
        </is>
      </c>
      <c r="C19" s="57" t="inlineStr">
        <is>
          <r>
            <t xml:space="preserve">SINAPI</t>
          </r>
        </is>
      </c>
      <c r="D19" s="57" t="inlineStr">
        <is>
          <r>
            <t xml:space="preserve">Mão de Obra</t>
          </r>
        </is>
      </c>
      <c r="E19" s="57" t="inlineStr">
        <is>
          <r>
            <t xml:space="preserve">H</t>
          </r>
        </is>
      </c>
      <c r="F19" s="59" t="n">
        <v>55.000793280376</v>
      </c>
      <c r="G19" s="60" t="n">
        <v>20.82</v>
      </c>
      <c r="H19" s="60" t="n">
        <f>ROUND(F19*G19,2)</f>
        <v>1145.1165160974283</v>
      </c>
      <c r="I19" s="61" t="n">
        <f>H19/VALOR_TOTAL*100</f>
        <v>0.8156981891116215</v>
      </c>
      <c r="J19" s="61" t="n">
        <f>I19+J18</f>
        <v>89.15762479464485</v>
      </c>
      <c r="K19" s="57" t="inlineStr">
        <f>IF(J19&lt;=50,"A",IF(J19&lt;=80,"B","C"))</f>
        <is>
          <r>
            <t xml:space="preserve">C</t>
          </r>
        </is>
      </c>
    </row>
    <row r="20" customHeight="1" ht="15">
      <c r="A20" s="57" t="inlineStr">
        <is>
          <r>
            <t xml:space="preserve">00000863</t>
          </r>
        </is>
      </c>
      <c r="B20" s="58" t="inlineStr">
        <is>
          <r>
            <t xml:space="preserve">CABO DE COBRE NU 35 MM2 MEIO-DURO</t>
          </r>
        </is>
      </c>
      <c r="C20" s="57" t="inlineStr">
        <is>
          <r>
            <t xml:space="preserve">SINAPI</t>
          </r>
        </is>
      </c>
      <c r="D20" s="57" t="inlineStr">
        <is>
          <r>
            <t xml:space="preserve">Material</t>
          </r>
        </is>
      </c>
      <c r="E20" s="57" t="inlineStr">
        <is>
          <r>
            <t xml:space="preserve">M</t>
          </r>
        </is>
      </c>
      <c r="F20" s="59" t="n">
        <v>24.0</v>
      </c>
      <c r="G20" s="60" t="n">
        <v>42.9</v>
      </c>
      <c r="H20" s="60" t="n">
        <f>ROUND(F20*G20,2)</f>
        <v>1029.6</v>
      </c>
      <c r="I20" s="61" t="n">
        <f>H20/VALOR_TOTAL*100</f>
        <v>0.7334125774131008</v>
      </c>
      <c r="J20" s="61" t="n">
        <f>I20+J19</f>
        <v>89.89103737205794</v>
      </c>
      <c r="K20" s="57" t="inlineStr">
        <f>IF(J20&lt;=50,"A",IF(J20&lt;=80,"B","C"))</f>
        <is>
          <r>
            <t xml:space="preserve">C</t>
          </r>
        </is>
      </c>
    </row>
    <row r="21" customHeight="1" ht="20">
      <c r="A21" s="57" t="inlineStr">
        <is>
          <r>
            <t xml:space="preserve">00039692</t>
          </r>
        </is>
      </c>
      <c r="B21" s="58" t="inlineStr">
        <is>
          <r>
            <t xml:space="preserve">CAIXA DE PROTECAO PARA TRANSFORMADOR CORRENTE, EM CHAPA DE ACO 18 USG (PADRAO DA CONCESSIONARIA LOCAL)</t>
          </r>
        </is>
      </c>
      <c r="C21" s="57" t="inlineStr">
        <is>
          <r>
            <t xml:space="preserve">SINAPI</t>
          </r>
        </is>
      </c>
      <c r="D21" s="57" t="inlineStr">
        <is>
          <r>
            <t xml:space="preserve">Material</t>
          </r>
        </is>
      </c>
      <c r="E21" s="57" t="inlineStr">
        <is>
          <r>
            <t xml:space="preserve">UN</t>
          </r>
        </is>
      </c>
      <c r="F21" s="59" t="n">
        <v>1.0</v>
      </c>
      <c r="G21" s="60" t="n">
        <v>1002.21</v>
      </c>
      <c r="H21" s="60" t="n">
        <f>ROUND(F21*G21,2)</f>
        <v>1002.21</v>
      </c>
      <c r="I21" s="61" t="n">
        <f>H21/VALOR_TOTAL*100</f>
        <v>0.7139019223088421</v>
      </c>
      <c r="J21" s="61" t="n">
        <f>I21+J20</f>
        <v>90.60493929436679</v>
      </c>
      <c r="K21" s="57" t="inlineStr">
        <f>IF(J21&lt;=50,"A",IF(J21&lt;=80,"B","C"))</f>
        <is>
          <r>
            <t xml:space="preserve">C</t>
          </r>
        </is>
      </c>
    </row>
    <row r="22" customHeight="1" ht="15">
      <c r="A22" s="57" t="inlineStr">
        <is>
          <r>
            <t xml:space="preserve">00001379</t>
          </r>
        </is>
      </c>
      <c r="B22" s="58" t="inlineStr">
        <is>
          <r>
            <t xml:space="preserve">CIMENTO PORTLAND COMPOSTO CP II-32</t>
          </r>
        </is>
      </c>
      <c r="C22" s="57" t="inlineStr">
        <is>
          <r>
            <t xml:space="preserve">SINAPI</t>
          </r>
        </is>
      </c>
      <c r="D22" s="57" t="inlineStr">
        <is>
          <r>
            <t xml:space="preserve">Material</t>
          </r>
        </is>
      </c>
      <c r="E22" s="57" t="inlineStr">
        <is>
          <r>
            <t xml:space="preserve">KG</t>
          </r>
        </is>
      </c>
      <c r="F22" s="59" t="n">
        <v>802.45128805238</v>
      </c>
      <c r="G22" s="60" t="n">
        <v>1.2</v>
      </c>
      <c r="H22" s="60" t="n">
        <f>ROUND(F22*G22,2)</f>
        <v>962.941545662856</v>
      </c>
      <c r="I22" s="61" t="n">
        <f>H22/VALOR_TOTAL*100</f>
        <v>0.6859299154067118</v>
      </c>
      <c r="J22" s="61" t="n">
        <f>I22+J21</f>
        <v>91.29086810875506</v>
      </c>
      <c r="K22" s="57" t="inlineStr">
        <f>IF(J22&lt;=50,"A",IF(J22&lt;=80,"B","C"))</f>
        <is>
          <r>
            <t xml:space="preserve">C</t>
          </r>
        </is>
      </c>
    </row>
    <row r="23" customHeight="1" ht="15">
      <c r="A23" s="57" t="inlineStr">
        <is>
          <r>
            <t xml:space="preserve">00034519</t>
          </r>
        </is>
      </c>
      <c r="B23" s="58" t="inlineStr">
        <is>
          <r>
            <t xml:space="preserve">CRUZETA DE CONCRETO LEVE, COMP. 2000 MM SECAO, 90 X 90 MM</t>
          </r>
        </is>
      </c>
      <c r="C23" s="57" t="inlineStr">
        <is>
          <r>
            <t xml:space="preserve">SINAPI</t>
          </r>
        </is>
      </c>
      <c r="D23" s="57" t="inlineStr">
        <is>
          <r>
            <t xml:space="preserve">Material</t>
          </r>
        </is>
      </c>
      <c r="E23" s="57" t="inlineStr">
        <is>
          <r>
            <t xml:space="preserve">UN</t>
          </r>
        </is>
      </c>
      <c r="F23" s="59" t="n">
        <v>6.0</v>
      </c>
      <c r="G23" s="60" t="n">
        <v>148.12</v>
      </c>
      <c r="H23" s="60" t="n">
        <f>ROUND(F23*G23,2)</f>
        <v>888.72</v>
      </c>
      <c r="I23" s="61" t="n">
        <f>H23/VALOR_TOTAL*100</f>
        <v>0.6330598541167163</v>
      </c>
      <c r="J23" s="61" t="n">
        <f>I23+J22</f>
        <v>91.92392796287179</v>
      </c>
      <c r="K23" s="57" t="inlineStr">
        <f>IF(J23&lt;=50,"A",IF(J23&lt;=80,"B","C"))</f>
        <is>
          <r>
            <t xml:space="preserve">C</t>
          </r>
        </is>
      </c>
    </row>
    <row r="24" customHeight="1" ht="15">
      <c r="A24" s="57" t="inlineStr">
        <is>
          <r>
            <t xml:space="preserve">00004750</t>
          </r>
        </is>
      </c>
      <c r="B24" s="58" t="inlineStr">
        <is>
          <r>
            <t xml:space="preserve">PEDREIRO (HORISTA)</t>
          </r>
        </is>
      </c>
      <c r="C24" s="57" t="inlineStr">
        <is>
          <r>
            <t xml:space="preserve">SINAPI</t>
          </r>
        </is>
      </c>
      <c r="D24" s="57" t="inlineStr">
        <is>
          <r>
            <t xml:space="preserve">Mão de Obra</t>
          </r>
        </is>
      </c>
      <c r="E24" s="57" t="inlineStr">
        <is>
          <r>
            <t xml:space="preserve">H</t>
          </r>
        </is>
      </c>
      <c r="F24" s="59" t="n">
        <v>34.750797892968</v>
      </c>
      <c r="G24" s="60" t="n">
        <v>23.31</v>
      </c>
      <c r="H24" s="60" t="n">
        <f>ROUND(F24*G24,2)</f>
        <v>810.0410988850841</v>
      </c>
      <c r="I24" s="61" t="n">
        <f>H24/VALOR_TOTAL*100</f>
        <v>0.5770146951669095</v>
      </c>
      <c r="J24" s="61" t="n">
        <f>I24+J23</f>
        <v>92.50094187527243</v>
      </c>
      <c r="K24" s="57" t="inlineStr">
        <f>IF(J24&lt;=50,"A",IF(J24&lt;=80,"B","C"))</f>
        <is>
          <r>
            <t xml:space="preserve">C</t>
          </r>
        </is>
      </c>
    </row>
    <row r="25" customHeight="1" ht="28">
      <c r="A25" s="57" t="inlineStr">
        <is>
          <r>
            <t xml:space="preserve">00037370</t>
          </r>
        </is>
      </c>
      <c r="B25" s="58" t="inlineStr">
        <is>
          <r>
            <t xml:space="preserve">ALIMENTACAO - HORISTA (COLETADO CAIXA - ENCARGOS COMPLEMENTARES)</t>
          </r>
        </is>
      </c>
      <c r="C25" s="57" t="inlineStr">
        <is>
          <r>
            <t xml:space="preserve">SINAPI</t>
          </r>
        </is>
      </c>
      <c r="D25" s="57" t="inlineStr">
        <is>
          <r>
            <t xml:space="preserve">Encargos Complementares</t>
          </r>
        </is>
      </c>
      <c r="E25" s="57" t="inlineStr">
        <is>
          <r>
            <t xml:space="preserve">H</t>
          </r>
        </is>
      </c>
      <c r="F25" s="59" t="n">
        <v>219.656140155568</v>
      </c>
      <c r="G25" s="60" t="n">
        <v>3.44</v>
      </c>
      <c r="H25" s="60" t="n">
        <f>ROUND(F25*G25,2)</f>
        <v>755.6171221351539</v>
      </c>
      <c r="I25" s="61" t="n">
        <f>H25/VALOR_TOTAL*100</f>
        <v>0.5382469901734781</v>
      </c>
      <c r="J25" s="61" t="n">
        <f>I25+J24</f>
        <v>93.03919091542869</v>
      </c>
      <c r="K25" s="57" t="inlineStr">
        <f>IF(J25&lt;=50,"A",IF(J25&lt;=80,"B","C"))</f>
        <is>
          <r>
            <t xml:space="preserve">C</t>
          </r>
        </is>
      </c>
    </row>
    <row r="26" customHeight="1" ht="20">
      <c r="A26" s="57" t="inlineStr">
        <is>
          <r>
            <t xml:space="preserve">COT.FUS</t>
          </r>
        </is>
      </c>
      <c r="B26" s="58" t="inlineStr">
        <is>
          <r>
            <t xml:space="preserve">FUSIVEL NH 200 A 250 AMPERES, TAMANHO 1, CAPACIDADE DE INTERRUPCAO DE 120 KA, TENSAO NOMINAL DE 500V</t>
          </r>
        </is>
      </c>
      <c r="C26" s="57" t="inlineStr">
        <is>
          <r>
            <t xml:space="preserve">Composições Próprias</t>
          </r>
        </is>
      </c>
      <c r="D26" s="57" t="inlineStr">
        <is>
          <r>
            <t xml:space="preserve">Cotação</t>
          </r>
        </is>
      </c>
      <c r="E26" s="57" t="inlineStr">
        <is>
          <r>
            <t xml:space="preserve">UN</t>
          </r>
        </is>
      </c>
      <c r="F26" s="59" t="n">
        <v>3.0</v>
      </c>
      <c r="G26" s="60" t="n">
        <v>239.52</v>
      </c>
      <c r="H26" s="60" t="n">
        <f>ROUND(F26*G26,2)</f>
        <v>718.56</v>
      </c>
      <c r="I26" s="61" t="n">
        <f>H26/VALOR_TOTAL*100</f>
        <v>0.5118501764043879</v>
      </c>
      <c r="J26" s="61" t="n">
        <f>I26+J25</f>
        <v>93.55104109183308</v>
      </c>
      <c r="K26" s="57" t="inlineStr">
        <f>IF(J26&lt;=50,"A",IF(J26&lt;=80,"B","C"))</f>
        <is>
          <r>
            <t xml:space="preserve">C</t>
          </r>
        </is>
      </c>
    </row>
    <row r="27" customHeight="1" ht="20">
      <c r="A27" s="57" t="inlineStr">
        <is>
          <r>
            <t xml:space="preserve">00004276</t>
          </r>
        </is>
      </c>
      <c r="B27" s="58" t="inlineStr">
        <is>
          <r>
            <t xml:space="preserve">PARA-RAIOS DE DISTRIBUICAO, TENSAO NOMINAL 15 KV, CORRENTE NOMINAL DE DESCARGA 5 KA</t>
          </r>
        </is>
      </c>
      <c r="C27" s="57" t="inlineStr">
        <is>
          <r>
            <t xml:space="preserve">SINAPI</t>
          </r>
        </is>
      </c>
      <c r="D27" s="57" t="inlineStr">
        <is>
          <r>
            <t xml:space="preserve">Material</t>
          </r>
        </is>
      </c>
      <c r="E27" s="57" t="inlineStr">
        <is>
          <r>
            <t xml:space="preserve">UN</t>
          </r>
        </is>
      </c>
      <c r="F27" s="59" t="n">
        <v>3.0</v>
      </c>
      <c r="G27" s="60" t="n">
        <v>233.06</v>
      </c>
      <c r="H27" s="60" t="n">
        <f>ROUND(F27*G27,2)</f>
        <v>699.18</v>
      </c>
      <c r="I27" s="61" t="n">
        <f>H27/VALOR_TOTAL*100</f>
        <v>0.49804526600203175</v>
      </c>
      <c r="J27" s="61" t="n">
        <f>I27+J26</f>
        <v>94.04908635783511</v>
      </c>
      <c r="K27" s="57" t="inlineStr">
        <f>IF(J27&lt;=50,"A",IF(J27&lt;=80,"B","C"))</f>
        <is>
          <r>
            <t xml:space="preserve">C</t>
          </r>
        </is>
      </c>
    </row>
    <row r="28" customHeight="1" ht="15">
      <c r="A28" s="57" t="inlineStr">
        <is>
          <r>
            <t xml:space="preserve">00001808</t>
          </r>
        </is>
      </c>
      <c r="B28" s="58" t="inlineStr">
        <is>
          <r>
            <t xml:space="preserve">CURVA 90 GRAUS DE FERRO GALVANIZADO, COM ROSCA BSP MACHO/FEMEA, DE 4"</t>
          </r>
        </is>
      </c>
      <c r="C28" s="57" t="inlineStr">
        <is>
          <r>
            <t xml:space="preserve">SINAPI</t>
          </r>
        </is>
      </c>
      <c r="D28" s="57" t="inlineStr">
        <is>
          <r>
            <t xml:space="preserve">Material</t>
          </r>
        </is>
      </c>
      <c r="E28" s="57" t="inlineStr">
        <is>
          <r>
            <t xml:space="preserve">UN</t>
          </r>
        </is>
      </c>
      <c r="F28" s="59" t="n">
        <v>1.0</v>
      </c>
      <c r="G28" s="60" t="n">
        <v>635.31</v>
      </c>
      <c r="H28" s="60" t="n">
        <f>ROUND(F28*G28,2)</f>
        <v>635.31</v>
      </c>
      <c r="I28" s="61" t="n">
        <f>H28/VALOR_TOTAL*100</f>
        <v>0.45254889719922015</v>
      </c>
      <c r="J28" s="61" t="n">
        <f>I28+J27</f>
        <v>94.50163525503433</v>
      </c>
      <c r="K28" s="57" t="inlineStr">
        <f>IF(J28&lt;=50,"A",IF(J28&lt;=80,"B","C"))</f>
        <is>
          <r>
            <t xml:space="preserve">C</t>
          </r>
        </is>
      </c>
    </row>
    <row r="29" customHeight="1" ht="15">
      <c r="A29" s="57" t="inlineStr">
        <is>
          <r>
            <t xml:space="preserve">00006111</t>
          </r>
        </is>
      </c>
      <c r="B29" s="58" t="inlineStr">
        <is>
          <r>
            <t xml:space="preserve">SERVENTE DE OBRAS (HORISTA)</t>
          </r>
        </is>
      </c>
      <c r="C29" s="57" t="inlineStr">
        <is>
          <r>
            <t xml:space="preserve">SINAPI</t>
          </r>
        </is>
      </c>
      <c r="D29" s="57" t="inlineStr">
        <is>
          <r>
            <t xml:space="preserve">Mão de Obra</t>
          </r>
        </is>
      </c>
      <c r="E29" s="57" t="inlineStr">
        <is>
          <r>
            <t xml:space="preserve">H</t>
          </r>
        </is>
      </c>
      <c r="F29" s="59" t="n">
        <v>33.22963462272109</v>
      </c>
      <c r="G29" s="60" t="n">
        <v>18.98</v>
      </c>
      <c r="H29" s="60" t="n">
        <f>ROUND(F29*G29,2)</f>
        <v>630.6984651392463</v>
      </c>
      <c r="I29" s="61" t="n">
        <f>H29/VALOR_TOTAL*100</f>
        <v>0.4492639732791972</v>
      </c>
      <c r="J29" s="61" t="n">
        <f>I29+J28</f>
        <v>94.95090032163732</v>
      </c>
      <c r="K29" s="57" t="inlineStr">
        <f>IF(J29&lt;=50,"A",IF(J29&lt;=80,"B","C"))</f>
        <is>
          <r>
            <t xml:space="preserve">C</t>
          </r>
        </is>
      </c>
    </row>
    <row r="30" customHeight="1" ht="15">
      <c r="A30" s="57" t="inlineStr">
        <is>
          <r>
            <t xml:space="preserve">00000370</t>
          </r>
        </is>
      </c>
      <c r="B30" s="58" t="inlineStr">
        <is>
          <r>
            <t xml:space="preserve">AREIA MEDIA - POSTO JAZIDA/FORNECEDOR (RETIRADO NA JAZIDA, SEM TRANSPORTE)</t>
          </r>
        </is>
      </c>
      <c r="C30" s="57" t="inlineStr">
        <is>
          <r>
            <t xml:space="preserve">SINAPI</t>
          </r>
        </is>
      </c>
      <c r="D30" s="57" t="inlineStr">
        <is>
          <r>
            <t xml:space="preserve">Material</t>
          </r>
        </is>
      </c>
      <c r="E30" s="57" t="inlineStr">
        <is>
          <r>
            <t xml:space="preserve">M3</t>
          </r>
        </is>
      </c>
      <c r="F30" s="59" t="n">
        <v>2.92471028713</v>
      </c>
      <c r="G30" s="60" t="n">
        <v>150.0</v>
      </c>
      <c r="H30" s="60" t="n">
        <f>ROUND(F30*G30,2)</f>
        <v>438.7065430695</v>
      </c>
      <c r="I30" s="61" t="n">
        <f>H30/VALOR_TOTAL*100</f>
        <v>0.3125028132095897</v>
      </c>
      <c r="J30" s="61" t="n">
        <f>I30+J29</f>
        <v>95.26340559731419</v>
      </c>
      <c r="K30" s="57" t="inlineStr">
        <f>IF(J30&lt;=50,"A",IF(J30&lt;=80,"B","C"))</f>
        <is>
          <r>
            <t xml:space="preserve">C</t>
          </r>
        </is>
      </c>
    </row>
    <row r="31" customHeight="1" ht="20">
      <c r="A31" s="57" t="inlineStr">
        <is>
          <r>
            <t xml:space="preserve">00000428</t>
          </r>
        </is>
      </c>
      <c r="B31" s="58" t="inlineStr">
        <is>
          <r>
            <t xml:space="preserve">PARAFUSO M16 EM ACO GALVANIZADO, COMPRIMENTO = 500 MM, DIAMETRO = 16 MM, ROSCA MAQUINA, COM CABECA SEXTAVADA E PORCA</t>
          </r>
        </is>
      </c>
      <c r="C31" s="57" t="inlineStr">
        <is>
          <r>
            <t xml:space="preserve">SINAPI</t>
          </r>
        </is>
      </c>
      <c r="D31" s="57" t="inlineStr">
        <is>
          <r>
            <t xml:space="preserve">Material</t>
          </r>
        </is>
      </c>
      <c r="E31" s="57" t="inlineStr">
        <is>
          <r>
            <t xml:space="preserve">UN</t>
          </r>
        </is>
      </c>
      <c r="F31" s="59" t="n">
        <v>11.0</v>
      </c>
      <c r="G31" s="60" t="n">
        <v>34.97</v>
      </c>
      <c r="H31" s="60" t="n">
        <f>ROUND(F31*G31,2)</f>
        <v>384.67</v>
      </c>
      <c r="I31" s="61" t="n">
        <f>H31/VALOR_TOTAL*100</f>
        <v>0.2740110879501724</v>
      </c>
      <c r="J31" s="61" t="n">
        <f>I31+J30</f>
        <v>95.53741668526436</v>
      </c>
      <c r="K31" s="57" t="inlineStr">
        <f>IF(J31&lt;=50,"A",IF(J31&lt;=80,"B","C"))</f>
        <is>
          <r>
            <t xml:space="preserve">C</t>
          </r>
        </is>
      </c>
    </row>
    <row r="32" customHeight="1" ht="15">
      <c r="A32" s="57" t="inlineStr">
        <is>
          <r>
            <t xml:space="preserve">00004721</t>
          </r>
        </is>
      </c>
      <c r="B32" s="58" t="inlineStr">
        <is>
          <r>
            <t xml:space="preserve">PEDRA BRITADA N. 1 (9,5 A 19 MM) POSTO PEDREIRA/FORNECEDOR, SEM FRETE</t>
          </r>
        </is>
      </c>
      <c r="C32" s="57" t="inlineStr">
        <is>
          <r>
            <t xml:space="preserve">SINAPI</t>
          </r>
        </is>
      </c>
      <c r="D32" s="57" t="inlineStr">
        <is>
          <r>
            <t xml:space="preserve">Material</t>
          </r>
        </is>
      </c>
      <c r="E32" s="57" t="inlineStr">
        <is>
          <r>
            <t xml:space="preserve">M3</t>
          </r>
        </is>
      </c>
      <c r="F32" s="59" t="n">
        <v>1.50880884714</v>
      </c>
      <c r="G32" s="60" t="n">
        <v>245.51</v>
      </c>
      <c r="H32" s="60" t="n">
        <f>ROUND(F32*G32,2)</f>
        <v>370.4276600613414</v>
      </c>
      <c r="I32" s="61" t="n">
        <f>H32/VALOR_TOTAL*100</f>
        <v>0.26386587501038494</v>
      </c>
      <c r="J32" s="61" t="n">
        <f>I32+J31</f>
        <v>95.80128422707782</v>
      </c>
      <c r="K32" s="57" t="inlineStr">
        <f>IF(J32&lt;=50,"A",IF(J32&lt;=80,"B","C"))</f>
        <is>
          <r>
            <t xml:space="preserve">C</t>
          </r>
        </is>
      </c>
    </row>
    <row r="33" customHeight="1" ht="28">
      <c r="A33" s="57" t="inlineStr">
        <is>
          <r>
            <t xml:space="preserve">00037372</t>
          </r>
        </is>
      </c>
      <c r="B33" s="58" t="inlineStr">
        <is>
          <r>
            <t xml:space="preserve">EXAMES - HORISTA (COLETADO CAIXA - ENCARGOS COMPLEMENTARES)</t>
          </r>
        </is>
      </c>
      <c r="C33" s="57" t="inlineStr">
        <is>
          <r>
            <t xml:space="preserve">SINAPI</t>
          </r>
        </is>
      </c>
      <c r="D33" s="57" t="inlineStr">
        <is>
          <r>
            <t xml:space="preserve">Encargos Complementares</t>
          </r>
        </is>
      </c>
      <c r="E33" s="57" t="inlineStr">
        <is>
          <r>
            <t xml:space="preserve">H</t>
          </r>
        </is>
      </c>
      <c r="F33" s="59" t="n">
        <v>219.656140155568</v>
      </c>
      <c r="G33" s="60" t="n">
        <v>1.43</v>
      </c>
      <c r="H33" s="60" t="n">
        <f>ROUND(F33*G33,2)</f>
        <v>314.10828042246226</v>
      </c>
      <c r="I33" s="61" t="n">
        <f>H33/VALOR_TOTAL*100</f>
        <v>0.22374802207792843</v>
      </c>
      <c r="J33" s="61" t="n">
        <f>I33+J32</f>
        <v>96.0250334740584</v>
      </c>
      <c r="K33" s="57" t="inlineStr">
        <f>IF(J33&lt;=50,"A",IF(J33&lt;=80,"B","C"))</f>
        <is>
          <r>
            <t xml:space="preserve">C</t>
          </r>
        </is>
      </c>
    </row>
    <row r="34" customHeight="1" ht="15">
      <c r="A34" s="57" t="inlineStr">
        <is>
          <r>
            <t xml:space="preserve">00000367</t>
          </r>
        </is>
      </c>
      <c r="B34" s="58" t="inlineStr">
        <is>
          <r>
            <t xml:space="preserve">AREIA GROSSA - POSTO JAZIDA/FORNECEDOR (RETIRADO NA JAZIDA, SEM TRANSPORTE)</t>
          </r>
        </is>
      </c>
      <c r="C34" s="57" t="inlineStr">
        <is>
          <r>
            <t xml:space="preserve">SINAPI</t>
          </r>
        </is>
      </c>
      <c r="D34" s="57" t="inlineStr">
        <is>
          <r>
            <t xml:space="preserve">Material</t>
          </r>
        </is>
      </c>
      <c r="E34" s="57" t="inlineStr">
        <is>
          <r>
            <t xml:space="preserve">M3</t>
          </r>
        </is>
      </c>
      <c r="F34" s="59" t="n">
        <v>2.0633935</v>
      </c>
      <c r="G34" s="60" t="n">
        <v>151.96</v>
      </c>
      <c r="H34" s="60" t="n">
        <f>ROUND(F34*G34,2)</f>
        <v>313.55327626</v>
      </c>
      <c r="I34" s="61" t="n">
        <f>H34/VALOR_TOTAL*100</f>
        <v>0.22335267725152358</v>
      </c>
      <c r="J34" s="61" t="n">
        <f>I34+J33</f>
        <v>96.24838381753926</v>
      </c>
      <c r="K34" s="57" t="inlineStr">
        <f>IF(J34&lt;=50,"A",IF(J34&lt;=80,"B","C"))</f>
        <is>
          <r>
            <t xml:space="preserve">C</t>
          </r>
        </is>
      </c>
    </row>
    <row r="35" customHeight="1" ht="15">
      <c r="A35" s="57" t="inlineStr">
        <is>
          <r>
            <t xml:space="preserve">00004221</t>
          </r>
        </is>
      </c>
      <c r="B35" s="58" t="inlineStr">
        <is>
          <r>
            <t xml:space="preserve">OLEO DIESEL COMBUSTIVEL COMUM METROPOLITANO S-10 OU S-500</t>
          </r>
        </is>
      </c>
      <c r="C35" s="57" t="inlineStr">
        <is>
          <r>
            <t xml:space="preserve">SINAPI</t>
          </r>
        </is>
      </c>
      <c r="D35" s="57" t="inlineStr">
        <is>
          <r>
            <t xml:space="preserve">Material</t>
          </r>
        </is>
      </c>
      <c r="E35" s="57" t="inlineStr">
        <is>
          <r>
            <t xml:space="preserve">L</t>
          </r>
        </is>
      </c>
      <c r="F35" s="59" t="n">
        <v>48.37889052</v>
      </c>
      <c r="G35" s="60" t="n">
        <v>6.42</v>
      </c>
      <c r="H35" s="60" t="n">
        <f>ROUND(F35*G35,2)</f>
        <v>310.5924771384</v>
      </c>
      <c r="I35" s="61" t="n">
        <f>H35/VALOR_TOTAL*100</f>
        <v>0.22124361808779483</v>
      </c>
      <c r="J35" s="61" t="n">
        <f>I35+J34</f>
        <v>96.46962567109281</v>
      </c>
      <c r="K35" s="57" t="inlineStr">
        <f>IF(J35&lt;=50,"A",IF(J35&lt;=80,"B","C"))</f>
        <is>
          <r>
            <t xml:space="preserve">C</t>
          </r>
        </is>
      </c>
    </row>
    <row r="36" customHeight="1" ht="20">
      <c r="A36" s="57" t="inlineStr">
        <is>
          <r>
            <t xml:space="preserve">00007271</t>
          </r>
        </is>
      </c>
      <c r="B36" s="58" t="inlineStr">
        <is>
          <r>
            <t xml:space="preserve">BLOCO CERAMICO / TIJOLO VAZADO PARA ALVENARIA DE VEDACAO, 8 FUROS NA HORIZONTAL DE 9 X 19 X 19 CM (L X A X C)</t>
          </r>
        </is>
      </c>
      <c r="C36" s="57" t="inlineStr">
        <is>
          <r>
            <t xml:space="preserve">SINAPI</t>
          </r>
        </is>
      </c>
      <c r="D36" s="57" t="inlineStr">
        <is>
          <r>
            <t xml:space="preserve">Material</t>
          </r>
        </is>
      </c>
      <c r="E36" s="57" t="inlineStr">
        <is>
          <r>
            <t xml:space="preserve">UN</t>
          </r>
        </is>
      </c>
      <c r="F36" s="59" t="n">
        <v>280.269</v>
      </c>
      <c r="G36" s="60" t="n">
        <v>0.95</v>
      </c>
      <c r="H36" s="60" t="n">
        <f>ROUND(F36*G36,2)</f>
        <v>266.25555</v>
      </c>
      <c r="I36" s="61" t="n">
        <f>H36/VALOR_TOTAL*100</f>
        <v>0.1896611977234293</v>
      </c>
      <c r="J36" s="61" t="n">
        <f>I36+J35</f>
        <v>96.65929003867443</v>
      </c>
      <c r="K36" s="57" t="inlineStr">
        <f>IF(J36&lt;=50,"A",IF(J36&lt;=80,"B","C"))</f>
        <is>
          <r>
            <t xml:space="preserve">C</t>
          </r>
        </is>
      </c>
    </row>
    <row r="37" customHeight="1" ht="20">
      <c r="A37" s="57" t="inlineStr">
        <is>
          <r>
            <t xml:space="preserve">00043093</t>
          </r>
        </is>
      </c>
      <c r="B37" s="58" t="inlineStr">
        <is>
          <r>
            <t xml:space="preserve">CAIXA DE DERIVACAO PARA MEDIDOR DE ENERGIA, COM BARRAMENTO POLIFASICO, EM POLICARBONATO / TERMOPLASTICO - MODULO (PADRAO CONCESSIONARIA LOCAL)</t>
          </r>
        </is>
      </c>
      <c r="C37" s="57" t="inlineStr">
        <is>
          <r>
            <t xml:space="preserve">SINAPI</t>
          </r>
        </is>
      </c>
      <c r="D37" s="57" t="inlineStr">
        <is>
          <r>
            <t xml:space="preserve">Material</t>
          </r>
        </is>
      </c>
      <c r="E37" s="57" t="inlineStr">
        <is>
          <r>
            <t xml:space="preserve">UN</t>
          </r>
        </is>
      </c>
      <c r="F37" s="59" t="n">
        <v>1.0</v>
      </c>
      <c r="G37" s="60" t="n">
        <v>265.4</v>
      </c>
      <c r="H37" s="60" t="n">
        <f>ROUND(F37*G37,2)</f>
        <v>265.4</v>
      </c>
      <c r="I37" s="61" t="n">
        <f>H37/VALOR_TOTAL*100</f>
        <v>0.1890517657783964</v>
      </c>
      <c r="J37" s="61" t="n">
        <f>I37+J36</f>
        <v>96.84834180445282</v>
      </c>
      <c r="K37" s="57" t="inlineStr">
        <f>IF(J37&lt;=50,"A",IF(J37&lt;=80,"B","C"))</f>
        <is>
          <r>
            <t xml:space="preserve">C</t>
          </r>
        </is>
      </c>
    </row>
    <row r="38" customHeight="1" ht="15">
      <c r="A38" s="57" t="inlineStr">
        <is>
          <r>
            <t xml:space="preserve">00000857</t>
          </r>
        </is>
      </c>
      <c r="B38" s="58" t="inlineStr">
        <is>
          <r>
            <t xml:space="preserve">CABO DE COBRE NU 16 MM2 MEIO-DURO</t>
          </r>
        </is>
      </c>
      <c r="C38" s="57" t="inlineStr">
        <is>
          <r>
            <t xml:space="preserve">SINAPI</t>
          </r>
        </is>
      </c>
      <c r="D38" s="57" t="inlineStr">
        <is>
          <r>
            <t xml:space="preserve">Material</t>
          </r>
        </is>
      </c>
      <c r="E38" s="57" t="inlineStr">
        <is>
          <r>
            <t xml:space="preserve">M</t>
          </r>
        </is>
      </c>
      <c r="F38" s="59" t="n">
        <v>12.0</v>
      </c>
      <c r="G38" s="60" t="n">
        <v>20.43</v>
      </c>
      <c r="H38" s="60" t="n">
        <f>ROUND(F38*G38,2)</f>
        <v>245.16</v>
      </c>
      <c r="I38" s="61" t="n">
        <f>H38/VALOR_TOTAL*100</f>
        <v>0.17463425357283976</v>
      </c>
      <c r="J38" s="61" t="n">
        <f>I38+J37</f>
        <v>97.02297605802565</v>
      </c>
      <c r="K38" s="57" t="inlineStr">
        <f>IF(J38&lt;=50,"A",IF(J38&lt;=80,"B","C"))</f>
        <is>
          <r>
            <t xml:space="preserve">C</t>
          </r>
        </is>
      </c>
    </row>
    <row r="39" customHeight="1" ht="20">
      <c r="A39" s="57" t="inlineStr">
        <is>
          <r>
            <t xml:space="preserve">00007576</t>
          </r>
        </is>
      </c>
      <c r="B39" s="58" t="inlineStr">
        <is>
          <r>
            <t xml:space="preserve">SUPORTE EM ACO GALVANIZADO PARA TRANSFORMADOR PARA POSTE DUPLO T 185 X 95 MM, CHAPA DE 5/16"</t>
          </r>
        </is>
      </c>
      <c r="C39" s="57" t="inlineStr">
        <is>
          <r>
            <t xml:space="preserve">SINAPI</t>
          </r>
        </is>
      </c>
      <c r="D39" s="57" t="inlineStr">
        <is>
          <r>
            <t xml:space="preserve">Material</t>
          </r>
        </is>
      </c>
      <c r="E39" s="57" t="inlineStr">
        <is>
          <r>
            <t xml:space="preserve">UN</t>
          </r>
        </is>
      </c>
      <c r="F39" s="59" t="n">
        <v>2.0</v>
      </c>
      <c r="G39" s="60" t="n">
        <v>122.46</v>
      </c>
      <c r="H39" s="60" t="n">
        <f>ROUND(F39*G39,2)</f>
        <v>244.92</v>
      </c>
      <c r="I39" s="61" t="n">
        <f>H39/VALOR_TOTAL*100</f>
        <v>0.1744632949300861</v>
      </c>
      <c r="J39" s="61" t="n">
        <f>I39+J38</f>
        <v>97.19743935295574</v>
      </c>
      <c r="K39" s="57" t="inlineStr">
        <f>IF(J39&lt;=50,"A",IF(J39&lt;=80,"B","C"))</f>
        <is>
          <r>
            <t xml:space="preserve">C</t>
          </r>
        </is>
      </c>
    </row>
    <row r="40" customHeight="1" ht="15">
      <c r="A40" s="57" t="inlineStr">
        <is>
          <r>
            <t xml:space="preserve">00004254</t>
          </r>
        </is>
      </c>
      <c r="B40" s="58" t="inlineStr">
        <is>
          <r>
            <t xml:space="preserve">OPERADOR DE GUINDASTE (HORISTA)</t>
          </r>
        </is>
      </c>
      <c r="C40" s="57" t="inlineStr">
        <is>
          <r>
            <t xml:space="preserve">SINAPI</t>
          </r>
        </is>
      </c>
      <c r="D40" s="57" t="inlineStr">
        <is>
          <r>
            <t xml:space="preserve">Mão de Obra</t>
          </r>
        </is>
      </c>
      <c r="E40" s="57" t="inlineStr">
        <is>
          <r>
            <t xml:space="preserve">H</t>
          </r>
        </is>
      </c>
      <c r="F40" s="59" t="n">
        <v>9.14733</v>
      </c>
      <c r="G40" s="60" t="n">
        <v>26.18</v>
      </c>
      <c r="H40" s="60" t="n">
        <f>ROUND(F40*G40,2)</f>
        <v>239.4770994</v>
      </c>
      <c r="I40" s="61" t="n">
        <f>H40/VALOR_TOTAL*100</f>
        <v>0.17058616618334047</v>
      </c>
      <c r="J40" s="61" t="n">
        <f>I40+J39</f>
        <v>97.36802758531674</v>
      </c>
      <c r="K40" s="57" t="inlineStr">
        <f>IF(J40&lt;=50,"A",IF(J40&lt;=80,"B","C"))</f>
        <is>
          <r>
            <t xml:space="preserve">C</t>
          </r>
        </is>
      </c>
    </row>
    <row r="41" customHeight="1" ht="15">
      <c r="A41" s="57" t="inlineStr">
        <is>
          <r>
            <t xml:space="preserve">00003406</t>
          </r>
        </is>
      </c>
      <c r="B41" s="58" t="inlineStr">
        <is>
          <r>
            <t xml:space="preserve">ISOLADOR DE PORCELANA, TIPO PINO MONOCORPO, PARA TENSAO DE *15* KV</t>
          </r>
        </is>
      </c>
      <c r="C41" s="57" t="inlineStr">
        <is>
          <r>
            <t xml:space="preserve">SINAPI</t>
          </r>
        </is>
      </c>
      <c r="D41" s="57" t="inlineStr">
        <is>
          <r>
            <t xml:space="preserve">Material</t>
          </r>
        </is>
      </c>
      <c r="E41" s="57" t="inlineStr">
        <is>
          <r>
            <t xml:space="preserve">UN</t>
          </r>
        </is>
      </c>
      <c r="F41" s="59" t="n">
        <v>6.0</v>
      </c>
      <c r="G41" s="60" t="n">
        <v>35.52</v>
      </c>
      <c r="H41" s="60" t="n">
        <f>ROUND(F41*G41,2)</f>
        <v>213.12</v>
      </c>
      <c r="I41" s="61" t="n">
        <f>H41/VALOR_TOTAL*100</f>
        <v>0.15181127476522926</v>
      </c>
      <c r="J41" s="61" t="n">
        <f>I41+J40</f>
        <v>97.51983886008198</v>
      </c>
      <c r="K41" s="57" t="inlineStr">
        <f>IF(J41&lt;=50,"A",IF(J41&lt;=80,"B","C"))</f>
        <is>
          <r>
            <t xml:space="preserve">C</t>
          </r>
        </is>
      </c>
    </row>
    <row r="42" customHeight="1" ht="15">
      <c r="A42" s="57" t="inlineStr">
        <is>
          <r>
            <t xml:space="preserve">00000421</t>
          </r>
        </is>
      </c>
      <c r="B42" s="58" t="inlineStr">
        <is>
          <r>
            <t xml:space="preserve">PORCA OLHAL M 16, EM ACO GALVANIZADO, DIAMETRO = 16 MM</t>
          </r>
        </is>
      </c>
      <c r="C42" s="57" t="inlineStr">
        <is>
          <r>
            <t xml:space="preserve">SINAPI</t>
          </r>
        </is>
      </c>
      <c r="D42" s="57" t="inlineStr">
        <is>
          <r>
            <t xml:space="preserve">Material</t>
          </r>
        </is>
      </c>
      <c r="E42" s="57" t="inlineStr">
        <is>
          <r>
            <t xml:space="preserve">UN</t>
          </r>
        </is>
      </c>
      <c r="F42" s="59" t="n">
        <v>10.0</v>
      </c>
      <c r="G42" s="60" t="n">
        <v>21.12</v>
      </c>
      <c r="H42" s="60" t="n">
        <f>ROUND(F42*G42,2)</f>
        <v>211.2</v>
      </c>
      <c r="I42" s="61" t="n">
        <f>H42/VALOR_TOTAL*100</f>
        <v>0.1504436056232002</v>
      </c>
      <c r="J42" s="61" t="n">
        <f>I42+J41</f>
        <v>97.67028246570517</v>
      </c>
      <c r="K42" s="57" t="inlineStr">
        <f>IF(J42&lt;=50,"A",IF(J42&lt;=80,"B","C"))</f>
        <is>
          <r>
            <t xml:space="preserve">C</t>
          </r>
        </is>
      </c>
    </row>
    <row r="43" customHeight="1" ht="15">
      <c r="A43" s="57" t="inlineStr">
        <is>
          <r>
            <t xml:space="preserve">00007258</t>
          </r>
        </is>
      </c>
      <c r="B43" s="58" t="inlineStr">
        <is>
          <r>
            <t xml:space="preserve">TIJOLO CERAMICO MACICO COMUM DE *5 X 10 X 20* CM (L X A X C)</t>
          </r>
        </is>
      </c>
      <c r="C43" s="57" t="inlineStr">
        <is>
          <r>
            <t xml:space="preserve">SINAPI</t>
          </r>
        </is>
      </c>
      <c r="D43" s="57" t="inlineStr">
        <is>
          <r>
            <t xml:space="preserve">Material</t>
          </r>
        </is>
      </c>
      <c r="E43" s="57" t="inlineStr">
        <is>
          <r>
            <t xml:space="preserve">UN</t>
          </r>
        </is>
      </c>
      <c r="F43" s="59" t="n">
        <v>269.528</v>
      </c>
      <c r="G43" s="60" t="n">
        <v>0.65</v>
      </c>
      <c r="H43" s="60" t="n">
        <f>ROUND(F43*G43,2)</f>
        <v>175.1932</v>
      </c>
      <c r="I43" s="61" t="n">
        <f>H43/VALOR_TOTAL*100</f>
        <v>0.12479496538194335</v>
      </c>
      <c r="J43" s="61" t="n">
        <f>I43+J42</f>
        <v>97.79507515163856</v>
      </c>
      <c r="K43" s="57" t="inlineStr">
        <f>IF(J43&lt;=50,"A",IF(J43&lt;=80,"B","C"))</f>
        <is>
          <r>
            <t xml:space="preserve">C</t>
          </r>
        </is>
      </c>
    </row>
    <row r="44" customHeight="1" ht="20">
      <c r="A44" s="57" t="inlineStr">
        <is>
          <r>
            <t xml:space="preserve">00011837</t>
          </r>
        </is>
      </c>
      <c r="B44" s="58" t="inlineStr">
        <is>
          <r>
            <t xml:space="preserve">GRAMPO LINHA VIVA DE LATAO ESTANHADO, DIAMETRO DO CONDUTOR PRINCIPAL DE 10 A 120 MM2, DIAMETRO DA DERIVACAO DE 10 A 70 MM2</t>
          </r>
        </is>
      </c>
      <c r="C44" s="57" t="inlineStr">
        <is>
          <r>
            <t xml:space="preserve">SINAPI</t>
          </r>
        </is>
      </c>
      <c r="D44" s="57" t="inlineStr">
        <is>
          <r>
            <t xml:space="preserve">Material</t>
          </r>
        </is>
      </c>
      <c r="E44" s="57" t="inlineStr">
        <is>
          <r>
            <t xml:space="preserve">UN</t>
          </r>
        </is>
      </c>
      <c r="F44" s="59" t="n">
        <v>3.0</v>
      </c>
      <c r="G44" s="60" t="n">
        <v>56.71</v>
      </c>
      <c r="H44" s="60" t="n">
        <f>ROUND(F44*G44,2)</f>
        <v>170.13</v>
      </c>
      <c r="I44" s="61" t="n">
        <f>H44/VALOR_TOTAL*100</f>
        <v>0.12118830788198412</v>
      </c>
      <c r="J44" s="61" t="n">
        <f>I44+J43</f>
        <v>97.91626345952052</v>
      </c>
      <c r="K44" s="57" t="inlineStr">
        <f>IF(J44&lt;=50,"A",IF(J44&lt;=80,"B","C"))</f>
        <is>
          <r>
            <t xml:space="preserve">C</t>
          </r>
        </is>
      </c>
    </row>
    <row r="45" customHeight="1" ht="20">
      <c r="A45" s="57" t="inlineStr">
        <is>
          <r>
            <t xml:space="preserve">00003379</t>
          </r>
        </is>
      </c>
      <c r="B45" s="58" t="inlineStr">
        <is>
          <r>
            <t xml:space="preserve">HASTE DE ATERRAMENTO EM ACO COM 3,00 M DE COMPRIMENTO E DN = 5/8", REVESTIDA COM BAIXA CAMADA DE COBRE, SEM CONECTOR</t>
          </r>
        </is>
      </c>
      <c r="C45" s="57" t="inlineStr">
        <is>
          <r>
            <t xml:space="preserve">SINAPI</t>
          </r>
        </is>
      </c>
      <c r="D45" s="57" t="inlineStr">
        <is>
          <r>
            <t xml:space="preserve">Material</t>
          </r>
        </is>
      </c>
      <c r="E45" s="57" t="inlineStr">
        <is>
          <r>
            <t xml:space="preserve">UN</t>
          </r>
        </is>
      </c>
      <c r="F45" s="59" t="n">
        <v>3.0</v>
      </c>
      <c r="G45" s="60" t="n">
        <v>55.63</v>
      </c>
      <c r="H45" s="60" t="n">
        <f>ROUND(F45*G45,2)</f>
        <v>166.89</v>
      </c>
      <c r="I45" s="61" t="n">
        <f>H45/VALOR_TOTAL*100</f>
        <v>0.11888036620481003</v>
      </c>
      <c r="J45" s="61" t="n">
        <f>I45+J44</f>
        <v>98.03514382572534</v>
      </c>
      <c r="K45" s="57" t="inlineStr">
        <f>IF(J45&lt;=50,"A",IF(J45&lt;=80,"B","C"))</f>
        <is>
          <r>
            <t xml:space="preserve">C</t>
          </r>
        </is>
      </c>
    </row>
    <row r="46" customHeight="1" ht="15">
      <c r="A46" s="57" t="inlineStr">
        <is>
          <r>
            <t xml:space="preserve">00001564</t>
          </r>
        </is>
      </c>
      <c r="B46" s="58" t="inlineStr">
        <is>
          <r>
            <t xml:space="preserve">GRAMPO PARALELO METALICO PARA CABO DE 6 A 50 MM2, COM 2 PARAFUSOS</t>
          </r>
        </is>
      </c>
      <c r="C46" s="57" t="inlineStr">
        <is>
          <r>
            <t xml:space="preserve">SINAPI</t>
          </r>
        </is>
      </c>
      <c r="D46" s="57" t="inlineStr">
        <is>
          <r>
            <t xml:space="preserve">Material</t>
          </r>
        </is>
      </c>
      <c r="E46" s="57" t="inlineStr">
        <is>
          <r>
            <t xml:space="preserve">UN</t>
          </r>
        </is>
      </c>
      <c r="F46" s="59" t="n">
        <v>15.0</v>
      </c>
      <c r="G46" s="60" t="n">
        <v>10.83</v>
      </c>
      <c r="H46" s="60" t="n">
        <f>ROUND(F46*G46,2)</f>
        <v>162.45</v>
      </c>
      <c r="I46" s="61" t="n">
        <f>H46/VALOR_TOTAL*100</f>
        <v>0.11571763131386774</v>
      </c>
      <c r="J46" s="61" t="n">
        <f>I46+J45</f>
        <v>98.15086145703921</v>
      </c>
      <c r="K46" s="57" t="inlineStr">
        <f>IF(J46&lt;=50,"A",IF(J46&lt;=80,"B","C"))</f>
        <is>
          <r>
            <t xml:space="preserve">C</t>
          </r>
        </is>
      </c>
    </row>
    <row r="47" customHeight="1" ht="28">
      <c r="A47" s="57" t="inlineStr">
        <is>
          <r>
            <t xml:space="preserve">00043484</t>
          </r>
        </is>
      </c>
      <c r="B47" s="58" t="inlineStr">
        <is>
          <r>
            <t xml:space="preserve">EPI - FAMILIA ELETRICISTA - HORISTA (ENCARGOS COMPLEMENTARES - COLETADO CAIXA)</t>
          </r>
        </is>
      </c>
      <c r="C47" s="57" t="inlineStr">
        <is>
          <r>
            <t xml:space="preserve">SINAPI</t>
          </r>
        </is>
      </c>
      <c r="D47" s="57" t="inlineStr">
        <is>
          <r>
            <t xml:space="preserve">Encargos Complementares</t>
          </r>
        </is>
      </c>
      <c r="E47" s="57" t="inlineStr">
        <is>
          <r>
            <t xml:space="preserve">H</t>
          </r>
        </is>
      </c>
      <c r="F47" s="59" t="n">
        <v>124.63596</v>
      </c>
      <c r="G47" s="60" t="n">
        <v>1.26</v>
      </c>
      <c r="H47" s="60" t="n">
        <f>ROUND(F47*G47,2)</f>
        <v>157.0413096</v>
      </c>
      <c r="I47" s="61" t="n">
        <f>H47/VALOR_TOTAL*100</f>
        <v>0.11186487143945682</v>
      </c>
      <c r="J47" s="61" t="n">
        <f>I47+J46</f>
        <v>98.26272539561434</v>
      </c>
      <c r="K47" s="57" t="inlineStr">
        <f>IF(J47&lt;=50,"A",IF(J47&lt;=80,"B","C"))</f>
        <is>
          <r>
            <t xml:space="preserve">C</t>
          </r>
        </is>
      </c>
    </row>
    <row r="48" customHeight="1" ht="15">
      <c r="A48" s="57" t="inlineStr">
        <is>
          <r>
            <t xml:space="preserve">00000868</t>
          </r>
        </is>
      </c>
      <c r="B48" s="58" t="inlineStr">
        <is>
          <r>
            <t xml:space="preserve">CABO DE COBRE NU 25 MM2 MEIO-DURO</t>
          </r>
        </is>
      </c>
      <c r="C48" s="57" t="inlineStr">
        <is>
          <r>
            <t xml:space="preserve">SINAPI</t>
          </r>
        </is>
      </c>
      <c r="D48" s="57" t="inlineStr">
        <is>
          <r>
            <t xml:space="preserve">Material</t>
          </r>
        </is>
      </c>
      <c r="E48" s="57" t="inlineStr">
        <is>
          <r>
            <t xml:space="preserve">M</t>
          </r>
        </is>
      </c>
      <c r="F48" s="59" t="n">
        <v>5.0</v>
      </c>
      <c r="G48" s="60" t="n">
        <v>29.13</v>
      </c>
      <c r="H48" s="60" t="n">
        <f>ROUND(F48*G48,2)</f>
        <v>145.65</v>
      </c>
      <c r="I48" s="61" t="n">
        <f>H48/VALOR_TOTAL*100</f>
        <v>0.1037505263211132</v>
      </c>
      <c r="J48" s="61" t="n">
        <f>I48+J47</f>
        <v>98.36647592193543</v>
      </c>
      <c r="K48" s="57" t="inlineStr">
        <f>IF(J48&lt;=50,"A",IF(J48&lt;=80,"B","C"))</f>
        <is>
          <r>
            <t xml:space="preserve">C</t>
          </r>
        </is>
      </c>
    </row>
    <row r="49" customHeight="1" ht="15">
      <c r="A49" s="57" t="inlineStr">
        <is>
          <r>
            <t xml:space="preserve">00037666</t>
          </r>
        </is>
      </c>
      <c r="B49" s="58" t="inlineStr">
        <is>
          <r>
            <t xml:space="preserve">OPERADOR DE BETONEIRA ESTACIONARIA / MISTURADOR (HORISTA)</t>
          </r>
        </is>
      </c>
      <c r="C49" s="57" t="inlineStr">
        <is>
          <r>
            <t xml:space="preserve">SINAPI</t>
          </r>
        </is>
      </c>
      <c r="D49" s="57" t="inlineStr">
        <is>
          <r>
            <t xml:space="preserve">Mão de Obra</t>
          </r>
        </is>
      </c>
      <c r="E49" s="57" t="inlineStr">
        <is>
          <r>
            <t xml:space="preserve">H</t>
          </r>
        </is>
      </c>
      <c r="F49" s="59" t="n">
        <v>6.964588458980626</v>
      </c>
      <c r="G49" s="60" t="n">
        <v>19.96</v>
      </c>
      <c r="H49" s="60" t="n">
        <f>ROUND(F49*G49,2)</f>
        <v>139.0131856412533</v>
      </c>
      <c r="I49" s="61" t="n">
        <f>H49/VALOR_TOTAL*100</f>
        <v>0.09902293975869993</v>
      </c>
      <c r="J49" s="61" t="n">
        <f>I49+J48</f>
        <v>98.46549659247371</v>
      </c>
      <c r="K49" s="57" t="inlineStr">
        <f>IF(J49&lt;=50,"A",IF(J49&lt;=80,"B","C"))</f>
        <is>
          <r>
            <t xml:space="preserve">C</t>
          </r>
        </is>
      </c>
    </row>
    <row r="50" customHeight="1" ht="28">
      <c r="A50" s="57" t="inlineStr">
        <is>
          <r>
            <t xml:space="preserve">00037371</t>
          </r>
        </is>
      </c>
      <c r="B50" s="58" t="inlineStr">
        <is>
          <r>
            <t xml:space="preserve">TRANSPORTE - HORISTA (COLETADO CAIXA - ENCARGOS COMPLEMENTARES)</t>
          </r>
        </is>
      </c>
      <c r="C50" s="57" t="inlineStr">
        <is>
          <r>
            <t xml:space="preserve">SINAPI</t>
          </r>
        </is>
      </c>
      <c r="D50" s="57" t="inlineStr">
        <is>
          <r>
            <t xml:space="preserve">Encargos Complementares</t>
          </r>
        </is>
      </c>
      <c r="E50" s="57" t="inlineStr">
        <is>
          <r>
            <t xml:space="preserve">H</t>
          </r>
        </is>
      </c>
      <c r="F50" s="59" t="n">
        <v>219.656140155568</v>
      </c>
      <c r="G50" s="60" t="n">
        <v>0.6</v>
      </c>
      <c r="H50" s="60" t="n">
        <f>ROUND(F50*G50,2)</f>
        <v>131.7936840933408</v>
      </c>
      <c r="I50" s="61" t="n">
        <f>H50/VALOR_TOTAL*100</f>
        <v>0.09388028898374619</v>
      </c>
      <c r="J50" s="61" t="n">
        <f>I50+J49</f>
        <v>98.5593742571758</v>
      </c>
      <c r="K50" s="57" t="inlineStr">
        <f>IF(J50&lt;=50,"A",IF(J50&lt;=80,"B","C"))</f>
        <is>
          <r>
            <t xml:space="preserve">C</t>
          </r>
        </is>
      </c>
    </row>
    <row r="51" customHeight="1" ht="15">
      <c r="A51" s="57" t="inlineStr">
        <is>
          <r>
            <t xml:space="preserve">00001106</t>
          </r>
        </is>
      </c>
      <c r="B51" s="58" t="inlineStr">
        <is>
          <r>
            <t xml:space="preserve">CAL HIDRATADA CH-I PARA ARGAMASSAS</t>
          </r>
        </is>
      </c>
      <c r="C51" s="57" t="inlineStr">
        <is>
          <r>
            <t xml:space="preserve">SINAPI</t>
          </r>
        </is>
      </c>
      <c r="D51" s="57" t="inlineStr">
        <is>
          <r>
            <t xml:space="preserve">Material</t>
          </r>
        </is>
      </c>
      <c r="E51" s="57" t="inlineStr">
        <is>
          <r>
            <t xml:space="preserve">KG</t>
          </r>
        </is>
      </c>
      <c r="F51" s="59" t="n">
        <v>85.8165015</v>
      </c>
      <c r="G51" s="60" t="n">
        <v>1.5</v>
      </c>
      <c r="H51" s="60" t="n">
        <f>ROUND(F51*G51,2)</f>
        <v>128.72475225</v>
      </c>
      <c r="I51" s="61" t="n">
        <f>H51/VALOR_TOTAL*100</f>
        <v>0.09169420388940885</v>
      </c>
      <c r="J51" s="61" t="n">
        <f>I51+J50</f>
        <v>98.651065075906</v>
      </c>
      <c r="K51" s="57" t="inlineStr">
        <f>IF(J51&lt;=50,"A",IF(J51&lt;=80,"B","C"))</f>
        <is>
          <r>
            <t xml:space="preserve">C</t>
          </r>
        </is>
      </c>
    </row>
    <row r="52" customHeight="1" ht="15">
      <c r="A52" s="57" t="inlineStr">
        <is>
          <r>
            <t xml:space="preserve">00000402</t>
          </r>
        </is>
      </c>
      <c r="B52" s="58" t="inlineStr">
        <is>
          <r>
            <t xml:space="preserve">GANCHO OLHAL EM ACO GALVANIZADO, ESPESSURA 16MM, ABERTURA 21MM</t>
          </r>
        </is>
      </c>
      <c r="C52" s="57" t="inlineStr">
        <is>
          <r>
            <t xml:space="preserve">SINAPI</t>
          </r>
        </is>
      </c>
      <c r="D52" s="57" t="inlineStr">
        <is>
          <r>
            <t xml:space="preserve">Material</t>
          </r>
        </is>
      </c>
      <c r="E52" s="57" t="inlineStr">
        <is>
          <r>
            <t xml:space="preserve">UN</t>
          </r>
        </is>
      </c>
      <c r="F52" s="59" t="n">
        <v>12.0</v>
      </c>
      <c r="G52" s="60" t="n">
        <v>10.5</v>
      </c>
      <c r="H52" s="60" t="n">
        <f>ROUND(F52*G52,2)</f>
        <v>126.0</v>
      </c>
      <c r="I52" s="61" t="n">
        <f>H52/VALOR_TOTAL*100</f>
        <v>0.0897532874456592</v>
      </c>
      <c r="J52" s="61" t="n">
        <f>I52+J51</f>
        <v>98.74081836335166</v>
      </c>
      <c r="K52" s="57" t="inlineStr">
        <f>IF(J52&lt;=50,"A",IF(J52&lt;=80,"B","C"))</f>
        <is>
          <r>
            <t xml:space="preserve">C</t>
          </r>
        </is>
      </c>
    </row>
    <row r="53" customHeight="1" ht="20">
      <c r="A53" s="57" t="inlineStr">
        <is>
          <r>
            <t xml:space="preserve">00000444</t>
          </r>
        </is>
      </c>
      <c r="B53" s="58" t="inlineStr">
        <is>
          <r>
            <t xml:space="preserve">PINO ROSCA EXTERNA, EM ACO GALVANIZADO, PARA ISOLADOR DE 15KV, DIAMETRO 25 MM, COMPRIMENTO *290* MM</t>
          </r>
        </is>
      </c>
      <c r="C53" s="57" t="inlineStr">
        <is>
          <r>
            <t xml:space="preserve">SINAPI</t>
          </r>
        </is>
      </c>
      <c r="D53" s="57" t="inlineStr">
        <is>
          <r>
            <t xml:space="preserve">Material</t>
          </r>
        </is>
      </c>
      <c r="E53" s="57" t="inlineStr">
        <is>
          <r>
            <t xml:space="preserve">UN</t>
          </r>
        </is>
      </c>
      <c r="F53" s="59" t="n">
        <v>6.0</v>
      </c>
      <c r="G53" s="60" t="n">
        <v>20.8</v>
      </c>
      <c r="H53" s="60" t="n">
        <f>ROUND(F53*G53,2)</f>
        <v>124.8</v>
      </c>
      <c r="I53" s="61" t="n">
        <f>H53/VALOR_TOTAL*100</f>
        <v>0.08889849423189101</v>
      </c>
      <c r="J53" s="61" t="n">
        <f>I53+J52</f>
        <v>98.82971685758355</v>
      </c>
      <c r="K53" s="57" t="inlineStr">
        <f>IF(J53&lt;=50,"A",IF(J53&lt;=80,"B","C"))</f>
        <is>
          <r>
            <t xml:space="preserve">C</t>
          </r>
        </is>
      </c>
    </row>
    <row r="54" customHeight="1" ht="28">
      <c r="A54" s="57" t="inlineStr">
        <is>
          <r>
            <t xml:space="preserve">00043460</t>
          </r>
        </is>
      </c>
      <c r="B54" s="58" t="inlineStr">
        <is>
          <r>
            <t xml:space="preserve">FERRAMENTAS - FAMILIA ELETRICISTA - HORISTA (ENCARGOS COMPLEMENTARES - COLETADO CAIXA)</t>
          </r>
        </is>
      </c>
      <c r="C54" s="57" t="inlineStr">
        <is>
          <r>
            <t xml:space="preserve">SINAPI</t>
          </r>
        </is>
      </c>
      <c r="D54" s="57" t="inlineStr">
        <is>
          <r>
            <t xml:space="preserve">Encargos Complementares</t>
          </r>
        </is>
      </c>
      <c r="E54" s="57" t="inlineStr">
        <is>
          <r>
            <t xml:space="preserve">H</t>
          </r>
        </is>
      </c>
      <c r="F54" s="59" t="n">
        <v>124.63596</v>
      </c>
      <c r="G54" s="60" t="n">
        <v>0.86</v>
      </c>
      <c r="H54" s="60" t="n">
        <f>ROUND(F54*G54,2)</f>
        <v>107.1869256</v>
      </c>
      <c r="I54" s="61" t="n">
        <f>H54/VALOR_TOTAL*100</f>
        <v>0.07635221383962926</v>
      </c>
      <c r="J54" s="61" t="n">
        <f>I54+J53</f>
        <v>98.9060712614034</v>
      </c>
      <c r="K54" s="57" t="inlineStr">
        <f>IF(J54&lt;=50,"A",IF(J54&lt;=80,"B","C"))</f>
        <is>
          <r>
            <t xml:space="preserve">C</t>
          </r>
        </is>
      </c>
    </row>
    <row r="55" customHeight="1" ht="15">
      <c r="A55" s="57" t="inlineStr">
        <is>
          <r>
            <t xml:space="preserve">00007356</t>
          </r>
        </is>
      </c>
      <c r="B55" s="58" t="inlineStr">
        <is>
          <r>
            <t xml:space="preserve">TINTA LATEX ACRILICA PREMIUM, COR BRANCO FOSCO</t>
          </r>
        </is>
      </c>
      <c r="C55" s="57" t="inlineStr">
        <is>
          <r>
            <t xml:space="preserve">SINAPI</t>
          </r>
        </is>
      </c>
      <c r="D55" s="57" t="inlineStr">
        <is>
          <r>
            <t xml:space="preserve">Material</t>
          </r>
        </is>
      </c>
      <c r="E55" s="57" t="inlineStr">
        <is>
          <r>
            <t xml:space="preserve">L</t>
          </r>
        </is>
      </c>
      <c r="F55" s="59" t="n">
        <v>3.02991</v>
      </c>
      <c r="G55" s="60" t="n">
        <v>33.6</v>
      </c>
      <c r="H55" s="60" t="n">
        <f>ROUND(F55*G55,2)</f>
        <v>101.804976</v>
      </c>
      <c r="I55" s="61" t="n">
        <f>H55/VALOR_TOTAL*100</f>
        <v>0.07251850217719392</v>
      </c>
      <c r="J55" s="61" t="n">
        <f>I55+J54</f>
        <v>98.97858621903808</v>
      </c>
      <c r="K55" s="57" t="inlineStr">
        <f>IF(J55&lt;=50,"A",IF(J55&lt;=80,"B","C"))</f>
        <is>
          <r>
            <t xml:space="preserve">C</t>
          </r>
        </is>
      </c>
    </row>
    <row r="56" customHeight="1" ht="15">
      <c r="A56" s="57" t="inlineStr">
        <is>
          <r>
            <t xml:space="preserve">00001213</t>
          </r>
        </is>
      </c>
      <c r="B56" s="58" t="inlineStr">
        <is>
          <r>
            <t xml:space="preserve">CARPINTEIRO DE FORMAS PARA CONCRETO (HORISTA)</t>
          </r>
        </is>
      </c>
      <c r="C56" s="57" t="inlineStr">
        <is>
          <r>
            <t xml:space="preserve">SINAPI</t>
          </r>
        </is>
      </c>
      <c r="D56" s="57" t="inlineStr">
        <is>
          <r>
            <t xml:space="preserve">Mão de Obra</t>
          </r>
        </is>
      </c>
      <c r="E56" s="57" t="inlineStr">
        <is>
          <r>
            <t xml:space="preserve">H</t>
          </r>
        </is>
      </c>
      <c r="F56" s="59" t="n">
        <v>4.0842040194</v>
      </c>
      <c r="G56" s="60" t="n">
        <v>23.31</v>
      </c>
      <c r="H56" s="60" t="n">
        <f>ROUND(F56*G56,2)</f>
        <v>95.202795692214</v>
      </c>
      <c r="I56" s="61" t="n">
        <f>H56/VALOR_TOTAL*100</f>
        <v>0.0678155864078861</v>
      </c>
      <c r="J56" s="61" t="n">
        <f>I56+J55</f>
        <v>99.046399813997</v>
      </c>
      <c r="K56" s="57" t="inlineStr">
        <f>IF(J56&lt;=50,"A",IF(J56&lt;=80,"B","C"))</f>
        <is>
          <r>
            <t xml:space="preserve">C</t>
          </r>
        </is>
      </c>
    </row>
    <row r="57" customHeight="1" ht="20">
      <c r="A57" s="57" t="inlineStr">
        <is>
          <r>
            <t xml:space="preserve">00001581</t>
          </r>
        </is>
      </c>
      <c r="B57" s="58" t="inlineStr">
        <is>
          <r>
            <t xml:space="preserve">TERMINAL A COMPRESSAO EM COBRE ESTANHADO PARA CABO 120 MM2, 1 FURO E 1 COMPRESSAO, PARA PARAFUSO DE FIXACAO M12</t>
          </r>
        </is>
      </c>
      <c r="C57" s="57" t="inlineStr">
        <is>
          <r>
            <t xml:space="preserve">SINAPI</t>
          </r>
        </is>
      </c>
      <c r="D57" s="57" t="inlineStr">
        <is>
          <r>
            <t xml:space="preserve">Material</t>
          </r>
        </is>
      </c>
      <c r="E57" s="57" t="inlineStr">
        <is>
          <r>
            <t xml:space="preserve">UN</t>
          </r>
        </is>
      </c>
      <c r="F57" s="59" t="n">
        <v>6.0</v>
      </c>
      <c r="G57" s="60" t="n">
        <v>15.05</v>
      </c>
      <c r="H57" s="60" t="n">
        <f>ROUND(F57*G57,2)</f>
        <v>90.3</v>
      </c>
      <c r="I57" s="61" t="n">
        <f>H57/VALOR_TOTAL*100</f>
        <v>0.06432318933605576</v>
      </c>
      <c r="J57" s="61" t="n">
        <f>I57+J56</f>
        <v>99.11072300333308</v>
      </c>
      <c r="K57" s="57" t="inlineStr">
        <f>IF(J57&lt;=50,"A",IF(J57&lt;=80,"B","C"))</f>
        <is>
          <r>
            <t xml:space="preserve">C</t>
          </r>
        </is>
      </c>
    </row>
    <row r="58" customHeight="1" ht="20">
      <c r="A58" s="57" t="inlineStr">
        <is>
          <r>
            <t xml:space="preserve">00002641</t>
          </r>
        </is>
      </c>
      <c r="B58" s="58" t="inlineStr">
        <is>
          <r>
            <t xml:space="preserve">LUVA PARA ELETRODUTO, EM ACO GALVANIZADO ELETROLITICO, COM ROSCA, DIAMETRO DE 100 MM (4")</t>
          </r>
        </is>
      </c>
      <c r="C58" s="57" t="inlineStr">
        <is>
          <r>
            <t xml:space="preserve">SINAPI</t>
          </r>
        </is>
      </c>
      <c r="D58" s="57" t="inlineStr">
        <is>
          <r>
            <t xml:space="preserve">Material</t>
          </r>
        </is>
      </c>
      <c r="E58" s="57" t="inlineStr">
        <is>
          <r>
            <t xml:space="preserve">UN</t>
          </r>
        </is>
      </c>
      <c r="F58" s="59" t="n">
        <v>4.0</v>
      </c>
      <c r="G58" s="60" t="n">
        <v>20.8</v>
      </c>
      <c r="H58" s="60" t="n">
        <f>ROUND(F58*G58,2)</f>
        <v>83.2</v>
      </c>
      <c r="I58" s="61" t="n">
        <f>H58/VALOR_TOTAL*100</f>
        <v>0.05926566282126068</v>
      </c>
      <c r="J58" s="61" t="n">
        <f>I58+J57</f>
        <v>99.16998866615432</v>
      </c>
      <c r="K58" s="57" t="inlineStr">
        <f>IF(J58&lt;=50,"A",IF(J58&lt;=80,"B","C"))</f>
        <is>
          <r>
            <t xml:space="preserve">C</t>
          </r>
        </is>
      </c>
    </row>
    <row r="59" customHeight="1" ht="20">
      <c r="A59" s="57" t="inlineStr">
        <is>
          <r>
            <t xml:space="preserve">00037752</t>
          </r>
        </is>
      </c>
      <c r="B59" s="58" t="inlineStr">
        <is>
          <r>
            <t xml:space="preserve">CAMINHAO TOCO, PESO BRUTO TOTAL 16000 KG, CARGA UTIL MAXIMA 11030 KG, DISTANCIA ENTRE EIXOS 5,41 M, POTENCIA 185 CV (INCLUI CABINE E CHASSI, NAO INCLUI CARROCERIA)</t>
          </r>
        </is>
      </c>
      <c r="C59" s="57" t="inlineStr">
        <is>
          <r>
            <t xml:space="preserve">SINAPI</t>
          </r>
        </is>
      </c>
      <c r="D59" s="57" t="inlineStr">
        <is>
          <r>
            <t xml:space="preserve">Equipamento</t>
          </r>
        </is>
      </c>
      <c r="E59" s="57" t="inlineStr">
        <is>
          <r>
            <t xml:space="preserve">UN</t>
          </r>
        </is>
      </c>
      <c r="F59" s="64" t="n">
        <v>1.2719862682E-4</v>
      </c>
      <c r="G59" s="60" t="n">
        <v>563027.0</v>
      </c>
      <c r="H59" s="60" t="n">
        <f>ROUND(F59*G59,2)</f>
        <v>71.61626126258415</v>
      </c>
      <c r="I59" s="61" t="n">
        <f>H59/VALOR_TOTAL*100</f>
        <v>0.05101424510225511</v>
      </c>
      <c r="J59" s="61" t="n">
        <f>I59+J58</f>
        <v>99.22100557446272</v>
      </c>
      <c r="K59" s="57" t="inlineStr">
        <f>IF(J59&lt;=50,"A",IF(J59&lt;=80,"B","C"))</f>
        <is>
          <r>
            <t xml:space="preserve">C</t>
          </r>
        </is>
      </c>
    </row>
    <row r="60" customHeight="1" ht="28">
      <c r="A60" s="57" t="inlineStr">
        <is>
          <r>
            <t xml:space="preserve">00001051</t>
          </r>
        </is>
      </c>
      <c r="B60" s="58" t="inlineStr">
        <is>
          <r>
            <t xml:space="preserve">CABECOTE PARA ENTRADA DE LINHA DE ALIMENTACAO PARA ELETRODUTO, EM LIGA DE ALUMINIO COM ACABAMENTO ANTI CORROSIVO, COM FIXACAO POR ENCAIXE LISO DE 360 GRAUS, DE 4"</t>
          </r>
        </is>
      </c>
      <c r="C60" s="57" t="inlineStr">
        <is>
          <r>
            <t xml:space="preserve">SINAPI</t>
          </r>
        </is>
      </c>
      <c r="D60" s="57" t="inlineStr">
        <is>
          <r>
            <t xml:space="preserve">Material</t>
          </r>
        </is>
      </c>
      <c r="E60" s="57" t="inlineStr">
        <is>
          <r>
            <t xml:space="preserve">UN</t>
          </r>
        </is>
      </c>
      <c r="F60" s="59" t="n">
        <v>1.0</v>
      </c>
      <c r="G60" s="60" t="n">
        <v>67.34</v>
      </c>
      <c r="H60" s="60" t="n">
        <f>ROUND(F60*G60,2)</f>
        <v>67.34</v>
      </c>
      <c r="I60" s="61" t="n">
        <f>H60/VALOR_TOTAL*100</f>
        <v>0.04796814584595786</v>
      </c>
      <c r="J60" s="61" t="n">
        <f>I60+J59</f>
        <v>99.26897372030867</v>
      </c>
      <c r="K60" s="57" t="inlineStr">
        <f>IF(J60&lt;=50,"A",IF(J60&lt;=80,"B","C"))</f>
        <is>
          <r>
            <t xml:space="preserve">C</t>
          </r>
        </is>
      </c>
    </row>
    <row r="61" customHeight="1" ht="20">
      <c r="A61" s="57" t="inlineStr">
        <is>
          <r>
            <t xml:space="preserve">00000379</t>
          </r>
        </is>
      </c>
      <c r="B61" s="58" t="inlineStr">
        <is>
          <r>
            <t xml:space="preserve">ARRUELA QUADRADA EM ACO GALVANIZADO, DIMENSAO = 38 MM, ESPESSURA = 3MM, DIAMETRO DO FURO= 18 MM</t>
          </r>
        </is>
      </c>
      <c r="C61" s="57" t="inlineStr">
        <is>
          <r>
            <t xml:space="preserve">SINAPI</t>
          </r>
        </is>
      </c>
      <c r="D61" s="57" t="inlineStr">
        <is>
          <r>
            <t xml:space="preserve">Material</t>
          </r>
        </is>
      </c>
      <c r="E61" s="57" t="inlineStr">
        <is>
          <r>
            <t xml:space="preserve">UN</t>
          </r>
        </is>
      </c>
      <c r="F61" s="59" t="n">
        <v>46.0</v>
      </c>
      <c r="G61" s="60" t="n">
        <v>1.43</v>
      </c>
      <c r="H61" s="60" t="n">
        <f>ROUND(F61*G61,2)</f>
        <v>65.78</v>
      </c>
      <c r="I61" s="61" t="n">
        <f>H61/VALOR_TOTAL*100</f>
        <v>0.046856914668059226</v>
      </c>
      <c r="J61" s="61" t="n">
        <f>I61+J60</f>
        <v>99.31583063497672</v>
      </c>
      <c r="K61" s="57" t="inlineStr">
        <f>IF(J61&lt;=50,"A",IF(J61&lt;=80,"B","C"))</f>
        <is>
          <r>
            <t xml:space="preserve">C</t>
          </r>
        </is>
      </c>
    </row>
    <row r="62" customHeight="1" ht="15">
      <c r="A62" s="57" t="inlineStr">
        <is>
          <r>
            <t xml:space="preserve">00004096</t>
          </r>
        </is>
      </c>
      <c r="B62" s="58" t="inlineStr">
        <is>
          <r>
            <t xml:space="preserve">MOTORISTA OPERADOR DE CAMINHAO COM MUNCK (HORISTA)</t>
          </r>
        </is>
      </c>
      <c r="C62" s="57" t="inlineStr">
        <is>
          <r>
            <t xml:space="preserve">SINAPI</t>
          </r>
        </is>
      </c>
      <c r="D62" s="57" t="inlineStr">
        <is>
          <r>
            <t xml:space="preserve">Mão de Obra</t>
          </r>
        </is>
      </c>
      <c r="E62" s="57" t="inlineStr">
        <is>
          <r>
            <t xml:space="preserve">H</t>
          </r>
        </is>
      </c>
      <c r="F62" s="59" t="n">
        <v>2.180947276674</v>
      </c>
      <c r="G62" s="60" t="n">
        <v>29.76</v>
      </c>
      <c r="H62" s="60" t="n">
        <f>ROUND(F62*G62,2)</f>
        <v>64.90499095381824</v>
      </c>
      <c r="I62" s="61" t="n">
        <f>H62/VALOR_TOTAL*100</f>
        <v>0.04623362150584094</v>
      </c>
      <c r="J62" s="61" t="n">
        <f>I62+J61</f>
        <v>99.36206070128803</v>
      </c>
      <c r="K62" s="57" t="inlineStr">
        <f>IF(J62&lt;=50,"A",IF(J62&lt;=80,"B","C"))</f>
        <is>
          <r>
            <t xml:space="preserve">C</t>
          </r>
        </is>
      </c>
    </row>
    <row r="63" customHeight="1" ht="20">
      <c r="A63" s="57" t="inlineStr">
        <is>
          <r>
            <t xml:space="preserve">00011272</t>
          </r>
        </is>
      </c>
      <c r="B63" s="58" t="inlineStr">
        <is>
          <r>
            <t xml:space="preserve">ALCA PREFORMADA DE DISTRIBUICAO, EM ACO GALVANIZADO, PARA CONDUTORES DE ALUMINIO AWG 2 (CAA 6/1 OU CA 7 FIOS)</t>
          </r>
        </is>
      </c>
      <c r="C63" s="57" t="inlineStr">
        <is>
          <r>
            <t xml:space="preserve">SINAPI</t>
          </r>
        </is>
      </c>
      <c r="D63" s="57" t="inlineStr">
        <is>
          <r>
            <t xml:space="preserve">Material</t>
          </r>
        </is>
      </c>
      <c r="E63" s="57" t="inlineStr">
        <is>
          <r>
            <t xml:space="preserve">UN</t>
          </r>
        </is>
      </c>
      <c r="F63" s="59" t="n">
        <v>12.0</v>
      </c>
      <c r="G63" s="60" t="n">
        <v>5.01</v>
      </c>
      <c r="H63" s="60" t="n">
        <f>ROUND(F63*G63,2)</f>
        <v>60.12</v>
      </c>
      <c r="I63" s="61" t="n">
        <f>H63/VALOR_TOTAL*100</f>
        <v>0.04282514000978596</v>
      </c>
      <c r="J63" s="61" t="n">
        <f>I63+J62</f>
        <v>99.40488584129781</v>
      </c>
      <c r="K63" s="57" t="inlineStr">
        <f>IF(J63&lt;=50,"A",IF(J63&lt;=80,"B","C"))</f>
        <is>
          <r>
            <t xml:space="preserve">C</t>
          </r>
        </is>
      </c>
    </row>
    <row r="64" customHeight="1" ht="15">
      <c r="A64" s="57" t="inlineStr">
        <is>
          <r>
            <t xml:space="preserve">00000032</t>
          </r>
        </is>
      </c>
      <c r="B64" s="58" t="inlineStr">
        <is>
          <r>
            <t xml:space="preserve">ACO CA-50, 6,3 MM, VERGALHAO</t>
          </r>
        </is>
      </c>
      <c r="C64" s="57" t="inlineStr">
        <is>
          <r>
            <t xml:space="preserve">SINAPI</t>
          </r>
        </is>
      </c>
      <c r="D64" s="57" t="inlineStr">
        <is>
          <r>
            <t xml:space="preserve">Material</t>
          </r>
        </is>
      </c>
      <c r="E64" s="57" t="inlineStr">
        <is>
          <r>
            <t xml:space="preserve">KG</t>
          </r>
        </is>
      </c>
      <c r="F64" s="59" t="n">
        <v>5.6603</v>
      </c>
      <c r="G64" s="60" t="n">
        <v>10.4</v>
      </c>
      <c r="H64" s="60" t="n">
        <f>ROUND(F64*G64,2)</f>
        <v>58.86712</v>
      </c>
      <c r="I64" s="61" t="n">
        <f>H64/VALOR_TOTAL*100</f>
        <v>0.041932678908397726</v>
      </c>
      <c r="J64" s="61" t="n">
        <f>I64+J63</f>
        <v>99.44682057170994</v>
      </c>
      <c r="K64" s="57" t="inlineStr">
        <f>IF(J64&lt;=50,"A",IF(J64&lt;=80,"B","C"))</f>
        <is>
          <r>
            <t xml:space="preserve">C</t>
          </r>
        </is>
      </c>
    </row>
    <row r="65" customHeight="1" ht="15">
      <c r="A65" s="57" t="inlineStr">
        <is>
          <r>
            <t xml:space="preserve">00011862</t>
          </r>
        </is>
      </c>
      <c r="B65" s="58" t="inlineStr">
        <is>
          <r>
            <t xml:space="preserve">CONECTOR METALICO TIPO PARAFUSO FENDIDO (SPLIT BOLT), PARA CABOS ATE 50 MM2</t>
          </r>
        </is>
      </c>
      <c r="C65" s="57" t="inlineStr">
        <is>
          <r>
            <t xml:space="preserve">SINAPI</t>
          </r>
        </is>
      </c>
      <c r="D65" s="57" t="inlineStr">
        <is>
          <r>
            <t xml:space="preserve">Material</t>
          </r>
        </is>
      </c>
      <c r="E65" s="57" t="inlineStr">
        <is>
          <r>
            <t xml:space="preserve">UN</t>
          </r>
        </is>
      </c>
      <c r="F65" s="59" t="n">
        <v>3.0</v>
      </c>
      <c r="G65" s="60" t="n">
        <v>18.47</v>
      </c>
      <c r="H65" s="60" t="n">
        <f>ROUND(F65*G65,2)</f>
        <v>55.41</v>
      </c>
      <c r="I65" s="61" t="n">
        <f>H65/VALOR_TOTAL*100</f>
        <v>0.039470076645745845</v>
      </c>
      <c r="J65" s="61" t="n">
        <f>I65+J64</f>
        <v>99.48629064835568</v>
      </c>
      <c r="K65" s="57" t="inlineStr">
        <f>IF(J65&lt;=50,"A",IF(J65&lt;=80,"B","C"))</f>
        <is>
          <r>
            <t xml:space="preserve">C</t>
          </r>
        </is>
      </c>
    </row>
    <row r="66" customHeight="1" ht="15">
      <c r="A66" s="57" t="inlineStr">
        <is>
          <r>
            <t xml:space="preserve">00006117</t>
          </r>
        </is>
      </c>
      <c r="B66" s="58" t="inlineStr">
        <is>
          <r>
            <t xml:space="preserve">CARPINTEIRO AUXILIAR (HORISTA)</t>
          </r>
        </is>
      </c>
      <c r="C66" s="57" t="inlineStr">
        <is>
          <r>
            <t xml:space="preserve">SINAPI</t>
          </r>
        </is>
      </c>
      <c r="D66" s="57" t="inlineStr">
        <is>
          <r>
            <t xml:space="preserve">Mão de Obra</t>
          </r>
        </is>
      </c>
      <c r="E66" s="57" t="inlineStr">
        <is>
          <r>
            <t xml:space="preserve">H</t>
          </r>
        </is>
      </c>
      <c r="F66" s="59" t="n">
        <v>2.4699966296576</v>
      </c>
      <c r="G66" s="60" t="n">
        <v>20.82</v>
      </c>
      <c r="H66" s="60" t="n">
        <f>ROUND(F66*G66,2)</f>
        <v>51.42532982947123</v>
      </c>
      <c r="I66" s="61" t="n">
        <f>H66/VALOR_TOTAL*100</f>
        <v>0.036631685795018756</v>
      </c>
      <c r="J66" s="61" t="n">
        <f>I66+J65</f>
        <v>99.52292566084242</v>
      </c>
      <c r="K66" s="57" t="inlineStr">
        <f>IF(J66&lt;=50,"A",IF(J66&lt;=80,"B","C"))</f>
        <is>
          <r>
            <t xml:space="preserve">C</t>
          </r>
        </is>
      </c>
    </row>
    <row r="67" customHeight="1" ht="15">
      <c r="A67" s="57" t="inlineStr">
        <is>
          <r>
            <t xml:space="preserve">00004783</t>
          </r>
        </is>
      </c>
      <c r="B67" s="58" t="inlineStr">
        <is>
          <r>
            <t xml:space="preserve">PINTOR (HORISTA)</t>
          </r>
        </is>
      </c>
      <c r="C67" s="57" t="inlineStr">
        <is>
          <r>
            <t xml:space="preserve">SINAPI</t>
          </r>
        </is>
      </c>
      <c r="D67" s="57" t="inlineStr">
        <is>
          <r>
            <t xml:space="preserve">Mão de Obra</t>
          </r>
        </is>
      </c>
      <c r="E67" s="57" t="inlineStr">
        <is>
          <r>
            <t xml:space="preserve">H</t>
          </r>
        </is>
      </c>
      <c r="F67" s="59" t="n">
        <v>2.19462754056</v>
      </c>
      <c r="G67" s="60" t="n">
        <v>23.31</v>
      </c>
      <c r="H67" s="60" t="n">
        <f>ROUND(F67*G67,2)</f>
        <v>51.1567679704536</v>
      </c>
      <c r="I67" s="61" t="n">
        <f>H67/VALOR_TOTAL*100</f>
        <v>0.03644038174954773</v>
      </c>
      <c r="J67" s="61" t="n">
        <f>I67+J66</f>
        <v>99.55936834485607</v>
      </c>
      <c r="K67" s="57" t="inlineStr">
        <f>IF(J67&lt;=50,"A",IF(J67&lt;=80,"B","C"))</f>
        <is>
          <r>
            <t xml:space="preserve">C</t>
          </r>
        </is>
      </c>
    </row>
    <row r="68" customHeight="1" ht="20">
      <c r="A68" s="57" t="inlineStr">
        <is>
          <r>
            <t xml:space="preserve">00004720</t>
          </r>
        </is>
      </c>
      <c r="B68" s="58" t="inlineStr">
        <is>
          <r>
            <t xml:space="preserve">PEDRA BRITADA N. 0, OU PEDRISCO (4,8 A 9,5 MM) POSTO PEDREIRA/FORNECEDOR, SEM FRETE</t>
          </r>
        </is>
      </c>
      <c r="C68" s="57" t="inlineStr">
        <is>
          <r>
            <t xml:space="preserve">SINAPI</t>
          </r>
        </is>
      </c>
      <c r="D68" s="57" t="inlineStr">
        <is>
          <r>
            <t xml:space="preserve">Material</t>
          </r>
        </is>
      </c>
      <c r="E68" s="57" t="inlineStr">
        <is>
          <r>
            <t xml:space="preserve">M3</t>
          </r>
        </is>
      </c>
      <c r="F68" s="65" t="n">
        <v>0.1782</v>
      </c>
      <c r="G68" s="60" t="n">
        <v>283.44</v>
      </c>
      <c r="H68" s="60" t="n">
        <f>ROUND(F68*G68,2)</f>
        <v>50.509008</v>
      </c>
      <c r="I68" s="61" t="n">
        <f>H68/VALOR_TOTAL*100</f>
        <v>0.03597896439380238</v>
      </c>
      <c r="J68" s="61" t="n">
        <f>I68+J67</f>
        <v>99.59534801587893</v>
      </c>
      <c r="K68" s="57" t="inlineStr">
        <f>IF(J68&lt;=50,"A",IF(J68&lt;=80,"B","C"))</f>
        <is>
          <r>
            <t xml:space="preserve">C</t>
          </r>
        </is>
      </c>
    </row>
    <row r="69" customHeight="1" ht="28">
      <c r="A69" s="57" t="inlineStr">
        <is>
          <r>
            <t xml:space="preserve">00043489</t>
          </r>
        </is>
      </c>
      <c r="B69" s="58" t="inlineStr">
        <is>
          <r>
            <t xml:space="preserve">EPI - FAMILIA PEDREIRO - HORISTA (ENCARGOS COMPLEMENTARES - COLETADO CAIXA)</t>
          </r>
        </is>
      </c>
      <c r="C69" s="57" t="inlineStr">
        <is>
          <r>
            <t xml:space="preserve">SINAPI</t>
          </r>
        </is>
      </c>
      <c r="D69" s="57" t="inlineStr">
        <is>
          <r>
            <t xml:space="preserve">Encargos Complementares</t>
          </r>
        </is>
      </c>
      <c r="E69" s="57" t="inlineStr">
        <is>
          <r>
            <t xml:space="preserve">H</t>
          </r>
        </is>
      </c>
      <c r="F69" s="59" t="n">
        <v>35.305938070688</v>
      </c>
      <c r="G69" s="60" t="n">
        <v>1.31</v>
      </c>
      <c r="H69" s="60" t="n">
        <f>ROUND(F69*G69,2)</f>
        <v>46.25077887260128</v>
      </c>
      <c r="I69" s="61" t="n">
        <f>H69/VALOR_TOTAL*100</f>
        <v>0.032945709926493684</v>
      </c>
      <c r="J69" s="61" t="n">
        <f>I69+J68</f>
        <v>99.62829317099292</v>
      </c>
      <c r="K69" s="57" t="inlineStr">
        <f>IF(J69&lt;=50,"A",IF(J69&lt;=80,"B","C"))</f>
        <is>
          <r>
            <t xml:space="preserve">C</t>
          </r>
        </is>
      </c>
    </row>
    <row r="70" customHeight="1" ht="28">
      <c r="A70" s="57" t="inlineStr">
        <is>
          <r>
            <t xml:space="preserve">00043491</t>
          </r>
        </is>
      </c>
      <c r="B70" s="58" t="inlineStr">
        <is>
          <r>
            <t xml:space="preserve">EPI - FAMILIA SERVENTE - HORISTA (ENCARGOS COMPLEMENTARES - COLETADO CAIXA)</t>
          </r>
        </is>
      </c>
      <c r="C70" s="57" t="inlineStr">
        <is>
          <r>
            <t xml:space="preserve">SINAPI</t>
          </r>
        </is>
      </c>
      <c r="D70" s="57" t="inlineStr">
        <is>
          <r>
            <t xml:space="preserve">Encargos Complementares</t>
          </r>
        </is>
      </c>
      <c r="E70" s="57" t="inlineStr">
        <is>
          <r>
            <t xml:space="preserve">H</t>
          </r>
        </is>
      </c>
      <c r="F70" s="59" t="n">
        <v>32.53979105241</v>
      </c>
      <c r="G70" s="60" t="n">
        <v>1.39</v>
      </c>
      <c r="H70" s="60" t="n">
        <f>ROUND(F70*G70,2)</f>
        <v>45.2303095628499</v>
      </c>
      <c r="I70" s="61" t="n">
        <f>H70/VALOR_TOTAL*100</f>
        <v>0.0322188013924652</v>
      </c>
      <c r="J70" s="61" t="n">
        <f>I70+J69</f>
        <v>99.66051175187519</v>
      </c>
      <c r="K70" s="57" t="inlineStr">
        <f>IF(J70&lt;=50,"A",IF(J70&lt;=80,"B","C"))</f>
        <is>
          <r>
            <t xml:space="preserve">C</t>
          </r>
        </is>
      </c>
    </row>
    <row r="71" customHeight="1" ht="20">
      <c r="A71" s="57" t="inlineStr">
        <is>
          <r>
            <t xml:space="preserve">00034643</t>
          </r>
        </is>
      </c>
      <c r="B71" s="58" t="inlineStr">
        <is>
          <r>
            <t xml:space="preserve">CAIXA DE INSPECAO PARA ATERRAMENTO E PARA RAIOS, EM POLIPROPILENO, DIAMETRO = 300 MM X ALTURA = 400 MM (INCLUIDA TAMPA SEM ESCOTILHA)</t>
          </r>
        </is>
      </c>
      <c r="C71" s="57" t="inlineStr">
        <is>
          <r>
            <t xml:space="preserve">SINAPI</t>
          </r>
        </is>
      </c>
      <c r="D71" s="57" t="inlineStr">
        <is>
          <r>
            <t xml:space="preserve">Material</t>
          </r>
        </is>
      </c>
      <c r="E71" s="57" t="inlineStr">
        <is>
          <r>
            <t xml:space="preserve">UN</t>
          </r>
        </is>
      </c>
      <c r="F71" s="59" t="n">
        <v>1.0</v>
      </c>
      <c r="G71" s="60" t="n">
        <v>44.07</v>
      </c>
      <c r="H71" s="60" t="n">
        <f>ROUND(F71*G71,2)</f>
        <v>44.07</v>
      </c>
      <c r="I71" s="61" t="n">
        <f>H71/VALOR_TOTAL*100</f>
        <v>0.031392280775636515</v>
      </c>
      <c r="J71" s="61" t="n">
        <f>I71+J70</f>
        <v>99.69190403265083</v>
      </c>
      <c r="K71" s="57" t="inlineStr">
        <f>IF(J71&lt;=50,"A",IF(J71&lt;=80,"B","C"))</f>
        <is>
          <r>
            <t xml:space="preserve">C</t>
          </r>
        </is>
      </c>
    </row>
    <row r="72" customHeight="1" ht="20">
      <c r="A72" s="57" t="inlineStr">
        <is>
          <r>
            <t xml:space="preserve">00006193</t>
          </r>
        </is>
      </c>
      <c r="B72" s="58" t="inlineStr">
        <is>
          <r>
            <t xml:space="preserve">TABUA NAO APARELHADA *2,5 X 20* CM, EM MACARANDUBA/MASSARANDUBA, ANGELIM OU EQUIVALENTE DA REGIAO - BRUTA</t>
          </r>
        </is>
      </c>
      <c r="C72" s="57" t="inlineStr">
        <is>
          <r>
            <t xml:space="preserve">SINAPI</t>
          </r>
        </is>
      </c>
      <c r="D72" s="57" t="inlineStr">
        <is>
          <r>
            <t xml:space="preserve">Material</t>
          </r>
        </is>
      </c>
      <c r="E72" s="57" t="inlineStr">
        <is>
          <r>
            <t xml:space="preserve">M</t>
          </r>
        </is>
      </c>
      <c r="F72" s="59" t="n">
        <v>2.2632</v>
      </c>
      <c r="G72" s="60" t="n">
        <v>16.95</v>
      </c>
      <c r="H72" s="60" t="n">
        <f>ROUND(F72*G72,2)</f>
        <v>38.36124</v>
      </c>
      <c r="I72" s="61" t="n">
        <f>H72/VALOR_TOTAL*100</f>
        <v>0.027325773019777143</v>
      </c>
      <c r="J72" s="61" t="n">
        <f>I72+J71</f>
        <v>99.7192289223843</v>
      </c>
      <c r="K72" s="57" t="inlineStr">
        <f>IF(J72&lt;=50,"A",IF(J72&lt;=80,"B","C"))</f>
        <is>
          <r>
            <t xml:space="preserve">C</t>
          </r>
        </is>
      </c>
    </row>
    <row r="73" customHeight="1" ht="20">
      <c r="A73" s="57" t="inlineStr">
        <is>
          <r>
            <t xml:space="preserve">00000123</t>
          </r>
        </is>
      </c>
      <c r="B73" s="58" t="inlineStr">
        <is>
          <r>
            <t xml:space="preserve">ADITIVO IMPERMEABILIZANTE DE PEGA NORMAL PARA ARGAMASSAS E CONCRETOS SEM ARMACAO, LIQUIDO E ISENTO DE CLORETOS</t>
          </r>
        </is>
      </c>
      <c r="C73" s="57" t="inlineStr">
        <is>
          <r>
            <t xml:space="preserve">SINAPI</t>
          </r>
        </is>
      </c>
      <c r="D73" s="57" t="inlineStr">
        <is>
          <r>
            <t xml:space="preserve">Material</t>
          </r>
        </is>
      </c>
      <c r="E73" s="57" t="inlineStr">
        <is>
          <r>
            <t xml:space="preserve">L</t>
          </r>
        </is>
      </c>
      <c r="F73" s="59" t="n">
        <v>3.934656</v>
      </c>
      <c r="G73" s="60" t="n">
        <v>9.35</v>
      </c>
      <c r="H73" s="60" t="n">
        <f>ROUND(F73*G73,2)</f>
        <v>36.7890336</v>
      </c>
      <c r="I73" s="61" t="n">
        <f>H73/VALOR_TOTAL*100</f>
        <v>0.026205846885308054</v>
      </c>
      <c r="J73" s="61" t="n">
        <f>I73+J72</f>
        <v>99.74543545766306</v>
      </c>
      <c r="K73" s="57" t="inlineStr">
        <f>IF(J73&lt;=50,"A",IF(J73&lt;=80,"B","C"))</f>
        <is>
          <r>
            <t xml:space="preserve">C</t>
          </r>
        </is>
      </c>
    </row>
    <row r="74" customHeight="1" ht="20">
      <c r="A74" s="57" t="inlineStr">
        <is>
          <r>
            <t xml:space="preserve">00000436</t>
          </r>
        </is>
      </c>
      <c r="B74" s="58" t="inlineStr">
        <is>
          <r>
            <t xml:space="preserve">PARAFUSO FRANCES M16 EM ACO GALVANIZADO, COMPRIMENTO = 150 MM, DIAMETRO = 16 MM, CABECA ABAULADA</t>
          </r>
        </is>
      </c>
      <c r="C74" s="57" t="inlineStr">
        <is>
          <r>
            <t xml:space="preserve">SINAPI</t>
          </r>
        </is>
      </c>
      <c r="D74" s="57" t="inlineStr">
        <is>
          <r>
            <t xml:space="preserve">Material</t>
          </r>
        </is>
      </c>
      <c r="E74" s="57" t="inlineStr">
        <is>
          <r>
            <t xml:space="preserve">UN</t>
          </r>
        </is>
      </c>
      <c r="F74" s="59" t="n">
        <v>3.0</v>
      </c>
      <c r="G74" s="60" t="n">
        <v>12.13</v>
      </c>
      <c r="H74" s="60" t="n">
        <f>ROUND(F74*G74,2)</f>
        <v>36.39</v>
      </c>
      <c r="I74" s="61" t="n">
        <f>H74/VALOR_TOTAL*100</f>
        <v>0.025921604207520144</v>
      </c>
      <c r="J74" s="61" t="n">
        <f>I74+J73</f>
        <v>99.77135706187059</v>
      </c>
      <c r="K74" s="57" t="inlineStr">
        <f>IF(J74&lt;=50,"A",IF(J74&lt;=80,"B","C"))</f>
        <is>
          <r>
            <t xml:space="preserve">C</t>
          </r>
        </is>
      </c>
    </row>
    <row r="75" customHeight="1" ht="15">
      <c r="A75" s="57" t="inlineStr">
        <is>
          <r>
            <t xml:space="preserve">00007581</t>
          </r>
        </is>
      </c>
      <c r="B75" s="58" t="inlineStr">
        <is>
          <r>
            <t xml:space="preserve">SAPATILHA EM ACO GALVANIZADO PARA CABOS COM DIAMETRO NOMINAL ATE 5/8"</t>
          </r>
        </is>
      </c>
      <c r="C75" s="57" t="inlineStr">
        <is>
          <r>
            <t xml:space="preserve">SINAPI</t>
          </r>
        </is>
      </c>
      <c r="D75" s="57" t="inlineStr">
        <is>
          <r>
            <t xml:space="preserve">Material</t>
          </r>
        </is>
      </c>
      <c r="E75" s="57" t="inlineStr">
        <is>
          <r>
            <t xml:space="preserve">UN</t>
          </r>
        </is>
      </c>
      <c r="F75" s="59" t="n">
        <v>12.0</v>
      </c>
      <c r="G75" s="60" t="n">
        <v>2.98</v>
      </c>
      <c r="H75" s="60" t="n">
        <f>ROUND(F75*G75,2)</f>
        <v>35.76</v>
      </c>
      <c r="I75" s="61" t="n">
        <f>H75/VALOR_TOTAL*100</f>
        <v>0.02547283777029185</v>
      </c>
      <c r="J75" s="61" t="n">
        <f>I75+J74</f>
        <v>99.79682989964085</v>
      </c>
      <c r="K75" s="57" t="inlineStr">
        <f>IF(J75&lt;=50,"A",IF(J75&lt;=80,"B","C"))</f>
        <is>
          <r>
            <t xml:space="preserve">C</t>
          </r>
        </is>
      </c>
    </row>
    <row r="76" customHeight="1" ht="20">
      <c r="A76" s="57" t="inlineStr">
        <is>
          <r>
            <t xml:space="preserve">00037411</t>
          </r>
        </is>
      </c>
      <c r="B76" s="58" t="inlineStr">
        <is>
          <r>
            <t xml:space="preserve">TELA DE ACO SOLDADA GALVANIZADA/ZINCADA PARA ALVENARIA, FIO D = *1,24 MM, MALHA 25 X 25 MM</t>
          </r>
        </is>
      </c>
      <c r="C76" s="57" t="inlineStr">
        <is>
          <r>
            <t xml:space="preserve">SINAPI</t>
          </r>
        </is>
      </c>
      <c r="D76" s="57" t="inlineStr">
        <is>
          <r>
            <t xml:space="preserve">Material</t>
          </r>
        </is>
      </c>
      <c r="E76" s="57" t="inlineStr">
        <is>
          <r>
            <t xml:space="preserve">M2</t>
          </r>
        </is>
      </c>
      <c r="F76" s="59" t="n">
        <v>1.620525</v>
      </c>
      <c r="G76" s="60" t="n">
        <v>21.02</v>
      </c>
      <c r="H76" s="60" t="n">
        <f>ROUND(F76*G76,2)</f>
        <v>34.0634355</v>
      </c>
      <c r="I76" s="61" t="n">
        <f>H76/VALOR_TOTAL*100</f>
        <v>0.02426432791919184</v>
      </c>
      <c r="J76" s="61" t="n">
        <f>I76+J75</f>
        <v>99.82109178035834</v>
      </c>
      <c r="K76" s="57" t="inlineStr">
        <f>IF(J76&lt;=50,"A",IF(J76&lt;=80,"B","C"))</f>
        <is>
          <r>
            <t xml:space="preserve">C</t>
          </r>
        </is>
      </c>
    </row>
    <row r="77" customHeight="1" ht="28">
      <c r="A77" s="57" t="inlineStr">
        <is>
          <r>
            <t xml:space="preserve">00043465</t>
          </r>
        </is>
      </c>
      <c r="B77" s="58" t="inlineStr">
        <is>
          <r>
            <t xml:space="preserve">FERRAMENTAS - FAMILIA PEDREIRO - HORISTA (ENCARGOS COMPLEMENTARES - COLETADO CAIXA)</t>
          </r>
        </is>
      </c>
      <c r="C77" s="57" t="inlineStr">
        <is>
          <r>
            <t xml:space="preserve">SINAPI</t>
          </r>
        </is>
      </c>
      <c r="D77" s="57" t="inlineStr">
        <is>
          <r>
            <t xml:space="preserve">Encargos Complementares</t>
          </r>
        </is>
      </c>
      <c r="E77" s="57" t="inlineStr">
        <is>
          <r>
            <t xml:space="preserve">H</t>
          </r>
        </is>
      </c>
      <c r="F77" s="59" t="n">
        <v>35.305938070688</v>
      </c>
      <c r="G77" s="60" t="n">
        <v>0.78</v>
      </c>
      <c r="H77" s="60" t="n">
        <f>ROUND(F77*G77,2)</f>
        <v>27.53863169513664</v>
      </c>
      <c r="I77" s="61" t="n">
        <f>H77/VALOR_TOTAL*100</f>
        <v>0.019616529574553492</v>
      </c>
      <c r="J77" s="61" t="n">
        <f>I77+J76</f>
        <v>99.8407092846143</v>
      </c>
      <c r="K77" s="57" t="inlineStr">
        <f>IF(J77&lt;=50,"A",IF(J77&lt;=80,"B","C"))</f>
        <is>
          <r>
            <t xml:space="preserve">C</t>
          </r>
        </is>
      </c>
    </row>
    <row r="78" customHeight="1" ht="15">
      <c r="A78" s="57" t="inlineStr">
        <is>
          <r>
            <t xml:space="preserve">00043059</t>
          </r>
        </is>
      </c>
      <c r="B78" s="58" t="inlineStr">
        <is>
          <r>
            <t xml:space="preserve">ACO CA-60, 4,2 MM, OU 5,0 MM, OU 6,0 MM, OU 7,0 MM, VERGALHAO</t>
          </r>
        </is>
      </c>
      <c r="C78" s="57" t="inlineStr">
        <is>
          <r>
            <t xml:space="preserve">SINAPI</t>
          </r>
        </is>
      </c>
      <c r="D78" s="57" t="inlineStr">
        <is>
          <r>
            <t xml:space="preserve">Material</t>
          </r>
        </is>
      </c>
      <c r="E78" s="57" t="inlineStr">
        <is>
          <r>
            <t xml:space="preserve">KG</t>
          </r>
        </is>
      </c>
      <c r="F78" s="59" t="n">
        <v>2.7742384768</v>
      </c>
      <c r="G78" s="60" t="n">
        <v>9.33</v>
      </c>
      <c r="H78" s="60" t="n">
        <f>ROUND(F78*G78,2)</f>
        <v>25.883644988544</v>
      </c>
      <c r="I78" s="61" t="n">
        <f>H78/VALOR_TOTAL*100</f>
        <v>0.018437636736493537</v>
      </c>
      <c r="J78" s="61" t="n">
        <f>I78+J77</f>
        <v>99.85914432492457</v>
      </c>
      <c r="K78" s="57" t="inlineStr">
        <f>IF(J78&lt;=50,"A",IF(J78&lt;=80,"B","C"))</f>
        <is>
          <r>
            <t xml:space="preserve">C</t>
          </r>
        </is>
      </c>
    </row>
    <row r="79" customHeight="1" ht="15">
      <c r="A79" s="57" t="inlineStr">
        <is>
          <r>
            <t xml:space="preserve">00000378</t>
          </r>
        </is>
      </c>
      <c r="B79" s="58" t="inlineStr">
        <is>
          <r>
            <t xml:space="preserve">ARMADOR (HORISTA)</t>
          </r>
        </is>
      </c>
      <c r="C79" s="57" t="inlineStr">
        <is>
          <r>
            <t xml:space="preserve">SINAPI</t>
          </r>
        </is>
      </c>
      <c r="D79" s="57" t="inlineStr">
        <is>
          <r>
            <t xml:space="preserve">Mão de Obra</t>
          </r>
        </is>
      </c>
      <c r="E79" s="57" t="inlineStr">
        <is>
          <r>
            <t xml:space="preserve">H</t>
          </r>
        </is>
      </c>
      <c r="F79" s="59" t="n">
        <v>1.1100012324839885</v>
      </c>
      <c r="G79" s="60" t="n">
        <v>23.31</v>
      </c>
      <c r="H79" s="60" t="n">
        <f>ROUND(F79*G79,2)</f>
        <v>25.87412872920177</v>
      </c>
      <c r="I79" s="61" t="n">
        <f>H79/VALOR_TOTAL*100</f>
        <v>0.01843085804157171</v>
      </c>
      <c r="J79" s="61" t="n">
        <f>I79+J78</f>
        <v>99.87757224195806</v>
      </c>
      <c r="K79" s="57" t="inlineStr">
        <f>IF(J79&lt;=50,"A",IF(J79&lt;=80,"B","C"))</f>
        <is>
          <r>
            <t xml:space="preserve">C</t>
          </r>
        </is>
      </c>
    </row>
    <row r="80" customHeight="1" ht="28">
      <c r="A80" s="57" t="inlineStr">
        <is>
          <r>
            <t xml:space="preserve">00003363</t>
          </r>
        </is>
      </c>
      <c r="B80" s="58" t="inlineStr">
        <is>
          <r>
            <t xml:space="preserve">GUINDAUTO HIDRAULICO, CAPACIDADE MAXIMA DE CARGA 6200 KG, MOMENTO MAXIMO DE CARGA 11,7 TM, ALCANCE MAXIMO HORIZONTAL 9,70 M, PARA MONTAGEM SOBRE CHASSI DE CAMINHAO PBT MINIMO 13000 KG (INCLUI MONTAGEM, NAO INCLUI CAMINHAO)</t>
          </r>
        </is>
      </c>
      <c r="C80" s="57" t="inlineStr">
        <is>
          <r>
            <t xml:space="preserve">SINAPI</t>
          </r>
        </is>
      </c>
      <c r="D80" s="57" t="inlineStr">
        <is>
          <r>
            <t xml:space="preserve">Equipamento</t>
          </r>
        </is>
      </c>
      <c r="E80" s="57" t="inlineStr">
        <is>
          <r>
            <t xml:space="preserve">UN</t>
          </r>
        </is>
      </c>
      <c r="F80" s="64" t="n">
        <v>1.7348480306E-4</v>
      </c>
      <c r="G80" s="60" t="n">
        <v>143750.0</v>
      </c>
      <c r="H80" s="60" t="n">
        <f>ROUND(F80*G80,2)</f>
        <v>24.938440439875</v>
      </c>
      <c r="I80" s="61" t="n">
        <f>H80/VALOR_TOTAL*100</f>
        <v>0.01776434137497264</v>
      </c>
      <c r="J80" s="61" t="n">
        <f>I80+J79</f>
        <v>99.89533769425087</v>
      </c>
      <c r="K80" s="57" t="inlineStr">
        <f>IF(J80&lt;=50,"A",IF(J80&lt;=80,"B","C"))</f>
        <is>
          <r>
            <t xml:space="preserve">C</t>
          </r>
        </is>
      </c>
    </row>
    <row r="81" customHeight="1" ht="28">
      <c r="A81" s="57" t="inlineStr">
        <is>
          <r>
            <t xml:space="preserve">00043467</t>
          </r>
        </is>
      </c>
      <c r="B81" s="58" t="inlineStr">
        <is>
          <r>
            <t xml:space="preserve">FERRAMENTAS - FAMILIA SERVENTE - HORISTA (ENCARGOS COMPLEMENTARES - COLETADO CAIXA)</t>
          </r>
        </is>
      </c>
      <c r="C81" s="57" t="inlineStr">
        <is>
          <r>
            <t xml:space="preserve">SINAPI</t>
          </r>
        </is>
      </c>
      <c r="D81" s="57" t="inlineStr">
        <is>
          <r>
            <t xml:space="preserve">Encargos Complementares</t>
          </r>
        </is>
      </c>
      <c r="E81" s="57" t="inlineStr">
        <is>
          <r>
            <t xml:space="preserve">H</t>
          </r>
        </is>
      </c>
      <c r="F81" s="59" t="n">
        <v>32.53979105241</v>
      </c>
      <c r="G81" s="60" t="n">
        <v>0.61</v>
      </c>
      <c r="H81" s="60" t="n">
        <f>ROUND(F81*G81,2)</f>
        <v>19.8492725419701</v>
      </c>
      <c r="I81" s="61" t="n">
        <f>H81/VALOR_TOTAL*100</f>
        <v>0.014139186222592642</v>
      </c>
      <c r="J81" s="61" t="n">
        <f>I81+J80</f>
        <v>99.90947739866196</v>
      </c>
      <c r="K81" s="57" t="inlineStr">
        <f>IF(J81&lt;=50,"A",IF(J81&lt;=80,"B","C"))</f>
        <is>
          <r>
            <t xml:space="preserve">C</t>
          </r>
        </is>
      </c>
    </row>
    <row r="82" customHeight="1" ht="28">
      <c r="A82" s="57" t="inlineStr">
        <is>
          <r>
            <t xml:space="preserve">00037373</t>
          </r>
        </is>
      </c>
      <c r="B82" s="58" t="inlineStr">
        <is>
          <r>
            <t xml:space="preserve">SEGURO - HORISTA (COLETADO CAIXA - ENCARGOS COMPLEMENTARES)</t>
          </r>
        </is>
      </c>
      <c r="C82" s="57" t="inlineStr">
        <is>
          <r>
            <t xml:space="preserve">SINAPI</t>
          </r>
        </is>
      </c>
      <c r="D82" s="57" t="inlineStr">
        <is>
          <r>
            <t xml:space="preserve">Encargos Complementares</t>
          </r>
        </is>
      </c>
      <c r="E82" s="57" t="inlineStr">
        <is>
          <r>
            <t xml:space="preserve">H</t>
          </r>
        </is>
      </c>
      <c r="F82" s="59" t="n">
        <v>219.656140155568</v>
      </c>
      <c r="G82" s="60" t="n">
        <v>0.08</v>
      </c>
      <c r="H82" s="60" t="n">
        <f>ROUND(F82*G82,2)</f>
        <v>17.57249121244544</v>
      </c>
      <c r="I82" s="61" t="n">
        <f>H82/VALOR_TOTAL*100</f>
        <v>0.01251737186449949</v>
      </c>
      <c r="J82" s="61" t="n">
        <f>I82+J81</f>
        <v>99.92199299596687</v>
      </c>
      <c r="K82" s="57" t="inlineStr">
        <f>IF(J82&lt;=50,"A",IF(J82&lt;=80,"B","C"))</f>
        <is>
          <r>
            <t xml:space="preserve">C</t>
          </r>
        </is>
      </c>
    </row>
    <row r="83" customHeight="1" ht="28">
      <c r="A83" s="57" t="inlineStr">
        <is>
          <r>
            <t xml:space="preserve">00043488</t>
          </r>
        </is>
      </c>
      <c r="B83" s="58" t="inlineStr">
        <is>
          <r>
            <t xml:space="preserve">EPI - FAMILIA OPERADOR ESCAVADEIRA - HORISTA (ENCARGOS COMPLEMENTARES - COLETADO CAIXA)</t>
          </r>
        </is>
      </c>
      <c r="C83" s="57" t="inlineStr">
        <is>
          <r>
            <t xml:space="preserve">SINAPI</t>
          </r>
        </is>
      </c>
      <c r="D83" s="57" t="inlineStr">
        <is>
          <r>
            <t xml:space="preserve">Encargos Complementares</t>
          </r>
        </is>
      </c>
      <c r="E83" s="57" t="inlineStr">
        <is>
          <r>
            <t xml:space="preserve">H</t>
          </r>
        </is>
      </c>
      <c r="F83" s="59" t="n">
        <v>18.21051647247</v>
      </c>
      <c r="G83" s="60" t="n">
        <v>0.89</v>
      </c>
      <c r="H83" s="60" t="n">
        <f>ROUND(F83*G83,2)</f>
        <v>16.2073596604983</v>
      </c>
      <c r="I83" s="61" t="n">
        <f>H83/VALOR_TOTAL*100</f>
        <v>0.011544950875745124</v>
      </c>
      <c r="J83" s="61" t="n">
        <f>I83+J82</f>
        <v>99.93353982762953</v>
      </c>
      <c r="K83" s="57" t="inlineStr">
        <f>IF(J83&lt;=50,"A",IF(J83&lt;=80,"B","C"))</f>
        <is>
          <r>
            <t xml:space="preserve">C</t>
          </r>
        </is>
      </c>
    </row>
    <row r="84" customHeight="1" ht="20">
      <c r="A84" s="57" t="inlineStr">
        <is>
          <r>
            <t xml:space="preserve">00001358</t>
          </r>
        </is>
      </c>
      <c r="B84" s="58" t="inlineStr">
        <is>
          <r>
            <t xml:space="preserve">CHAPA/PAINEL DE MADEIRA COMPENSADA RESINADA (MADEIRITE RESINADO ROSA) PARA FORMA DE CONCRETO, DE 2200 X 1100 MM, E = 17 MM</t>
          </r>
        </is>
      </c>
      <c r="C84" s="57" t="inlineStr">
        <is>
          <r>
            <t xml:space="preserve">SINAPI</t>
          </r>
        </is>
      </c>
      <c r="D84" s="57" t="inlineStr">
        <is>
          <r>
            <t xml:space="preserve">Material</t>
          </r>
        </is>
      </c>
      <c r="E84" s="57" t="inlineStr">
        <is>
          <r>
            <t xml:space="preserve">M2</t>
          </r>
        </is>
      </c>
      <c r="F84" s="66" t="n">
        <v>0.11748352</v>
      </c>
      <c r="G84" s="60" t="n">
        <v>104.93</v>
      </c>
      <c r="H84" s="60" t="n">
        <f>ROUND(F84*G84,2)</f>
        <v>12.3275457536</v>
      </c>
      <c r="I84" s="61" t="n">
        <f>H84/VALOR_TOTAL*100</f>
        <v>0.008781252043828383</v>
      </c>
      <c r="J84" s="61" t="n">
        <f>I84+J83</f>
        <v>99.942322827901</v>
      </c>
      <c r="K84" s="57" t="inlineStr">
        <f>IF(J84&lt;=50,"A",IF(J84&lt;=80,"B","C"))</f>
        <is>
          <r>
            <t xml:space="preserve">C</t>
          </r>
        </is>
      </c>
    </row>
    <row r="85" customHeight="1" ht="20">
      <c r="A85" s="57" t="inlineStr">
        <is>
          <r>
            <t xml:space="preserve">00034557</t>
          </r>
        </is>
      </c>
      <c r="B85" s="58" t="inlineStr">
        <is>
          <r>
            <t xml:space="preserve">TELA DE ACO SOLDADA GALVANIZADA/ZINCADA PARA ALVENARIA, FIO D = *1,20 A 1,70* MM, MALHA 15 X 15 MM, (C X L) *50 X 7,5* CM</t>
          </r>
        </is>
      </c>
      <c r="C85" s="57" t="inlineStr">
        <is>
          <r>
            <t xml:space="preserve">SINAPI</t>
          </r>
        </is>
      </c>
      <c r="D85" s="57" t="inlineStr">
        <is>
          <r>
            <t xml:space="preserve">Material</t>
          </r>
        </is>
      </c>
      <c r="E85" s="57" t="inlineStr">
        <is>
          <r>
            <t xml:space="preserve">M</t>
          </r>
        </is>
      </c>
      <c r="F85" s="59" t="n">
        <v>4.158</v>
      </c>
      <c r="G85" s="60" t="n">
        <v>2.87</v>
      </c>
      <c r="H85" s="60" t="n">
        <f>ROUND(F85*G85,2)</f>
        <v>11.93346</v>
      </c>
      <c r="I85" s="61" t="n">
        <f>H85/VALOR_TOTAL*100</f>
        <v>0.008500533853978382</v>
      </c>
      <c r="J85" s="61" t="n">
        <f>I85+J84</f>
        <v>99.95082089710121</v>
      </c>
      <c r="K85" s="57" t="inlineStr">
        <f>IF(J85&lt;=50,"A",IF(J85&lt;=80,"B","C"))</f>
        <is>
          <r>
            <t xml:space="preserve">C</t>
          </r>
        </is>
      </c>
    </row>
    <row r="86" customHeight="1" ht="28">
      <c r="A86" s="57" t="inlineStr">
        <is>
          <r>
            <t xml:space="preserve">00043483</t>
          </r>
        </is>
      </c>
      <c r="B86" s="58" t="inlineStr">
        <is>
          <r>
            <t xml:space="preserve">EPI - FAMILIA CARPINTEIRO DE FORMAS - HORISTA (ENCARGOS COMPLEMENTARES - COLETADO CAIXA)</t>
          </r>
        </is>
      </c>
      <c r="C86" s="57" t="inlineStr">
        <is>
          <r>
            <t xml:space="preserve">SINAPI</t>
          </r>
        </is>
      </c>
      <c r="D86" s="57" t="inlineStr">
        <is>
          <r>
            <t xml:space="preserve">Encargos Complementares</t>
          </r>
        </is>
      </c>
      <c r="E86" s="57" t="inlineStr">
        <is>
          <r>
            <t xml:space="preserve">H</t>
          </r>
        </is>
      </c>
      <c r="F86" s="59" t="n">
        <v>6.80122856</v>
      </c>
      <c r="G86" s="60" t="n">
        <v>1.43</v>
      </c>
      <c r="H86" s="60" t="n">
        <f>ROUND(F86*G86,2)</f>
        <v>9.7257568408</v>
      </c>
      <c r="I86" s="61" t="n">
        <f>H86/VALOR_TOTAL*100</f>
        <v>0.006927925788562769</v>
      </c>
      <c r="J86" s="61" t="n">
        <f>I86+J85</f>
        <v>99.9577518454095</v>
      </c>
      <c r="K86" s="57" t="inlineStr">
        <f>IF(J86&lt;=50,"A",IF(J86&lt;=80,"B","C"))</f>
        <is>
          <r>
            <t xml:space="preserve">C</t>
          </r>
        </is>
      </c>
    </row>
    <row r="87" customHeight="1" ht="15">
      <c r="A87" s="57" t="inlineStr">
        <is>
          <r>
            <t xml:space="preserve">00001214</t>
          </r>
        </is>
      </c>
      <c r="B87" s="58" t="inlineStr">
        <is>
          <r>
            <t xml:space="preserve">CARPINTEIRO DE ESQUADRIAS (HORISTA)</t>
          </r>
        </is>
      </c>
      <c r="C87" s="57" t="inlineStr">
        <is>
          <r>
            <t xml:space="preserve">SINAPI</t>
          </r>
        </is>
      </c>
      <c r="D87" s="57" t="inlineStr">
        <is>
          <r>
            <t xml:space="preserve">Mão de Obra</t>
          </r>
        </is>
      </c>
      <c r="E87" s="57" t="inlineStr">
        <is>
          <r>
            <t xml:space="preserve">H</t>
          </r>
        </is>
      </c>
      <c r="F87" s="67" t="n">
        <v>0.334412940288</v>
      </c>
      <c r="G87" s="60" t="n">
        <v>21.93</v>
      </c>
      <c r="H87" s="60" t="n">
        <f>ROUND(F87*G87,2)</f>
        <v>7.33367578051584</v>
      </c>
      <c r="I87" s="61" t="n">
        <f>H87/VALOR_TOTAL*100</f>
        <v>0.005223980240967518</v>
      </c>
      <c r="J87" s="61" t="n">
        <f>I87+J86</f>
        <v>99.96297320729029</v>
      </c>
      <c r="K87" s="57" t="inlineStr">
        <f>IF(J87&lt;=50,"A",IF(J87&lt;=80,"B","C"))</f>
        <is>
          <r>
            <t xml:space="preserve">C</t>
          </r>
        </is>
      </c>
    </row>
    <row r="88" customHeight="1" ht="15">
      <c r="A88" s="57" t="inlineStr">
        <is>
          <r>
            <t xml:space="preserve">00002705</t>
          </r>
        </is>
      </c>
      <c r="B88" s="58" t="inlineStr">
        <is>
          <r>
            <t xml:space="preserve">ENERGIA ELETRICA ATE 2000 KWH INDUSTRIAL, SEM DEMANDA</t>
          </r>
        </is>
      </c>
      <c r="C88" s="57" t="inlineStr">
        <is>
          <r>
            <t xml:space="preserve">SINAPI</t>
          </r>
        </is>
      </c>
      <c r="D88" s="57" t="inlineStr">
        <is>
          <r>
            <t xml:space="preserve">Especiais</t>
          </r>
        </is>
      </c>
      <c r="E88" s="57" t="inlineStr">
        <is>
          <r>
            <t xml:space="preserve">KWH</t>
          </r>
        </is>
      </c>
      <c r="F88" s="59" t="n">
        <v>3.8495758693875</v>
      </c>
      <c r="G88" s="60" t="n">
        <v>1.58</v>
      </c>
      <c r="H88" s="60" t="n">
        <f>ROUND(F88*G88,2)</f>
        <v>6.08232987363225</v>
      </c>
      <c r="I88" s="61" t="n">
        <f>H88/VALOR_TOTAL*100</f>
        <v>0.0043326119165669474</v>
      </c>
      <c r="J88" s="61" t="n">
        <f>I88+J87</f>
        <v>99.96730415957337</v>
      </c>
      <c r="K88" s="57" t="inlineStr">
        <f>IF(J88&lt;=50,"A",IF(J88&lt;=80,"B","C"))</f>
        <is>
          <r>
            <t xml:space="preserve">C</t>
          </r>
        </is>
      </c>
    </row>
    <row r="89" customHeight="1" ht="15">
      <c r="A89" s="57" t="inlineStr">
        <is>
          <r>
            <t xml:space="preserve">00043132</t>
          </r>
        </is>
      </c>
      <c r="B89" s="58" t="inlineStr">
        <is>
          <r>
            <t xml:space="preserve">ARAME RECOZIDO 16 BWG, D = 1,65 MM (0,016 KG/M) OU 18 BWG, D = 1,25 MM (0,01 KG/M)</t>
          </r>
        </is>
      </c>
      <c r="C89" s="57" t="inlineStr">
        <is>
          <r>
            <t xml:space="preserve">SINAPI</t>
          </r>
        </is>
      </c>
      <c r="D89" s="57" t="inlineStr">
        <is>
          <r>
            <t xml:space="preserve">Material</t>
          </r>
        </is>
      </c>
      <c r="E89" s="57" t="inlineStr">
        <is>
          <r>
            <t xml:space="preserve">KG</t>
          </r>
        </is>
      </c>
      <c r="F89" s="68" t="n">
        <v>0.197068656</v>
      </c>
      <c r="G89" s="60" t="n">
        <v>25.22</v>
      </c>
      <c r="H89" s="60" t="n">
        <f>ROUND(F89*G89,2)</f>
        <v>4.97007150432</v>
      </c>
      <c r="I89" s="61" t="n">
        <f>H89/VALOR_TOTAL*100</f>
        <v>0.0035403194948628</v>
      </c>
      <c r="J89" s="61" t="n">
        <f>I89+J88</f>
        <v>99.97084442813373</v>
      </c>
      <c r="K89" s="57" t="inlineStr">
        <f>IF(J89&lt;=50,"A",IF(J89&lt;=80,"B","C"))</f>
        <is>
          <r>
            <t xml:space="preserve">C</t>
          </r>
        </is>
      </c>
    </row>
    <row r="90" customHeight="1" ht="28">
      <c r="A90" s="57" t="inlineStr">
        <is>
          <r>
            <t xml:space="preserve">00043466</t>
          </r>
        </is>
      </c>
      <c r="B90" s="58" t="inlineStr">
        <is>
          <r>
            <t xml:space="preserve">FERRAMENTAS - FAMILIA PINTOR - HORISTA (ENCARGOS COMPLEMENTARES - COLETADO CAIXA)</t>
          </r>
        </is>
      </c>
      <c r="C90" s="57" t="inlineStr">
        <is>
          <r>
            <t xml:space="preserve">SINAPI</t>
          </r>
        </is>
      </c>
      <c r="D90" s="57" t="inlineStr">
        <is>
          <r>
            <t xml:space="preserve">Encargos Complementares</t>
          </r>
        </is>
      </c>
      <c r="E90" s="57" t="inlineStr">
        <is>
          <r>
            <t xml:space="preserve">H</t>
          </r>
        </is>
      </c>
      <c r="F90" s="59" t="n">
        <v>2.162706</v>
      </c>
      <c r="G90" s="60" t="n">
        <v>2.05</v>
      </c>
      <c r="H90" s="60" t="n">
        <f>ROUND(F90*G90,2)</f>
        <v>4.4335473</v>
      </c>
      <c r="I90" s="61" t="n">
        <f>H90/VALOR_TOTAL*100</f>
        <v>0.0031581384541335415</v>
      </c>
      <c r="J90" s="61" t="n">
        <f>I90+J89</f>
        <v>99.97400003974788</v>
      </c>
      <c r="K90" s="57" t="inlineStr">
        <f>IF(J90&lt;=50,"A",IF(J90&lt;=80,"B","C"))</f>
        <is>
          <r>
            <t xml:space="preserve">C</t>
          </r>
        </is>
      </c>
    </row>
    <row r="91" customHeight="1" ht="15">
      <c r="A91" s="57" t="inlineStr">
        <is>
          <r>
            <t xml:space="preserve">00004491</t>
          </r>
        </is>
      </c>
      <c r="B91" s="58" t="inlineStr">
        <is>
          <r>
            <t xml:space="preserve">PONTALETE *7,5 X 7,5* CM EM PINUS, MISTA OU EQUIVALENTE DA REGIAO - BRUTA</t>
          </r>
        </is>
      </c>
      <c r="C91" s="57" t="inlineStr">
        <is>
          <r>
            <t xml:space="preserve">SINAPI</t>
          </r>
        </is>
      </c>
      <c r="D91" s="57" t="inlineStr">
        <is>
          <r>
            <t xml:space="preserve">Material</t>
          </r>
        </is>
      </c>
      <c r="E91" s="57" t="inlineStr">
        <is>
          <r>
            <t xml:space="preserve">M</t>
          </r>
        </is>
      </c>
      <c r="F91" s="65" t="n">
        <v>0.6068</v>
      </c>
      <c r="G91" s="60" t="n">
        <v>7.08</v>
      </c>
      <c r="H91" s="60" t="n">
        <f>ROUND(F91*G91,2)</f>
        <v>4.296144</v>
      </c>
      <c r="I91" s="61" t="n">
        <f>H91/VALOR_TOTAL*100</f>
        <v>0.0030602622804757466</v>
      </c>
      <c r="J91" s="61" t="n">
        <f>I91+J90</f>
        <v>99.9770630487639</v>
      </c>
      <c r="K91" s="57" t="inlineStr">
        <f>IF(J91&lt;=50,"A",IF(J91&lt;=80,"B","C"))</f>
        <is>
          <r>
            <t xml:space="preserve">C</t>
          </r>
        </is>
      </c>
    </row>
    <row r="92" customHeight="1" ht="28">
      <c r="A92" s="57" t="inlineStr">
        <is>
          <r>
            <t xml:space="preserve">00043490</t>
          </r>
        </is>
      </c>
      <c r="B92" s="58" t="inlineStr">
        <is>
          <r>
            <t xml:space="preserve">EPI - FAMILIA PINTOR - HORISTA (ENCARGOS COMPLEMENTARES - COLETADO CAIXA)</t>
          </r>
        </is>
      </c>
      <c r="C92" s="57" t="inlineStr">
        <is>
          <r>
            <t xml:space="preserve">SINAPI</t>
          </r>
        </is>
      </c>
      <c r="D92" s="57" t="inlineStr">
        <is>
          <r>
            <t xml:space="preserve">Encargos Complementares</t>
          </r>
        </is>
      </c>
      <c r="E92" s="57" t="inlineStr">
        <is>
          <r>
            <t xml:space="preserve">H</t>
          </r>
        </is>
      </c>
      <c r="F92" s="59" t="n">
        <v>2.162706</v>
      </c>
      <c r="G92" s="60" t="n">
        <v>1.85</v>
      </c>
      <c r="H92" s="60" t="n">
        <f>ROUND(F92*G92,2)</f>
        <v>4.0010061</v>
      </c>
      <c r="I92" s="61" t="n">
        <f>H92/VALOR_TOTAL*100</f>
        <v>0.002850027385437586</v>
      </c>
      <c r="J92" s="61" t="n">
        <f>I92+J91</f>
        <v>99.97991235947646</v>
      </c>
      <c r="K92" s="57" t="inlineStr">
        <f>IF(J92&lt;=50,"A",IF(J92&lt;=80,"B","C"))</f>
        <is>
          <r>
            <t xml:space="preserve">C</t>
          </r>
        </is>
      </c>
    </row>
    <row r="93" customHeight="1" ht="20">
      <c r="A93" s="57" t="inlineStr">
        <is>
          <r>
            <t xml:space="preserve">00010535</t>
          </r>
        </is>
      </c>
      <c r="B93" s="58" t="inlineStr">
        <is>
          <r>
            <t xml:space="preserve">BETONEIRA, CAPACIDADE NOMINAL 400 L, CAPACIDADE DE MISTURA 280 L, MOTOR ELETRICO TRIFASICO 220/380 V, POTENCIA 2 CV, SEM CARREGADOR</t>
          </r>
        </is>
      </c>
      <c r="C93" s="57" t="inlineStr">
        <is>
          <r>
            <t xml:space="preserve">SINAPI</t>
          </r>
        </is>
      </c>
      <c r="D93" s="57" t="inlineStr">
        <is>
          <r>
            <t xml:space="preserve">Equipamento</t>
          </r>
        </is>
      </c>
      <c r="E93" s="57" t="inlineStr">
        <is>
          <r>
            <t xml:space="preserve">UN</t>
          </r>
        </is>
      </c>
      <c r="F93" s="69" t="n">
        <v>6.95508928322336E-4</v>
      </c>
      <c r="G93" s="60" t="n">
        <v>5717.84</v>
      </c>
      <c r="H93" s="60" t="n">
        <f>ROUND(F93*G93,2)</f>
        <v>3.9768087707185855</v>
      </c>
      <c r="I93" s="61" t="n">
        <f>H93/VALOR_TOTAL*100</f>
        <v>0.0028327909580533636</v>
      </c>
      <c r="J93" s="61" t="n">
        <f>I93+J92</f>
        <v>99.98274742363544</v>
      </c>
      <c r="K93" s="57" t="inlineStr">
        <f>IF(J93&lt;=50,"A",IF(J93&lt;=80,"B","C"))</f>
        <is>
          <r>
            <t xml:space="preserve">C</t>
          </r>
        </is>
      </c>
    </row>
    <row r="94" customHeight="1" ht="20">
      <c r="A94" s="57" t="inlineStr">
        <is>
          <r>
            <t xml:space="preserve">00006114</t>
          </r>
        </is>
      </c>
      <c r="B94" s="58" t="inlineStr">
        <is>
          <r>
            <t xml:space="preserve">AJUDANTE DE ARMADOR (HORISTA)</t>
          </r>
        </is>
      </c>
      <c r="C94" s="57" t="inlineStr">
        <is>
          <r>
            <t xml:space="preserve">SINAPI</t>
          </r>
        </is>
      </c>
      <c r="D94" s="57" t="inlineStr">
        <is>
          <r>
            <t xml:space="preserve">Mão de Obra</t>
          </r>
        </is>
      </c>
      <c r="E94" s="57" t="inlineStr">
        <is>
          <r>
            <t xml:space="preserve">H</t>
          </r>
        </is>
      </c>
      <c r="F94" s="70" t="n">
        <v>0.18129323442415105</v>
      </c>
      <c r="G94" s="60" t="n">
        <v>20.82</v>
      </c>
      <c r="H94" s="60" t="n">
        <f>ROUND(F94*G94,2)</f>
        <v>3.7745251407108245</v>
      </c>
      <c r="I94" s="61" t="n">
        <f>H94/VALOR_TOTAL*100</f>
        <v>0.002688698729564173</v>
      </c>
      <c r="J94" s="61" t="n">
        <f>I94+J93</f>
        <v>99.98543289898204</v>
      </c>
      <c r="K94" s="57" t="inlineStr">
        <f>IF(J94&lt;=50,"A",IF(J94&lt;=80,"B","C"))</f>
        <is>
          <r>
            <t xml:space="preserve">C</t>
          </r>
        </is>
      </c>
    </row>
    <row r="95" customHeight="1" ht="20">
      <c r="A95" s="57" t="inlineStr">
        <is>
          <r>
            <t xml:space="preserve">00004230</t>
          </r>
        </is>
      </c>
      <c r="B95" s="58" t="inlineStr">
        <is>
          <r>
            <t xml:space="preserve">OPERADOR DE MAQUINAS E TRATORES DIVERSOS - TERRAPLANAGEM (HORISTA)</t>
          </r>
        </is>
      </c>
      <c r="C95" s="57" t="inlineStr">
        <is>
          <r>
            <t xml:space="preserve">SINAPI</t>
          </r>
        </is>
      </c>
      <c r="D95" s="57" t="inlineStr">
        <is>
          <r>
            <t xml:space="preserve">Mão de Obra</t>
          </r>
        </is>
      </c>
      <c r="E95" s="57" t="inlineStr">
        <is>
          <r>
            <t xml:space="preserve">H</t>
          </r>
        </is>
      </c>
      <c r="F95" s="71" t="n">
        <v>0.1052270265024</v>
      </c>
      <c r="G95" s="60" t="n">
        <v>30.46</v>
      </c>
      <c r="H95" s="60" t="n">
        <f>ROUND(F95*G95,2)</f>
        <v>3.205215227263104</v>
      </c>
      <c r="I95" s="61" t="n">
        <f>H95/VALOR_TOTAL*100</f>
        <v>0.0022831635207757875</v>
      </c>
      <c r="J95" s="61" t="n">
        <f>I95+J94</f>
        <v>99.98771947082888</v>
      </c>
      <c r="K95" s="57" t="inlineStr">
        <f>IF(J95&lt;=50,"A",IF(J95&lt;=80,"B","C"))</f>
        <is>
          <r>
            <t xml:space="preserve">C</t>
          </r>
        </is>
      </c>
    </row>
    <row r="96" customHeight="1" ht="28">
      <c r="A96" s="57" t="inlineStr">
        <is>
          <r>
            <t xml:space="preserve">00043459</t>
          </r>
        </is>
      </c>
      <c r="B96" s="58" t="inlineStr">
        <is>
          <r>
            <t xml:space="preserve">FERRAMENTAS - FAMILIA CARPINTEIRO DE FORMAS - HORISTA (ENCARGOS COMPLEMENTARES - COLETADO CAIXA)</t>
          </r>
        </is>
      </c>
      <c r="C96" s="57" t="inlineStr">
        <is>
          <r>
            <t xml:space="preserve">SINAPI</t>
          </r>
        </is>
      </c>
      <c r="D96" s="57" t="inlineStr">
        <is>
          <r>
            <t xml:space="preserve">Encargos Complementares</t>
          </r>
        </is>
      </c>
      <c r="E96" s="57" t="inlineStr">
        <is>
          <r>
            <t xml:space="preserve">H</t>
          </r>
        </is>
      </c>
      <c r="F96" s="59" t="n">
        <v>6.80122856</v>
      </c>
      <c r="G96" s="60" t="n">
        <v>0.44</v>
      </c>
      <c r="H96" s="60" t="n">
        <f>ROUND(F96*G96,2)</f>
        <v>2.9925405664</v>
      </c>
      <c r="I96" s="61" t="n">
        <f>H96/VALOR_TOTAL*100</f>
        <v>0.002131669473403929</v>
      </c>
      <c r="J96" s="61" t="n">
        <f>I96+J95</f>
        <v>99.9898493305865</v>
      </c>
      <c r="K96" s="57" t="inlineStr">
        <f>IF(J96&lt;=50,"A",IF(J96&lt;=80,"B","C"))</f>
        <is>
          <r>
            <t xml:space="preserve">C</t>
          </r>
        </is>
      </c>
    </row>
    <row r="97" customHeight="1" ht="15">
      <c r="A97" s="57" t="inlineStr">
        <is>
          <r>
            <t xml:space="preserve">00005068</t>
          </r>
        </is>
      </c>
      <c r="B97" s="58" t="inlineStr">
        <is>
          <r>
            <t xml:space="preserve">PREGO DE ACO POLIDO COM CABECA 17 X 21 (2 X 11)</t>
          </r>
        </is>
      </c>
      <c r="C97" s="57" t="inlineStr">
        <is>
          <r>
            <t xml:space="preserve">SINAPI</t>
          </r>
        </is>
      </c>
      <c r="D97" s="57" t="inlineStr">
        <is>
          <r>
            <t xml:space="preserve">Material</t>
          </r>
        </is>
      </c>
      <c r="E97" s="57" t="inlineStr">
        <is>
          <r>
            <t xml:space="preserve">KG</t>
          </r>
        </is>
      </c>
      <c r="F97" s="65" t="n">
        <v>0.1558</v>
      </c>
      <c r="G97" s="60" t="n">
        <v>18.31</v>
      </c>
      <c r="H97" s="60" t="n">
        <f>ROUND(F97*G97,2)</f>
        <v>2.852698</v>
      </c>
      <c r="I97" s="61" t="n">
        <f>H97/VALOR_TOTAL*100</f>
        <v>0.002032055742775057</v>
      </c>
      <c r="J97" s="61" t="n">
        <f>I97+J96</f>
        <v>99.9918794644692</v>
      </c>
      <c r="K97" s="57" t="inlineStr">
        <f>IF(J97&lt;=50,"A",IF(J97&lt;=80,"B","C"))</f>
        <is>
          <r>
            <t xml:space="preserve">C</t>
          </r>
        </is>
      </c>
    </row>
    <row r="98" customHeight="1" ht="15">
      <c r="A98" s="57" t="inlineStr">
        <is>
          <r>
            <t xml:space="preserve">00004517</t>
          </r>
        </is>
      </c>
      <c r="B98" s="58" t="inlineStr">
        <is>
          <r>
            <t xml:space="preserve">SARRAFO *2,5 X 7,5* CM EM PINUS, MISTA OU EQUIVALENTE DA REGIAO - BRUTA</t>
          </r>
        </is>
      </c>
      <c r="C98" s="57" t="inlineStr">
        <is>
          <r>
            <t xml:space="preserve">SINAPI</t>
          </r>
        </is>
      </c>
      <c r="D98" s="57" t="inlineStr">
        <is>
          <r>
            <t xml:space="preserve">Material</t>
          </r>
        </is>
      </c>
      <c r="E98" s="57" t="inlineStr">
        <is>
          <r>
            <t xml:space="preserve">M</t>
          </r>
        </is>
      </c>
      <c r="F98" s="59" t="n">
        <v>1.1227392</v>
      </c>
      <c r="G98" s="60" t="n">
        <v>2.48</v>
      </c>
      <c r="H98" s="60" t="n">
        <f>ROUND(F98*G98,2)</f>
        <v>2.784393216</v>
      </c>
      <c r="I98" s="61" t="n">
        <f>H98/VALOR_TOTAL*100</f>
        <v>0.0019834003545824716</v>
      </c>
      <c r="J98" s="61" t="n">
        <f>I98+J97</f>
        <v>99.99385973541445</v>
      </c>
      <c r="K98" s="57" t="inlineStr">
        <f>IF(J98&lt;=50,"A",IF(J98&lt;=80,"B","C"))</f>
        <is>
          <r>
            <t xml:space="preserve">C</t>
          </r>
        </is>
      </c>
    </row>
    <row r="99" customHeight="1" ht="20">
      <c r="A99" s="57" t="inlineStr">
        <is>
          <r>
            <t xml:space="preserve">00039017</t>
          </r>
        </is>
      </c>
      <c r="B99" s="58" t="inlineStr">
        <is>
          <r>
            <t xml:space="preserve">ESPACADOR / DISTANCIADOR CIRCULAR COM ENTRADA LATERAL, EM PLASTICO, PARA VERGALHAO *4,2 A 12,5* MM, COBRIMENTO 20 MM</t>
          </r>
        </is>
      </c>
      <c r="C99" s="57" t="inlineStr">
        <is>
          <r>
            <t xml:space="preserve">SINAPI</t>
          </r>
        </is>
      </c>
      <c r="D99" s="57" t="inlineStr">
        <is>
          <r>
            <t xml:space="preserve">Material</t>
          </r>
        </is>
      </c>
      <c r="E99" s="57" t="inlineStr">
        <is>
          <r>
            <t xml:space="preserve">UN</t>
          </r>
        </is>
      </c>
      <c r="F99" s="59" t="n">
        <v>12.43247341184</v>
      </c>
      <c r="G99" s="60" t="n">
        <v>0.22</v>
      </c>
      <c r="H99" s="60" t="n">
        <f>ROUND(F99*G99,2)</f>
        <v>2.7351441506048</v>
      </c>
      <c r="I99" s="61" t="n">
        <f>H99/VALOR_TOTAL*100</f>
        <v>0.0019483188821789366</v>
      </c>
      <c r="J99" s="61" t="n">
        <f>I99+J98</f>
        <v>99.99581151325256</v>
      </c>
      <c r="K99" s="57" t="inlineStr">
        <f>IF(J99&lt;=50,"A",IF(J99&lt;=80,"B","C"))</f>
        <is>
          <r>
            <t xml:space="preserve">C</t>
          </r>
        </is>
      </c>
    </row>
    <row r="100" customHeight="1" ht="36">
      <c r="A100" s="57" t="inlineStr">
        <is>
          <r>
            <t xml:space="preserve">00036531</t>
          </r>
        </is>
      </c>
      <c r="B100" s="58"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C100" s="57" t="inlineStr">
        <is>
          <r>
            <t xml:space="preserve">SINAPI</t>
          </r>
        </is>
      </c>
      <c r="D100" s="57" t="inlineStr">
        <is>
          <r>
            <t xml:space="preserve">Equipamento</t>
          </r>
        </is>
      </c>
      <c r="E100" s="57" t="inlineStr">
        <is>
          <r>
            <t xml:space="preserve">UN</t>
          </r>
        </is>
      </c>
      <c r="F100" s="72" t="n">
        <v>4.9704E-6</v>
      </c>
      <c r="G100" s="60" t="n">
        <v>466463.38</v>
      </c>
      <c r="H100" s="60" t="n">
        <f>ROUND(F100*G100,2)</f>
        <v>2.318509583952</v>
      </c>
      <c r="I100" s="61" t="n">
        <f>H100/VALOR_TOTAL*100</f>
        <v>0.0016515385486822187</v>
      </c>
      <c r="J100" s="61" t="n">
        <f>I100+J99</f>
        <v>99.99746411346581</v>
      </c>
      <c r="K100" s="57" t="inlineStr">
        <f>IF(J100&lt;=50,"A",IF(J100&lt;=80,"B","C"))</f>
        <is>
          <r>
            <t xml:space="preserve">C</t>
          </r>
        </is>
      </c>
    </row>
    <row r="101" customHeight="1" ht="15">
      <c r="A101" s="57" t="inlineStr">
        <is>
          <r>
            <t xml:space="preserve">00037395</t>
          </r>
        </is>
      </c>
      <c r="B101" s="58" t="inlineStr">
        <is>
          <r>
            <t xml:space="preserve">PINO DE ACO COM FURO, HASTE = 27 MM (ACAO DIRETA)</t>
          </r>
        </is>
      </c>
      <c r="C101" s="57" t="inlineStr">
        <is>
          <r>
            <t xml:space="preserve">SINAPI</t>
          </r>
        </is>
      </c>
      <c r="D101" s="57" t="inlineStr">
        <is>
          <r>
            <t xml:space="preserve">Material</t>
          </r>
        </is>
      </c>
      <c r="E101" s="57" t="inlineStr">
        <is>
          <r>
            <t xml:space="preserve">CENTO</t>
          </r>
        </is>
      </c>
      <c r="F101" s="65" t="n">
        <v>0.0495</v>
      </c>
      <c r="G101" s="60" t="n">
        <v>45.17</v>
      </c>
      <c r="H101" s="60" t="n">
        <f>ROUND(F101*G101,2)</f>
        <v>2.235915</v>
      </c>
      <c r="I101" s="61" t="n">
        <f>H101/VALOR_TOTAL*100</f>
        <v>0.0015927041404687388</v>
      </c>
      <c r="J101" s="61" t="n">
        <f>I101+J100</f>
        <v>99.99905972746487</v>
      </c>
      <c r="K101" s="57" t="inlineStr">
        <f>IF(J101&lt;=50,"A",IF(J101&lt;=80,"B","C"))</f>
        <is>
          <r>
            <t xml:space="preserve">C</t>
          </r>
        </is>
      </c>
    </row>
    <row r="102" customHeight="1" ht="15">
      <c r="A102" s="57" t="inlineStr">
        <is>
          <r>
            <t xml:space="preserve">00004234</t>
          </r>
        </is>
      </c>
      <c r="B102" s="58" t="inlineStr">
        <is>
          <r>
            <t xml:space="preserve">OPERADOR DE ESCAVADEIRA (HORISTA)</t>
          </r>
        </is>
      </c>
      <c r="C102" s="57" t="inlineStr">
        <is>
          <r>
            <t xml:space="preserve">SINAPI</t>
          </r>
        </is>
      </c>
      <c r="D102" s="57" t="inlineStr">
        <is>
          <r>
            <t xml:space="preserve">Mão de Obra</t>
          </r>
        </is>
      </c>
      <c r="E102" s="57" t="inlineStr">
        <is>
          <r>
            <t xml:space="preserve">H</t>
          </r>
        </is>
      </c>
      <c r="F102" s="66" t="n">
        <v>0.05361162</v>
      </c>
      <c r="G102" s="60" t="n">
        <v>26.55</v>
      </c>
      <c r="H102" s="60" t="n">
        <f>ROUND(F102*G102,2)</f>
        <v>1.423388511</v>
      </c>
      <c r="I102" s="61" t="n">
        <f>H102/VALOR_TOTAL*100</f>
        <v>0.0010139190331319987</v>
      </c>
      <c r="J102" s="61" t="n">
        <f>I102+J101</f>
        <v>100.00007123276782</v>
      </c>
      <c r="K102" s="57" t="inlineStr">
        <f>IF(J102&lt;=50,"A",IF(J102&lt;=80,"B","C"))</f>
        <is>
          <r>
            <t xml:space="preserve">C</t>
          </r>
        </is>
      </c>
    </row>
    <row r="103" customHeight="1" ht="20">
      <c r="A103" s="57" t="inlineStr">
        <is>
          <r>
            <t xml:space="preserve">00013896</t>
          </r>
        </is>
      </c>
      <c r="B103" s="58" t="inlineStr">
        <is>
          <r>
            <t xml:space="preserve">VIBRADOR DE IMERSAO, DIAMETRO DA PONTEIRA DE *45* MM, COM MOTOR ELETRICO TRIFASICO DE 2 HP (2 CV)</t>
          </r>
        </is>
      </c>
      <c r="C103" s="57" t="inlineStr">
        <is>
          <r>
            <t xml:space="preserve">SINAPI</t>
          </r>
        </is>
      </c>
      <c r="D103" s="57" t="inlineStr">
        <is>
          <r>
            <t xml:space="preserve">Equipamento</t>
          </r>
        </is>
      </c>
      <c r="E103" s="57" t="inlineStr">
        <is>
          <r>
            <t xml:space="preserve">UN</t>
          </r>
        </is>
      </c>
      <c r="F103" s="73" t="n">
        <v>3.23039530688E-4</v>
      </c>
      <c r="G103" s="60" t="n">
        <v>3581.62</v>
      </c>
      <c r="H103" s="60" t="n">
        <f>ROUND(F103*G103,2)</f>
        <v>1.1570048439027545</v>
      </c>
      <c r="I103" s="61" t="n">
        <f>H103/VALOR_TOTAL*100</f>
        <v>8.241665740541586E-4</v>
      </c>
      <c r="J103" s="61" t="n">
        <f>I103+J102</f>
        <v>100.00089753287446</v>
      </c>
      <c r="K103" s="57" t="inlineStr">
        <f>IF(J103&lt;=50,"A",IF(J103&lt;=80,"B","C"))</f>
        <is>
          <r>
            <t xml:space="preserve">C</t>
          </r>
        </is>
      </c>
    </row>
    <row r="104" customHeight="1" ht="20">
      <c r="A104" s="57" t="inlineStr">
        <is>
          <r>
            <t xml:space="preserve">00036397</t>
          </r>
        </is>
      </c>
      <c r="B104" s="58" t="inlineStr">
        <is>
          <r>
            <t xml:space="preserve">BETONEIRA, CAPACIDADE NOMINAL 600 L, CAPACIDADE DE MISTURA 360 L, MOTOR ELETRICO TRIFASICO 220/380V, POTENCIA 4CV, SEM CARREGADOR</t>
          </r>
        </is>
      </c>
      <c r="C104" s="57" t="inlineStr">
        <is>
          <r>
            <t xml:space="preserve">SINAPI</t>
          </r>
        </is>
      </c>
      <c r="D104" s="57" t="inlineStr">
        <is>
          <r>
            <t xml:space="preserve">Equipamento</t>
          </r>
        </is>
      </c>
      <c r="E104" s="57" t="inlineStr">
        <is>
          <r>
            <t xml:space="preserve">UN</t>
          </r>
        </is>
      </c>
      <c r="F104" s="64" t="n">
        <v>3.643466666E-5</v>
      </c>
      <c r="G104" s="60" t="n">
        <v>23259.01</v>
      </c>
      <c r="H104" s="60" t="n">
        <f>ROUND(F104*G104,2)</f>
        <v>0.8474342761916066</v>
      </c>
      <c r="I104" s="61" t="n">
        <f>H104/VALOR_TOTAL*100</f>
        <v>6.036508903359477E-4</v>
      </c>
      <c r="J104" s="61" t="n">
        <f>I104+J103</f>
        <v>100.00150301140089</v>
      </c>
      <c r="K104" s="57" t="inlineStr">
        <f>IF(J104&lt;=50,"A",IF(J104&lt;=80,"B","C"))</f>
        <is>
          <r>
            <t xml:space="preserve">C</t>
          </r>
        </is>
      </c>
    </row>
    <row r="105" customHeight="1" ht="15">
      <c r="A105" s="57" t="inlineStr">
        <is>
          <r>
            <t xml:space="preserve">00020247</t>
          </r>
        </is>
      </c>
      <c r="B105" s="58" t="inlineStr">
        <is>
          <r>
            <t xml:space="preserve">PREGO DE ACO POLIDO COM CABECA 15 X 15 (1 1/4 X 13)</t>
          </r>
        </is>
      </c>
      <c r="C105" s="57" t="inlineStr">
        <is>
          <r>
            <t xml:space="preserve">SINAPI</t>
          </r>
        </is>
      </c>
      <c r="D105" s="57" t="inlineStr">
        <is>
          <r>
            <t xml:space="preserve">Material</t>
          </r>
        </is>
      </c>
      <c r="E105" s="57" t="inlineStr">
        <is>
          <r>
            <t xml:space="preserve">KG</t>
          </r>
        </is>
      </c>
      <c r="F105" s="66" t="n">
        <v>0.02346624</v>
      </c>
      <c r="G105" s="60" t="n">
        <v>20.27</v>
      </c>
      <c r="H105" s="60" t="n">
        <f>ROUND(F105*G105,2)</f>
        <v>0.4756606848</v>
      </c>
      <c r="I105" s="61" t="n">
        <f>H105/VALOR_TOTAL*100</f>
        <v>3.3882627118613884E-4</v>
      </c>
      <c r="J105" s="61" t="n">
        <f>I105+J104</f>
        <v>100.00184492868641</v>
      </c>
      <c r="K105" s="57" t="inlineStr">
        <f>IF(J105&lt;=50,"A",IF(J105&lt;=80,"B","C"))</f>
        <is>
          <r>
            <t xml:space="preserve">C</t>
          </r>
        </is>
      </c>
    </row>
    <row r="106" customHeight="1" ht="20">
      <c r="A106" s="57" t="inlineStr">
        <is>
          <r>
            <t xml:space="preserve">00002692</t>
          </r>
        </is>
      </c>
      <c r="B106" s="58" t="inlineStr">
        <is>
          <r>
            <t xml:space="preserve">DESMOLDANTE PROTETOR PARA FORMAS DE MADEIRA, DE BASE OLEOSA EMULSIONADA EM AGUA</t>
          </r>
        </is>
      </c>
      <c r="C106" s="57" t="inlineStr">
        <is>
          <r>
            <t xml:space="preserve">SINAPI</t>
          </r>
        </is>
      </c>
      <c r="D106" s="57" t="inlineStr">
        <is>
          <r>
            <t xml:space="preserve">Material</t>
          </r>
        </is>
      </c>
      <c r="E106" s="57" t="inlineStr">
        <is>
          <r>
            <t xml:space="preserve">L</t>
          </r>
        </is>
      </c>
      <c r="F106" s="66" t="n">
        <v>0.03296032</v>
      </c>
      <c r="G106" s="60" t="n">
        <v>8.98</v>
      </c>
      <c r="H106" s="60" t="n">
        <f>ROUND(F106*G106,2)</f>
        <v>0.2959836736</v>
      </c>
      <c r="I106" s="61" t="n">
        <f>H106/VALOR_TOTAL*100</f>
        <v>2.1083736298288072E-4</v>
      </c>
      <c r="J106" s="61" t="n">
        <f>I106+J105</f>
        <v>100.00205862698984</v>
      </c>
      <c r="K106" s="57" t="inlineStr">
        <f>IF(J106&lt;=50,"A",IF(J106&lt;=80,"B","C"))</f>
        <is>
          <r>
            <t xml:space="preserve">C</t>
          </r>
        </is>
      </c>
    </row>
    <row r="107" customHeight="1" ht="15">
      <c r="A107" s="57" t="inlineStr">
        <is>
          <r>
            <t xml:space="preserve">00004222</t>
          </r>
        </is>
      </c>
      <c r="B107" s="58" t="inlineStr">
        <is>
          <r>
            <t xml:space="preserve">GASOLINA COMUM</t>
          </r>
        </is>
      </c>
      <c r="C107" s="57" t="inlineStr">
        <is>
          <r>
            <t xml:space="preserve">SINAPI</t>
          </r>
        </is>
      </c>
      <c r="D107" s="57" t="inlineStr">
        <is>
          <r>
            <t xml:space="preserve">Material</t>
          </r>
        </is>
      </c>
      <c r="E107" s="57" t="inlineStr">
        <is>
          <r>
            <t xml:space="preserve">L</t>
          </r>
        </is>
      </c>
      <c r="F107" s="68" t="n">
        <v>0.028147428</v>
      </c>
      <c r="G107" s="60" t="n">
        <v>6.83</v>
      </c>
      <c r="H107" s="60" t="n">
        <f>ROUND(F107*G107,2)</f>
        <v>0.19224693324</v>
      </c>
      <c r="I107" s="61" t="n">
        <f>H107/VALOR_TOTAL*100</f>
        <v>1.369428115844141E-4</v>
      </c>
      <c r="J107" s="61" t="n">
        <f>I107+J106</f>
        <v>100.00219396924868</v>
      </c>
      <c r="K107" s="57" t="inlineStr">
        <f>IF(J107&lt;=50,"A",IF(J107&lt;=80,"B","C"))</f>
        <is>
          <r>
            <t xml:space="preserve">C</t>
          </r>
        </is>
      </c>
    </row>
    <row r="108" customHeight="1" ht="28">
      <c r="A108" s="57" t="inlineStr">
        <is>
          <r>
            <t xml:space="preserve">00043464</t>
          </r>
        </is>
      </c>
      <c r="B108" s="58" t="inlineStr">
        <is>
          <r>
            <t xml:space="preserve">FERRAMENTAS - FAMILIA OPERADOR ESCAVADEIRA - HORISTA (ENCARGOS COMPLEMENTARES - COLETADO CAIXA)</t>
          </r>
        </is>
      </c>
      <c r="C108" s="57" t="inlineStr">
        <is>
          <r>
            <t xml:space="preserve">SINAPI</t>
          </r>
        </is>
      </c>
      <c r="D108" s="57" t="inlineStr">
        <is>
          <r>
            <t xml:space="preserve">Encargos Complementares</t>
          </r>
        </is>
      </c>
      <c r="E108" s="57" t="inlineStr">
        <is>
          <r>
            <t xml:space="preserve">H</t>
          </r>
        </is>
      </c>
      <c r="F108" s="59" t="n">
        <v>18.21051647247</v>
      </c>
      <c r="G108" s="60" t="n">
        <v>0.01</v>
      </c>
      <c r="H108" s="60" t="n">
        <f>ROUND(F108*G108,2)</f>
        <v>0.1821051647247</v>
      </c>
      <c r="I108" s="61" t="n">
        <f>H108/VALOR_TOTAL*100</f>
        <v>1.2971854916567555E-4</v>
      </c>
      <c r="J108" s="61" t="n">
        <f>I108+J107</f>
        <v>100.00232218823075</v>
      </c>
      <c r="K108" s="57" t="inlineStr">
        <f>IF(J108&lt;=50,"A",IF(J108&lt;=80,"B","C"))</f>
        <is>
          <r>
            <t xml:space="preserve">C</t>
          </r>
        </is>
      </c>
    </row>
    <row r="109" customHeight="1" ht="20">
      <c r="A109" s="57" t="inlineStr">
        <is>
          <r>
            <t xml:space="preserve">00013458</t>
          </r>
        </is>
      </c>
      <c r="B109" s="58" t="inlineStr">
        <is>
          <r>
            <t xml:space="preserve">COMPACTADOR DE SOLOS DE PERCURSAO (SOQUETE) COM MOTOR A GASOLINA 4 TEMPOS DE 4 HP (4 CV)</t>
          </r>
        </is>
      </c>
      <c r="C109" s="57" t="inlineStr">
        <is>
          <r>
            <t xml:space="preserve">SINAPI</t>
          </r>
        </is>
      </c>
      <c r="D109" s="57" t="inlineStr">
        <is>
          <r>
            <t xml:space="preserve">Equipamento</t>
          </r>
        </is>
      </c>
      <c r="E109" s="57" t="inlineStr">
        <is>
          <r>
            <t xml:space="preserve">UN</t>
          </r>
        </is>
      </c>
      <c r="F109" s="71" t="n">
        <v>4.3994466E-6</v>
      </c>
      <c r="G109" s="60" t="n">
        <v>20232.75</v>
      </c>
      <c r="H109" s="60" t="n">
        <f>ROUND(F109*G109,2)</f>
        <v>0.08901290319615</v>
      </c>
      <c r="I109" s="61" t="n">
        <f>H109/VALOR_TOTAL*100</f>
        <v>6.340635465822768E-5</v>
      </c>
      <c r="J109" s="61" t="n">
        <f>I109+J108</f>
        <v>100.00238629772178</v>
      </c>
      <c r="K109" s="57" t="inlineStr">
        <f>IF(J109&lt;=50,"A",IF(J109&lt;=80,"B","C"))</f>
        <is>
          <r>
            <t xml:space="preserve">C</t>
          </r>
        </is>
      </c>
    </row>
    <row r="110" customHeight="1" ht="28">
      <c r="A110" s="57" t="inlineStr">
        <is>
          <r>
            <t xml:space="preserve">00037758</t>
          </r>
        </is>
      </c>
      <c r="B110" s="58" t="inlineStr">
        <is>
          <r>
            <t xml:space="preserve">CAMINHAO TRUCADO, PESO BRUTO TOTAL 23000 KG, CARGA UTIL MAXIMA 15285 KG, DISTANCIA ENTRE EIXOS 4,80 M, POTENCIA 326 CV (INCLUI CABINE E CHASSI, NAO INCLUI CARROCERIA)</t>
          </r>
        </is>
      </c>
      <c r="C110" s="57" t="inlineStr">
        <is>
          <r>
            <t xml:space="preserve">SINAPI</t>
          </r>
        </is>
      </c>
      <c r="D110" s="57" t="inlineStr">
        <is>
          <r>
            <t xml:space="preserve">Equipamento</t>
          </r>
        </is>
      </c>
      <c r="E110" s="57" t="inlineStr">
        <is>
          <r>
            <t xml:space="preserve">UN</t>
          </r>
        </is>
      </c>
      <c r="F110" s="71" t="n">
        <v>5.37456E-8</v>
      </c>
      <c r="G110" s="60" t="n">
        <v>709592.77</v>
      </c>
      <c r="H110" s="60" t="n">
        <f>ROUND(F110*G110,2)</f>
        <v>0.038137489179312</v>
      </c>
      <c r="I110" s="61" t="n">
        <f>H110/VALOR_TOTAL*100</f>
        <v>2.71663891171945E-5</v>
      </c>
      <c r="J110" s="61" t="n">
        <f>I110+J109</f>
        <v>100.00241479082891</v>
      </c>
      <c r="K110" s="57" t="inlineStr">
        <f>IF(J110&lt;=50,"A",IF(J110&lt;=80,"B","C"))</f>
        <is>
          <r>
            <t xml:space="preserve">C</t>
          </r>
        </is>
      </c>
    </row>
    <row r="111" customHeight="1" ht="15">
      <c r="A111" s="57" t="inlineStr">
        <is>
          <r>
            <t xml:space="preserve">00004093</t>
          </r>
        </is>
      </c>
      <c r="B111" s="58" t="inlineStr">
        <is>
          <r>
            <t xml:space="preserve">MOTORISTA DE CAMINHAO (HORISTA)</t>
          </r>
        </is>
      </c>
      <c r="C111" s="57" t="inlineStr">
        <is>
          <r>
            <t xml:space="preserve">SINAPI</t>
          </r>
        </is>
      </c>
      <c r="D111" s="57" t="inlineStr">
        <is>
          <r>
            <t xml:space="preserve">Mão de Obra</t>
          </r>
        </is>
      </c>
      <c r="E111" s="57" t="inlineStr">
        <is>
          <r>
            <t xml:space="preserve">H</t>
          </r>
        </is>
      </c>
      <c r="F111" s="72" t="n">
        <v>4.824432E-4</v>
      </c>
      <c r="G111" s="60" t="n">
        <v>26.55</v>
      </c>
      <c r="H111" s="60" t="n">
        <f>ROUND(F111*G111,2)</f>
        <v>0.01280886696</v>
      </c>
      <c r="I111" s="61" t="n">
        <f>H111/VALOR_TOTAL*100</f>
        <v>9.124110461222913E-6</v>
      </c>
      <c r="J111" s="61" t="n">
        <f>I111+J110</f>
        <v>100.0024219141057</v>
      </c>
      <c r="K111" s="57" t="inlineStr">
        <f>IF(J111&lt;=50,"A",IF(J111&lt;=80,"B","C"))</f>
        <is>
          <r>
            <t xml:space="preserve">C</t>
          </r>
        </is>
      </c>
    </row>
    <row r="112" customHeight="1" ht="20">
      <c r="A112" s="57" t="inlineStr">
        <is>
          <r>
            <t xml:space="preserve">00014618</t>
          </r>
        </is>
      </c>
      <c r="B112" s="58" t="inlineStr">
        <is>
          <r>
            <t xml:space="preserve">SERRA CIRCULAR DE BANCADA COM MOTOR ELETRICO, POTENCIA DE *1600* W, PARA DISCO DE DIAMETRO DE 10" (250 MM)</t>
          </r>
        </is>
      </c>
      <c r="C112" s="57" t="inlineStr">
        <is>
          <r>
            <t xml:space="preserve">SINAPI</t>
          </r>
        </is>
      </c>
      <c r="D112" s="57" t="inlineStr">
        <is>
          <r>
            <t xml:space="preserve">Equipamento</t>
          </r>
        </is>
      </c>
      <c r="E112" s="57" t="inlineStr">
        <is>
          <r>
            <t xml:space="preserve">UN</t>
          </r>
        </is>
      </c>
      <c r="F112" s="73" t="n">
        <v>7.123207168E-6</v>
      </c>
      <c r="G112" s="60" t="n">
        <v>1162.73</v>
      </c>
      <c r="H112" s="60" t="n">
        <f>ROUND(F112*G112,2)</f>
        <v>0.00828236667044864</v>
      </c>
      <c r="I112" s="61" t="n">
        <f>H112/VALOR_TOTAL*100</f>
        <v>5.8997590198660644E-6</v>
      </c>
      <c r="J112" s="61" t="n">
        <f>I112+J111</f>
        <v>100.00242903738247</v>
      </c>
      <c r="K112" s="57" t="inlineStr">
        <f>IF(J112&lt;=50,"A",IF(J112&lt;=80,"B","C"))</f>
        <is>
          <r>
            <t xml:space="preserve">C</t>
          </r>
        </is>
      </c>
    </row>
    <row r="113" customHeight="1" ht="28">
      <c r="A113" s="57" t="inlineStr">
        <is>
          <r>
            <t xml:space="preserve">00037736</t>
          </r>
        </is>
      </c>
      <c r="B113" s="58" t="inlineStr">
        <is>
          <r>
            <t xml:space="preserve">TANQUE DE ACO CARBONO NAO REVESTIDO, PARA TRANSPORTE DE AGUA COM CAPACIDADE DE 10 M3, COM BOMBA CENTRIFUGA POR TOMADA DE FORCA, VAZAO MAXIMA *75* M3/H (INCLUI MONTAGEM, NAO INCLUI CAMINHAO)</t>
          </r>
        </is>
      </c>
      <c r="C113" s="57" t="inlineStr">
        <is>
          <r>
            <t xml:space="preserve">SINAPI</t>
          </r>
        </is>
      </c>
      <c r="D113" s="57" t="inlineStr">
        <is>
          <r>
            <t xml:space="preserve">Equipamento</t>
          </r>
        </is>
      </c>
      <c r="E113" s="57" t="inlineStr">
        <is>
          <r>
            <t xml:space="preserve">UN</t>
          </r>
        </is>
      </c>
      <c r="F113" s="71" t="n">
        <v>6.59088E-8</v>
      </c>
      <c r="G113" s="60" t="n">
        <v>89250.0</v>
      </c>
      <c r="H113" s="60" t="n">
        <f>ROUND(F113*G113,2)</f>
        <v>0.0058823604</v>
      </c>
      <c r="I113" s="61" t="n">
        <f>H113/VALOR_TOTAL*100</f>
        <v>4.190168125715578E-6</v>
      </c>
      <c r="J113" s="61" t="n">
        <f>I113+J112</f>
        <v>100.00243616065924</v>
      </c>
      <c r="K113" s="57" t="inlineStr">
        <f>IF(J113&lt;=50,"A",IF(J113&lt;=80,"B","C"))</f>
        <is>
          <r>
            <t xml:space="preserve">C</t>
          </r>
        </is>
      </c>
    </row>
    <row r="114" customHeight="1" ht="18">
      <c r="A114" s="9" t="inlineStr"/>
      <c r="B114" s="9" t="inlineStr"/>
      <c r="C114" s="43" t="inlineStr">
        <is>
          <r>
            <t xml:space="preserve">
</t>
          </r>
        </is>
      </c>
      <c r="D114" s="43" t="inlineStr"/>
      <c r="E114" s="43" t="inlineStr"/>
      <c r="F114" s="43" t="inlineStr"/>
      <c r="G114" s="9" t="inlineStr"/>
      <c r="H114" s="9" t="inlineStr"/>
      <c r="I114" s="9" t="inlineStr"/>
      <c r="J114" s="9" t="inlineStr"/>
      <c r="K114" s="9" t="inlineStr"/>
    </row>
    <row r="115" customHeight="1" ht="18">
      <c r="A115" s="9" t="inlineStr"/>
      <c r="B115" s="9" t="inlineStr"/>
      <c r="C115" s="9" t="inlineStr"/>
      <c r="D115" s="9" t="inlineStr"/>
      <c r="E115" s="9" t="inlineStr"/>
      <c r="F115" s="9" t="inlineStr"/>
      <c r="G115" s="43" t="inlineStr">
        <f>"Subtotal até "&amp;TRUNC(J113,2)&amp;"%"</f>
        <is>
          <r>
            <rPr>
              <rFont val="Arial"/>
              <color rgb="000000"/>
              <sz val="8.0"/>
              <b val="true"/>
            </rPr>
            <t xml:space="preserve">Subtotal até 100,00%</t>
          </r>
        </is>
      </c>
      <c r="H115" s="43" t="inlineStr"/>
      <c r="I115" s="62" t="n">
        <f>SUM(H4:H113)</f>
        <v>140388.25</v>
      </c>
      <c r="J115" s="62" t="inlineStr"/>
      <c r="K115" s="62" t="inlineStr"/>
    </row>
    <row r="116" customHeight="1" ht="18">
      <c r="A116" s="9" t="inlineStr"/>
      <c r="B116" s="9" t="inlineStr"/>
      <c r="C116" s="9" t="inlineStr"/>
      <c r="D116" s="9" t="inlineStr"/>
      <c r="E116" s="9" t="inlineStr"/>
      <c r="F116" s="9" t="inlineStr"/>
      <c r="G116" s="43" t="inlineStr">
        <is>
          <r>
            <t xml:space="preserve">Outros:</t>
          </r>
        </is>
      </c>
      <c r="H116" s="43" t="inlineStr"/>
      <c r="I116" s="62" t="n">
        <f>I117-I115</f>
        <v>-3.42</v>
      </c>
      <c r="J116" s="62" t="inlineStr"/>
      <c r="K116" s="62" t="inlineStr"/>
    </row>
    <row r="117" customHeight="1" ht="18">
      <c r="A117" s="9" t="inlineStr"/>
      <c r="B117" s="9" t="inlineStr"/>
      <c r="C117" s="9" t="inlineStr"/>
      <c r="D117" s="9" t="inlineStr"/>
      <c r="E117" s="9" t="inlineStr"/>
      <c r="F117" s="9" t="inlineStr"/>
      <c r="G117" s="43" t="inlineStr">
        <is>
          <r>
            <t xml:space="preserve">Valor total do Orçamento:</t>
          </r>
        </is>
      </c>
      <c r="H117" s="43" t="inlineStr"/>
      <c r="I117" s="62" t="n">
        <v>140384.83</v>
      </c>
      <c r="J117" s="62" t="inlineStr"/>
      <c r="K117" s="62" t="inlineStr"/>
    </row>
  </sheetData>
  <mergeCells>
    <mergeCell ref="A1:K1"/>
    <mergeCell ref="B2:C2"/>
    <mergeCell ref="C114:F114"/>
    <mergeCell ref="G115:H115"/>
    <mergeCell ref="I115:K115"/>
    <mergeCell ref="G116:H116"/>
    <mergeCell ref="I116:K116"/>
    <mergeCell ref="G117:H117"/>
    <mergeCell ref="I117:K117"/>
  </mergeCells>
  <pageMargins left="0.5" right="0.5" top="0.5" bottom="0.5" header="0.0" footer="0.0"/>
  <pageSetup orientation="portrait" scale="85" paperSize="9"/>
  <drawing r:id="rIdDr15"/>
</worksheet>
</file>

<file path=xl/worksheets/sheet16.xml><?xml version="1.0" encoding="utf-8"?>
<worksheet xmlns="http://schemas.openxmlformats.org/spreadsheetml/2006/main" xmlns:r="http://schemas.openxmlformats.org/officeDocument/2006/relationships">
  <sheetPr>
    <outlinePr summaryBelow="0"/>
  </sheetPr>
  <dimension ref="A1:K14"/>
  <sheetViews>
    <sheetView workbookViewId="0"/>
  </sheetViews>
  <sheetFormatPr defaultRowHeight="15"/>
  <cols>
    <col min="1" max="1" customWidth="true" width="9.333333"/>
    <col min="2" max="2" customWidth="true" width="34.666668"/>
    <col min="3" max="3" customWidth="true" width="13.666667"/>
    <col min="4" max="4" customWidth="true" width="11.833333"/>
    <col min="5" max="5" customWidth="true" width="11.833333"/>
    <col min="6" max="6" customWidth="true" width="11.833333"/>
    <col min="7" max="7" customWidth="true" width="11.833333"/>
    <col min="8" max="8" customWidth="true" width="10.166667"/>
    <col min="9" max="9" customWidth="true" width="1.6666666"/>
    <col min="10" max="10" customWidth="true" width="11.833333"/>
    <col min="11" max="11" customWidth="true" width="12.166667"/>
  </cols>
  <sheetData>
    <row r="1" customHeight="1" ht="83">
      <c r="A1" s="1" t="inlineStr"/>
      <c r="B1" s="1" t="inlineStr"/>
      <c r="C1" s="1" t="inlineStr"/>
      <c r="D1" s="1" t="inlineStr"/>
      <c r="E1" s="1" t="inlineStr"/>
      <c r="F1" s="1" t="inlineStr"/>
      <c r="G1" s="1" t="inlineStr"/>
      <c r="H1" s="1" t="inlineStr"/>
      <c r="I1" s="9" t="inlineStr"/>
      <c r="J1" s="9" t="inlineStr"/>
      <c r="K1" s="9" t="inlineStr"/>
    </row>
    <row r="2" customHeight="1" ht="16">
      <c r="A2" s="74" t="inlineStr">
        <is>
          <r>
            <t xml:space="preserve">ITEM</t>
          </r>
        </is>
      </c>
      <c r="B2" s="74" t="inlineStr">
        <is>
          <r>
            <t xml:space="preserve">DESCRIÇÃO</t>
          </r>
        </is>
      </c>
      <c r="C2" s="74" t="inlineStr">
        <is>
          <r>
            <t xml:space="preserve">VALOR (R$)</t>
          </r>
        </is>
      </c>
      <c r="D2" s="74" t="inlineStr">
        <is>
          <r>
            <t xml:space="preserve">MÊS 1</t>
          </r>
        </is>
      </c>
      <c r="E2" s="74" t="inlineStr">
        <is>
          <r>
            <t xml:space="preserve">MÊS 2</t>
          </r>
        </is>
      </c>
      <c r="F2" s="74" t="inlineStr">
        <is>
          <r>
            <t xml:space="preserve">MÊS 3</t>
          </r>
        </is>
      </c>
      <c r="G2" s="74" t="inlineStr">
        <is>
          <r>
            <t xml:space="preserve">MÊS 4</t>
          </r>
        </is>
      </c>
      <c r="H2" s="74" t="inlineStr">
        <is>
          <r>
            <t xml:space="preserve">MÊS 5</t>
          </r>
        </is>
      </c>
      <c r="I2" s="74" t="inlineStr"/>
      <c r="J2" s="74" t="inlineStr">
        <is>
          <r>
            <t xml:space="preserve">MÊS 6</t>
          </r>
        </is>
      </c>
      <c r="K2" s="75" t="inlineStr">
        <is>
          <r>
            <t xml:space="preserve">Total parcela</t>
          </r>
        </is>
      </c>
    </row>
    <row r="3" customHeight="1" ht="12">
      <c r="A3" s="76" t="inlineStr">
        <is>
          <r>
            <t xml:space="preserve">1</t>
          </r>
        </is>
      </c>
      <c r="B3" s="77" t="inlineStr">
        <is>
          <r>
            <t xml:space="preserve">ADMINISTRAÇÃO E CONTROLE</t>
          </r>
        </is>
      </c>
      <c r="C3" s="78" t="n">
        <v>69658.14</v>
      </c>
      <c r="D3" s="79" t="n">
        <v>0.1666</v>
      </c>
      <c r="E3" s="79" t="n">
        <v>0.1666</v>
      </c>
      <c r="F3" s="79" t="n">
        <v>0.1666</v>
      </c>
      <c r="G3" s="79" t="n">
        <v>0.1666</v>
      </c>
      <c r="H3" s="79" t="n">
        <v>0.1666</v>
      </c>
      <c r="I3" s="79" t="inlineStr"/>
      <c r="J3" s="79" t="n">
        <v>0.16699999999999998</v>
      </c>
      <c r="K3" s="80" t="n">
        <f>SUM(D3:J3)</f>
        <v>1.0</v>
      </c>
    </row>
    <row r="4" customHeight="1" ht="13">
      <c r="A4" s="76" t="inlineStr"/>
      <c r="B4" s="77" t="inlineStr"/>
      <c r="C4" s="78" t="inlineStr"/>
      <c r="D4" s="81" t="n">
        <f>IF(D3&gt;0,ROUND(C3*D3,2),"")</f>
        <v>11605.05</v>
      </c>
      <c r="E4" s="81" t="n">
        <f>IF(E3&gt;0,IF(AND(SUM(D3:E3)=1,K3=1),C3-SUM(D4:D4),ROUND(C3*E3,2)),"")</f>
        <v>11605.05</v>
      </c>
      <c r="F4" s="81" t="n">
        <f>IF(F3&gt;0,IF(AND(SUM(D3:F3)=1,K3=1),C3-SUM(D4:E4),ROUND(C3*F3,2)),"")</f>
        <v>11605.05</v>
      </c>
      <c r="G4" s="81" t="n">
        <f>IF(G3&gt;0,IF(AND(SUM(D3:G3)=1,K3=1),C3-SUM(D4:F4),ROUND(C3*G3,2)),"")</f>
        <v>11605.05</v>
      </c>
      <c r="H4" s="81" t="n">
        <f>IF(H3&gt;0,IF(AND(SUM(D3:H3)=1,K3=1),C3-SUM(D4:G4),ROUND(C3*H3,2)),"")</f>
        <v>11605.05</v>
      </c>
      <c r="I4" s="81" t="inlineStr">
        <f>IF(I3&gt;0,IF(AND(SUM(D3:I3)=1,K3=1),C3-SUM(D4:H4),ROUND(C3*I3,2)),"")</f>
      </c>
      <c r="J4" s="81" t="n">
        <f>IF(J3&gt;0,IF(AND(SUM(D3:J3)=1,K3=1),C3-SUM(D4:I4),ROUND(C3*J3,2)),"")</f>
        <v>11632.89</v>
      </c>
      <c r="K4" s="82" t="n">
        <f>SUM(D4:J4)</f>
        <v>69658.14</v>
      </c>
    </row>
    <row r="5" customHeight="1" ht="12">
      <c r="A5" s="76" t="inlineStr">
        <is>
          <r>
            <t xml:space="preserve">2</t>
          </r>
        </is>
      </c>
      <c r="B5" s="77" t="inlineStr">
        <is>
          <r>
            <t xml:space="preserve">INSTALAÇÕES ELÉTRICAS - ASSENTAMENTO DE POSTES (DERIVAÇÃO)</t>
          </r>
        </is>
      </c>
      <c r="C5" s="78" t="n">
        <v>15277.54</v>
      </c>
      <c r="D5" s="79" t="n">
        <v>0.5</v>
      </c>
      <c r="E5" s="79" t="n">
        <v>0.5</v>
      </c>
      <c r="F5" s="83" t="inlineStr"/>
      <c r="G5" s="83" t="inlineStr"/>
      <c r="H5" s="84" t="inlineStr"/>
      <c r="I5" s="85" t="inlineStr"/>
      <c r="J5" s="83" t="inlineStr"/>
      <c r="K5" s="80" t="n">
        <f>SUM(D5:J5)</f>
        <v>1.0</v>
      </c>
    </row>
    <row r="6" customHeight="1" ht="15">
      <c r="A6" s="76" t="inlineStr"/>
      <c r="B6" s="77" t="inlineStr"/>
      <c r="C6" s="78" t="inlineStr"/>
      <c r="D6" s="81" t="n">
        <f>IF(D5&gt;0,ROUND(C5*D5,2),"")</f>
        <v>7638.77</v>
      </c>
      <c r="E6" s="81" t="n">
        <f>IF(E5&gt;0,IF(AND(SUM(D5:E5)=1,K5=1),C5-SUM(D6:D6),ROUND(C5*E5,2)),"")</f>
        <v>7638.77</v>
      </c>
      <c r="F6" s="86" t="inlineStr">
        <f>IF(F5&gt;0,IF(AND(SUM(D5:F5)=1,K5=1),C5-SUM(D6:E6),ROUND(C5*F5,2)),"")</f>
      </c>
      <c r="G6" s="86" t="inlineStr">
        <f>IF(G5&gt;0,IF(AND(SUM(D5:G5)=1,K5=1),C5-SUM(D6:F6),ROUND(C5*G5,2)),"")</f>
      </c>
      <c r="H6" s="87" t="inlineStr">
        <f>IF(H5&gt;0,IF(AND(SUM(D5:H5)=1,K5=1),C5-SUM(D6:G6),ROUND(C5*H5,2)),"")</f>
      </c>
      <c r="I6" s="88" t="inlineStr">
        <f>IF(I5&gt;0,IF(AND(SUM(D5:I5)=1,K5=1),C5-SUM(D6:H6),ROUND(C5*I5,2)),"")</f>
      </c>
      <c r="J6" s="86" t="inlineStr">
        <f>IF(J5&gt;0,IF(AND(SUM(D5:J5)=1,K5=1),C5-SUM(D6:I6),ROUND(C5*J5,2)),"")</f>
      </c>
      <c r="K6" s="82" t="n">
        <f>SUM(D6:J6)</f>
        <v>15277.54</v>
      </c>
    </row>
    <row r="7" customHeight="1" ht="12">
      <c r="A7" s="76" t="inlineStr">
        <is>
          <r>
            <t xml:space="preserve">3</t>
          </r>
        </is>
      </c>
      <c r="B7" s="77" t="inlineStr">
        <is>
          <r>
            <t xml:space="preserve">INSTALAÇÕES ELÉTRICAS - INSTALAÇÃO MURETA DE MEDIÇÃO</t>
          </r>
        </is>
      </c>
      <c r="C7" s="78" t="n">
        <v>3165.81</v>
      </c>
      <c r="D7" s="83" t="inlineStr"/>
      <c r="E7" s="79" t="n">
        <v>0.5</v>
      </c>
      <c r="F7" s="79" t="n">
        <v>0.5</v>
      </c>
      <c r="G7" s="83" t="inlineStr"/>
      <c r="H7" s="84" t="inlineStr"/>
      <c r="I7" s="85" t="inlineStr"/>
      <c r="J7" s="83" t="inlineStr"/>
      <c r="K7" s="80" t="n">
        <f>SUM(D7:J7)</f>
        <v>1.0</v>
      </c>
    </row>
    <row r="8" customHeight="1" ht="13">
      <c r="A8" s="76" t="inlineStr"/>
      <c r="B8" s="77" t="inlineStr"/>
      <c r="C8" s="78" t="inlineStr"/>
      <c r="D8" s="86" t="inlineStr">
        <f>IF(D7&gt;0,ROUND(C7*D7,2),"")</f>
      </c>
      <c r="E8" s="81" t="n">
        <f>IF(E7&gt;0,IF(AND(SUM(D7:E7)=1,K7=1),C7-SUM(D8:D8),ROUND(C7*E7,2)),"")</f>
        <v>1582.91</v>
      </c>
      <c r="F8" s="81" t="n">
        <f>IF(F7&gt;0,IF(AND(SUM(D7:F7)=1,K7=1),C7-SUM(D8:E8),ROUND(C7*F7,2)),"")</f>
        <v>1582.9</v>
      </c>
      <c r="G8" s="86" t="inlineStr">
        <f>IF(G7&gt;0,IF(AND(SUM(D7:G7)=1,K7=1),C7-SUM(D8:F8),ROUND(C7*G7,2)),"")</f>
      </c>
      <c r="H8" s="87" t="inlineStr">
        <f>IF(H7&gt;0,IF(AND(SUM(D7:H7)=1,K7=1),C7-SUM(D8:G8),ROUND(C7*H7,2)),"")</f>
      </c>
      <c r="I8" s="88" t="inlineStr">
        <f>IF(I7&gt;0,IF(AND(SUM(D7:I7)=1,K7=1),C7-SUM(D8:H8),ROUND(C7*I7,2)),"")</f>
      </c>
      <c r="J8" s="86" t="inlineStr">
        <f>IF(J7&gt;0,IF(AND(SUM(D7:J7)=1,K7=1),C7-SUM(D8:I8),ROUND(C7*J7,2)),"")</f>
      </c>
      <c r="K8" s="82" t="n">
        <f>SUM(D8:J8)</f>
        <v>3165.81</v>
      </c>
    </row>
    <row r="9" customHeight="1" ht="12">
      <c r="A9" s="76" t="inlineStr">
        <is>
          <r>
            <t xml:space="preserve">4</t>
          </r>
        </is>
      </c>
      <c r="B9" s="77" t="inlineStr">
        <is>
          <r>
            <t xml:space="preserve">INSTALAÇÕES ELÉTRICAS - MONTAGEM DE ESTRUTURAS DE DERIVAÇÃO E RECEBIMENTO</t>
          </r>
        </is>
      </c>
      <c r="C9" s="78" t="n">
        <v>88922.64</v>
      </c>
      <c r="D9" s="83" t="inlineStr"/>
      <c r="E9" s="79" t="n">
        <v>0.2</v>
      </c>
      <c r="F9" s="79" t="n">
        <v>0.2</v>
      </c>
      <c r="G9" s="79" t="n">
        <v>0.2</v>
      </c>
      <c r="H9" s="79" t="n">
        <v>0.2</v>
      </c>
      <c r="I9" s="79" t="inlineStr"/>
      <c r="J9" s="79" t="n">
        <v>0.2</v>
      </c>
      <c r="K9" s="80" t="n">
        <f>SUM(D9:J9)</f>
        <v>1.0</v>
      </c>
    </row>
    <row r="10" customHeight="1" ht="15">
      <c r="A10" s="76" t="inlineStr"/>
      <c r="B10" s="77" t="inlineStr"/>
      <c r="C10" s="78" t="inlineStr"/>
      <c r="D10" s="86" t="inlineStr">
        <f>IF(D9&gt;0,ROUND(C9*D9,2),"")</f>
      </c>
      <c r="E10" s="81" t="n">
        <f>IF(E9&gt;0,IF(AND(SUM(D9:E9)=1,K9=1),C9-SUM(D10:D10),ROUND(C9*E9,2)),"")</f>
        <v>17784.53</v>
      </c>
      <c r="F10" s="81" t="n">
        <f>IF(F9&gt;0,IF(AND(SUM(D9:F9)=1,K9=1),C9-SUM(D10:E10),ROUND(C9*F9,2)),"")</f>
        <v>17784.53</v>
      </c>
      <c r="G10" s="81" t="n">
        <f>IF(G9&gt;0,IF(AND(SUM(D9:G9)=1,K9=1),C9-SUM(D10:F10),ROUND(C9*G9,2)),"")</f>
        <v>17784.53</v>
      </c>
      <c r="H10" s="81" t="n">
        <f>IF(H9&gt;0,IF(AND(SUM(D9:H9)=1,K9=1),C9-SUM(D10:G10),ROUND(C9*H9,2)),"")</f>
        <v>17784.53</v>
      </c>
      <c r="I10" s="81" t="inlineStr">
        <f>IF(I9&gt;0,IF(AND(SUM(D9:I9)=1,K9=1),C9-SUM(D10:H10),ROUND(C9*I9,2)),"")</f>
      </c>
      <c r="J10" s="81" t="n">
        <f>IF(J9&gt;0,IF(AND(SUM(D9:J9)=1,K9=1),C9-SUM(D10:I10),ROUND(C9*J9,2)),"")</f>
        <v>17784.52</v>
      </c>
      <c r="K10" s="82" t="n">
        <f>SUM(D10:J10)</f>
        <v>88922.64</v>
      </c>
    </row>
    <row r="11" customHeight="1" ht="12">
      <c r="A11" s="76" t="inlineStr">
        <is>
          <r>
            <t xml:space="preserve">5</t>
          </r>
        </is>
      </c>
      <c r="B11" s="77" t="inlineStr">
        <is>
          <r>
            <t xml:space="preserve">INSTALAÇÕES ELÉTRICAS - CAIXAS DE ATERRAMENTOS</t>
          </r>
        </is>
      </c>
      <c r="C11" s="78" t="n">
        <v>1587.5</v>
      </c>
      <c r="D11" s="83" t="inlineStr"/>
      <c r="E11" s="83" t="inlineStr"/>
      <c r="F11" s="83" t="inlineStr"/>
      <c r="G11" s="83" t="inlineStr"/>
      <c r="H11" s="84" t="inlineStr"/>
      <c r="I11" s="85" t="inlineStr"/>
      <c r="J11" s="79" t="n">
        <v>1.0</v>
      </c>
      <c r="K11" s="80" t="n">
        <f>SUM(D11:J11)</f>
        <v>1.0</v>
      </c>
    </row>
    <row r="12" customHeight="1" ht="13">
      <c r="A12" s="76" t="inlineStr"/>
      <c r="B12" s="77" t="inlineStr"/>
      <c r="C12" s="78" t="inlineStr"/>
      <c r="D12" s="86" t="inlineStr">
        <f>IF(D11&gt;0,ROUND(C11*D11,2),"")</f>
      </c>
      <c r="E12" s="86" t="inlineStr">
        <f>IF(E11&gt;0,IF(AND(SUM(D11:E11)=1,K11=1),C11-SUM(D12:D12),ROUND(C11*E11,2)),"")</f>
      </c>
      <c r="F12" s="86" t="inlineStr">
        <f>IF(F11&gt;0,IF(AND(SUM(D11:F11)=1,K11=1),C11-SUM(D12:E12),ROUND(C11*F11,2)),"")</f>
      </c>
      <c r="G12" s="86" t="inlineStr">
        <f>IF(G11&gt;0,IF(AND(SUM(D11:G11)=1,K11=1),C11-SUM(D12:F12),ROUND(C11*G11,2)),"")</f>
      </c>
      <c r="H12" s="87" t="inlineStr">
        <f>IF(H11&gt;0,IF(AND(SUM(D11:H11)=1,K11=1),C11-SUM(D12:G12),ROUND(C11*H11,2)),"")</f>
      </c>
      <c r="I12" s="88" t="inlineStr">
        <f>IF(I11&gt;0,IF(AND(SUM(D11:I11)=1,K11=1),C11-SUM(D12:H12),ROUND(C11*I11,2)),"")</f>
      </c>
      <c r="J12" s="81" t="n">
        <f>IF(J11&gt;0,IF(AND(SUM(D11:J11)=1,K11=1),C11-SUM(D12:I12),ROUND(C11*J11,2)),"")</f>
        <v>1587.5</v>
      </c>
      <c r="K12" s="82" t="n">
        <f>SUM(D12:J12)</f>
        <v>1587.5</v>
      </c>
    </row>
    <row r="13" customHeight="1" ht="12">
      <c r="A13" s="89" t="inlineStr"/>
      <c r="B13" s="90" t="inlineStr"/>
      <c r="C13" s="91" t="n">
        <f>SUM(C3,C5,C7,C9,C11)</f>
        <v>178611.63</v>
      </c>
      <c r="D13" s="92" t="n">
        <f>SUM(D4,D6,D8,D10,D12)</f>
        <v>19243.82</v>
      </c>
      <c r="E13" s="92" t="n">
        <f>SUM(E4,E6,E8,E10,E12)</f>
        <v>38611.26</v>
      </c>
      <c r="F13" s="92" t="n">
        <f>SUM(F4,F6,F8,F10,F12)</f>
        <v>30972.48</v>
      </c>
      <c r="G13" s="92" t="n">
        <f>SUM(G4,G6,G8,G10,G12)</f>
        <v>29389.58</v>
      </c>
      <c r="H13" s="92" t="n">
        <f>SUM(H4,H6,H8,H10,H12)</f>
        <v>29389.58</v>
      </c>
      <c r="I13" s="92" t="inlineStr">
        <f>SUM(I4,I6,I8,I10,I12)</f>
      </c>
      <c r="J13" s="92" t="n">
        <f>SUM(J4,J6,J8,J10,J12)</f>
        <v>31004.91</v>
      </c>
      <c r="K13" s="81" t="n">
        <f>J14</f>
        <v>178611.63</v>
      </c>
    </row>
    <row r="14" customHeight="1" ht="13">
      <c r="A14" s="93" t="inlineStr"/>
      <c r="B14" s="94" t="inlineStr"/>
      <c r="C14" s="91" t="inlineStr"/>
      <c r="D14" s="81" t="n">
        <f>D13+C14</f>
        <v>19243.82</v>
      </c>
      <c r="E14" s="81" t="n">
        <f>E13+D14</f>
        <v>57855.08</v>
      </c>
      <c r="F14" s="81" t="n">
        <f>F13+E14</f>
        <v>88827.56</v>
      </c>
      <c r="G14" s="81" t="n">
        <f>G13+F14</f>
        <v>118217.14</v>
      </c>
      <c r="H14" s="81" t="n">
        <f>H13+G14</f>
        <v>147606.72</v>
      </c>
      <c r="I14" s="81" t="inlineStr">
        <f>I13+H14</f>
      </c>
      <c r="J14" s="81" t="n">
        <f>J13+I14</f>
        <v>178611.63</v>
      </c>
      <c r="K14" s="81" t="inlineStr"/>
    </row>
  </sheetData>
  <mergeCells>
    <mergeCell ref="A1:H1"/>
    <mergeCell ref="H2:I2"/>
    <mergeCell ref="A3:A4"/>
    <mergeCell ref="B3:B4"/>
    <mergeCell ref="C3:C4"/>
    <mergeCell ref="H3:I3"/>
    <mergeCell ref="H4:I4"/>
    <mergeCell ref="A5:A6"/>
    <mergeCell ref="B5:B6"/>
    <mergeCell ref="C5:C6"/>
    <mergeCell ref="A7:A8"/>
    <mergeCell ref="B7:B8"/>
    <mergeCell ref="C7:C8"/>
    <mergeCell ref="A9:A10"/>
    <mergeCell ref="B9:B10"/>
    <mergeCell ref="C9:C10"/>
    <mergeCell ref="H9:I9"/>
    <mergeCell ref="H10:I10"/>
    <mergeCell ref="A11:A12"/>
    <mergeCell ref="B11:B12"/>
    <mergeCell ref="C11:C12"/>
    <mergeCell ref="C13:C14"/>
    <mergeCell ref="H13:I13"/>
    <mergeCell ref="K13:K14"/>
    <mergeCell ref="H14:I14"/>
  </mergeCells>
  <pageMargins left="0.5" right="0.5" top="0.5" bottom="0.5" header="0.0" footer="0.0"/>
  <pageSetup orientation="landscape" scale="85" paperSize="77"/>
  <drawing r:id="rIdDr16"/>
</worksheet>
</file>

<file path=xl/worksheets/sheet17.xml><?xml version="1.0" encoding="utf-8"?>
<worksheet xmlns="http://schemas.openxmlformats.org/spreadsheetml/2006/main" xmlns:r="http://schemas.openxmlformats.org/officeDocument/2006/relationships">
  <sheetPr>
    <outlinePr summaryBelow="0"/>
  </sheetPr>
  <dimension ref="A1:K112"/>
  <sheetViews>
    <sheetView workbookViewId="0"/>
  </sheetViews>
  <sheetFormatPr defaultRowHeight="15"/>
  <cols>
    <col min="1" max="1" customWidth="true" width="10.333333"/>
    <col min="2" max="2" customWidth="true" width="42.166668"/>
    <col min="3" max="3" customWidth="true" width="9.333333"/>
    <col min="4" max="4" customWidth="true" width="13.333333"/>
    <col min="5" max="5" customWidth="true" width="13.333333"/>
    <col min="6" max="6" customWidth="true" width="13.333333"/>
    <col min="7" max="7" customWidth="true" width="13.333333"/>
    <col min="8" max="8" customWidth="true" width="13.333333"/>
    <col min="9" max="9" customWidth="true" width="13.333333"/>
    <col min="10" max="10" customWidth="true" width="13.333333"/>
    <col min="11" max="11" customWidth="true" width="11.666667"/>
  </cols>
  <sheetData>
    <row r="1" customHeight="1" ht="99">
      <c r="A1" s="1" t="inlineStr"/>
      <c r="B1" s="1" t="inlineStr"/>
      <c r="C1" s="1" t="inlineStr"/>
      <c r="D1" s="1" t="inlineStr"/>
      <c r="E1" s="1" t="inlineStr"/>
      <c r="F1" s="1" t="inlineStr"/>
      <c r="G1" s="1" t="inlineStr"/>
      <c r="H1" s="1" t="inlineStr"/>
      <c r="I1" s="1" t="inlineStr"/>
      <c r="J1" s="1" t="inlineStr"/>
      <c r="K1" s="1" t="inlineStr"/>
    </row>
    <row r="2" customHeight="1" ht="15">
      <c r="A2" s="95" t="inlineStr">
        <is>
          <r>
            <t xml:space="preserve">CÓDIGO</t>
          </r>
        </is>
      </c>
      <c r="B2" s="95" t="inlineStr">
        <is>
          <r>
            <t xml:space="preserve">DESCRIÇÃO</t>
          </r>
        </is>
      </c>
      <c r="C2" s="95" t="inlineStr">
        <is>
          <r>
            <t xml:space="preserve">UNIDADE</t>
          </r>
        </is>
      </c>
      <c r="D2" s="95" t="inlineStr">
        <is>
          <r>
            <t xml:space="preserve">QTD. MÊS 1</t>
          </r>
        </is>
      </c>
      <c r="E2" s="95" t="inlineStr">
        <is>
          <r>
            <t xml:space="preserve">QTD. MÊS 2</t>
          </r>
        </is>
      </c>
      <c r="F2" s="95" t="inlineStr">
        <is>
          <r>
            <t xml:space="preserve">QTD. MÊS 3</t>
          </r>
        </is>
      </c>
      <c r="G2" s="95" t="inlineStr">
        <is>
          <r>
            <t xml:space="preserve">QTD. MÊS 4</t>
          </r>
        </is>
      </c>
      <c r="H2" s="95" t="inlineStr">
        <is>
          <r>
            <t xml:space="preserve">QTD. MÊS 5</t>
          </r>
        </is>
      </c>
      <c r="I2" s="95" t="inlineStr">
        <is>
          <r>
            <t xml:space="preserve">QTD. MÊS 6</t>
          </r>
        </is>
      </c>
      <c r="J2" s="95" t="inlineStr">
        <is>
          <r>
            <t xml:space="preserve">TOTAL</t>
          </r>
        </is>
      </c>
      <c r="K2" s="9" t="inlineStr"/>
    </row>
    <row r="3" customHeight="1" ht="12">
      <c r="A3" s="6" t="inlineStr">
        <is>
          <r>
            <t xml:space="preserve">00000032</t>
          </r>
        </is>
      </c>
      <c r="B3" s="96" t="inlineStr">
        <is>
          <r>
            <t xml:space="preserve">ACO CA-50, 6,3 MM, VERGALHAO</t>
          </r>
        </is>
      </c>
      <c r="C3" s="97" t="inlineStr">
        <is>
          <r>
            <t xml:space="preserve">KG</t>
          </r>
        </is>
      </c>
      <c r="D3" s="98" t="inlineStr"/>
      <c r="E3" s="99" t="n">
        <v>2.83015</v>
      </c>
      <c r="F3" s="99" t="n">
        <v>2.83015</v>
      </c>
      <c r="G3" s="98" t="inlineStr"/>
      <c r="H3" s="98" t="inlineStr"/>
      <c r="I3" s="98" t="inlineStr"/>
      <c r="J3" s="100" t="n">
        <f>SUM(D3:I3)</f>
        <v>5.6603</v>
      </c>
      <c r="K3" s="9" t="inlineStr"/>
    </row>
    <row r="4" customHeight="1" ht="28">
      <c r="A4" s="6" t="inlineStr">
        <is>
          <r>
            <t xml:space="preserve">00000123</t>
          </r>
        </is>
      </c>
      <c r="B4" s="96" t="inlineStr">
        <is>
          <r>
            <t xml:space="preserve">ADITIVO IMPERMEABILIZANTE DE PEGA NORMAL PARA ARGAMASSAS E CONCRETOS SEM ARMACAO, LIQUIDO E ISENTO DE CLORETOS</t>
          </r>
        </is>
      </c>
      <c r="C4" s="97" t="inlineStr">
        <is>
          <r>
            <t xml:space="preserve">L</t>
          </r>
        </is>
      </c>
      <c r="D4" s="98" t="inlineStr"/>
      <c r="E4" s="98" t="inlineStr"/>
      <c r="F4" s="98" t="inlineStr"/>
      <c r="G4" s="98" t="inlineStr"/>
      <c r="H4" s="98" t="inlineStr"/>
      <c r="I4" s="99" t="n">
        <v>3.934656</v>
      </c>
      <c r="J4" s="100" t="n">
        <f>SUM(D4:I4)</f>
        <v>3.934656</v>
      </c>
      <c r="K4" s="9" t="inlineStr"/>
    </row>
    <row r="5" customHeight="1" ht="12">
      <c r="A5" s="6" t="inlineStr">
        <is>
          <r>
            <t xml:space="preserve">00000247</t>
          </r>
        </is>
      </c>
      <c r="B5" s="96" t="inlineStr">
        <is>
          <r>
            <t xml:space="preserve">AJUDANTE DE ELETRICISTA (HORISTA)</t>
          </r>
        </is>
      </c>
      <c r="C5" s="97" t="inlineStr">
        <is>
          <r>
            <t xml:space="preserve">H</t>
          </r>
        </is>
      </c>
      <c r="D5" s="99" t="n">
        <v>2.755112480388</v>
      </c>
      <c r="E5" s="99" t="n">
        <v>12.653226144308</v>
      </c>
      <c r="F5" s="99" t="n">
        <v>9.89811366392</v>
      </c>
      <c r="G5" s="99" t="n">
        <v>9.89811366392</v>
      </c>
      <c r="H5" s="99" t="n">
        <v>9.89811366392</v>
      </c>
      <c r="I5" s="99" t="n">
        <v>9.89811366392</v>
      </c>
      <c r="J5" s="100" t="n">
        <f>SUM(D5:I5)</f>
        <v>55.000793280376</v>
      </c>
      <c r="K5" s="9" t="inlineStr"/>
    </row>
    <row r="6" customHeight="1" ht="20">
      <c r="A6" s="6" t="inlineStr">
        <is>
          <r>
            <t xml:space="preserve">00000367</t>
          </r>
        </is>
      </c>
      <c r="B6" s="96" t="inlineStr">
        <is>
          <r>
            <t xml:space="preserve">AREIA GROSSA - POSTO JAZIDA/FORNECEDOR (RETIRADO NA JAZIDA, SEM TRANSPORTE)</t>
          </r>
        </is>
      </c>
      <c r="C6" s="97" t="inlineStr">
        <is>
          <r>
            <t xml:space="preserve">M3</t>
          </r>
        </is>
      </c>
      <c r="D6" s="98" t="inlineStr"/>
      <c r="E6" s="99" t="n">
        <v>0.41782475</v>
      </c>
      <c r="F6" s="99" t="n">
        <v>0.41782475</v>
      </c>
      <c r="G6" s="99" t="n">
        <v>0.4</v>
      </c>
      <c r="H6" s="99" t="n">
        <v>0.4</v>
      </c>
      <c r="I6" s="99" t="n">
        <v>0.427744</v>
      </c>
      <c r="J6" s="100" t="n">
        <f>SUM(D6:I6)</f>
        <v>2.0633935</v>
      </c>
      <c r="K6" s="9" t="inlineStr"/>
    </row>
    <row r="7" customHeight="1" ht="20">
      <c r="A7" s="6" t="inlineStr">
        <is>
          <r>
            <t xml:space="preserve">00000370</t>
          </r>
        </is>
      </c>
      <c r="B7" s="96" t="inlineStr">
        <is>
          <r>
            <t xml:space="preserve">AREIA MEDIA - POSTO JAZIDA/FORNECEDOR (RETIRADO NA JAZIDA, SEM TRANSPORTE)</t>
          </r>
        </is>
      </c>
      <c r="C7" s="97" t="inlineStr">
        <is>
          <r>
            <t xml:space="preserve">M3</t>
          </r>
        </is>
      </c>
      <c r="D7" s="99" t="n">
        <v>0.973276887065</v>
      </c>
      <c r="E7" s="99" t="n">
        <v>1.314787399565</v>
      </c>
      <c r="F7" s="99" t="n">
        <v>0.3415105125</v>
      </c>
      <c r="G7" s="98" t="inlineStr"/>
      <c r="H7" s="98" t="inlineStr"/>
      <c r="I7" s="99" t="n">
        <v>0.295135488</v>
      </c>
      <c r="J7" s="100" t="n">
        <f>SUM(D7:I7)</f>
        <v>2.9247102871300004</v>
      </c>
      <c r="K7" s="9" t="inlineStr"/>
    </row>
    <row r="8" customHeight="1" ht="12">
      <c r="A8" s="6" t="inlineStr">
        <is>
          <r>
            <t xml:space="preserve">00000378</t>
          </r>
        </is>
      </c>
      <c r="B8" s="96" t="inlineStr">
        <is>
          <r>
            <t xml:space="preserve">ARMADOR (HORISTA)</t>
          </r>
        </is>
      </c>
      <c r="C8" s="97" t="inlineStr">
        <is>
          <r>
            <t xml:space="preserve">H</t>
          </r>
        </is>
      </c>
      <c r="D8" s="98" t="inlineStr"/>
      <c r="E8" s="99" t="n">
        <v>0.294307563</v>
      </c>
      <c r="F8" s="99" t="n">
        <v>0.294307563</v>
      </c>
      <c r="G8" s="98" t="inlineStr"/>
      <c r="H8" s="98" t="inlineStr"/>
      <c r="I8" s="99" t="n">
        <v>0.5213861064839885</v>
      </c>
      <c r="J8" s="100" t="n">
        <f>SUM(D8:I8)</f>
        <v>1.1100012324839885</v>
      </c>
      <c r="K8" s="9" t="inlineStr"/>
    </row>
    <row r="9" customHeight="1" ht="28">
      <c r="A9" s="6" t="inlineStr">
        <is>
          <r>
            <t xml:space="preserve">00000379</t>
          </r>
        </is>
      </c>
      <c r="B9" s="96" t="inlineStr">
        <is>
          <r>
            <t xml:space="preserve">ARRUELA QUADRADA EM ACO GALVANIZADO, DIMENSAO = 38 MM, ESPESSURA = 3MM, DIAMETRO DO FURO= 18 MM</t>
          </r>
        </is>
      </c>
      <c r="C9" s="97" t="inlineStr">
        <is>
          <r>
            <t xml:space="preserve">UN</t>
          </r>
        </is>
      </c>
      <c r="D9" s="98" t="inlineStr"/>
      <c r="E9" s="99" t="n">
        <v>9.2</v>
      </c>
      <c r="F9" s="99" t="n">
        <v>9.2</v>
      </c>
      <c r="G9" s="99" t="n">
        <v>9.2</v>
      </c>
      <c r="H9" s="99" t="n">
        <v>9.2</v>
      </c>
      <c r="I9" s="99" t="n">
        <v>9.2</v>
      </c>
      <c r="J9" s="100" t="n">
        <f>SUM(D9:I9)</f>
        <v>46.0</v>
      </c>
      <c r="K9" s="9" t="inlineStr"/>
    </row>
    <row r="10" customHeight="1" ht="20">
      <c r="A10" s="6" t="inlineStr">
        <is>
          <r>
            <t xml:space="preserve">00000402</t>
          </r>
        </is>
      </c>
      <c r="B10" s="96" t="inlineStr">
        <is>
          <r>
            <t xml:space="preserve">GANCHO OLHAL EM ACO GALVANIZADO, ESPESSURA 16MM, ABERTURA 21MM</t>
          </r>
        </is>
      </c>
      <c r="C10" s="97" t="inlineStr">
        <is>
          <r>
            <t xml:space="preserve">UN</t>
          </r>
        </is>
      </c>
      <c r="D10" s="98" t="inlineStr"/>
      <c r="E10" s="99" t="n">
        <v>2.4</v>
      </c>
      <c r="F10" s="99" t="n">
        <v>2.4</v>
      </c>
      <c r="G10" s="99" t="n">
        <v>2.4</v>
      </c>
      <c r="H10" s="99" t="n">
        <v>2.4</v>
      </c>
      <c r="I10" s="99" t="n">
        <v>2.4</v>
      </c>
      <c r="J10" s="100" t="n">
        <f>SUM(D10:I10)</f>
        <v>12.0</v>
      </c>
      <c r="K10" s="9" t="inlineStr"/>
    </row>
    <row r="11" customHeight="1" ht="20">
      <c r="A11" s="6" t="inlineStr">
        <is>
          <r>
            <t xml:space="preserve">00000421</t>
          </r>
        </is>
      </c>
      <c r="B11" s="96" t="inlineStr">
        <is>
          <r>
            <t xml:space="preserve">PORCA OLHAL M 16, EM ACO GALVANIZADO, DIAMETRO = 16 MM</t>
          </r>
        </is>
      </c>
      <c r="C11" s="97" t="inlineStr">
        <is>
          <r>
            <t xml:space="preserve">UN</t>
          </r>
        </is>
      </c>
      <c r="D11" s="98" t="inlineStr"/>
      <c r="E11" s="99" t="n">
        <v>2.0</v>
      </c>
      <c r="F11" s="99" t="n">
        <v>2.0</v>
      </c>
      <c r="G11" s="99" t="n">
        <v>2.0</v>
      </c>
      <c r="H11" s="99" t="n">
        <v>2.0</v>
      </c>
      <c r="I11" s="99" t="n">
        <v>2.0</v>
      </c>
      <c r="J11" s="100" t="n">
        <f>SUM(D11:I11)</f>
        <v>10.0</v>
      </c>
      <c r="K11" s="9" t="inlineStr"/>
    </row>
    <row r="12" customHeight="1" ht="28">
      <c r="A12" s="6" t="inlineStr">
        <is>
          <r>
            <t xml:space="preserve">00000428</t>
          </r>
        </is>
      </c>
      <c r="B12" s="96" t="inlineStr">
        <is>
          <r>
            <t xml:space="preserve">PARAFUSO M16 EM ACO GALVANIZADO, COMPRIMENTO = 500 MM, DIAMETRO = 16 MM, ROSCA MAQUINA, COM CABECA SEXTAVADA E PORCA</t>
          </r>
        </is>
      </c>
      <c r="C12" s="97" t="inlineStr">
        <is>
          <r>
            <t xml:space="preserve">UN</t>
          </r>
        </is>
      </c>
      <c r="D12" s="98" t="inlineStr"/>
      <c r="E12" s="99" t="n">
        <v>2.2</v>
      </c>
      <c r="F12" s="99" t="n">
        <v>2.2</v>
      </c>
      <c r="G12" s="99" t="n">
        <v>2.2</v>
      </c>
      <c r="H12" s="99" t="n">
        <v>2.2</v>
      </c>
      <c r="I12" s="99" t="n">
        <v>2.2</v>
      </c>
      <c r="J12" s="100" t="n">
        <f>SUM(D12:I12)</f>
        <v>11.0</v>
      </c>
      <c r="K12" s="9" t="inlineStr"/>
    </row>
    <row r="13" customHeight="1" ht="28">
      <c r="A13" s="6" t="inlineStr">
        <is>
          <r>
            <t xml:space="preserve">00000436</t>
          </r>
        </is>
      </c>
      <c r="B13" s="96" t="inlineStr">
        <is>
          <r>
            <t xml:space="preserve">PARAFUSO FRANCES M16 EM ACO GALVANIZADO, COMPRIMENTO = 150 MM, DIAMETRO = 16 MM, CABECA ABAULADA</t>
          </r>
        </is>
      </c>
      <c r="C13" s="97" t="inlineStr">
        <is>
          <r>
            <t xml:space="preserve">UN</t>
          </r>
        </is>
      </c>
      <c r="D13" s="98" t="inlineStr"/>
      <c r="E13" s="99" t="n">
        <v>0.6</v>
      </c>
      <c r="F13" s="99" t="n">
        <v>0.6</v>
      </c>
      <c r="G13" s="99" t="n">
        <v>0.6</v>
      </c>
      <c r="H13" s="99" t="n">
        <v>0.6</v>
      </c>
      <c r="I13" s="99" t="n">
        <v>0.6</v>
      </c>
      <c r="J13" s="100" t="n">
        <f>SUM(D13:I13)</f>
        <v>3.0</v>
      </c>
      <c r="K13" s="9" t="inlineStr"/>
    </row>
    <row r="14" customHeight="1" ht="28">
      <c r="A14" s="6" t="inlineStr">
        <is>
          <r>
            <t xml:space="preserve">00000444</t>
          </r>
        </is>
      </c>
      <c r="B14" s="96" t="inlineStr">
        <is>
          <r>
            <t xml:space="preserve">PINO ROSCA EXTERNA, EM ACO GALVANIZADO, PARA ISOLADOR DE 15KV, DIAMETRO 25 MM, COMPRIMENTO *290* MM</t>
          </r>
        </is>
      </c>
      <c r="C14" s="97" t="inlineStr">
        <is>
          <r>
            <t xml:space="preserve">UN</t>
          </r>
        </is>
      </c>
      <c r="D14" s="98" t="inlineStr"/>
      <c r="E14" s="99" t="n">
        <v>1.2</v>
      </c>
      <c r="F14" s="99" t="n">
        <v>1.2</v>
      </c>
      <c r="G14" s="99" t="n">
        <v>1.2</v>
      </c>
      <c r="H14" s="99" t="n">
        <v>1.2</v>
      </c>
      <c r="I14" s="99" t="n">
        <v>1.2</v>
      </c>
      <c r="J14" s="100" t="n">
        <f>SUM(D14:I14)</f>
        <v>6.0</v>
      </c>
      <c r="K14" s="9" t="inlineStr"/>
    </row>
    <row r="15" customHeight="1" ht="12">
      <c r="A15" s="6" t="inlineStr">
        <is>
          <r>
            <t xml:space="preserve">00000857</t>
          </r>
        </is>
      </c>
      <c r="B15" s="96" t="inlineStr">
        <is>
          <r>
            <t xml:space="preserve">CABO DE COBRE NU 16 MM2 MEIO-DURO</t>
          </r>
        </is>
      </c>
      <c r="C15" s="97" t="inlineStr">
        <is>
          <r>
            <t xml:space="preserve">M</t>
          </r>
        </is>
      </c>
      <c r="D15" s="98" t="inlineStr"/>
      <c r="E15" s="99" t="n">
        <v>2.4</v>
      </c>
      <c r="F15" s="99" t="n">
        <v>2.4</v>
      </c>
      <c r="G15" s="99" t="n">
        <v>2.4</v>
      </c>
      <c r="H15" s="99" t="n">
        <v>2.4</v>
      </c>
      <c r="I15" s="99" t="n">
        <v>2.4</v>
      </c>
      <c r="J15" s="100" t="n">
        <f>SUM(D15:I15)</f>
        <v>12.0</v>
      </c>
      <c r="K15" s="9" t="inlineStr"/>
    </row>
    <row r="16" customHeight="1" ht="12">
      <c r="A16" s="6" t="inlineStr">
        <is>
          <r>
            <t xml:space="preserve">00000863</t>
          </r>
        </is>
      </c>
      <c r="B16" s="96" t="inlineStr">
        <is>
          <r>
            <t xml:space="preserve">CABO DE COBRE NU 35 MM2 MEIO-DURO</t>
          </r>
        </is>
      </c>
      <c r="C16" s="97" t="inlineStr">
        <is>
          <r>
            <t xml:space="preserve">M</t>
          </r>
        </is>
      </c>
      <c r="D16" s="99" t="n">
        <v>12.0</v>
      </c>
      <c r="E16" s="99" t="n">
        <v>12.0</v>
      </c>
      <c r="F16" s="98" t="inlineStr"/>
      <c r="G16" s="98" t="inlineStr"/>
      <c r="H16" s="98" t="inlineStr"/>
      <c r="I16" s="98" t="inlineStr"/>
      <c r="J16" s="100" t="n">
        <f>SUM(D16:I16)</f>
        <v>24.0</v>
      </c>
      <c r="K16" s="9" t="inlineStr"/>
    </row>
    <row r="17" customHeight="1" ht="12">
      <c r="A17" s="6" t="inlineStr">
        <is>
          <r>
            <t xml:space="preserve">00000867</t>
          </r>
        </is>
      </c>
      <c r="B17" s="96" t="inlineStr">
        <is>
          <r>
            <t xml:space="preserve">CABO DE COBRE NU 50 MM2 MEIO-DURO</t>
          </r>
        </is>
      </c>
      <c r="C17" s="97" t="inlineStr">
        <is>
          <r>
            <t xml:space="preserve">M</t>
          </r>
        </is>
      </c>
      <c r="D17" s="98" t="inlineStr"/>
      <c r="E17" s="99" t="n">
        <v>8.0</v>
      </c>
      <c r="F17" s="99" t="n">
        <v>8.0</v>
      </c>
      <c r="G17" s="99" t="n">
        <v>8.0</v>
      </c>
      <c r="H17" s="99" t="n">
        <v>8.0</v>
      </c>
      <c r="I17" s="99" t="n">
        <v>8.0</v>
      </c>
      <c r="J17" s="100" t="n">
        <f>SUM(D17:I17)</f>
        <v>40.0</v>
      </c>
      <c r="K17" s="9" t="inlineStr"/>
    </row>
    <row r="18" customHeight="1" ht="12">
      <c r="A18" s="6" t="inlineStr">
        <is>
          <r>
            <t xml:space="preserve">00000868</t>
          </r>
        </is>
      </c>
      <c r="B18" s="96" t="inlineStr">
        <is>
          <r>
            <t xml:space="preserve">CABO DE COBRE NU 25 MM2 MEIO-DURO</t>
          </r>
        </is>
      </c>
      <c r="C18" s="97" t="inlineStr">
        <is>
          <r>
            <t xml:space="preserve">M</t>
          </r>
        </is>
      </c>
      <c r="D18" s="98" t="inlineStr"/>
      <c r="E18" s="99" t="n">
        <v>1.0</v>
      </c>
      <c r="F18" s="99" t="n">
        <v>1.0</v>
      </c>
      <c r="G18" s="99" t="n">
        <v>1.0</v>
      </c>
      <c r="H18" s="99" t="n">
        <v>1.0</v>
      </c>
      <c r="I18" s="99" t="n">
        <v>1.0</v>
      </c>
      <c r="J18" s="100" t="n">
        <f>SUM(D18:I18)</f>
        <v>5.0</v>
      </c>
      <c r="K18" s="9" t="inlineStr"/>
    </row>
    <row r="19" customHeight="1" ht="36">
      <c r="A19" s="6" t="inlineStr">
        <is>
          <r>
            <t xml:space="preserve">00000998</t>
          </r>
        </is>
      </c>
      <c r="B19" s="96" t="inlineStr">
        <is>
          <r>
            <t xml:space="preserve">CABO DE COBRE, FLEXIVEL, CLASSE 4 OU 5, ISOLACAO EM PVC/A, ANTICHAMA BWF-B, COBERTURA PVC-ST1, ANTICHAMA BWF-B, 1 CONDUTOR, 0,6/1 KV, SECAO NOMINAL 95 MM2</t>
          </r>
        </is>
      </c>
      <c r="C19" s="97" t="inlineStr">
        <is>
          <r>
            <t xml:space="preserve">M</t>
          </r>
        </is>
      </c>
      <c r="D19" s="98" t="inlineStr"/>
      <c r="E19" s="99" t="n">
        <v>34.8</v>
      </c>
      <c r="F19" s="99" t="n">
        <v>34.8</v>
      </c>
      <c r="G19" s="99" t="n">
        <v>34.8</v>
      </c>
      <c r="H19" s="99" t="n">
        <v>34.8</v>
      </c>
      <c r="I19" s="99" t="n">
        <v>34.8</v>
      </c>
      <c r="J19" s="100" t="n">
        <f>SUM(D19:I19)</f>
        <v>174.0</v>
      </c>
      <c r="K19" s="9" t="inlineStr"/>
    </row>
    <row r="20" customHeight="1" ht="36">
      <c r="A20" s="6" t="inlineStr">
        <is>
          <r>
            <t xml:space="preserve">00001018</t>
          </r>
        </is>
      </c>
      <c r="B20" s="96" t="inlineStr">
        <is>
          <r>
            <t xml:space="preserve">CABO DE COBRE, FLEXIVEL, CLASSE 4 OU 5, ISOLACAO EM PVC/A, ANTICHAMA BWF-B, COBERTURA PVC-ST1, ANTICHAMA BWF-B, 1 CONDUTOR, 0,6/1 KV, SECAO NOMINAL 50 MM2</t>
          </r>
        </is>
      </c>
      <c r="C20" s="97" t="inlineStr">
        <is>
          <r>
            <t xml:space="preserve">M</t>
          </r>
        </is>
      </c>
      <c r="D20" s="98" t="inlineStr"/>
      <c r="E20" s="99" t="n">
        <v>11.6</v>
      </c>
      <c r="F20" s="99" t="n">
        <v>11.6</v>
      </c>
      <c r="G20" s="99" t="n">
        <v>11.6</v>
      </c>
      <c r="H20" s="99" t="n">
        <v>11.6</v>
      </c>
      <c r="I20" s="99" t="n">
        <v>11.6</v>
      </c>
      <c r="J20" s="100" t="n">
        <f>SUM(D20:I20)</f>
        <v>58.0</v>
      </c>
      <c r="K20" s="9" t="inlineStr"/>
    </row>
    <row r="21" customHeight="1" ht="36">
      <c r="A21" s="6" t="inlineStr">
        <is>
          <r>
            <t xml:space="preserve">00001051</t>
          </r>
        </is>
      </c>
      <c r="B21" s="96" t="inlineStr">
        <is>
          <r>
            <t xml:space="preserve">CABECOTE PARA ENTRADA DE LINHA DE ALIMENTACAO PARA ELETRODUTO, EM LIGA DE ALUMINIO COM ACABAMENTO ANTI CORROSIVO, COM FIXACAO POR ENCAIXE LISO DE 360 GRAUS, DE 4"</t>
          </r>
        </is>
      </c>
      <c r="C21" s="97" t="inlineStr">
        <is>
          <r>
            <t xml:space="preserve">UN</t>
          </r>
        </is>
      </c>
      <c r="D21" s="98" t="inlineStr"/>
      <c r="E21" s="99" t="n">
        <v>0.2</v>
      </c>
      <c r="F21" s="99" t="n">
        <v>0.2</v>
      </c>
      <c r="G21" s="99" t="n">
        <v>0.2</v>
      </c>
      <c r="H21" s="99" t="n">
        <v>0.2</v>
      </c>
      <c r="I21" s="99" t="n">
        <v>0.2</v>
      </c>
      <c r="J21" s="100" t="n">
        <f>SUM(D21:I21)</f>
        <v>1.0</v>
      </c>
      <c r="K21" s="9" t="inlineStr"/>
    </row>
    <row r="22" customHeight="1" ht="12">
      <c r="A22" s="6" t="inlineStr">
        <is>
          <r>
            <t xml:space="preserve">00001106</t>
          </r>
        </is>
      </c>
      <c r="B22" s="96" t="inlineStr">
        <is>
          <r>
            <t xml:space="preserve">CAL HIDRATADA CH-I PARA ARGAMASSAS</t>
          </r>
        </is>
      </c>
      <c r="C22" s="97" t="inlineStr">
        <is>
          <r>
            <t xml:space="preserve">KG</t>
          </r>
        </is>
      </c>
      <c r="D22" s="98" t="inlineStr"/>
      <c r="E22" s="99" t="n">
        <v>42.90825075</v>
      </c>
      <c r="F22" s="99" t="n">
        <v>42.90825075</v>
      </c>
      <c r="G22" s="98" t="inlineStr"/>
      <c r="H22" s="98" t="inlineStr"/>
      <c r="I22" s="98" t="inlineStr"/>
      <c r="J22" s="100" t="n">
        <f>SUM(D22:I22)</f>
        <v>85.8165015</v>
      </c>
      <c r="K22" s="9" t="inlineStr"/>
    </row>
    <row r="23" customHeight="1" ht="12">
      <c r="A23" s="6" t="inlineStr">
        <is>
          <r>
            <t xml:space="preserve">00001213</t>
          </r>
        </is>
      </c>
      <c r="B23" s="96" t="inlineStr">
        <is>
          <r>
            <t xml:space="preserve">CARPINTEIRO DE FORMAS PARA CONCRETO (HORISTA)</t>
          </r>
        </is>
      </c>
      <c r="C23" s="97" t="inlineStr">
        <is>
          <r>
            <t xml:space="preserve">H</t>
          </r>
        </is>
      </c>
      <c r="D23" s="98" t="inlineStr"/>
      <c r="E23" s="99" t="n">
        <v>2.0421020097</v>
      </c>
      <c r="F23" s="99" t="n">
        <v>2.0421020097</v>
      </c>
      <c r="G23" s="98" t="inlineStr"/>
      <c r="H23" s="98" t="inlineStr"/>
      <c r="I23" s="98" t="inlineStr"/>
      <c r="J23" s="100" t="n">
        <f>SUM(D23:I23)</f>
        <v>4.0842040194</v>
      </c>
      <c r="K23" s="9" t="inlineStr"/>
    </row>
    <row r="24" customHeight="1" ht="12">
      <c r="A24" s="6" t="inlineStr">
        <is>
          <r>
            <t xml:space="preserve">00001214</t>
          </r>
        </is>
      </c>
      <c r="B24" s="96" t="inlineStr">
        <is>
          <r>
            <t xml:space="preserve">CARPINTEIRO DE ESQUADRIAS (HORISTA)</t>
          </r>
        </is>
      </c>
      <c r="C24" s="97" t="inlineStr">
        <is>
          <r>
            <t xml:space="preserve">H</t>
          </r>
        </is>
      </c>
      <c r="D24" s="98" t="inlineStr"/>
      <c r="E24" s="98" t="inlineStr"/>
      <c r="F24" s="98" t="inlineStr"/>
      <c r="G24" s="98" t="inlineStr"/>
      <c r="H24" s="98" t="inlineStr"/>
      <c r="I24" s="99" t="n">
        <v>0.334412940288</v>
      </c>
      <c r="J24" s="100" t="n">
        <f>SUM(D24:I24)</f>
        <v>0.334412940288</v>
      </c>
      <c r="K24" s="9" t="inlineStr"/>
    </row>
    <row r="25" customHeight="1" ht="28">
      <c r="A25" s="6" t="inlineStr">
        <is>
          <r>
            <t xml:space="preserve">00001358</t>
          </r>
        </is>
      </c>
      <c r="B25" s="96" t="inlineStr">
        <is>
          <r>
            <t xml:space="preserve">CHAPA/PAINEL DE MADEIRA COMPENSADA RESINADA (MADEIRITE RESINADO ROSA) PARA FORMA DE CONCRETO, DE 2200 X 1100 MM, E = 17 MM</t>
          </r>
        </is>
      </c>
      <c r="C25" s="97" t="inlineStr">
        <is>
          <r>
            <t xml:space="preserve">M2</t>
          </r>
        </is>
      </c>
      <c r="D25" s="98" t="inlineStr"/>
      <c r="E25" s="98" t="inlineStr"/>
      <c r="F25" s="98" t="inlineStr"/>
      <c r="G25" s="98" t="inlineStr"/>
      <c r="H25" s="98" t="inlineStr"/>
      <c r="I25" s="99" t="n">
        <v>0.11748352</v>
      </c>
      <c r="J25" s="100" t="n">
        <f>SUM(D25:I25)</f>
        <v>0.11748352</v>
      </c>
      <c r="K25" s="9" t="inlineStr"/>
    </row>
    <row r="26" customHeight="1" ht="12">
      <c r="A26" s="6" t="inlineStr">
        <is>
          <r>
            <t xml:space="preserve">00001379</t>
          </r>
        </is>
      </c>
      <c r="B26" s="96" t="inlineStr">
        <is>
          <r>
            <t xml:space="preserve">CIMENTO PORTLAND COMPOSTO CP II-32</t>
          </r>
        </is>
      </c>
      <c r="C26" s="97" t="inlineStr">
        <is>
          <r>
            <t xml:space="preserve">KG</t>
          </r>
        </is>
      </c>
      <c r="D26" s="99" t="n">
        <v>249.55083036569</v>
      </c>
      <c r="E26" s="99" t="n">
        <v>326.34147173819</v>
      </c>
      <c r="F26" s="99" t="n">
        <v>76.7906413725</v>
      </c>
      <c r="G26" s="98" t="inlineStr"/>
      <c r="H26" s="98" t="inlineStr"/>
      <c r="I26" s="99" t="n">
        <v>149.768344576</v>
      </c>
      <c r="J26" s="100" t="n">
        <f>SUM(D26:I26)</f>
        <v>802.4512880523799</v>
      </c>
      <c r="K26" s="9" t="inlineStr"/>
    </row>
    <row r="27" customHeight="1" ht="20">
      <c r="A27" s="6" t="inlineStr">
        <is>
          <r>
            <t xml:space="preserve">00001564</t>
          </r>
        </is>
      </c>
      <c r="B27" s="96" t="inlineStr">
        <is>
          <r>
            <t xml:space="preserve">GRAMPO PARALELO METALICO PARA CABO DE 6 A 50 MM2, COM 2 PARAFUSOS</t>
          </r>
        </is>
      </c>
      <c r="C27" s="97" t="inlineStr">
        <is>
          <r>
            <t xml:space="preserve">UN</t>
          </r>
        </is>
      </c>
      <c r="D27" s="98" t="inlineStr"/>
      <c r="E27" s="99" t="n">
        <v>3.0</v>
      </c>
      <c r="F27" s="99" t="n">
        <v>3.0</v>
      </c>
      <c r="G27" s="99" t="n">
        <v>3.0</v>
      </c>
      <c r="H27" s="99" t="n">
        <v>3.0</v>
      </c>
      <c r="I27" s="99" t="n">
        <v>3.0</v>
      </c>
      <c r="J27" s="100" t="n">
        <f>SUM(D27:I27)</f>
        <v>15.0</v>
      </c>
      <c r="K27" s="9" t="inlineStr"/>
    </row>
    <row r="28" customHeight="1" ht="28">
      <c r="A28" s="6" t="inlineStr">
        <is>
          <r>
            <t xml:space="preserve">00001581</t>
          </r>
        </is>
      </c>
      <c r="B28" s="96" t="inlineStr">
        <is>
          <r>
            <t xml:space="preserve">TERMINAL A COMPRESSAO EM COBRE ESTANHADO PARA CABO 120 MM2, 1 FURO E 1 COMPRESSAO, PARA PARAFUSO DE FIXACAO M12</t>
          </r>
        </is>
      </c>
      <c r="C28" s="97" t="inlineStr">
        <is>
          <r>
            <t xml:space="preserve">UN</t>
          </r>
        </is>
      </c>
      <c r="D28" s="98" t="inlineStr"/>
      <c r="E28" s="99" t="n">
        <v>1.2</v>
      </c>
      <c r="F28" s="99" t="n">
        <v>1.2</v>
      </c>
      <c r="G28" s="99" t="n">
        <v>1.2</v>
      </c>
      <c r="H28" s="99" t="n">
        <v>1.2</v>
      </c>
      <c r="I28" s="99" t="n">
        <v>1.2</v>
      </c>
      <c r="J28" s="100" t="n">
        <f>SUM(D28:I28)</f>
        <v>6.0</v>
      </c>
      <c r="K28" s="9" t="inlineStr"/>
    </row>
    <row r="29" customHeight="1" ht="20">
      <c r="A29" s="6" t="inlineStr">
        <is>
          <r>
            <t xml:space="preserve">00001808</t>
          </r>
        </is>
      </c>
      <c r="B29" s="96" t="inlineStr">
        <is>
          <r>
            <t xml:space="preserve">CURVA 90 GRAUS DE FERRO GALVANIZADO, COM ROSCA BSP MACHO/FEMEA, DE 4"</t>
          </r>
        </is>
      </c>
      <c r="C29" s="97" t="inlineStr">
        <is>
          <r>
            <t xml:space="preserve">UN</t>
          </r>
        </is>
      </c>
      <c r="D29" s="98" t="inlineStr"/>
      <c r="E29" s="99" t="n">
        <v>0.2</v>
      </c>
      <c r="F29" s="99" t="n">
        <v>0.2</v>
      </c>
      <c r="G29" s="99" t="n">
        <v>0.2</v>
      </c>
      <c r="H29" s="99" t="n">
        <v>0.2</v>
      </c>
      <c r="I29" s="99" t="n">
        <v>0.2</v>
      </c>
      <c r="J29" s="100" t="n">
        <f>SUM(D29:I29)</f>
        <v>1.0</v>
      </c>
      <c r="K29" s="9" t="inlineStr"/>
    </row>
    <row r="30" customHeight="1" ht="20">
      <c r="A30" s="6" t="inlineStr">
        <is>
          <r>
            <t xml:space="preserve">00002379</t>
          </r>
        </is>
      </c>
      <c r="B30" s="96" t="inlineStr">
        <is>
          <r>
            <t xml:space="preserve">DISJUNTOR TERMOMAGNETICO TRIPOLAR 400 A / 600 V, TIPO JXD / ICC - 40 KA</t>
          </r>
        </is>
      </c>
      <c r="C30" s="97" t="inlineStr">
        <is>
          <r>
            <t xml:space="preserve">UN</t>
          </r>
        </is>
      </c>
      <c r="D30" s="98" t="inlineStr"/>
      <c r="E30" s="99" t="n">
        <v>0.4</v>
      </c>
      <c r="F30" s="99" t="n">
        <v>0.4</v>
      </c>
      <c r="G30" s="99" t="n">
        <v>0.4</v>
      </c>
      <c r="H30" s="99" t="n">
        <v>0.4</v>
      </c>
      <c r="I30" s="99" t="n">
        <v>0.4</v>
      </c>
      <c r="J30" s="100" t="n">
        <f>SUM(D30:I30)</f>
        <v>2.0</v>
      </c>
      <c r="K30" s="9" t="inlineStr"/>
    </row>
    <row r="31" customHeight="1" ht="12">
      <c r="A31" s="6" t="inlineStr">
        <is>
          <r>
            <t xml:space="preserve">00002436</t>
          </r>
        </is>
      </c>
      <c r="B31" s="96" t="inlineStr">
        <is>
          <r>
            <t xml:space="preserve">ELETRICISTA (HORISTA)</t>
          </r>
        </is>
      </c>
      <c r="C31" s="97" t="inlineStr">
        <is>
          <r>
            <t xml:space="preserve">H</t>
          </r>
        </is>
      </c>
      <c r="D31" s="99" t="n">
        <v>12.398006213612</v>
      </c>
      <c r="E31" s="99" t="n">
        <v>22.296119877532</v>
      </c>
      <c r="F31" s="99" t="n">
        <v>9.89811366392</v>
      </c>
      <c r="G31" s="99" t="n">
        <v>9.89811366392</v>
      </c>
      <c r="H31" s="99" t="n">
        <v>9.89811366392</v>
      </c>
      <c r="I31" s="99" t="n">
        <v>9.89811366392</v>
      </c>
      <c r="J31" s="100" t="n">
        <f>SUM(D31:I31)</f>
        <v>74.286580746824</v>
      </c>
      <c r="K31" s="9" t="inlineStr"/>
    </row>
    <row r="32" customHeight="1" ht="20">
      <c r="A32" s="6" t="inlineStr">
        <is>
          <r>
            <t xml:space="preserve">00002641</t>
          </r>
        </is>
      </c>
      <c r="B32" s="96" t="inlineStr">
        <is>
          <r>
            <t xml:space="preserve">LUVA PARA ELETRODUTO, EM ACO GALVANIZADO ELETROLITICO, COM ROSCA, DIAMETRO DE 100 MM (4")</t>
          </r>
        </is>
      </c>
      <c r="C32" s="97" t="inlineStr">
        <is>
          <r>
            <t xml:space="preserve">UN</t>
          </r>
        </is>
      </c>
      <c r="D32" s="98" t="inlineStr"/>
      <c r="E32" s="99" t="n">
        <v>0.8</v>
      </c>
      <c r="F32" s="99" t="n">
        <v>0.8</v>
      </c>
      <c r="G32" s="99" t="n">
        <v>0.8</v>
      </c>
      <c r="H32" s="99" t="n">
        <v>0.8</v>
      </c>
      <c r="I32" s="99" t="n">
        <v>0.8</v>
      </c>
      <c r="J32" s="100" t="n">
        <f>SUM(D32:I32)</f>
        <v>4.0</v>
      </c>
      <c r="K32" s="9" t="inlineStr"/>
    </row>
    <row r="33" customHeight="1" ht="20">
      <c r="A33" s="6" t="inlineStr">
        <is>
          <r>
            <t xml:space="preserve">00002683</t>
          </r>
        </is>
      </c>
      <c r="B33" s="96" t="inlineStr">
        <is>
          <r>
            <t xml:space="preserve">ELETRODUTO DE PVC RIGIDO ROSCAVEL DE 4", SEM LUVA</t>
          </r>
        </is>
      </c>
      <c r="C33" s="97" t="inlineStr">
        <is>
          <r>
            <t xml:space="preserve">M</t>
          </r>
        </is>
      </c>
      <c r="D33" s="98" t="inlineStr"/>
      <c r="E33" s="99" t="n">
        <v>8.8</v>
      </c>
      <c r="F33" s="99" t="n">
        <v>8.8</v>
      </c>
      <c r="G33" s="99" t="n">
        <v>8.8</v>
      </c>
      <c r="H33" s="99" t="n">
        <v>8.8</v>
      </c>
      <c r="I33" s="99" t="n">
        <v>8.8</v>
      </c>
      <c r="J33" s="100" t="n">
        <f>SUM(D33:I33)</f>
        <v>44.0</v>
      </c>
      <c r="K33" s="9" t="inlineStr"/>
    </row>
    <row r="34" customHeight="1" ht="20">
      <c r="A34" s="6" t="inlineStr">
        <is>
          <r>
            <t xml:space="preserve">00002692</t>
          </r>
        </is>
      </c>
      <c r="B34" s="96" t="inlineStr">
        <is>
          <r>
            <t xml:space="preserve">DESMOLDANTE PROTETOR PARA FORMAS DE MADEIRA, DE BASE OLEOSA EMULSIONADA EM AGUA</t>
          </r>
        </is>
      </c>
      <c r="C34" s="97" t="inlineStr">
        <is>
          <r>
            <t xml:space="preserve">L</t>
          </r>
        </is>
      </c>
      <c r="D34" s="98" t="inlineStr"/>
      <c r="E34" s="99" t="n">
        <v>0.01394</v>
      </c>
      <c r="F34" s="99" t="n">
        <v>0.01394</v>
      </c>
      <c r="G34" s="98" t="inlineStr"/>
      <c r="H34" s="98" t="inlineStr"/>
      <c r="I34" s="99" t="n">
        <v>0.00508032</v>
      </c>
      <c r="J34" s="100" t="n">
        <f>SUM(D34:I34)</f>
        <v>0.03296032</v>
      </c>
      <c r="K34" s="9" t="inlineStr"/>
    </row>
    <row r="35" customHeight="1" ht="20">
      <c r="A35" s="6" t="inlineStr">
        <is>
          <r>
            <t xml:space="preserve">00002705</t>
          </r>
        </is>
      </c>
      <c r="B35" s="96" t="inlineStr">
        <is>
          <r>
            <t xml:space="preserve">ENERGIA ELETRICA ATE 2000 KWH INDUSTRIAL, SEM DEMANDA</t>
          </r>
        </is>
      </c>
      <c r="C35" s="97" t="inlineStr">
        <is>
          <r>
            <t xml:space="preserve">KWH</t>
          </r>
        </is>
      </c>
      <c r="D35" s="99" t="n">
        <v>1.12155183669375</v>
      </c>
      <c r="E35" s="99" t="n">
        <v>1.58235168669375</v>
      </c>
      <c r="F35" s="99" t="n">
        <v>0.46079985</v>
      </c>
      <c r="G35" s="98" t="inlineStr"/>
      <c r="H35" s="98" t="inlineStr"/>
      <c r="I35" s="99" t="n">
        <v>0.684872496</v>
      </c>
      <c r="J35" s="100" t="n">
        <f>SUM(D35:I35)</f>
        <v>3.8495758693875</v>
      </c>
      <c r="K35" s="9" t="inlineStr"/>
    </row>
    <row r="36" customHeight="1" ht="44">
      <c r="A36" s="6" t="inlineStr">
        <is>
          <r>
            <t xml:space="preserve">00003363</t>
          </r>
        </is>
      </c>
      <c r="B36" s="96" t="inlineStr">
        <is>
          <r>
            <t xml:space="preserve">GUINDAUTO HIDRAULICO, CAPACIDADE MAXIMA DE CARGA 6200 KG, MOMENTO MAXIMO DE CARGA 11,7 TM, ALCANCE MAXIMO HORIZONTAL 9,70 M, PARA MONTAGEM SOBRE CHASSI DE CAMINHAO PBT MINIMO 13000 KG (INCLUI MONTAGEM, NAO INCLUI CAMINHAO)</t>
          </r>
        </is>
      </c>
      <c r="C36" s="97" t="inlineStr">
        <is>
          <r>
            <t xml:space="preserve">UN</t>
          </r>
        </is>
      </c>
      <c r="D36" s="99" t="n">
        <v>8.674240153E-5</v>
      </c>
      <c r="E36" s="99" t="n">
        <v>8.674240153E-5</v>
      </c>
      <c r="F36" s="98" t="inlineStr"/>
      <c r="G36" s="98" t="inlineStr"/>
      <c r="H36" s="98" t="inlineStr"/>
      <c r="I36" s="98" t="inlineStr"/>
      <c r="J36" s="100" t="n">
        <f>SUM(D36:I36)</f>
        <v>1.7348480306E-4</v>
      </c>
      <c r="K36" s="9" t="inlineStr"/>
    </row>
    <row r="37" customHeight="1" ht="28">
      <c r="A37" s="6" t="inlineStr">
        <is>
          <r>
            <t xml:space="preserve">00003379</t>
          </r>
        </is>
      </c>
      <c r="B37" s="96" t="inlineStr">
        <is>
          <r>
            <t xml:space="preserve">HASTE DE ATERRAMENTO EM ACO COM 3,00 M DE COMPRIMENTO E DN = 5/8", REVESTIDA COM BAIXA CAMADA DE COBRE, SEM CONECTOR</t>
          </r>
        </is>
      </c>
      <c r="C37" s="97" t="inlineStr">
        <is>
          <r>
            <t xml:space="preserve">UN</t>
          </r>
        </is>
      </c>
      <c r="D37" s="98" t="inlineStr"/>
      <c r="E37" s="99" t="n">
        <v>0.6</v>
      </c>
      <c r="F37" s="99" t="n">
        <v>0.6</v>
      </c>
      <c r="G37" s="99" t="n">
        <v>0.6</v>
      </c>
      <c r="H37" s="99" t="n">
        <v>0.6</v>
      </c>
      <c r="I37" s="99" t="n">
        <v>0.6</v>
      </c>
      <c r="J37" s="100" t="n">
        <f>SUM(D37:I37)</f>
        <v>3.0</v>
      </c>
      <c r="K37" s="9" t="inlineStr"/>
    </row>
    <row r="38" customHeight="1" ht="28">
      <c r="A38" s="6" t="inlineStr">
        <is>
          <r>
            <t xml:space="preserve">00003405</t>
          </r>
        </is>
      </c>
      <c r="B38" s="96" t="inlineStr">
        <is>
          <r>
            <t xml:space="preserve">ISOLADOR DE PORCELANA SUSPENSO, DISCO TIPO GARFO OLHAL, DIAMETRO DE 152 MM, PARA TENSAO DE *15* KV</t>
          </r>
        </is>
      </c>
      <c r="C38" s="97" t="inlineStr">
        <is>
          <r>
            <t xml:space="preserve">UN</t>
          </r>
        </is>
      </c>
      <c r="D38" s="98" t="inlineStr"/>
      <c r="E38" s="99" t="n">
        <v>2.4</v>
      </c>
      <c r="F38" s="99" t="n">
        <v>2.4</v>
      </c>
      <c r="G38" s="99" t="n">
        <v>2.4</v>
      </c>
      <c r="H38" s="99" t="n">
        <v>2.4</v>
      </c>
      <c r="I38" s="99" t="n">
        <v>2.4</v>
      </c>
      <c r="J38" s="100" t="n">
        <f>SUM(D38:I38)</f>
        <v>12.0</v>
      </c>
      <c r="K38" s="9" t="inlineStr"/>
    </row>
    <row r="39" customHeight="1" ht="20">
      <c r="A39" s="6" t="inlineStr">
        <is>
          <r>
            <t xml:space="preserve">00003406</t>
          </r>
        </is>
      </c>
      <c r="B39" s="96" t="inlineStr">
        <is>
          <r>
            <t xml:space="preserve">ISOLADOR DE PORCELANA, TIPO PINO MONOCORPO, PARA TENSAO DE *15* KV</t>
          </r>
        </is>
      </c>
      <c r="C39" s="97" t="inlineStr">
        <is>
          <r>
            <t xml:space="preserve">UN</t>
          </r>
        </is>
      </c>
      <c r="D39" s="98" t="inlineStr"/>
      <c r="E39" s="99" t="n">
        <v>1.2</v>
      </c>
      <c r="F39" s="99" t="n">
        <v>1.2</v>
      </c>
      <c r="G39" s="99" t="n">
        <v>1.2</v>
      </c>
      <c r="H39" s="99" t="n">
        <v>1.2</v>
      </c>
      <c r="I39" s="99" t="n">
        <v>1.2</v>
      </c>
      <c r="J39" s="100" t="n">
        <f>SUM(D39:I39)</f>
        <v>6.0</v>
      </c>
      <c r="K39" s="9" t="inlineStr"/>
    </row>
    <row r="40" customHeight="1" ht="12">
      <c r="A40" s="6" t="inlineStr">
        <is>
          <r>
            <t xml:space="preserve">00004093</t>
          </r>
        </is>
      </c>
      <c r="B40" s="96" t="inlineStr">
        <is>
          <r>
            <t xml:space="preserve">MOTORISTA DE CAMINHAO (HORISTA)</t>
          </r>
        </is>
      </c>
      <c r="C40" s="97" t="inlineStr">
        <is>
          <r>
            <t xml:space="preserve">H</t>
          </r>
        </is>
      </c>
      <c r="D40" s="98" t="inlineStr"/>
      <c r="E40" s="99" t="n">
        <v>2.412216E-4</v>
      </c>
      <c r="F40" s="99" t="n">
        <v>2.412216E-4</v>
      </c>
      <c r="G40" s="98" t="inlineStr"/>
      <c r="H40" s="98" t="inlineStr"/>
      <c r="I40" s="98" t="inlineStr"/>
      <c r="J40" s="100" t="n">
        <f>SUM(D40:I40)</f>
        <v>4.824432E-4</v>
      </c>
      <c r="K40" s="9" t="inlineStr"/>
    </row>
    <row r="41" customHeight="1" ht="20">
      <c r="A41" s="6" t="inlineStr">
        <is>
          <r>
            <t xml:space="preserve">00004096</t>
          </r>
        </is>
      </c>
      <c r="B41" s="96" t="inlineStr">
        <is>
          <r>
            <t xml:space="preserve">MOTORISTA OPERADOR DE CAMINHAO COM MUNCK (HORISTA)</t>
          </r>
        </is>
      </c>
      <c r="C41" s="97" t="inlineStr">
        <is>
          <r>
            <t xml:space="preserve">H</t>
          </r>
        </is>
      </c>
      <c r="D41" s="99" t="n">
        <v>1.090473638337</v>
      </c>
      <c r="E41" s="99" t="n">
        <v>1.090473638337</v>
      </c>
      <c r="F41" s="98" t="inlineStr"/>
      <c r="G41" s="98" t="inlineStr"/>
      <c r="H41" s="98" t="inlineStr"/>
      <c r="I41" s="98" t="inlineStr"/>
      <c r="J41" s="100" t="n">
        <f>SUM(D41:I41)</f>
        <v>2.180947276674</v>
      </c>
      <c r="K41" s="9" t="inlineStr"/>
    </row>
    <row r="42" customHeight="1" ht="20">
      <c r="A42" s="6" t="inlineStr">
        <is>
          <r>
            <t xml:space="preserve">00004221</t>
          </r>
        </is>
      </c>
      <c r="B42" s="96" t="inlineStr">
        <is>
          <r>
            <t xml:space="preserve">OLEO DIESEL COMBUSTIVEL COMUM METROPOLITANO S-10 OU S-500</t>
          </r>
        </is>
      </c>
      <c r="C42" s="97" t="inlineStr">
        <is>
          <r>
            <t xml:space="preserve">L</t>
          </r>
        </is>
      </c>
      <c r="D42" s="99" t="n">
        <v>2.2832877</v>
      </c>
      <c r="E42" s="99" t="n">
        <v>11.02023426</v>
      </c>
      <c r="F42" s="99" t="n">
        <v>8.73694656</v>
      </c>
      <c r="G42" s="99" t="n">
        <v>8.73</v>
      </c>
      <c r="H42" s="99" t="n">
        <v>8.73</v>
      </c>
      <c r="I42" s="99" t="n">
        <v>8.878422</v>
      </c>
      <c r="J42" s="100" t="n">
        <f>SUM(D42:I42)</f>
        <v>48.37889052</v>
      </c>
      <c r="K42" s="9" t="inlineStr"/>
    </row>
    <row r="43" customHeight="1" ht="12">
      <c r="A43" s="6" t="inlineStr">
        <is>
          <r>
            <t xml:space="preserve">00004222</t>
          </r>
        </is>
      </c>
      <c r="B43" s="96" t="inlineStr">
        <is>
          <r>
            <t xml:space="preserve">GASOLINA COMUM</t>
          </r>
        </is>
      </c>
      <c r="C43" s="97" t="inlineStr">
        <is>
          <r>
            <t xml:space="preserve">L</t>
          </r>
        </is>
      </c>
      <c r="D43" s="98" t="inlineStr"/>
      <c r="E43" s="99" t="n">
        <v>0.00808344</v>
      </c>
      <c r="F43" s="99" t="n">
        <v>0.00808344</v>
      </c>
      <c r="G43" s="98" t="inlineStr"/>
      <c r="H43" s="98" t="inlineStr"/>
      <c r="I43" s="99" t="n">
        <v>0.011980548</v>
      </c>
      <c r="J43" s="100" t="n">
        <f>SUM(D43:I43)</f>
        <v>0.028147428000000002</v>
      </c>
      <c r="K43" s="9" t="inlineStr"/>
    </row>
    <row r="44" customHeight="1" ht="20">
      <c r="A44" s="6" t="inlineStr">
        <is>
          <r>
            <t xml:space="preserve">00004230</t>
          </r>
        </is>
      </c>
      <c r="B44" s="96" t="inlineStr">
        <is>
          <r>
            <t xml:space="preserve">OPERADOR DE MAQUINAS E TRATORES DIVERSOS - TERRAPLANAGEM (HORISTA)</t>
          </r>
        </is>
      </c>
      <c r="C44" s="97" t="inlineStr">
        <is>
          <r>
            <t xml:space="preserve">H</t>
          </r>
        </is>
      </c>
      <c r="D44" s="98" t="inlineStr"/>
      <c r="E44" s="99" t="n">
        <v>0.00793856592</v>
      </c>
      <c r="F44" s="99" t="n">
        <v>0.00793856592</v>
      </c>
      <c r="G44" s="98" t="inlineStr"/>
      <c r="H44" s="98" t="inlineStr"/>
      <c r="I44" s="99" t="n">
        <v>0.0893498946624</v>
      </c>
      <c r="J44" s="100" t="n">
        <f>SUM(D44:I44)</f>
        <v>0.1052270265024</v>
      </c>
      <c r="K44" s="9" t="inlineStr"/>
    </row>
    <row r="45" customHeight="1" ht="12">
      <c r="A45" s="6" t="inlineStr">
        <is>
          <r>
            <t xml:space="preserve">00004234</t>
          </r>
        </is>
      </c>
      <c r="B45" s="96" t="inlineStr">
        <is>
          <r>
            <t xml:space="preserve">OPERADOR DE ESCAVADEIRA (HORISTA)</t>
          </r>
        </is>
      </c>
      <c r="C45" s="97" t="inlineStr">
        <is>
          <r>
            <t xml:space="preserve">H</t>
          </r>
        </is>
      </c>
      <c r="D45" s="98" t="inlineStr"/>
      <c r="E45" s="98" t="inlineStr"/>
      <c r="F45" s="98" t="inlineStr"/>
      <c r="G45" s="98" t="inlineStr"/>
      <c r="H45" s="98" t="inlineStr"/>
      <c r="I45" s="99" t="n">
        <v>0.05361162</v>
      </c>
      <c r="J45" s="100" t="n">
        <f>SUM(D45:I45)</f>
        <v>0.05361162</v>
      </c>
      <c r="K45" s="9" t="inlineStr"/>
    </row>
    <row r="46" customHeight="1" ht="12">
      <c r="A46" s="6" t="inlineStr">
        <is>
          <r>
            <t xml:space="preserve">00004254</t>
          </r>
        </is>
      </c>
      <c r="B46" s="96" t="inlineStr">
        <is>
          <r>
            <t xml:space="preserve">OPERADOR DE GUINDASTE (HORISTA)</t>
          </r>
        </is>
      </c>
      <c r="C46" s="97" t="inlineStr">
        <is>
          <r>
            <t xml:space="preserve">H</t>
          </r>
        </is>
      </c>
      <c r="D46" s="98" t="inlineStr"/>
      <c r="E46" s="99" t="n">
        <v>1.829466</v>
      </c>
      <c r="F46" s="99" t="n">
        <v>1.829466</v>
      </c>
      <c r="G46" s="99" t="n">
        <v>1.829466</v>
      </c>
      <c r="H46" s="99" t="n">
        <v>1.829466</v>
      </c>
      <c r="I46" s="99" t="n">
        <v>1.829466</v>
      </c>
      <c r="J46" s="100" t="n">
        <f>SUM(D46:I46)</f>
        <v>9.14733</v>
      </c>
      <c r="K46" s="9" t="inlineStr"/>
    </row>
    <row r="47" customHeight="1" ht="20">
      <c r="A47" s="6" t="inlineStr">
        <is>
          <r>
            <t xml:space="preserve">00004276</t>
          </r>
        </is>
      </c>
      <c r="B47" s="96" t="inlineStr">
        <is>
          <r>
            <t xml:space="preserve">PARA-RAIOS DE DISTRIBUICAO, TENSAO NOMINAL 15 KV, CORRENTE NOMINAL DE DESCARGA 5 KA</t>
          </r>
        </is>
      </c>
      <c r="C47" s="97" t="inlineStr">
        <is>
          <r>
            <t xml:space="preserve">UN</t>
          </r>
        </is>
      </c>
      <c r="D47" s="98" t="inlineStr"/>
      <c r="E47" s="99" t="n">
        <v>0.6</v>
      </c>
      <c r="F47" s="99" t="n">
        <v>0.6</v>
      </c>
      <c r="G47" s="99" t="n">
        <v>0.6</v>
      </c>
      <c r="H47" s="99" t="n">
        <v>0.6</v>
      </c>
      <c r="I47" s="99" t="n">
        <v>0.6</v>
      </c>
      <c r="J47" s="100" t="n">
        <f>SUM(D47:I47)</f>
        <v>3.0</v>
      </c>
      <c r="K47" s="9" t="inlineStr"/>
    </row>
    <row r="48" customHeight="1" ht="20">
      <c r="A48" s="6" t="inlineStr">
        <is>
          <r>
            <t xml:space="preserve">00004491</t>
          </r>
        </is>
      </c>
      <c r="B48" s="96" t="inlineStr">
        <is>
          <r>
            <t xml:space="preserve">PONTALETE *7,5 X 7,5* CM EM PINUS, MISTA OU EQUIVALENTE DA REGIAO - BRUTA</t>
          </r>
        </is>
      </c>
      <c r="C48" s="97" t="inlineStr">
        <is>
          <r>
            <t xml:space="preserve">M</t>
          </r>
        </is>
      </c>
      <c r="D48" s="98" t="inlineStr"/>
      <c r="E48" s="99" t="n">
        <v>0.3034</v>
      </c>
      <c r="F48" s="99" t="n">
        <v>0.3034</v>
      </c>
      <c r="G48" s="98" t="inlineStr"/>
      <c r="H48" s="98" t="inlineStr"/>
      <c r="I48" s="98" t="inlineStr"/>
      <c r="J48" s="100" t="n">
        <f>SUM(D48:I48)</f>
        <v>0.6068</v>
      </c>
      <c r="K48" s="9" t="inlineStr"/>
    </row>
    <row r="49" customHeight="1" ht="20">
      <c r="A49" s="6" t="inlineStr">
        <is>
          <r>
            <t xml:space="preserve">00004517</t>
          </r>
        </is>
      </c>
      <c r="B49" s="96" t="inlineStr">
        <is>
          <r>
            <t xml:space="preserve">SARRAFO *2,5 X 7,5* CM EM PINUS, MISTA OU EQUIVALENTE DA REGIAO - BRUTA</t>
          </r>
        </is>
      </c>
      <c r="C49" s="97" t="inlineStr">
        <is>
          <r>
            <t xml:space="preserve">M</t>
          </r>
        </is>
      </c>
      <c r="D49" s="98" t="inlineStr"/>
      <c r="E49" s="99" t="n">
        <v>0.3608</v>
      </c>
      <c r="F49" s="99" t="n">
        <v>0.3608</v>
      </c>
      <c r="G49" s="98" t="inlineStr"/>
      <c r="H49" s="98" t="inlineStr"/>
      <c r="I49" s="99" t="n">
        <v>0.4011392</v>
      </c>
      <c r="J49" s="100" t="n">
        <f>SUM(D49:I49)</f>
        <v>1.1227392</v>
      </c>
      <c r="K49" s="9" t="inlineStr"/>
    </row>
    <row r="50" customHeight="1" ht="20">
      <c r="A50" s="6" t="inlineStr">
        <is>
          <r>
            <t xml:space="preserve">00004720</t>
          </r>
        </is>
      </c>
      <c r="B50" s="96" t="inlineStr">
        <is>
          <r>
            <t xml:space="preserve">PEDRA BRITADA N. 0, OU PEDRISCO (4,8 A 9,5 MM) POSTO PEDREIRA/FORNECEDOR, SEM FRETE</t>
          </r>
        </is>
      </c>
      <c r="C50" s="97" t="inlineStr">
        <is>
          <r>
            <t xml:space="preserve">M3</t>
          </r>
        </is>
      </c>
      <c r="D50" s="98" t="inlineStr"/>
      <c r="E50" s="98" t="inlineStr"/>
      <c r="F50" s="98" t="inlineStr"/>
      <c r="G50" s="98" t="inlineStr"/>
      <c r="H50" s="98" t="inlineStr"/>
      <c r="I50" s="99" t="n">
        <v>0.1782</v>
      </c>
      <c r="J50" s="100" t="n">
        <f>SUM(D50:I50)</f>
        <v>0.1782</v>
      </c>
      <c r="K50" s="9" t="inlineStr"/>
    </row>
    <row r="51" customHeight="1" ht="20">
      <c r="A51" s="6" t="inlineStr">
        <is>
          <r>
            <t xml:space="preserve">00004721</t>
          </r>
        </is>
      </c>
      <c r="B51" s="96" t="inlineStr">
        <is>
          <r>
            <t xml:space="preserve">PEDRA BRITADA N. 1 (9,5 A 19 MM) POSTO PEDREIRA/FORNECEDOR, SEM FRETE</t>
          </r>
        </is>
      </c>
      <c r="C51" s="97" t="inlineStr">
        <is>
          <r>
            <t xml:space="preserve">M3</t>
          </r>
        </is>
      </c>
      <c r="D51" s="99" t="n">
        <v>0.68055229907</v>
      </c>
      <c r="E51" s="99" t="n">
        <v>0.72254087157</v>
      </c>
      <c r="F51" s="99" t="n">
        <v>0.0419885725</v>
      </c>
      <c r="G51" s="98" t="inlineStr"/>
      <c r="H51" s="98" t="inlineStr"/>
      <c r="I51" s="99" t="n">
        <v>0.063727104</v>
      </c>
      <c r="J51" s="100" t="n">
        <f>SUM(D51:I51)</f>
        <v>1.50880884714</v>
      </c>
      <c r="K51" s="9" t="inlineStr"/>
    </row>
    <row r="52" customHeight="1" ht="12">
      <c r="A52" s="6" t="inlineStr">
        <is>
          <r>
            <t xml:space="preserve">00004750</t>
          </r>
        </is>
      </c>
      <c r="B52" s="96" t="inlineStr">
        <is>
          <r>
            <t xml:space="preserve">PEDREIRO (HORISTA)</t>
          </r>
        </is>
      </c>
      <c r="C52" s="97" t="inlineStr">
        <is>
          <r>
            <t xml:space="preserve">H</t>
          </r>
        </is>
      </c>
      <c r="D52" s="98" t="inlineStr"/>
      <c r="E52" s="99" t="n">
        <v>11.5033137825</v>
      </c>
      <c r="F52" s="99" t="n">
        <v>11.5033137825</v>
      </c>
      <c r="G52" s="98" t="inlineStr"/>
      <c r="H52" s="98" t="inlineStr"/>
      <c r="I52" s="99" t="n">
        <v>11.744170327968</v>
      </c>
      <c r="J52" s="100" t="n">
        <f>SUM(D52:I52)</f>
        <v>34.750797892967995</v>
      </c>
      <c r="K52" s="9" t="inlineStr"/>
    </row>
    <row r="53" customHeight="1" ht="12">
      <c r="A53" s="6" t="inlineStr">
        <is>
          <r>
            <t xml:space="preserve">00004783</t>
          </r>
        </is>
      </c>
      <c r="B53" s="96" t="inlineStr">
        <is>
          <r>
            <t xml:space="preserve">PINTOR (HORISTA)</t>
          </r>
        </is>
      </c>
      <c r="C53" s="97" t="inlineStr">
        <is>
          <r>
            <t xml:space="preserve">H</t>
          </r>
        </is>
      </c>
      <c r="D53" s="98" t="inlineStr"/>
      <c r="E53" s="99" t="n">
        <v>1.09731377028</v>
      </c>
      <c r="F53" s="99" t="n">
        <v>1.09731377028</v>
      </c>
      <c r="G53" s="98" t="inlineStr"/>
      <c r="H53" s="98" t="inlineStr"/>
      <c r="I53" s="98" t="inlineStr"/>
      <c r="J53" s="100" t="n">
        <f>SUM(D53:I53)</f>
        <v>2.19462754056</v>
      </c>
      <c r="K53" s="9" t="inlineStr"/>
    </row>
    <row r="54" customHeight="1" ht="28">
      <c r="A54" s="6" t="inlineStr">
        <is>
          <r>
            <t xml:space="preserve">00005057</t>
          </r>
        </is>
      </c>
      <c r="B54" s="96" t="inlineStr">
        <is>
          <r>
            <t xml:space="preserve">POSTE DE CONCRETO ARMADO DE SECAO DUPLO T, EXTENSAO DE 10,00 M, RESISTENCIA DE 300 A 400 DAN, TIPO B OU D</t>
          </r>
        </is>
      </c>
      <c r="C54" s="97" t="inlineStr">
        <is>
          <r>
            <t xml:space="preserve">UN</t>
          </r>
        </is>
      </c>
      <c r="D54" s="98" t="inlineStr"/>
      <c r="E54" s="99" t="n">
        <v>0.2</v>
      </c>
      <c r="F54" s="99" t="n">
        <v>0.2</v>
      </c>
      <c r="G54" s="99" t="n">
        <v>0.2</v>
      </c>
      <c r="H54" s="99" t="n">
        <v>0.2</v>
      </c>
      <c r="I54" s="99" t="n">
        <v>0.2</v>
      </c>
      <c r="J54" s="100" t="n">
        <f>SUM(D54:I54)</f>
        <v>1.0</v>
      </c>
      <c r="K54" s="9" t="inlineStr"/>
    </row>
    <row r="55" customHeight="1" ht="12">
      <c r="A55" s="6" t="inlineStr">
        <is>
          <r>
            <t xml:space="preserve">00005068</t>
          </r>
        </is>
      </c>
      <c r="B55" s="96" t="inlineStr">
        <is>
          <r>
            <t xml:space="preserve">PREGO DE ACO POLIDO COM CABECA 17 X 21 (2 X 11)</t>
          </r>
        </is>
      </c>
      <c r="C55" s="97" t="inlineStr">
        <is>
          <r>
            <t xml:space="preserve">KG</t>
          </r>
        </is>
      </c>
      <c r="D55" s="98" t="inlineStr"/>
      <c r="E55" s="99" t="n">
        <v>0.0779</v>
      </c>
      <c r="F55" s="99" t="n">
        <v>0.0779</v>
      </c>
      <c r="G55" s="98" t="inlineStr"/>
      <c r="H55" s="98" t="inlineStr"/>
      <c r="I55" s="98" t="inlineStr"/>
      <c r="J55" s="100" t="n">
        <f>SUM(D55:I55)</f>
        <v>0.1558</v>
      </c>
      <c r="K55" s="9" t="inlineStr"/>
    </row>
    <row r="56" customHeight="1" ht="12">
      <c r="A56" s="6" t="inlineStr">
        <is>
          <r>
            <t xml:space="preserve">00006111</t>
          </r>
        </is>
      </c>
      <c r="B56" s="96" t="inlineStr">
        <is>
          <r>
            <t xml:space="preserve">SERVENTE DE OBRAS (HORISTA)</t>
          </r>
        </is>
      </c>
      <c r="C56" s="97" t="inlineStr">
        <is>
          <r>
            <t xml:space="preserve">H</t>
          </r>
        </is>
      </c>
      <c r="D56" s="99" t="n">
        <v>2.816580166554546</v>
      </c>
      <c r="E56" s="99" t="n">
        <v>11.525332946126946</v>
      </c>
      <c r="F56" s="99" t="n">
        <v>8.7087527795724</v>
      </c>
      <c r="G56" s="98" t="inlineStr"/>
      <c r="H56" s="98" t="inlineStr"/>
      <c r="I56" s="99" t="n">
        <v>10.1789687304672</v>
      </c>
      <c r="J56" s="100" t="n">
        <f>SUM(D56:I56)</f>
        <v>33.22963462272109</v>
      </c>
      <c r="K56" s="9" t="inlineStr"/>
    </row>
    <row r="57" customHeight="1" ht="12">
      <c r="A57" s="6" t="inlineStr">
        <is>
          <r>
            <t xml:space="preserve">00006114</t>
          </r>
        </is>
      </c>
      <c r="B57" s="96" t="inlineStr">
        <is>
          <r>
            <t xml:space="preserve">AJUDANTE DE ARMADOR (HORISTA)</t>
          </r>
        </is>
      </c>
      <c r="C57" s="97" t="inlineStr">
        <is>
          <r>
            <t xml:space="preserve">H</t>
          </r>
        </is>
      </c>
      <c r="D57" s="98" t="inlineStr"/>
      <c r="E57" s="99" t="n">
        <v>0.0481594194</v>
      </c>
      <c r="F57" s="99" t="n">
        <v>0.0481594194</v>
      </c>
      <c r="G57" s="98" t="inlineStr"/>
      <c r="H57" s="98" t="inlineStr"/>
      <c r="I57" s="99" t="n">
        <v>0.084974395624151</v>
      </c>
      <c r="J57" s="100" t="n">
        <f>SUM(D57:I57)</f>
        <v>0.18129323442415102</v>
      </c>
      <c r="K57" s="9" t="inlineStr"/>
    </row>
    <row r="58" customHeight="1" ht="12">
      <c r="A58" s="6" t="inlineStr">
        <is>
          <r>
            <t xml:space="preserve">00006117</t>
          </r>
        </is>
      </c>
      <c r="B58" s="96" t="inlineStr">
        <is>
          <r>
            <t xml:space="preserve">CARPINTEIRO AUXILIAR (HORISTA)</t>
          </r>
        </is>
      </c>
      <c r="C58" s="97" t="inlineStr">
        <is>
          <r>
            <t xml:space="preserve">H</t>
          </r>
        </is>
      </c>
      <c r="D58" s="98" t="inlineStr"/>
      <c r="E58" s="99" t="n">
        <v>1.2015570208</v>
      </c>
      <c r="F58" s="99" t="n">
        <v>1.2015570208</v>
      </c>
      <c r="G58" s="98" t="inlineStr"/>
      <c r="H58" s="98" t="inlineStr"/>
      <c r="I58" s="99" t="n">
        <v>0.0668825880576</v>
      </c>
      <c r="J58" s="100" t="n">
        <f>SUM(D58:I58)</f>
        <v>2.4699966296576</v>
      </c>
      <c r="K58" s="9" t="inlineStr"/>
    </row>
    <row r="59" customHeight="1" ht="28">
      <c r="A59" s="6" t="inlineStr">
        <is>
          <r>
            <t xml:space="preserve">00006193</t>
          </r>
        </is>
      </c>
      <c r="B59" s="96" t="inlineStr">
        <is>
          <r>
            <t xml:space="preserve">TABUA NAO APARELHADA *2,5 X 20* CM, EM MACARANDUBA/MASSARANDUBA, ANGELIM OU EQUIVALENTE DA REGIAO - BRUTA</t>
          </r>
        </is>
      </c>
      <c r="C59" s="97" t="inlineStr">
        <is>
          <r>
            <t xml:space="preserve">M</t>
          </r>
        </is>
      </c>
      <c r="D59" s="98" t="inlineStr"/>
      <c r="E59" s="99" t="n">
        <v>1.1316</v>
      </c>
      <c r="F59" s="99" t="n">
        <v>1.1316</v>
      </c>
      <c r="G59" s="98" t="inlineStr"/>
      <c r="H59" s="98" t="inlineStr"/>
      <c r="I59" s="98" t="inlineStr"/>
      <c r="J59" s="100" t="n">
        <f>SUM(D59:I59)</f>
        <v>2.2632</v>
      </c>
      <c r="K59" s="9" t="inlineStr"/>
    </row>
    <row r="60" customHeight="1" ht="20">
      <c r="A60" s="6" t="inlineStr">
        <is>
          <r>
            <t xml:space="preserve">00007258</t>
          </r>
        </is>
      </c>
      <c r="B60" s="96" t="inlineStr">
        <is>
          <r>
            <t xml:space="preserve">TIJOLO CERAMICO MACICO COMUM DE *5 X 10 X 20* CM (L X A X C)</t>
          </r>
        </is>
      </c>
      <c r="C60" s="97" t="inlineStr">
        <is>
          <r>
            <t xml:space="preserve">UN</t>
          </r>
        </is>
      </c>
      <c r="D60" s="98" t="inlineStr"/>
      <c r="E60" s="98" t="inlineStr"/>
      <c r="F60" s="98" t="inlineStr"/>
      <c r="G60" s="98" t="inlineStr"/>
      <c r="H60" s="98" t="inlineStr"/>
      <c r="I60" s="99" t="n">
        <v>269.528</v>
      </c>
      <c r="J60" s="100" t="n">
        <f>SUM(D60:I60)</f>
        <v>269.528</v>
      </c>
      <c r="K60" s="9" t="inlineStr"/>
    </row>
    <row r="61" customHeight="1" ht="28">
      <c r="A61" s="6" t="inlineStr">
        <is>
          <r>
            <t xml:space="preserve">00007271</t>
          </r>
        </is>
      </c>
      <c r="B61" s="96" t="inlineStr">
        <is>
          <r>
            <t xml:space="preserve">BLOCO CERAMICO / TIJOLO VAZADO PARA ALVENARIA DE VEDACAO, 8 FUROS NA HORIZONTAL DE 9 X 19 X 19 CM (L X A X C)</t>
          </r>
        </is>
      </c>
      <c r="C61" s="97" t="inlineStr">
        <is>
          <r>
            <t xml:space="preserve">UN</t>
          </r>
        </is>
      </c>
      <c r="D61" s="98" t="inlineStr"/>
      <c r="E61" s="99" t="n">
        <v>140.1345</v>
      </c>
      <c r="F61" s="99" t="n">
        <v>140.1345</v>
      </c>
      <c r="G61" s="98" t="inlineStr"/>
      <c r="H61" s="98" t="inlineStr"/>
      <c r="I61" s="98" t="inlineStr"/>
      <c r="J61" s="100" t="n">
        <f>SUM(D61:I61)</f>
        <v>280.269</v>
      </c>
      <c r="K61" s="9" t="inlineStr"/>
    </row>
    <row r="62" customHeight="1" ht="12">
      <c r="A62" s="6" t="inlineStr">
        <is>
          <r>
            <t xml:space="preserve">00007356</t>
          </r>
        </is>
      </c>
      <c r="B62" s="96" t="inlineStr">
        <is>
          <r>
            <t xml:space="preserve">TINTA LATEX ACRILICA PREMIUM, COR BRANCO FOSCO</t>
          </r>
        </is>
      </c>
      <c r="C62" s="97" t="inlineStr">
        <is>
          <r>
            <t xml:space="preserve">L</t>
          </r>
        </is>
      </c>
      <c r="D62" s="98" t="inlineStr"/>
      <c r="E62" s="99" t="n">
        <v>1.514955</v>
      </c>
      <c r="F62" s="99" t="n">
        <v>1.514955</v>
      </c>
      <c r="G62" s="98" t="inlineStr"/>
      <c r="H62" s="98" t="inlineStr"/>
      <c r="I62" s="98" t="inlineStr"/>
      <c r="J62" s="100" t="n">
        <f>SUM(D62:I62)</f>
        <v>3.02991</v>
      </c>
      <c r="K62" s="9" t="inlineStr"/>
    </row>
    <row r="63" customHeight="1" ht="28">
      <c r="A63" s="6" t="inlineStr">
        <is>
          <r>
            <t xml:space="preserve">00007576</t>
          </r>
        </is>
      </c>
      <c r="B63" s="96" t="inlineStr">
        <is>
          <r>
            <t xml:space="preserve">SUPORTE EM ACO GALVANIZADO PARA TRANSFORMADOR PARA POSTE DUPLO T 185 X 95 MM, CHAPA DE 5/16"</t>
          </r>
        </is>
      </c>
      <c r="C63" s="97" t="inlineStr">
        <is>
          <r>
            <t xml:space="preserve">UN</t>
          </r>
        </is>
      </c>
      <c r="D63" s="98" t="inlineStr"/>
      <c r="E63" s="99" t="n">
        <v>0.4</v>
      </c>
      <c r="F63" s="99" t="n">
        <v>0.4</v>
      </c>
      <c r="G63" s="99" t="n">
        <v>0.4</v>
      </c>
      <c r="H63" s="99" t="n">
        <v>0.4</v>
      </c>
      <c r="I63" s="99" t="n">
        <v>0.4</v>
      </c>
      <c r="J63" s="100" t="n">
        <f>SUM(D63:I63)</f>
        <v>2.0</v>
      </c>
      <c r="K63" s="9" t="inlineStr"/>
    </row>
    <row r="64" customHeight="1" ht="20">
      <c r="A64" s="6" t="inlineStr">
        <is>
          <r>
            <t xml:space="preserve">00007581</t>
          </r>
        </is>
      </c>
      <c r="B64" s="96" t="inlineStr">
        <is>
          <r>
            <t xml:space="preserve">SAPATILHA EM ACO GALVANIZADO PARA CABOS COM DIAMETRO NOMINAL ATE 5/8"</t>
          </r>
        </is>
      </c>
      <c r="C64" s="97" t="inlineStr">
        <is>
          <r>
            <t xml:space="preserve">UN</t>
          </r>
        </is>
      </c>
      <c r="D64" s="98" t="inlineStr"/>
      <c r="E64" s="99" t="n">
        <v>2.4</v>
      </c>
      <c r="F64" s="99" t="n">
        <v>2.4</v>
      </c>
      <c r="G64" s="99" t="n">
        <v>2.4</v>
      </c>
      <c r="H64" s="99" t="n">
        <v>2.4</v>
      </c>
      <c r="I64" s="99" t="n">
        <v>2.4</v>
      </c>
      <c r="J64" s="100" t="n">
        <f>SUM(D64:I64)</f>
        <v>12.0</v>
      </c>
      <c r="K64" s="9" t="inlineStr"/>
    </row>
    <row r="65" customHeight="1" ht="36">
      <c r="A65" s="6" t="inlineStr">
        <is>
          <r>
            <t xml:space="preserve">00007614</t>
          </r>
        </is>
      </c>
      <c r="B65" s="96" t="inlineStr">
        <is>
          <r>
            <t xml:space="preserve">TRANSFORMADOR TRIFASICO DE DISTRIBUICAO, POTENCIA DE 150 KVA, TENSAO NOMINAL DE 15 KV, TENSAO SECUNDARIA DE 220/127V, EM OLEO ISOLANTE TIPO MINERAL</t>
          </r>
        </is>
      </c>
      <c r="C65" s="97" t="inlineStr">
        <is>
          <r>
            <t xml:space="preserve">UN</t>
          </r>
        </is>
      </c>
      <c r="D65" s="98" t="inlineStr"/>
      <c r="E65" s="99" t="n">
        <v>0.2</v>
      </c>
      <c r="F65" s="99" t="n">
        <v>0.2</v>
      </c>
      <c r="G65" s="99" t="n">
        <v>0.2</v>
      </c>
      <c r="H65" s="99" t="n">
        <v>0.2</v>
      </c>
      <c r="I65" s="99" t="n">
        <v>0.2</v>
      </c>
      <c r="J65" s="100" t="n">
        <f>SUM(D65:I65)</f>
        <v>1.0</v>
      </c>
      <c r="K65" s="9" t="inlineStr"/>
    </row>
    <row r="66" customHeight="1" ht="20">
      <c r="A66" s="6" t="inlineStr">
        <is>
          <r>
            <t xml:space="preserve">00007693</t>
          </r>
        </is>
      </c>
      <c r="B66" s="96" t="inlineStr">
        <is>
          <r>
            <t xml:space="preserve">TUBO ACO GALVANIZADO COM COSTURA, CLASSE MEDIA, DN 4", E = 4,50* MM, PESO 12,10* KG/M (NBR 5580)</t>
          </r>
        </is>
      </c>
      <c r="C66" s="97" t="inlineStr">
        <is>
          <r>
            <t xml:space="preserve">M</t>
          </r>
        </is>
      </c>
      <c r="D66" s="98" t="inlineStr"/>
      <c r="E66" s="99" t="n">
        <v>1.2</v>
      </c>
      <c r="F66" s="99" t="n">
        <v>1.2</v>
      </c>
      <c r="G66" s="99" t="n">
        <v>1.2</v>
      </c>
      <c r="H66" s="99" t="n">
        <v>1.2</v>
      </c>
      <c r="I66" s="99" t="n">
        <v>1.2</v>
      </c>
      <c r="J66" s="100" t="n">
        <f>SUM(D66:I66)</f>
        <v>6.0</v>
      </c>
      <c r="K66" s="9" t="inlineStr"/>
    </row>
    <row r="67" customHeight="1" ht="28">
      <c r="A67" s="6" t="inlineStr">
        <is>
          <r>
            <t xml:space="preserve">00010535</t>
          </r>
        </is>
      </c>
      <c r="B67" s="96" t="inlineStr">
        <is>
          <r>
            <t xml:space="preserve">BETONEIRA, CAPACIDADE NOMINAL 400 L, CAPACIDADE DE MISTURA 280 L, MOTOR ELETRICO TRIFASICO 220/380 V, POTENCIA 2 CV, SEM CARREGADOR</t>
          </r>
        </is>
      </c>
      <c r="C67" s="97" t="inlineStr">
        <is>
          <r>
            <t xml:space="preserve">UN</t>
          </r>
        </is>
      </c>
      <c r="D67" s="99" t="n">
        <v>2.001775732112E-4</v>
      </c>
      <c r="E67" s="99" t="n">
        <v>3.056860289612E-4</v>
      </c>
      <c r="F67" s="99" t="n">
        <v>1.0550845575E-4</v>
      </c>
      <c r="G67" s="98" t="inlineStr"/>
      <c r="H67" s="98" t="inlineStr"/>
      <c r="I67" s="99" t="n">
        <v>8.41368704E-5</v>
      </c>
      <c r="J67" s="100" t="n">
        <f>SUM(D67:I67)</f>
        <v>6.955089283223999E-4</v>
      </c>
      <c r="K67" s="9" t="inlineStr"/>
    </row>
    <row r="68" customHeight="1" ht="28">
      <c r="A68" s="6" t="inlineStr">
        <is>
          <r>
            <t xml:space="preserve">00011272</t>
          </r>
        </is>
      </c>
      <c r="B68" s="96" t="inlineStr">
        <is>
          <r>
            <t xml:space="preserve">ALCA PREFORMADA DE DISTRIBUICAO, EM ACO GALVANIZADO, PARA CONDUTORES DE ALUMINIO AWG 2 (CAA 6/1 OU CA 7 FIOS)</t>
          </r>
        </is>
      </c>
      <c r="C68" s="97" t="inlineStr">
        <is>
          <r>
            <t xml:space="preserve">UN</t>
          </r>
        </is>
      </c>
      <c r="D68" s="98" t="inlineStr"/>
      <c r="E68" s="99" t="n">
        <v>2.4</v>
      </c>
      <c r="F68" s="99" t="n">
        <v>2.4</v>
      </c>
      <c r="G68" s="99" t="n">
        <v>2.4</v>
      </c>
      <c r="H68" s="99" t="n">
        <v>2.4</v>
      </c>
      <c r="I68" s="99" t="n">
        <v>2.4</v>
      </c>
      <c r="J68" s="100" t="n">
        <f>SUM(D68:I68)</f>
        <v>12.0</v>
      </c>
      <c r="K68" s="9" t="inlineStr"/>
    </row>
    <row r="69" customHeight="1" ht="28">
      <c r="A69" s="6" t="inlineStr">
        <is>
          <r>
            <t xml:space="preserve">00011837</t>
          </r>
        </is>
      </c>
      <c r="B69" s="96" t="inlineStr">
        <is>
          <r>
            <t xml:space="preserve">GRAMPO LINHA VIVA DE LATAO ESTANHADO, DIAMETRO DO CONDUTOR PRINCIPAL DE 10 A 120 MM2, DIAMETRO DA DERIVACAO DE 10 A 70 MM2</t>
          </r>
        </is>
      </c>
      <c r="C69" s="97" t="inlineStr">
        <is>
          <r>
            <t xml:space="preserve">UN</t>
          </r>
        </is>
      </c>
      <c r="D69" s="98" t="inlineStr"/>
      <c r="E69" s="99" t="n">
        <v>0.6</v>
      </c>
      <c r="F69" s="99" t="n">
        <v>0.6</v>
      </c>
      <c r="G69" s="99" t="n">
        <v>0.6</v>
      </c>
      <c r="H69" s="99" t="n">
        <v>0.6</v>
      </c>
      <c r="I69" s="99" t="n">
        <v>0.6</v>
      </c>
      <c r="J69" s="100" t="n">
        <f>SUM(D69:I69)</f>
        <v>3.0</v>
      </c>
      <c r="K69" s="9" t="inlineStr"/>
    </row>
    <row r="70" customHeight="1" ht="20">
      <c r="A70" s="6" t="inlineStr">
        <is>
          <r>
            <t xml:space="preserve">00011862</t>
          </r>
        </is>
      </c>
      <c r="B70" s="96" t="inlineStr">
        <is>
          <r>
            <t xml:space="preserve">CONECTOR METALICO TIPO PARAFUSO FENDIDO (SPLIT BOLT), PARA CABOS ATE 50 MM2</t>
          </r>
        </is>
      </c>
      <c r="C70" s="97" t="inlineStr">
        <is>
          <r>
            <t xml:space="preserve">UN</t>
          </r>
        </is>
      </c>
      <c r="D70" s="98" t="inlineStr"/>
      <c r="E70" s="99" t="n">
        <v>0.6</v>
      </c>
      <c r="F70" s="99" t="n">
        <v>0.6</v>
      </c>
      <c r="G70" s="99" t="n">
        <v>0.6</v>
      </c>
      <c r="H70" s="99" t="n">
        <v>0.6</v>
      </c>
      <c r="I70" s="99" t="n">
        <v>0.6</v>
      </c>
      <c r="J70" s="100" t="n">
        <f>SUM(D70:I70)</f>
        <v>3.0</v>
      </c>
      <c r="K70" s="9" t="inlineStr"/>
    </row>
    <row r="71" customHeight="1" ht="20">
      <c r="A71" s="6" t="inlineStr">
        <is>
          <r>
            <t xml:space="preserve">00013458</t>
          </r>
        </is>
      </c>
      <c r="B71" s="96" t="inlineStr">
        <is>
          <r>
            <t xml:space="preserve">COMPACTADOR DE SOLOS DE PERCURSAO (SOQUETE) COM MOTOR A GASOLINA 4 TEMPOS DE 4 HP (4 CV)</t>
          </r>
        </is>
      </c>
      <c r="C71" s="97" t="inlineStr">
        <is>
          <r>
            <t xml:space="preserve">UN</t>
          </r>
        </is>
      </c>
      <c r="D71" s="98" t="inlineStr"/>
      <c r="E71" s="99" t="n">
        <v>1.0539864E-6</v>
      </c>
      <c r="F71" s="99" t="n">
        <v>1.0539864E-6</v>
      </c>
      <c r="G71" s="98" t="inlineStr"/>
      <c r="H71" s="98" t="inlineStr"/>
      <c r="I71" s="99" t="n">
        <v>2.2914738E-6</v>
      </c>
      <c r="J71" s="100" t="n">
        <f>SUM(D71:I71)</f>
        <v>4.399446599999999E-6</v>
      </c>
      <c r="K71" s="9" t="inlineStr"/>
    </row>
    <row r="72" customHeight="1" ht="28">
      <c r="A72" s="6" t="inlineStr">
        <is>
          <r>
            <t xml:space="preserve">00013896</t>
          </r>
        </is>
      </c>
      <c r="B72" s="96" t="inlineStr">
        <is>
          <r>
            <t xml:space="preserve">VIBRADOR DE IMERSAO, DIAMETRO DA PONTEIRA DE *45* MM, COM MOTOR ELETRICO TRIFASICO DE 2 HP (2 CV)</t>
          </r>
        </is>
      </c>
      <c r="C72" s="97" t="inlineStr">
        <is>
          <r>
            <t xml:space="preserve">UN</t>
          </r>
        </is>
      </c>
      <c r="D72" s="98" t="inlineStr"/>
      <c r="E72" s="99" t="n">
        <v>1.7210844E-5</v>
      </c>
      <c r="F72" s="99" t="n">
        <v>1.7210844E-5</v>
      </c>
      <c r="G72" s="98" t="inlineStr"/>
      <c r="H72" s="98" t="inlineStr"/>
      <c r="I72" s="99" t="n">
        <v>2.88617842688E-4</v>
      </c>
      <c r="J72" s="100" t="n">
        <f>SUM(D72:I72)</f>
        <v>3.23039530688E-4</v>
      </c>
      <c r="K72" s="9" t="inlineStr"/>
    </row>
    <row r="73" customHeight="1" ht="28">
      <c r="A73" s="6" t="inlineStr">
        <is>
          <r>
            <t xml:space="preserve">00014618</t>
          </r>
        </is>
      </c>
      <c r="B73" s="96" t="inlineStr">
        <is>
          <r>
            <t xml:space="preserve">SERRA CIRCULAR DE BANCADA COM MOTOR ELETRICO, POTENCIA DE *1600* W, PARA DISCO DE DIAMETRO DE 10" (250 MM)</t>
          </r>
        </is>
      </c>
      <c r="C73" s="97" t="inlineStr">
        <is>
          <r>
            <t xml:space="preserve">UN</t>
          </r>
        </is>
      </c>
      <c r="D73" s="98" t="inlineStr"/>
      <c r="E73" s="98" t="inlineStr"/>
      <c r="F73" s="98" t="inlineStr"/>
      <c r="G73" s="98" t="inlineStr"/>
      <c r="H73" s="98" t="inlineStr"/>
      <c r="I73" s="99" t="n">
        <v>7.123207168E-6</v>
      </c>
      <c r="J73" s="100" t="n">
        <f>SUM(D73:I73)</f>
        <v>7.123207168E-6</v>
      </c>
      <c r="K73" s="9" t="inlineStr"/>
    </row>
    <row r="74" customHeight="1" ht="12">
      <c r="A74" s="6" t="inlineStr">
        <is>
          <r>
            <t xml:space="preserve">00020247</t>
          </r>
        </is>
      </c>
      <c r="B74" s="96" t="inlineStr">
        <is>
          <r>
            <t xml:space="preserve">PREGO DE ACO POLIDO COM CABECA 15 X 15 (1 1/4 X 13)</t>
          </r>
        </is>
      </c>
      <c r="C74" s="97" t="inlineStr">
        <is>
          <r>
            <t xml:space="preserve">KG</t>
          </r>
        </is>
      </c>
      <c r="D74" s="98" t="inlineStr"/>
      <c r="E74" s="98" t="inlineStr"/>
      <c r="F74" s="98" t="inlineStr"/>
      <c r="G74" s="98" t="inlineStr"/>
      <c r="H74" s="98" t="inlineStr"/>
      <c r="I74" s="99" t="n">
        <v>0.02346624</v>
      </c>
      <c r="J74" s="100" t="n">
        <f>SUM(D74:I74)</f>
        <v>0.02346624</v>
      </c>
      <c r="K74" s="9" t="inlineStr"/>
    </row>
    <row r="75" customHeight="1" ht="20">
      <c r="A75" s="6" t="inlineStr">
        <is>
          <r>
            <t xml:space="preserve">00034519</t>
          </r>
        </is>
      </c>
      <c r="B75" s="96" t="inlineStr">
        <is>
          <r>
            <t xml:space="preserve">CRUZETA DE CONCRETO LEVE, COMP. 2000 MM SECAO, 90 X 90 MM</t>
          </r>
        </is>
      </c>
      <c r="C75" s="97" t="inlineStr">
        <is>
          <r>
            <t xml:space="preserve">UN</t>
          </r>
        </is>
      </c>
      <c r="D75" s="98" t="inlineStr"/>
      <c r="E75" s="99" t="n">
        <v>1.2</v>
      </c>
      <c r="F75" s="99" t="n">
        <v>1.2</v>
      </c>
      <c r="G75" s="99" t="n">
        <v>1.2</v>
      </c>
      <c r="H75" s="99" t="n">
        <v>1.2</v>
      </c>
      <c r="I75" s="99" t="n">
        <v>1.2</v>
      </c>
      <c r="J75" s="100" t="n">
        <f>SUM(D75:I75)</f>
        <v>6.0</v>
      </c>
      <c r="K75" s="9" t="inlineStr"/>
    </row>
    <row r="76" customHeight="1" ht="28">
      <c r="A76" s="6" t="inlineStr">
        <is>
          <r>
            <t xml:space="preserve">00034557</t>
          </r>
        </is>
      </c>
      <c r="B76" s="96" t="inlineStr">
        <is>
          <r>
            <t xml:space="preserve">TELA DE ACO SOLDADA GALVANIZADA/ZINCADA PARA ALVENARIA, FIO D = *1,20 A 1,70* MM, MALHA 15 X 15 MM, (C X L) *50 X 7,5* CM</t>
          </r>
        </is>
      </c>
      <c r="C76" s="97" t="inlineStr">
        <is>
          <r>
            <t xml:space="preserve">M</t>
          </r>
        </is>
      </c>
      <c r="D76" s="98" t="inlineStr"/>
      <c r="E76" s="99" t="n">
        <v>2.079</v>
      </c>
      <c r="F76" s="99" t="n">
        <v>2.079</v>
      </c>
      <c r="G76" s="98" t="inlineStr"/>
      <c r="H76" s="98" t="inlineStr"/>
      <c r="I76" s="98" t="inlineStr"/>
      <c r="J76" s="100" t="n">
        <f>SUM(D76:I76)</f>
        <v>4.158</v>
      </c>
      <c r="K76" s="9" t="inlineStr"/>
    </row>
    <row r="77" customHeight="1" ht="28">
      <c r="A77" s="6" t="inlineStr">
        <is>
          <r>
            <t xml:space="preserve">00034643</t>
          </r>
        </is>
      </c>
      <c r="B77" s="96" t="inlineStr">
        <is>
          <r>
            <t xml:space="preserve">CAIXA DE INSPECAO PARA ATERRAMENTO E PARA RAIOS, EM POLIPROPILENO, DIAMETRO = 300 MM X ALTURA = 400 MM (INCLUIDA TAMPA SEM ESCOTILHA)</t>
          </r>
        </is>
      </c>
      <c r="C77" s="97" t="inlineStr">
        <is>
          <r>
            <t xml:space="preserve">UN</t>
          </r>
        </is>
      </c>
      <c r="D77" s="98" t="inlineStr"/>
      <c r="E77" s="99" t="n">
        <v>0.2</v>
      </c>
      <c r="F77" s="99" t="n">
        <v>0.2</v>
      </c>
      <c r="G77" s="99" t="n">
        <v>0.2</v>
      </c>
      <c r="H77" s="99" t="n">
        <v>0.2</v>
      </c>
      <c r="I77" s="99" t="n">
        <v>0.2</v>
      </c>
      <c r="J77" s="100" t="n">
        <f>SUM(D77:I77)</f>
        <v>1.0</v>
      </c>
      <c r="K77" s="9" t="inlineStr"/>
    </row>
    <row r="78" customHeight="1" ht="28">
      <c r="A78" s="6" t="inlineStr">
        <is>
          <r>
            <t xml:space="preserve">00036397</t>
          </r>
        </is>
      </c>
      <c r="B78" s="96" t="inlineStr">
        <is>
          <r>
            <t xml:space="preserve">BETONEIRA, CAPACIDADE NOMINAL 600 L, CAPACIDADE DE MISTURA 360 L, MOTOR ELETRICO TRIFASICO 220/380V, POTENCIA 4CV, SEM CARREGADOR</t>
          </r>
        </is>
      </c>
      <c r="C78" s="97" t="inlineStr">
        <is>
          <r>
            <t xml:space="preserve">UN</t>
          </r>
        </is>
      </c>
      <c r="D78" s="98" t="inlineStr"/>
      <c r="E78" s="99" t="n">
        <v>1.056266197E-5</v>
      </c>
      <c r="F78" s="99" t="n">
        <v>1.056266197E-5</v>
      </c>
      <c r="G78" s="98" t="inlineStr"/>
      <c r="H78" s="98" t="inlineStr"/>
      <c r="I78" s="99" t="n">
        <v>1.530934272E-5</v>
      </c>
      <c r="J78" s="100" t="n">
        <f>SUM(D78:I78)</f>
        <v>3.643466666E-5</v>
      </c>
      <c r="K78" s="9" t="inlineStr"/>
    </row>
    <row r="79" customHeight="1" ht="52">
      <c r="A79" s="6" t="inlineStr">
        <is>
          <r>
            <t xml:space="preserve">00036531</t>
          </r>
        </is>
      </c>
      <c r="B79" s="96"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C79" s="97" t="inlineStr">
        <is>
          <r>
            <t xml:space="preserve">UN</t>
          </r>
        </is>
      </c>
      <c r="D79" s="98" t="inlineStr"/>
      <c r="E79" s="98" t="inlineStr"/>
      <c r="F79" s="98" t="inlineStr"/>
      <c r="G79" s="98" t="inlineStr"/>
      <c r="H79" s="98" t="inlineStr"/>
      <c r="I79" s="99" t="n">
        <v>4.9704E-6</v>
      </c>
      <c r="J79" s="100" t="n">
        <f>SUM(D79:I79)</f>
        <v>4.9704E-6</v>
      </c>
      <c r="K79" s="9" t="inlineStr"/>
    </row>
    <row r="80" customHeight="1" ht="20">
      <c r="A80" s="6" t="inlineStr">
        <is>
          <r>
            <t xml:space="preserve">00037370</t>
          </r>
        </is>
      </c>
      <c r="B80" s="96" t="inlineStr">
        <is>
          <r>
            <t xml:space="preserve">ALIMENTACAO - HORISTA (COLETADO CAIXA - ENCARGOS COMPLEMENTARES)</t>
          </r>
        </is>
      </c>
      <c r="C80" s="97" t="inlineStr">
        <is>
          <r>
            <t xml:space="preserve">H</t>
          </r>
        </is>
      </c>
      <c r="D80" s="99" t="n">
        <v>20.18225098994</v>
      </c>
      <c r="E80" s="99" t="n">
        <v>66.69066110444</v>
      </c>
      <c r="F80" s="99" t="n">
        <v>46.5084101145</v>
      </c>
      <c r="G80" s="99" t="n">
        <v>20.884012</v>
      </c>
      <c r="H80" s="99" t="n">
        <v>20.884012</v>
      </c>
      <c r="I80" s="99" t="n">
        <v>44.506793946688</v>
      </c>
      <c r="J80" s="100" t="n">
        <f>SUM(D80:I80)</f>
        <v>219.65614015556798</v>
      </c>
      <c r="K80" s="9" t="inlineStr"/>
    </row>
    <row r="81" customHeight="1" ht="20">
      <c r="A81" s="6" t="inlineStr">
        <is>
          <r>
            <t xml:space="preserve">00037371</t>
          </r>
        </is>
      </c>
      <c r="B81" s="96" t="inlineStr">
        <is>
          <r>
            <t xml:space="preserve">TRANSPORTE - HORISTA (COLETADO CAIXA - ENCARGOS COMPLEMENTARES)</t>
          </r>
        </is>
      </c>
      <c r="C81" s="97" t="inlineStr">
        <is>
          <r>
            <t xml:space="preserve">H</t>
          </r>
        </is>
      </c>
      <c r="D81" s="99" t="n">
        <v>20.18225098994</v>
      </c>
      <c r="E81" s="99" t="n">
        <v>66.69066110444</v>
      </c>
      <c r="F81" s="99" t="n">
        <v>46.5084101145</v>
      </c>
      <c r="G81" s="99" t="n">
        <v>20.884012</v>
      </c>
      <c r="H81" s="99" t="n">
        <v>20.884012</v>
      </c>
      <c r="I81" s="99" t="n">
        <v>44.506793946688</v>
      </c>
      <c r="J81" s="100" t="n">
        <f>SUM(D81:I81)</f>
        <v>219.65614015556798</v>
      </c>
      <c r="K81" s="9" t="inlineStr"/>
    </row>
    <row r="82" customHeight="1" ht="20">
      <c r="A82" s="6" t="inlineStr">
        <is>
          <r>
            <t xml:space="preserve">00037372</t>
          </r>
        </is>
      </c>
      <c r="B82" s="96" t="inlineStr">
        <is>
          <r>
            <t xml:space="preserve">EXAMES - HORISTA (COLETADO CAIXA - ENCARGOS COMPLEMENTARES)</t>
          </r>
        </is>
      </c>
      <c r="C82" s="97" t="inlineStr">
        <is>
          <r>
            <t xml:space="preserve">H</t>
          </r>
        </is>
      </c>
      <c r="D82" s="99" t="n">
        <v>20.18225098994</v>
      </c>
      <c r="E82" s="99" t="n">
        <v>66.69066110444</v>
      </c>
      <c r="F82" s="99" t="n">
        <v>46.5084101145</v>
      </c>
      <c r="G82" s="99" t="n">
        <v>20.884012</v>
      </c>
      <c r="H82" s="99" t="n">
        <v>20.884012</v>
      </c>
      <c r="I82" s="99" t="n">
        <v>44.506793946688</v>
      </c>
      <c r="J82" s="100" t="n">
        <f>SUM(D82:I82)</f>
        <v>219.65614015556798</v>
      </c>
      <c r="K82" s="9" t="inlineStr"/>
    </row>
    <row r="83" customHeight="1" ht="20">
      <c r="A83" s="6" t="inlineStr">
        <is>
          <r>
            <t xml:space="preserve">00037373</t>
          </r>
        </is>
      </c>
      <c r="B83" s="96" t="inlineStr">
        <is>
          <r>
            <t xml:space="preserve">SEGURO - HORISTA (COLETADO CAIXA - ENCARGOS COMPLEMENTARES)</t>
          </r>
        </is>
      </c>
      <c r="C83" s="97" t="inlineStr">
        <is>
          <r>
            <t xml:space="preserve">H</t>
          </r>
        </is>
      </c>
      <c r="D83" s="99" t="n">
        <v>20.18225098994</v>
      </c>
      <c r="E83" s="99" t="n">
        <v>66.69066110444</v>
      </c>
      <c r="F83" s="99" t="n">
        <v>46.5084101145</v>
      </c>
      <c r="G83" s="99" t="n">
        <v>20.884012</v>
      </c>
      <c r="H83" s="99" t="n">
        <v>20.884012</v>
      </c>
      <c r="I83" s="99" t="n">
        <v>44.506793946688</v>
      </c>
      <c r="J83" s="100" t="n">
        <f>SUM(D83:I83)</f>
        <v>219.65614015556798</v>
      </c>
      <c r="K83" s="9" t="inlineStr"/>
    </row>
    <row r="84" customHeight="1" ht="12">
      <c r="A84" s="6" t="inlineStr">
        <is>
          <r>
            <t xml:space="preserve">00037395</t>
          </r>
        </is>
      </c>
      <c r="B84" s="96" t="inlineStr">
        <is>
          <r>
            <t xml:space="preserve">PINO DE ACO COM FURO, HASTE = 27 MM (ACAO DIRETA)</t>
          </r>
        </is>
      </c>
      <c r="C84" s="97" t="inlineStr">
        <is>
          <r>
            <t xml:space="preserve">CENTO</t>
          </r>
        </is>
      </c>
      <c r="D84" s="98" t="inlineStr"/>
      <c r="E84" s="99" t="n">
        <v>0.02475</v>
      </c>
      <c r="F84" s="99" t="n">
        <v>0.02475</v>
      </c>
      <c r="G84" s="98" t="inlineStr"/>
      <c r="H84" s="98" t="inlineStr"/>
      <c r="I84" s="98" t="inlineStr"/>
      <c r="J84" s="100" t="n">
        <f>SUM(D84:I84)</f>
        <v>0.0495</v>
      </c>
      <c r="K84" s="9" t="inlineStr"/>
    </row>
    <row r="85" customHeight="1" ht="20">
      <c r="A85" s="6" t="inlineStr">
        <is>
          <r>
            <t xml:space="preserve">00037411</t>
          </r>
        </is>
      </c>
      <c r="B85" s="96" t="inlineStr">
        <is>
          <r>
            <t xml:space="preserve">TELA DE ACO SOLDADA GALVANIZADA/ZINCADA PARA ALVENARIA, FIO D = *1,24 MM, MALHA 25 X 25 MM</t>
          </r>
        </is>
      </c>
      <c r="C85" s="97" t="inlineStr">
        <is>
          <r>
            <t xml:space="preserve">M2</t>
          </r>
        </is>
      </c>
      <c r="D85" s="98" t="inlineStr"/>
      <c r="E85" s="99" t="n">
        <v>0.8102625</v>
      </c>
      <c r="F85" s="99" t="n">
        <v>0.8102625</v>
      </c>
      <c r="G85" s="98" t="inlineStr"/>
      <c r="H85" s="98" t="inlineStr"/>
      <c r="I85" s="98" t="inlineStr"/>
      <c r="J85" s="100" t="n">
        <f>SUM(D85:I85)</f>
        <v>1.620525</v>
      </c>
      <c r="K85" s="9" t="inlineStr"/>
    </row>
    <row r="86" customHeight="1" ht="20">
      <c r="A86" s="6" t="inlineStr">
        <is>
          <r>
            <t xml:space="preserve">00037666</t>
          </r>
        </is>
      </c>
      <c r="B86" s="96" t="inlineStr">
        <is>
          <r>
            <t xml:space="preserve">OPERADOR DE BETONEIRA ESTACIONARIA / MISTURADOR (HORISTA)</t>
          </r>
        </is>
      </c>
      <c r="C86" s="97" t="inlineStr">
        <is>
          <r>
            <t xml:space="preserve">H</t>
          </r>
        </is>
      </c>
      <c r="D86" s="99" t="n">
        <v>1.7577692972966878</v>
      </c>
      <c r="E86" s="99" t="n">
        <v>2.9687958257063127</v>
      </c>
      <c r="F86" s="99" t="n">
        <v>1.211026528409625</v>
      </c>
      <c r="G86" s="98" t="inlineStr"/>
      <c r="H86" s="98" t="inlineStr"/>
      <c r="I86" s="99" t="n">
        <v>1.026996807568</v>
      </c>
      <c r="J86" s="100" t="n">
        <f>SUM(D86:I86)</f>
        <v>6.964588458980625</v>
      </c>
      <c r="K86" s="9" t="inlineStr"/>
    </row>
    <row r="87" customHeight="1" ht="44">
      <c r="A87" s="6" t="inlineStr">
        <is>
          <r>
            <t xml:space="preserve">00037736</t>
          </r>
        </is>
      </c>
      <c r="B87" s="96" t="inlineStr">
        <is>
          <r>
            <t xml:space="preserve">TANQUE DE ACO CARBONO NAO REVESTIDO, PARA TRANSPORTE DE AGUA COM CAPACIDADE DE 10 M3, COM BOMBA CENTRIFUGA POR TOMADA DE FORCA, VAZAO MAXIMA *75* M3/H (INCLUI MONTAGEM, NAO INCLUI CAMINHAO)</t>
          </r>
        </is>
      </c>
      <c r="C87" s="97" t="inlineStr">
        <is>
          <r>
            <t xml:space="preserve">UN</t>
          </r>
        </is>
      </c>
      <c r="D87" s="98" t="inlineStr"/>
      <c r="E87" s="99" t="n">
        <v>3.29544E-8</v>
      </c>
      <c r="F87" s="99" t="n">
        <v>3.29544E-8</v>
      </c>
      <c r="G87" s="98" t="inlineStr"/>
      <c r="H87" s="98" t="inlineStr"/>
      <c r="I87" s="98" t="inlineStr"/>
      <c r="J87" s="100" t="n">
        <f>SUM(D87:I87)</f>
        <v>6.59088E-8</v>
      </c>
      <c r="K87" s="9" t="inlineStr"/>
    </row>
    <row r="88" customHeight="1" ht="36">
      <c r="A88" s="6" t="inlineStr">
        <is>
          <r>
            <t xml:space="preserve">00037752</t>
          </r>
        </is>
      </c>
      <c r="B88" s="96" t="inlineStr">
        <is>
          <r>
            <t xml:space="preserve">CAMINHAO TOCO, PESO BRUTO TOTAL 16000 KG, CARGA UTIL MAXIMA 11030 KG, DISTANCIA ENTRE EIXOS 5,41 M, POTENCIA 185 CV (INCLUI CABINE E CHASSI, NAO INCLUI CARROCERIA)</t>
          </r>
        </is>
      </c>
      <c r="C88" s="97" t="inlineStr">
        <is>
          <r>
            <t xml:space="preserve">UN</t>
          </r>
        </is>
      </c>
      <c r="D88" s="99" t="n">
        <v>6.359931341E-5</v>
      </c>
      <c r="E88" s="99" t="n">
        <v>6.359931341E-5</v>
      </c>
      <c r="F88" s="98" t="inlineStr"/>
      <c r="G88" s="98" t="inlineStr"/>
      <c r="H88" s="98" t="inlineStr"/>
      <c r="I88" s="98" t="inlineStr"/>
      <c r="J88" s="100" t="n">
        <f>SUM(D88:I88)</f>
        <v>1.2719862682E-4</v>
      </c>
      <c r="K88" s="9" t="inlineStr"/>
    </row>
    <row r="89" customHeight="1" ht="36">
      <c r="A89" s="6" t="inlineStr">
        <is>
          <r>
            <t xml:space="preserve">00037758</t>
          </r>
        </is>
      </c>
      <c r="B89" s="96" t="inlineStr">
        <is>
          <r>
            <t xml:space="preserve">CAMINHAO TRUCADO, PESO BRUTO TOTAL 23000 KG, CARGA UTIL MAXIMA 15285 KG, DISTANCIA ENTRE EIXOS 4,80 M, POTENCIA 326 CV (INCLUI CABINE E CHASSI, NAO INCLUI CARROCERIA)</t>
          </r>
        </is>
      </c>
      <c r="C89" s="97" t="inlineStr">
        <is>
          <r>
            <t xml:space="preserve">UN</t>
          </r>
        </is>
      </c>
      <c r="D89" s="98" t="inlineStr"/>
      <c r="E89" s="99" t="n">
        <v>2.68728E-8</v>
      </c>
      <c r="F89" s="99" t="n">
        <v>2.68728E-8</v>
      </c>
      <c r="G89" s="98" t="inlineStr"/>
      <c r="H89" s="98" t="inlineStr"/>
      <c r="I89" s="98" t="inlineStr"/>
      <c r="J89" s="100" t="n">
        <f>SUM(D89:I89)</f>
        <v>5.37456E-8</v>
      </c>
      <c r="K89" s="9" t="inlineStr"/>
    </row>
    <row r="90" customHeight="1" ht="28">
      <c r="A90" s="6" t="inlineStr">
        <is>
          <r>
            <t xml:space="preserve">00039017</t>
          </r>
        </is>
      </c>
      <c r="B90" s="96" t="inlineStr">
        <is>
          <r>
            <t xml:space="preserve">ESPACADOR / DISTANCIADOR CIRCULAR COM ENTRADA LATERAL, EM PLASTICO, PARA VERGALHAO *4,2 A 12,5* MM, COBRIMENTO 20 MM</t>
          </r>
        </is>
      </c>
      <c r="C90" s="97" t="inlineStr">
        <is>
          <r>
            <t xml:space="preserve">UN</t>
          </r>
        </is>
      </c>
      <c r="D90" s="98" t="inlineStr"/>
      <c r="E90" s="99" t="n">
        <v>2.56565</v>
      </c>
      <c r="F90" s="99" t="n">
        <v>2.56565</v>
      </c>
      <c r="G90" s="98" t="inlineStr"/>
      <c r="H90" s="98" t="inlineStr"/>
      <c r="I90" s="99" t="n">
        <v>7.30117341184</v>
      </c>
      <c r="J90" s="100" t="n">
        <f>SUM(D90:I90)</f>
        <v>12.43247341184</v>
      </c>
      <c r="K90" s="9" t="inlineStr"/>
    </row>
    <row r="91" customHeight="1" ht="28">
      <c r="A91" s="6" t="inlineStr">
        <is>
          <r>
            <t xml:space="preserve">00039692</t>
          </r>
        </is>
      </c>
      <c r="B91" s="96" t="inlineStr">
        <is>
          <r>
            <t xml:space="preserve">CAIXA DE PROTECAO PARA TRANSFORMADOR CORRENTE, EM CHAPA DE ACO 18 USG (PADRAO DA CONCESSIONARIA LOCAL)</t>
          </r>
        </is>
      </c>
      <c r="C91" s="97" t="inlineStr">
        <is>
          <r>
            <t xml:space="preserve">UN</t>
          </r>
        </is>
      </c>
      <c r="D91" s="98" t="inlineStr"/>
      <c r="E91" s="99" t="n">
        <v>0.2</v>
      </c>
      <c r="F91" s="99" t="n">
        <v>0.2</v>
      </c>
      <c r="G91" s="99" t="n">
        <v>0.2</v>
      </c>
      <c r="H91" s="99" t="n">
        <v>0.2</v>
      </c>
      <c r="I91" s="99" t="n">
        <v>0.2</v>
      </c>
      <c r="J91" s="100" t="n">
        <f>SUM(D91:I91)</f>
        <v>1.0</v>
      </c>
      <c r="K91" s="9" t="inlineStr"/>
    </row>
    <row r="92" customHeight="1" ht="12">
      <c r="A92" s="6" t="inlineStr">
        <is>
          <r>
            <t xml:space="preserve">00040918</t>
          </r>
        </is>
      </c>
      <c r="B92" s="96" t="inlineStr">
        <is>
          <r>
            <t xml:space="preserve">ELETRICISTA (MENSALISTA)</t>
          </r>
        </is>
      </c>
      <c r="C92" s="97" t="inlineStr">
        <is>
          <r>
            <t xml:space="preserve">MES</t>
          </r>
        </is>
      </c>
      <c r="D92" s="99" t="n">
        <v>0.9996</v>
      </c>
      <c r="E92" s="99" t="n">
        <v>0.9996</v>
      </c>
      <c r="F92" s="99" t="n">
        <v>0.9996</v>
      </c>
      <c r="G92" s="99" t="n">
        <v>0.9996</v>
      </c>
      <c r="H92" s="99" t="n">
        <v>0.9996</v>
      </c>
      <c r="I92" s="99" t="n">
        <v>1.002</v>
      </c>
      <c r="J92" s="100" t="n">
        <f>SUM(D92:I92)</f>
        <v>6.0</v>
      </c>
      <c r="K92" s="9" t="inlineStr"/>
    </row>
    <row r="93" customHeight="1" ht="12">
      <c r="A93" s="6" t="inlineStr">
        <is>
          <r>
            <t xml:space="preserve">00040922</t>
          </r>
        </is>
      </c>
      <c r="B93" s="96" t="inlineStr">
        <is>
          <r>
            <t xml:space="preserve">ELETROTECNICO (MENSALISTA)</t>
          </r>
        </is>
      </c>
      <c r="C93" s="97" t="inlineStr">
        <is>
          <r>
            <t xml:space="preserve">MES</t>
          </r>
        </is>
      </c>
      <c r="D93" s="99" t="n">
        <v>0.9996</v>
      </c>
      <c r="E93" s="99" t="n">
        <v>0.9996</v>
      </c>
      <c r="F93" s="99" t="n">
        <v>0.9996</v>
      </c>
      <c r="G93" s="99" t="n">
        <v>0.9996</v>
      </c>
      <c r="H93" s="99" t="n">
        <v>0.9996</v>
      </c>
      <c r="I93" s="99" t="n">
        <v>1.002</v>
      </c>
      <c r="J93" s="100" t="n">
        <f>SUM(D93:I93)</f>
        <v>6.0</v>
      </c>
      <c r="K93" s="9" t="inlineStr"/>
    </row>
    <row r="94" customHeight="1" ht="20">
      <c r="A94" s="6" t="inlineStr">
        <is>
          <r>
            <t xml:space="preserve">00041209</t>
          </r>
        </is>
      </c>
      <c r="B94" s="96" t="inlineStr">
        <is>
          <r>
            <t xml:space="preserve">POSTE DE CONCRETO ARMADO DE SECAO DUPLO T, EXTENSAO DE 12,00 M, RESISTENCIA DE 600 DAN, TIPO B</t>
          </r>
        </is>
      </c>
      <c r="C94" s="97" t="inlineStr">
        <is>
          <r>
            <t xml:space="preserve">UN</t>
          </r>
        </is>
      </c>
      <c r="D94" s="99" t="n">
        <v>0.5</v>
      </c>
      <c r="E94" s="99" t="n">
        <v>0.5</v>
      </c>
      <c r="F94" s="98" t="inlineStr"/>
      <c r="G94" s="98" t="inlineStr"/>
      <c r="H94" s="98" t="inlineStr"/>
      <c r="I94" s="98" t="inlineStr"/>
      <c r="J94" s="100" t="n">
        <f>SUM(D94:I94)</f>
        <v>1.0</v>
      </c>
      <c r="K94" s="9" t="inlineStr"/>
    </row>
    <row r="95" customHeight="1" ht="28">
      <c r="A95" s="6" t="inlineStr">
        <is>
          <r>
            <t xml:space="preserve">00041210</t>
          </r>
        </is>
      </c>
      <c r="B95" s="96" t="inlineStr">
        <is>
          <r>
            <t xml:space="preserve">POSTE DE CONCRETO ARMADO DE SECAO DUPLO T, EXTENSAO DE 12,00 M, RESISTENCIA DE 1000 DAN, TIPO B-1,5</t>
          </r>
        </is>
      </c>
      <c r="C95" s="97" t="inlineStr">
        <is>
          <r>
            <t xml:space="preserve">UN</t>
          </r>
        </is>
      </c>
      <c r="D95" s="99" t="n">
        <v>0.5</v>
      </c>
      <c r="E95" s="99" t="n">
        <v>0.5</v>
      </c>
      <c r="F95" s="98" t="inlineStr"/>
      <c r="G95" s="98" t="inlineStr"/>
      <c r="H95" s="98" t="inlineStr"/>
      <c r="I95" s="98" t="inlineStr"/>
      <c r="J95" s="100" t="n">
        <f>SUM(D95:I95)</f>
        <v>1.0</v>
      </c>
      <c r="K95" s="9" t="inlineStr"/>
    </row>
    <row r="96" customHeight="1" ht="20">
      <c r="A96" s="6" t="inlineStr">
        <is>
          <r>
            <t xml:space="preserve">00043059</t>
          </r>
        </is>
      </c>
      <c r="B96" s="96" t="inlineStr">
        <is>
          <r>
            <t xml:space="preserve">ACO CA-60, 4,2 MM, OU 5,0 MM, OU 6,0 MM, OU 7,0 MM, VERGALHAO</t>
          </r>
        </is>
      </c>
      <c r="C96" s="97" t="inlineStr">
        <is>
          <r>
            <t xml:space="preserve">KG</t>
          </r>
        </is>
      </c>
      <c r="D96" s="98" t="inlineStr"/>
      <c r="E96" s="98" t="inlineStr"/>
      <c r="F96" s="98" t="inlineStr"/>
      <c r="G96" s="98" t="inlineStr"/>
      <c r="H96" s="98" t="inlineStr"/>
      <c r="I96" s="99" t="n">
        <v>2.7742384768</v>
      </c>
      <c r="J96" s="100" t="n">
        <f>SUM(D96:I96)</f>
        <v>2.7742384768</v>
      </c>
      <c r="K96" s="9" t="inlineStr"/>
    </row>
    <row r="97" customHeight="1" ht="36">
      <c r="A97" s="6" t="inlineStr">
        <is>
          <r>
            <t xml:space="preserve">00043093</t>
          </r>
        </is>
      </c>
      <c r="B97" s="96" t="inlineStr">
        <is>
          <r>
            <t xml:space="preserve">CAIXA DE DERIVACAO PARA MEDIDOR DE ENERGIA, COM BARRAMENTO POLIFASICO, EM POLICARBONATO / TERMOPLASTICO - MODULO (PADRAO CONCESSIONARIA LOCAL)</t>
          </r>
        </is>
      </c>
      <c r="C97" s="97" t="inlineStr">
        <is>
          <r>
            <t xml:space="preserve">UN</t>
          </r>
        </is>
      </c>
      <c r="D97" s="98" t="inlineStr"/>
      <c r="E97" s="99" t="n">
        <v>0.2</v>
      </c>
      <c r="F97" s="99" t="n">
        <v>0.2</v>
      </c>
      <c r="G97" s="99" t="n">
        <v>0.2</v>
      </c>
      <c r="H97" s="99" t="n">
        <v>0.2</v>
      </c>
      <c r="I97" s="99" t="n">
        <v>0.2</v>
      </c>
      <c r="J97" s="100" t="n">
        <f>SUM(D97:I97)</f>
        <v>1.0</v>
      </c>
      <c r="K97" s="9" t="inlineStr"/>
    </row>
    <row r="98" customHeight="1" ht="20">
      <c r="A98" s="6" t="inlineStr">
        <is>
          <r>
            <t xml:space="preserve">00043132</t>
          </r>
        </is>
      </c>
      <c r="B98" s="96" t="inlineStr">
        <is>
          <r>
            <t xml:space="preserve">ARAME RECOZIDO 16 BWG, D = 1,65 MM (0,016 KG/M) OU 18 BWG, D = 1,25 MM (0,01 KG/M)</t>
          </r>
        </is>
      </c>
      <c r="C98" s="97" t="inlineStr">
        <is>
          <r>
            <t xml:space="preserve">KG</t>
          </r>
        </is>
      </c>
      <c r="D98" s="98" t="inlineStr"/>
      <c r="E98" s="99" t="n">
        <v>0.066125</v>
      </c>
      <c r="F98" s="99" t="n">
        <v>0.066125</v>
      </c>
      <c r="G98" s="98" t="inlineStr"/>
      <c r="H98" s="98" t="inlineStr"/>
      <c r="I98" s="99" t="n">
        <v>0.064818656</v>
      </c>
      <c r="J98" s="100" t="n">
        <f>SUM(D98:I98)</f>
        <v>0.197068656</v>
      </c>
      <c r="K98" s="9" t="inlineStr"/>
    </row>
    <row r="99" customHeight="1" ht="28">
      <c r="A99" s="6" t="inlineStr">
        <is>
          <r>
            <t xml:space="preserve">00043459</t>
          </r>
        </is>
      </c>
      <c r="B99" s="96" t="inlineStr">
        <is>
          <r>
            <t xml:space="preserve">FERRAMENTAS - FAMILIA CARPINTEIRO DE FORMAS - HORISTA (ENCARGOS COMPLEMENTARES - COLETADO CAIXA)</t>
          </r>
        </is>
      </c>
      <c r="C99" s="97" t="inlineStr">
        <is>
          <r>
            <t xml:space="preserve">H</t>
          </r>
        </is>
      </c>
      <c r="D99" s="98" t="inlineStr"/>
      <c r="E99" s="99" t="n">
        <v>3.202885</v>
      </c>
      <c r="F99" s="99" t="n">
        <v>3.202885</v>
      </c>
      <c r="G99" s="98" t="inlineStr"/>
      <c r="H99" s="98" t="inlineStr"/>
      <c r="I99" s="99" t="n">
        <v>0.39545856</v>
      </c>
      <c r="J99" s="100" t="n">
        <f>SUM(D99:I99)</f>
        <v>6.80122856</v>
      </c>
      <c r="K99" s="9" t="inlineStr"/>
    </row>
    <row r="100" customHeight="1" ht="20">
      <c r="A100" s="6" t="inlineStr">
        <is>
          <r>
            <t xml:space="preserve">00043460</t>
          </r>
        </is>
      </c>
      <c r="B100" s="96" t="inlineStr">
        <is>
          <r>
            <t xml:space="preserve">FERRAMENTAS - FAMILIA ELETRICISTA - HORISTA (ENCARGOS COMPLEMENTARES - COLETADO CAIXA)</t>
          </r>
        </is>
      </c>
      <c r="C100" s="97" t="inlineStr">
        <is>
          <r>
            <t xml:space="preserve">H</t>
          </r>
        </is>
      </c>
      <c r="D100" s="99" t="n">
        <v>14.60795</v>
      </c>
      <c r="E100" s="99" t="n">
        <v>33.691962</v>
      </c>
      <c r="F100" s="99" t="n">
        <v>19.084012</v>
      </c>
      <c r="G100" s="99" t="n">
        <v>19.084012</v>
      </c>
      <c r="H100" s="99" t="n">
        <v>19.084012</v>
      </c>
      <c r="I100" s="99" t="n">
        <v>19.084012</v>
      </c>
      <c r="J100" s="100" t="n">
        <f>SUM(D100:I100)</f>
        <v>124.63596000000001</v>
      </c>
      <c r="K100" s="9" t="inlineStr"/>
    </row>
    <row r="101" customHeight="1" ht="28">
      <c r="A101" s="6" t="inlineStr">
        <is>
          <r>
            <t xml:space="preserve">00043464</t>
          </r>
        </is>
      </c>
      <c r="B101" s="96" t="inlineStr">
        <is>
          <r>
            <t xml:space="preserve">FERRAMENTAS - FAMILIA OPERADOR ESCAVADEIRA - HORISTA (ENCARGOS COMPLEMENTARES - COLETADO CAIXA)</t>
          </r>
        </is>
      </c>
      <c r="C101" s="97" t="inlineStr">
        <is>
          <r>
            <t xml:space="preserve">H</t>
          </r>
        </is>
      </c>
      <c r="D101" s="99" t="n">
        <v>2.816192718735</v>
      </c>
      <c r="E101" s="99" t="n">
        <v>5.825326556235</v>
      </c>
      <c r="F101" s="99" t="n">
        <v>3.0091338375</v>
      </c>
      <c r="G101" s="99" t="n">
        <v>1.8</v>
      </c>
      <c r="H101" s="99" t="n">
        <v>1.8</v>
      </c>
      <c r="I101" s="99" t="n">
        <v>2.95986336</v>
      </c>
      <c r="J101" s="100" t="n">
        <f>SUM(D101:I101)</f>
        <v>18.21051647247</v>
      </c>
      <c r="K101" s="9" t="inlineStr"/>
    </row>
    <row r="102" customHeight="1" ht="20">
      <c r="A102" s="6" t="inlineStr">
        <is>
          <r>
            <t xml:space="preserve">00043465</t>
          </r>
        </is>
      </c>
      <c r="B102" s="96" t="inlineStr">
        <is>
          <r>
            <t xml:space="preserve">FERRAMENTAS - FAMILIA PEDREIRO - HORISTA (ENCARGOS COMPLEMENTARES - COLETADO CAIXA)</t>
          </r>
        </is>
      </c>
      <c r="C102" s="97" t="inlineStr">
        <is>
          <r>
            <t xml:space="preserve">H</t>
          </r>
        </is>
      </c>
      <c r="D102" s="98" t="inlineStr"/>
      <c r="E102" s="99" t="n">
        <v>11.60306625</v>
      </c>
      <c r="F102" s="99" t="n">
        <v>11.60306625</v>
      </c>
      <c r="G102" s="98" t="inlineStr"/>
      <c r="H102" s="98" t="inlineStr"/>
      <c r="I102" s="99" t="n">
        <v>12.099805570688</v>
      </c>
      <c r="J102" s="100" t="n">
        <f>SUM(D102:I102)</f>
        <v>35.305938070688</v>
      </c>
      <c r="K102" s="9" t="inlineStr"/>
    </row>
    <row r="103" customHeight="1" ht="20">
      <c r="A103" s="6" t="inlineStr">
        <is>
          <r>
            <t xml:space="preserve">00043466</t>
          </r>
        </is>
      </c>
      <c r="B103" s="96" t="inlineStr">
        <is>
          <r>
            <t xml:space="preserve">FERRAMENTAS - FAMILIA PINTOR - HORISTA (ENCARGOS COMPLEMENTARES - COLETADO CAIXA)</t>
          </r>
        </is>
      </c>
      <c r="C103" s="97" t="inlineStr">
        <is>
          <r>
            <t xml:space="preserve">H</t>
          </r>
        </is>
      </c>
      <c r="D103" s="98" t="inlineStr"/>
      <c r="E103" s="99" t="n">
        <v>1.081353</v>
      </c>
      <c r="F103" s="99" t="n">
        <v>1.081353</v>
      </c>
      <c r="G103" s="98" t="inlineStr"/>
      <c r="H103" s="98" t="inlineStr"/>
      <c r="I103" s="98" t="inlineStr"/>
      <c r="J103" s="100" t="n">
        <f>SUM(D103:I103)</f>
        <v>2.162706</v>
      </c>
      <c r="K103" s="9" t="inlineStr"/>
    </row>
    <row r="104" customHeight="1" ht="20">
      <c r="A104" s="6" t="inlineStr">
        <is>
          <r>
            <t xml:space="preserve">00043467</t>
          </r>
        </is>
      </c>
      <c r="B104" s="96" t="inlineStr">
        <is>
          <r>
            <t xml:space="preserve">FERRAMENTAS - FAMILIA SERVENTE - HORISTA (ENCARGOS COMPLEMENTARES - COLETADO CAIXA)</t>
          </r>
        </is>
      </c>
      <c r="C104" s="97" t="inlineStr">
        <is>
          <r>
            <t xml:space="preserve">H</t>
          </r>
        </is>
      </c>
      <c r="D104" s="99" t="n">
        <v>2.758108271205</v>
      </c>
      <c r="E104" s="99" t="n">
        <v>11.286068298205</v>
      </c>
      <c r="F104" s="99" t="n">
        <v>8.527960027</v>
      </c>
      <c r="G104" s="98" t="inlineStr"/>
      <c r="H104" s="98" t="inlineStr"/>
      <c r="I104" s="99" t="n">
        <v>9.967654456</v>
      </c>
      <c r="J104" s="100" t="n">
        <f>SUM(D104:I104)</f>
        <v>32.53979105241</v>
      </c>
      <c r="K104" s="9" t="inlineStr"/>
    </row>
    <row r="105" customHeight="1" ht="20">
      <c r="A105" s="6" t="inlineStr">
        <is>
          <r>
            <t xml:space="preserve">00043483</t>
          </r>
        </is>
      </c>
      <c r="B105" s="96" t="inlineStr">
        <is>
          <r>
            <t xml:space="preserve">EPI - FAMILIA CARPINTEIRO DE FORMAS - HORISTA (ENCARGOS COMPLEMENTARES - COLETADO CAIXA)</t>
          </r>
        </is>
      </c>
      <c r="C105" s="97" t="inlineStr">
        <is>
          <r>
            <t xml:space="preserve">H</t>
          </r>
        </is>
      </c>
      <c r="D105" s="98" t="inlineStr"/>
      <c r="E105" s="99" t="n">
        <v>3.202885</v>
      </c>
      <c r="F105" s="99" t="n">
        <v>3.202885</v>
      </c>
      <c r="G105" s="98" t="inlineStr"/>
      <c r="H105" s="98" t="inlineStr"/>
      <c r="I105" s="99" t="n">
        <v>0.39545856</v>
      </c>
      <c r="J105" s="100" t="n">
        <f>SUM(D105:I105)</f>
        <v>6.80122856</v>
      </c>
      <c r="K105" s="9" t="inlineStr"/>
    </row>
    <row r="106" customHeight="1" ht="20">
      <c r="A106" s="6" t="inlineStr">
        <is>
          <r>
            <t xml:space="preserve">00043484</t>
          </r>
        </is>
      </c>
      <c r="B106" s="96" t="inlineStr">
        <is>
          <r>
            <t xml:space="preserve">EPI - FAMILIA ELETRICISTA - HORISTA (ENCARGOS COMPLEMENTARES - COLETADO CAIXA)</t>
          </r>
        </is>
      </c>
      <c r="C106" s="97" t="inlineStr">
        <is>
          <r>
            <t xml:space="preserve">H</t>
          </r>
        </is>
      </c>
      <c r="D106" s="99" t="n">
        <v>14.60795</v>
      </c>
      <c r="E106" s="99" t="n">
        <v>33.691962</v>
      </c>
      <c r="F106" s="99" t="n">
        <v>19.084012</v>
      </c>
      <c r="G106" s="99" t="n">
        <v>19.084012</v>
      </c>
      <c r="H106" s="99" t="n">
        <v>19.084012</v>
      </c>
      <c r="I106" s="99" t="n">
        <v>19.084012</v>
      </c>
      <c r="J106" s="100" t="n">
        <f>SUM(D106:I106)</f>
        <v>124.63596000000001</v>
      </c>
      <c r="K106" s="9" t="inlineStr"/>
    </row>
    <row r="107" customHeight="1" ht="20">
      <c r="A107" s="6" t="inlineStr">
        <is>
          <r>
            <t xml:space="preserve">00043488</t>
          </r>
        </is>
      </c>
      <c r="B107" s="96" t="inlineStr">
        <is>
          <r>
            <t xml:space="preserve">EPI - FAMILIA OPERADOR ESCAVADEIRA - HORISTA (ENCARGOS COMPLEMENTARES - COLETADO CAIXA)</t>
          </r>
        </is>
      </c>
      <c r="C107" s="97" t="inlineStr">
        <is>
          <r>
            <t xml:space="preserve">H</t>
          </r>
        </is>
      </c>
      <c r="D107" s="99" t="n">
        <v>2.816192718735</v>
      </c>
      <c r="E107" s="99" t="n">
        <v>5.825326556235</v>
      </c>
      <c r="F107" s="99" t="n">
        <v>3.0091338375</v>
      </c>
      <c r="G107" s="99" t="n">
        <v>1.8</v>
      </c>
      <c r="H107" s="99" t="n">
        <v>1.8</v>
      </c>
      <c r="I107" s="99" t="n">
        <v>2.95986336</v>
      </c>
      <c r="J107" s="100" t="n">
        <f>SUM(D107:I107)</f>
        <v>18.21051647247</v>
      </c>
      <c r="K107" s="9" t="inlineStr"/>
    </row>
    <row r="108" customHeight="1" ht="20">
      <c r="A108" s="6" t="inlineStr">
        <is>
          <r>
            <t xml:space="preserve">00043489</t>
          </r>
        </is>
      </c>
      <c r="B108" s="96" t="inlineStr">
        <is>
          <r>
            <t xml:space="preserve">EPI - FAMILIA PEDREIRO - HORISTA (ENCARGOS COMPLEMENTARES - COLETADO CAIXA)</t>
          </r>
        </is>
      </c>
      <c r="C108" s="97" t="inlineStr">
        <is>
          <r>
            <t xml:space="preserve">H</t>
          </r>
        </is>
      </c>
      <c r="D108" s="98" t="inlineStr"/>
      <c r="E108" s="99" t="n">
        <v>11.60306625</v>
      </c>
      <c r="F108" s="99" t="n">
        <v>11.60306625</v>
      </c>
      <c r="G108" s="98" t="inlineStr"/>
      <c r="H108" s="98" t="inlineStr"/>
      <c r="I108" s="99" t="n">
        <v>12.099805570688</v>
      </c>
      <c r="J108" s="100" t="n">
        <f>SUM(D108:I108)</f>
        <v>35.305938070688</v>
      </c>
      <c r="K108" s="9" t="inlineStr"/>
    </row>
    <row r="109" customHeight="1" ht="20">
      <c r="A109" s="6" t="inlineStr">
        <is>
          <r>
            <t xml:space="preserve">00043490</t>
          </r>
        </is>
      </c>
      <c r="B109" s="96" t="inlineStr">
        <is>
          <r>
            <t xml:space="preserve">EPI - FAMILIA PINTOR - HORISTA (ENCARGOS COMPLEMENTARES - COLETADO CAIXA)</t>
          </r>
        </is>
      </c>
      <c r="C109" s="97" t="inlineStr">
        <is>
          <r>
            <t xml:space="preserve">H</t>
          </r>
        </is>
      </c>
      <c r="D109" s="98" t="inlineStr"/>
      <c r="E109" s="99" t="n">
        <v>1.081353</v>
      </c>
      <c r="F109" s="99" t="n">
        <v>1.081353</v>
      </c>
      <c r="G109" s="98" t="inlineStr"/>
      <c r="H109" s="98" t="inlineStr"/>
      <c r="I109" s="98" t="inlineStr"/>
      <c r="J109" s="100" t="n">
        <f>SUM(D109:I109)</f>
        <v>2.162706</v>
      </c>
      <c r="K109" s="9" t="inlineStr"/>
    </row>
    <row r="110" customHeight="1" ht="20">
      <c r="A110" s="6" t="inlineStr">
        <is>
          <r>
            <t xml:space="preserve">00043491</t>
          </r>
        </is>
      </c>
      <c r="B110" s="96" t="inlineStr">
        <is>
          <r>
            <t xml:space="preserve">EPI - FAMILIA SERVENTE - HORISTA (ENCARGOS COMPLEMENTARES - COLETADO CAIXA)</t>
          </r>
        </is>
      </c>
      <c r="C110" s="97" t="inlineStr">
        <is>
          <r>
            <t xml:space="preserve">H</t>
          </r>
        </is>
      </c>
      <c r="D110" s="99" t="n">
        <v>2.758108271205</v>
      </c>
      <c r="E110" s="99" t="n">
        <v>11.286068298205</v>
      </c>
      <c r="F110" s="99" t="n">
        <v>8.527960027</v>
      </c>
      <c r="G110" s="98" t="inlineStr"/>
      <c r="H110" s="98" t="inlineStr"/>
      <c r="I110" s="99" t="n">
        <v>9.967654456</v>
      </c>
      <c r="J110" s="100" t="n">
        <f>SUM(D110:I110)</f>
        <v>32.53979105241</v>
      </c>
      <c r="K110" s="9" t="inlineStr"/>
    </row>
    <row r="111" customHeight="1" ht="28">
      <c r="A111" s="6" t="inlineStr">
        <is>
          <r>
            <t xml:space="preserve">00044475</t>
          </r>
        </is>
      </c>
      <c r="B111" s="96" t="inlineStr">
        <is>
          <r>
            <t xml:space="preserve">GUINDASTE HIDRAULICO AUTOPROPELIDO, COM LANCA TELESCOPICA 28,80 M, CAPACIDADE MAXIMA 30 T, POTENCIA 97 KW, TRACAO 4 X 4</t>
          </r>
        </is>
      </c>
      <c r="C111" s="97" t="inlineStr">
        <is>
          <r>
            <t xml:space="preserve">UN</t>
          </r>
        </is>
      </c>
      <c r="D111" s="98" t="inlineStr"/>
      <c r="E111" s="99" t="n">
        <v>2.2338E-4</v>
      </c>
      <c r="F111" s="99" t="n">
        <v>2.2338E-4</v>
      </c>
      <c r="G111" s="99" t="n">
        <v>2.2338E-4</v>
      </c>
      <c r="H111" s="99" t="n">
        <v>2.2338E-4</v>
      </c>
      <c r="I111" s="99" t="n">
        <v>2.2338E-4</v>
      </c>
      <c r="J111" s="100" t="n">
        <f>SUM(D111:I111)</f>
        <v>0.0011168999999999999</v>
      </c>
      <c r="K111" s="9" t="inlineStr"/>
    </row>
    <row r="112" customHeight="1" ht="28">
      <c r="A112" s="6" t="inlineStr">
        <is>
          <r>
            <t xml:space="preserve">COT.FUS</t>
          </r>
        </is>
      </c>
      <c r="B112" s="96" t="inlineStr">
        <is>
          <r>
            <t xml:space="preserve">FUSIVEL NH 200 A 250 AMPERES, TAMANHO 1, CAPACIDADE DE INTERRUPCAO DE 120 KA, TENSAO NOMINAL DE 500V</t>
          </r>
        </is>
      </c>
      <c r="C112" s="97" t="inlineStr">
        <is>
          <r>
            <t xml:space="preserve">UN</t>
          </r>
        </is>
      </c>
      <c r="D112" s="98" t="inlineStr"/>
      <c r="E112" s="99" t="n">
        <v>0.6</v>
      </c>
      <c r="F112" s="99" t="n">
        <v>0.6</v>
      </c>
      <c r="G112" s="99" t="n">
        <v>0.6</v>
      </c>
      <c r="H112" s="99" t="n">
        <v>0.6</v>
      </c>
      <c r="I112" s="99" t="n">
        <v>0.6</v>
      </c>
      <c r="J112" s="100" t="n">
        <f>SUM(D112:I112)</f>
        <v>3.0</v>
      </c>
      <c r="K112" s="9" t="inlineStr"/>
    </row>
  </sheetData>
  <mergeCells>
    <mergeCell ref="A1:K1"/>
  </mergeCells>
  <pageMargins left="0.5" right="0.5" top="0.5" bottom="0.5" header="0.0" footer="0.0"/>
  <pageSetup orientation="portrait" scale="85" paperSize="9"/>
  <drawing r:id="rIdDr17"/>
</worksheet>
</file>

<file path=xl/worksheets/sheet18.xml><?xml version="1.0" encoding="utf-8"?>
<worksheet xmlns="http://schemas.openxmlformats.org/spreadsheetml/2006/main" xmlns:r="http://schemas.openxmlformats.org/officeDocument/2006/relationships">
  <sheetPr>
    <outlinePr summaryBelow="0"/>
  </sheetPr>
  <dimension ref="A1:D25"/>
  <sheetViews>
    <sheetView workbookViewId="0"/>
  </sheetViews>
  <sheetFormatPr defaultRowHeight="15"/>
  <cols>
    <col min="1" max="1" customWidth="true" width="9.333333"/>
    <col min="2" max="2" customWidth="true" width="60.333332"/>
    <col min="3" max="3" customWidth="true" width="8.333333"/>
    <col min="4" max="4" customWidth="true" width="37.5"/>
  </cols>
  <sheetData>
    <row r="1" customHeight="1" ht="83">
      <c r="A1" s="1" t="inlineStr"/>
      <c r="B1" s="1" t="inlineStr"/>
      <c r="C1" s="1" t="inlineStr"/>
      <c r="D1" s="1" t="inlineStr"/>
    </row>
    <row r="2" customHeight="1" ht="12">
      <c r="A2" s="9" t="inlineStr"/>
      <c r="B2" s="43" t="inlineStr">
        <is>
          <r>
            <t xml:space="preserve">
</t>
          </r>
        </is>
      </c>
      <c r="C2" s="43" t="inlineStr"/>
      <c r="D2" s="43" t="inlineStr"/>
    </row>
    <row r="3" customHeight="1" ht="15">
      <c r="A3" s="101" t="inlineStr">
        <is>
          <r>
            <t xml:space="preserve">COD</t>
          </r>
        </is>
      </c>
      <c r="B3" s="101" t="inlineStr">
        <is>
          <r>
            <t xml:space="preserve">DESCRIÇÃO</t>
          </r>
        </is>
      </c>
      <c r="C3" s="101" t="inlineStr">
        <is>
          <r>
            <t xml:space="preserve">%</t>
          </r>
        </is>
      </c>
      <c r="D3" s="9" t="inlineStr"/>
    </row>
    <row r="4" customHeight="1" ht="8">
      <c r="A4" s="9" t="inlineStr"/>
      <c r="B4" s="43" t="inlineStr"/>
      <c r="C4" s="43" t="inlineStr"/>
      <c r="D4" s="9" t="inlineStr"/>
    </row>
    <row r="5" customHeight="1" ht="13">
      <c r="A5" s="9" t="inlineStr"/>
      <c r="B5" s="102" t="inlineStr">
        <is>
          <r>
            <t xml:space="preserve">DESPESAS INDIRETAS</t>
          </r>
        </is>
      </c>
      <c r="C5" s="9" t="inlineStr"/>
      <c r="D5" s="9" t="inlineStr"/>
    </row>
    <row r="6" customHeight="1" ht="13">
      <c r="A6" s="103" t="inlineStr">
        <is>
          <r>
            <t xml:space="preserve">AC</t>
          </r>
        </is>
      </c>
      <c r="B6" s="104" t="inlineStr">
        <is>
          <r>
            <t xml:space="preserve">Administração Central</t>
          </r>
        </is>
      </c>
      <c r="C6" s="105" t="n">
        <v>5.29</v>
      </c>
      <c r="D6" s="9" t="inlineStr"/>
    </row>
    <row r="7" customHeight="1" ht="13">
      <c r="A7" s="103" t="inlineStr">
        <is>
          <r>
            <t xml:space="preserve">DF</t>
          </r>
        </is>
      </c>
      <c r="B7" s="104" t="inlineStr">
        <is>
          <r>
            <t xml:space="preserve">Despesas Financeiras</t>
          </r>
        </is>
      </c>
      <c r="C7" s="105" t="n">
        <v>1.01</v>
      </c>
      <c r="D7" s="9" t="inlineStr"/>
    </row>
    <row r="8" customHeight="1" ht="13">
      <c r="A8" s="103" t="inlineStr">
        <is>
          <r>
            <t xml:space="preserve">R</t>
          </r>
        </is>
      </c>
      <c r="B8" s="104" t="inlineStr">
        <is>
          <r>
            <t xml:space="preserve">Riscos </t>
          </r>
        </is>
      </c>
      <c r="C8" s="105" t="n">
        <v>1.0</v>
      </c>
      <c r="D8" s="9" t="inlineStr"/>
    </row>
    <row r="9" customHeight="1" ht="15">
      <c r="A9" s="9" t="inlineStr"/>
      <c r="B9" s="106" t="inlineStr">
        <is>
          <r>
            <t xml:space="preserve">TOTAL</t>
          </r>
        </is>
      </c>
      <c r="C9" s="107" t="n">
        <v>7.3</v>
      </c>
      <c r="D9" s="9" t="inlineStr"/>
    </row>
    <row r="10" customHeight="1" ht="15">
      <c r="A10" s="9" t="inlineStr"/>
      <c r="B10" s="43" t="inlineStr">
        <is>
          <r>
            <t xml:space="preserve">
</t>
          </r>
        </is>
      </c>
      <c r="C10" s="43" t="inlineStr"/>
      <c r="D10" s="9" t="inlineStr"/>
    </row>
    <row r="11" customHeight="1" ht="8">
      <c r="A11" s="9" t="inlineStr"/>
      <c r="B11" s="43" t="inlineStr"/>
      <c r="C11" s="43" t="inlineStr"/>
      <c r="D11" s="9" t="inlineStr"/>
    </row>
    <row r="12" customHeight="1" ht="13">
      <c r="A12" s="9" t="inlineStr"/>
      <c r="B12" s="102" t="inlineStr">
        <is>
          <r>
            <t xml:space="preserve">Benefício</t>
          </r>
        </is>
      </c>
      <c r="C12" s="9" t="inlineStr"/>
      <c r="D12" s="9" t="inlineStr"/>
    </row>
    <row r="13" customHeight="1" ht="13">
      <c r="A13" s="103" t="inlineStr">
        <is>
          <r>
            <t xml:space="preserve">S+G</t>
          </r>
        </is>
      </c>
      <c r="B13" s="104" t="inlineStr">
        <is>
          <r>
            <t xml:space="preserve">Seguro/Garantia</t>
          </r>
        </is>
      </c>
      <c r="C13" s="105" t="n">
        <v>0.25</v>
      </c>
      <c r="D13" s="9" t="inlineStr"/>
    </row>
    <row r="14" customHeight="1" ht="13">
      <c r="A14" s="103" t="inlineStr">
        <is>
          <r>
            <t xml:space="preserve">L</t>
          </r>
        </is>
      </c>
      <c r="B14" s="104" t="inlineStr">
        <is>
          <r>
            <t xml:space="preserve">Lucro</t>
          </r>
        </is>
      </c>
      <c r="C14" s="105" t="n">
        <v>8.0</v>
      </c>
      <c r="D14" s="9" t="inlineStr"/>
    </row>
    <row r="15" customHeight="1" ht="15">
      <c r="A15" s="9" t="inlineStr"/>
      <c r="B15" s="106" t="inlineStr">
        <is>
          <r>
            <t xml:space="preserve">TOTAL</t>
          </r>
        </is>
      </c>
      <c r="C15" s="107" t="n">
        <v>8.25</v>
      </c>
      <c r="D15" s="9" t="inlineStr"/>
    </row>
    <row r="16" customHeight="1" ht="15">
      <c r="A16" s="9" t="inlineStr"/>
      <c r="B16" s="43" t="inlineStr">
        <is>
          <r>
            <t xml:space="preserve">
</t>
          </r>
        </is>
      </c>
      <c r="C16" s="43" t="inlineStr"/>
      <c r="D16" s="9" t="inlineStr"/>
    </row>
    <row r="17" customHeight="1" ht="8">
      <c r="A17" s="9" t="inlineStr"/>
      <c r="B17" s="43" t="inlineStr"/>
      <c r="C17" s="43" t="inlineStr"/>
      <c r="D17" s="9" t="inlineStr"/>
    </row>
    <row r="18" customHeight="1" ht="13">
      <c r="A18" s="108" t="inlineStr">
        <is>
          <r>
            <t xml:space="preserve">I</t>
          </r>
        </is>
      </c>
      <c r="B18" s="102" t="inlineStr">
        <is>
          <r>
            <t xml:space="preserve">Impostos</t>
          </r>
        </is>
      </c>
      <c r="C18" s="9" t="inlineStr"/>
      <c r="D18" s="9" t="inlineStr"/>
    </row>
    <row r="19" customHeight="1" ht="13">
      <c r="A19" s="103" t="inlineStr"/>
      <c r="B19" s="104" t="inlineStr">
        <is>
          <r>
            <t xml:space="preserve">PIS</t>
          </r>
        </is>
      </c>
      <c r="C19" s="105" t="n">
        <v>0.65</v>
      </c>
      <c r="D19" s="9" t="inlineStr"/>
    </row>
    <row r="20" customHeight="1" ht="13">
      <c r="A20" s="103" t="inlineStr"/>
      <c r="B20" s="104" t="inlineStr">
        <is>
          <r>
            <t xml:space="preserve">COFINS</t>
          </r>
        </is>
      </c>
      <c r="C20" s="105" t="n">
        <v>3.0</v>
      </c>
      <c r="D20" s="9" t="inlineStr"/>
    </row>
    <row r="21" customHeight="1" ht="13">
      <c r="A21" s="103" t="inlineStr"/>
      <c r="B21" s="104" t="inlineStr">
        <is>
          <r>
            <t xml:space="preserve">ISS</t>
          </r>
        </is>
      </c>
      <c r="C21" s="105" t="n">
        <v>5.0</v>
      </c>
      <c r="D21" s="9" t="inlineStr"/>
    </row>
    <row r="22" customHeight="1" ht="15">
      <c r="A22" s="9" t="inlineStr"/>
      <c r="B22" s="106" t="inlineStr">
        <is>
          <r>
            <t xml:space="preserve">TOTAL</t>
          </r>
        </is>
      </c>
      <c r="C22" s="107" t="n">
        <v>8.65</v>
      </c>
      <c r="D22" s="9" t="inlineStr"/>
    </row>
    <row r="23" customHeight="1" ht="15">
      <c r="A23" s="9" t="inlineStr"/>
      <c r="B23" s="43" t="inlineStr">
        <is>
          <r>
            <t xml:space="preserve">
</t>
          </r>
        </is>
      </c>
      <c r="C23" s="43" t="inlineStr"/>
      <c r="D23" s="9" t="inlineStr"/>
    </row>
    <row r="24" customHeight="1" ht="26">
      <c r="A24" s="9" t="inlineStr"/>
      <c r="B24" s="109" t="inlineStr">
        <is>
          <r>
            <t xml:space="preserve">BDI = 27,23%</t>
          </r>
        </is>
      </c>
      <c r="C24" s="109" t="inlineStr"/>
      <c r="D24" s="9" t="inlineStr"/>
    </row>
    <row r="25" customHeight="1" ht="44">
      <c r="A25" s="9" t="inlineStr"/>
      <c r="B25" s="1" t="inlineStr"/>
      <c r="C25" s="1" t="inlineStr"/>
      <c r="D25" s="9" t="inlineStr"/>
    </row>
  </sheetData>
  <mergeCells>
    <mergeCell ref="A1:D1"/>
    <mergeCell ref="B2:D2"/>
    <mergeCell ref="B4:C4"/>
    <mergeCell ref="B10:C10"/>
    <mergeCell ref="B11:C11"/>
    <mergeCell ref="B16:C16"/>
    <mergeCell ref="B17:C17"/>
    <mergeCell ref="B23:C23"/>
    <mergeCell ref="B24:C24"/>
    <mergeCell ref="B25:C25"/>
  </mergeCells>
  <pageMargins left="0.5" right="0.5" top="0.5" bottom="0.5" header="0.0" footer="0.0"/>
  <pageSetup orientation="landscape" scale="85" paperSize="77"/>
  <drawing r:id="rIdDr18"/>
</worksheet>
</file>

<file path=xl/worksheets/sheet19.xml><?xml version="1.0" encoding="utf-8"?>
<worksheet xmlns="http://schemas.openxmlformats.org/spreadsheetml/2006/main" xmlns:r="http://schemas.openxmlformats.org/officeDocument/2006/relationships">
  <sheetPr>
    <outlinePr summaryBelow="0"/>
  </sheetPr>
  <dimension ref="A1:G43"/>
  <sheetViews>
    <sheetView workbookViewId="0"/>
  </sheetViews>
  <sheetFormatPr defaultRowHeight="15"/>
  <cols>
    <col min="1" max="1" customWidth="true" width="9.333333"/>
    <col min="2" max="2" customWidth="true" width="68.666664"/>
    <col min="3" max="3" customWidth="true" width="8.833333"/>
    <col min="4" max="4" customWidth="true" width="2.5"/>
    <col min="5" max="5" customWidth="true" width="7.6666665"/>
    <col min="6" max="6" customWidth="true" width="3.6666667"/>
    <col min="7" max="7" customWidth="true" width="14.5"/>
  </cols>
  <sheetData>
    <row r="1" customHeight="1" ht="83">
      <c r="A1" s="1" t="inlineStr"/>
      <c r="B1" s="1" t="inlineStr"/>
      <c r="C1" s="1" t="inlineStr"/>
      <c r="D1" s="1" t="inlineStr"/>
      <c r="E1" s="1" t="inlineStr"/>
      <c r="F1" s="1" t="inlineStr"/>
      <c r="G1" s="1" t="inlineStr"/>
    </row>
    <row r="2" customHeight="1" ht="12">
      <c r="A2" s="9" t="inlineStr"/>
      <c r="B2" s="43" t="inlineStr">
        <is>
          <r>
            <t xml:space="preserve">
</t>
          </r>
        </is>
      </c>
      <c r="C2" s="43" t="inlineStr"/>
      <c r="D2" s="43" t="inlineStr"/>
      <c r="E2" s="43" t="inlineStr"/>
      <c r="F2" s="9" t="inlineStr"/>
      <c r="G2" s="9" t="inlineStr"/>
    </row>
    <row r="3" customHeight="1" ht="15">
      <c r="A3" s="101" t="inlineStr">
        <is>
          <r>
            <t xml:space="preserve">COD</t>
          </r>
        </is>
      </c>
      <c r="B3" s="101" t="inlineStr">
        <is>
          <r>
            <t xml:space="preserve">DESCRIÇÃO</t>
          </r>
        </is>
      </c>
      <c r="C3" s="110" t="inlineStr">
        <is>
          <r>
            <t xml:space="preserve">HORISTA %</t>
          </r>
        </is>
      </c>
      <c r="D3" s="110" t="inlineStr"/>
      <c r="E3" s="110" t="inlineStr">
        <is>
          <r>
            <t xml:space="preserve">MENSALISTA %</t>
          </r>
        </is>
      </c>
      <c r="F3" s="110" t="inlineStr"/>
      <c r="G3" s="9" t="inlineStr"/>
    </row>
    <row r="4" customHeight="1" ht="12">
      <c r="A4" s="9" t="inlineStr"/>
      <c r="B4" s="43" t="inlineStr">
        <is>
          <r>
            <t xml:space="preserve">
</t>
          </r>
        </is>
      </c>
      <c r="C4" s="43" t="inlineStr"/>
      <c r="D4" s="9" t="inlineStr"/>
      <c r="E4" s="9" t="inlineStr"/>
      <c r="F4" s="9" t="inlineStr"/>
      <c r="G4" s="9" t="inlineStr"/>
    </row>
    <row r="5" customHeight="1" ht="13">
      <c r="A5" s="108" t="inlineStr">
        <is>
          <r>
            <t xml:space="preserve">A</t>
          </r>
        </is>
      </c>
      <c r="B5" s="102" t="inlineStr">
        <is>
          <r>
            <t xml:space="preserve">GRUPO A</t>
          </r>
        </is>
      </c>
      <c r="C5" s="9" t="inlineStr"/>
      <c r="D5" s="9" t="inlineStr"/>
      <c r="E5" s="9" t="inlineStr"/>
      <c r="F5" s="9" t="inlineStr"/>
      <c r="G5" s="9" t="inlineStr"/>
    </row>
    <row r="6" customHeight="1" ht="13">
      <c r="A6" s="103" t="inlineStr">
        <is>
          <r>
            <t xml:space="preserve">A1</t>
          </r>
        </is>
      </c>
      <c r="B6" s="104" t="inlineStr">
        <is>
          <r>
            <t xml:space="preserve">INSS </t>
          </r>
        </is>
      </c>
      <c r="C6" s="111" t="n">
        <v>20.0</v>
      </c>
      <c r="D6" s="111" t="inlineStr"/>
      <c r="E6" s="105" t="n">
        <v>20.0</v>
      </c>
      <c r="F6" s="105" t="inlineStr"/>
      <c r="G6" s="9" t="inlineStr"/>
    </row>
    <row r="7" customHeight="1" ht="13">
      <c r="A7" s="103" t="inlineStr">
        <is>
          <r>
            <t xml:space="preserve">A2</t>
          </r>
        </is>
      </c>
      <c r="B7" s="104" t="inlineStr">
        <is>
          <r>
            <t xml:space="preserve">SESI </t>
          </r>
        </is>
      </c>
      <c r="C7" s="111" t="n">
        <v>1.5</v>
      </c>
      <c r="D7" s="111" t="inlineStr"/>
      <c r="E7" s="105" t="n">
        <v>1.5</v>
      </c>
      <c r="F7" s="105" t="inlineStr"/>
      <c r="G7" s="9" t="inlineStr"/>
    </row>
    <row r="8" customHeight="1" ht="13">
      <c r="A8" s="103" t="inlineStr">
        <is>
          <r>
            <t xml:space="preserve">A3</t>
          </r>
        </is>
      </c>
      <c r="B8" s="104" t="inlineStr">
        <is>
          <r>
            <t xml:space="preserve">SENAI </t>
          </r>
        </is>
      </c>
      <c r="C8" s="111" t="n">
        <v>1.0</v>
      </c>
      <c r="D8" s="111" t="inlineStr"/>
      <c r="E8" s="105" t="n">
        <v>1.0</v>
      </c>
      <c r="F8" s="105" t="inlineStr"/>
      <c r="G8" s="9" t="inlineStr"/>
    </row>
    <row r="9" customHeight="1" ht="13">
      <c r="A9" s="103" t="inlineStr">
        <is>
          <r>
            <t xml:space="preserve">A4</t>
          </r>
        </is>
      </c>
      <c r="B9" s="104" t="inlineStr">
        <is>
          <r>
            <t xml:space="preserve">INCRA </t>
          </r>
        </is>
      </c>
      <c r="C9" s="111" t="n">
        <v>0.2</v>
      </c>
      <c r="D9" s="111" t="inlineStr"/>
      <c r="E9" s="105" t="n">
        <v>0.2</v>
      </c>
      <c r="F9" s="105" t="inlineStr"/>
      <c r="G9" s="9" t="inlineStr"/>
    </row>
    <row r="10" customHeight="1" ht="13">
      <c r="A10" s="103" t="inlineStr">
        <is>
          <r>
            <t xml:space="preserve">A5</t>
          </r>
        </is>
      </c>
      <c r="B10" s="104" t="inlineStr">
        <is>
          <r>
            <t xml:space="preserve">SEBRAE </t>
          </r>
        </is>
      </c>
      <c r="C10" s="111" t="n">
        <v>0.6</v>
      </c>
      <c r="D10" s="111" t="inlineStr"/>
      <c r="E10" s="105" t="n">
        <v>0.6</v>
      </c>
      <c r="F10" s="105" t="inlineStr"/>
      <c r="G10" s="9" t="inlineStr"/>
    </row>
    <row r="11" customHeight="1" ht="13">
      <c r="A11" s="103" t="inlineStr">
        <is>
          <r>
            <t xml:space="preserve">A6</t>
          </r>
        </is>
      </c>
      <c r="B11" s="104" t="inlineStr">
        <is>
          <r>
            <t xml:space="preserve">Salário Educação </t>
          </r>
        </is>
      </c>
      <c r="C11" s="111" t="n">
        <v>2.5</v>
      </c>
      <c r="D11" s="111" t="inlineStr"/>
      <c r="E11" s="105" t="n">
        <v>2.5</v>
      </c>
      <c r="F11" s="105" t="inlineStr"/>
      <c r="G11" s="9" t="inlineStr"/>
    </row>
    <row r="12" customHeight="1" ht="13">
      <c r="A12" s="103" t="inlineStr">
        <is>
          <r>
            <t xml:space="preserve">A7</t>
          </r>
        </is>
      </c>
      <c r="B12" s="104" t="inlineStr">
        <is>
          <r>
            <t xml:space="preserve">Seguro Contra Acidentes de Trabalho </t>
          </r>
        </is>
      </c>
      <c r="C12" s="111" t="n">
        <v>3.0</v>
      </c>
      <c r="D12" s="111" t="inlineStr"/>
      <c r="E12" s="105" t="n">
        <v>3.0</v>
      </c>
      <c r="F12" s="105" t="inlineStr"/>
      <c r="G12" s="9" t="inlineStr"/>
    </row>
    <row r="13" customHeight="1" ht="13">
      <c r="A13" s="103" t="inlineStr">
        <is>
          <r>
            <t xml:space="preserve">A8</t>
          </r>
        </is>
      </c>
      <c r="B13" s="104" t="inlineStr">
        <is>
          <r>
            <t xml:space="preserve">FGTS </t>
          </r>
        </is>
      </c>
      <c r="C13" s="111" t="n">
        <v>8.0</v>
      </c>
      <c r="D13" s="111" t="inlineStr"/>
      <c r="E13" s="105" t="n">
        <v>8.0</v>
      </c>
      <c r="F13" s="105" t="inlineStr"/>
      <c r="G13" s="9" t="inlineStr"/>
    </row>
    <row r="14" customHeight="1" ht="13">
      <c r="A14" s="103" t="inlineStr">
        <is>
          <r>
            <t xml:space="preserve">A9</t>
          </r>
        </is>
      </c>
      <c r="B14" s="104" t="inlineStr">
        <is>
          <r>
            <t xml:space="preserve">SECONCI </t>
          </r>
        </is>
      </c>
      <c r="C14" s="111" t="n">
        <v>0.0</v>
      </c>
      <c r="D14" s="111" t="inlineStr"/>
      <c r="E14" s="105" t="n">
        <v>0.0</v>
      </c>
      <c r="F14" s="105" t="inlineStr"/>
      <c r="G14" s="9" t="inlineStr"/>
    </row>
    <row r="15" customHeight="1" ht="15">
      <c r="A15" s="9" t="inlineStr"/>
      <c r="B15" s="106" t="inlineStr">
        <is>
          <r>
            <t xml:space="preserve">TOTAL</t>
          </r>
        </is>
      </c>
      <c r="C15" s="107" t="n">
        <v>36.8</v>
      </c>
      <c r="D15" s="107" t="inlineStr"/>
      <c r="E15" s="107" t="n">
        <v>36.8</v>
      </c>
      <c r="F15" s="107" t="inlineStr"/>
      <c r="G15" s="9" t="inlineStr"/>
    </row>
    <row r="16" customHeight="1" ht="12">
      <c r="A16" s="9" t="inlineStr"/>
      <c r="B16" s="43" t="inlineStr">
        <is>
          <r>
            <t xml:space="preserve">
</t>
          </r>
        </is>
      </c>
      <c r="C16" s="43" t="inlineStr"/>
      <c r="D16" s="9" t="inlineStr"/>
      <c r="E16" s="9" t="inlineStr"/>
      <c r="F16" s="9" t="inlineStr"/>
      <c r="G16" s="9" t="inlineStr"/>
    </row>
    <row r="17" customHeight="1" ht="13">
      <c r="A17" s="108" t="inlineStr">
        <is>
          <r>
            <t xml:space="preserve">B</t>
          </r>
        </is>
      </c>
      <c r="B17" s="102" t="inlineStr">
        <is>
          <r>
            <t xml:space="preserve">GRUPO B</t>
          </r>
        </is>
      </c>
      <c r="C17" s="9" t="inlineStr"/>
      <c r="D17" s="9" t="inlineStr"/>
      <c r="E17" s="9" t="inlineStr"/>
      <c r="F17" s="9" t="inlineStr"/>
      <c r="G17" s="9" t="inlineStr"/>
    </row>
    <row r="18" customHeight="1" ht="13">
      <c r="A18" s="103" t="inlineStr">
        <is>
          <r>
            <t xml:space="preserve">B1</t>
          </r>
        </is>
      </c>
      <c r="B18" s="104" t="inlineStr">
        <is>
          <r>
            <t xml:space="preserve">Repouso Semanal Remunerado </t>
          </r>
        </is>
      </c>
      <c r="C18" s="111" t="n">
        <v>18.07</v>
      </c>
      <c r="D18" s="111" t="inlineStr"/>
      <c r="E18" s="105" t="n">
        <v>0.0</v>
      </c>
      <c r="F18" s="105" t="inlineStr"/>
      <c r="G18" s="9" t="inlineStr"/>
    </row>
    <row r="19" customHeight="1" ht="13">
      <c r="A19" s="103" t="inlineStr">
        <is>
          <r>
            <t xml:space="preserve">B2</t>
          </r>
        </is>
      </c>
      <c r="B19" s="104" t="inlineStr">
        <is>
          <r>
            <t xml:space="preserve">Feriados </t>
          </r>
        </is>
      </c>
      <c r="C19" s="111" t="n">
        <v>4.84</v>
      </c>
      <c r="D19" s="111" t="inlineStr"/>
      <c r="E19" s="105" t="n">
        <v>0.0</v>
      </c>
      <c r="F19" s="105" t="inlineStr"/>
      <c r="G19" s="9" t="inlineStr"/>
    </row>
    <row r="20" customHeight="1" ht="13">
      <c r="A20" s="103" t="inlineStr">
        <is>
          <r>
            <t xml:space="preserve">B3</t>
          </r>
        </is>
      </c>
      <c r="B20" s="104" t="inlineStr">
        <is>
          <r>
            <t xml:space="preserve">Auxílio - Enfermidade </t>
          </r>
        </is>
      </c>
      <c r="C20" s="111" t="n">
        <v>0.88</v>
      </c>
      <c r="D20" s="111" t="inlineStr"/>
      <c r="E20" s="105" t="n">
        <v>0.65</v>
      </c>
      <c r="F20" s="105" t="inlineStr"/>
      <c r="G20" s="9" t="inlineStr"/>
    </row>
    <row r="21" customHeight="1" ht="13">
      <c r="A21" s="103" t="inlineStr">
        <is>
          <r>
            <t xml:space="preserve">B4</t>
          </r>
        </is>
      </c>
      <c r="B21" s="104" t="inlineStr">
        <is>
          <r>
            <t xml:space="preserve">13º Salário </t>
          </r>
        </is>
      </c>
      <c r="C21" s="111" t="n">
        <v>11.25</v>
      </c>
      <c r="D21" s="111" t="inlineStr"/>
      <c r="E21" s="105" t="n">
        <v>8.33</v>
      </c>
      <c r="F21" s="105" t="inlineStr"/>
      <c r="G21" s="9" t="inlineStr"/>
    </row>
    <row r="22" customHeight="1" ht="13">
      <c r="A22" s="103" t="inlineStr">
        <is>
          <r>
            <t xml:space="preserve">B5</t>
          </r>
        </is>
      </c>
      <c r="B22" s="104" t="inlineStr">
        <is>
          <r>
            <t xml:space="preserve">Licença Paternidade </t>
          </r>
        </is>
      </c>
      <c r="C22" s="111" t="n">
        <v>0.07</v>
      </c>
      <c r="D22" s="111" t="inlineStr"/>
      <c r="E22" s="105" t="n">
        <v>0.05</v>
      </c>
      <c r="F22" s="105" t="inlineStr"/>
      <c r="G22" s="9" t="inlineStr"/>
    </row>
    <row r="23" customHeight="1" ht="13">
      <c r="A23" s="103" t="inlineStr">
        <is>
          <r>
            <t xml:space="preserve">B6</t>
          </r>
        </is>
      </c>
      <c r="B23" s="104" t="inlineStr">
        <is>
          <r>
            <t xml:space="preserve">Faltas Justificadas </t>
          </r>
        </is>
      </c>
      <c r="C23" s="111" t="n">
        <v>0.75</v>
      </c>
      <c r="D23" s="111" t="inlineStr"/>
      <c r="E23" s="105" t="n">
        <v>0.56</v>
      </c>
      <c r="F23" s="105" t="inlineStr"/>
      <c r="G23" s="9" t="inlineStr"/>
    </row>
    <row r="24" customHeight="1" ht="13">
      <c r="A24" s="103" t="inlineStr">
        <is>
          <r>
            <t xml:space="preserve">B7</t>
          </r>
        </is>
      </c>
      <c r="B24" s="104" t="inlineStr">
        <is>
          <r>
            <t xml:space="preserve">Dias de Chuvas </t>
          </r>
        </is>
      </c>
      <c r="C24" s="111" t="n">
        <v>1.77</v>
      </c>
      <c r="D24" s="111" t="inlineStr"/>
      <c r="E24" s="105" t="n">
        <v>0.0</v>
      </c>
      <c r="F24" s="105" t="inlineStr"/>
      <c r="G24" s="9" t="inlineStr"/>
    </row>
    <row r="25" customHeight="1" ht="13">
      <c r="A25" s="103" t="inlineStr">
        <is>
          <r>
            <t xml:space="preserve">B8</t>
          </r>
        </is>
      </c>
      <c r="B25" s="104" t="inlineStr">
        <is>
          <r>
            <t xml:space="preserve">Auxílio Acidente de Trabalho </t>
          </r>
        </is>
      </c>
      <c r="C25" s="111" t="n">
        <v>0.1</v>
      </c>
      <c r="D25" s="111" t="inlineStr"/>
      <c r="E25" s="105" t="n">
        <v>0.07</v>
      </c>
      <c r="F25" s="105" t="inlineStr"/>
      <c r="G25" s="9" t="inlineStr"/>
    </row>
    <row r="26" customHeight="1" ht="13">
      <c r="A26" s="103" t="inlineStr">
        <is>
          <r>
            <t xml:space="preserve">B9</t>
          </r>
        </is>
      </c>
      <c r="B26" s="104" t="inlineStr">
        <is>
          <r>
            <t xml:space="preserve">Férias Gozadas </t>
          </r>
        </is>
      </c>
      <c r="C26" s="111" t="n">
        <v>14.02</v>
      </c>
      <c r="D26" s="111" t="inlineStr"/>
      <c r="E26" s="105" t="n">
        <v>10.38</v>
      </c>
      <c r="F26" s="105" t="inlineStr"/>
      <c r="G26" s="9" t="inlineStr"/>
    </row>
    <row r="27" customHeight="1" ht="13">
      <c r="A27" s="103" t="inlineStr">
        <is>
          <r>
            <t xml:space="preserve">B10</t>
          </r>
        </is>
      </c>
      <c r="B27" s="104" t="inlineStr">
        <is>
          <r>
            <t xml:space="preserve">Salário Maternidade </t>
          </r>
        </is>
      </c>
      <c r="C27" s="111" t="n">
        <v>0.03</v>
      </c>
      <c r="D27" s="111" t="inlineStr"/>
      <c r="E27" s="105" t="n">
        <v>0.03</v>
      </c>
      <c r="F27" s="105" t="inlineStr"/>
      <c r="G27" s="9" t="inlineStr"/>
    </row>
    <row r="28" customHeight="1" ht="15">
      <c r="A28" s="9" t="inlineStr"/>
      <c r="B28" s="106" t="inlineStr">
        <is>
          <r>
            <t xml:space="preserve">TOTAL</t>
          </r>
        </is>
      </c>
      <c r="C28" s="107" t="n">
        <v>51.78</v>
      </c>
      <c r="D28" s="107" t="inlineStr"/>
      <c r="E28" s="107" t="n">
        <v>20.070000000000004</v>
      </c>
      <c r="F28" s="107" t="inlineStr"/>
      <c r="G28" s="9" t="inlineStr"/>
    </row>
    <row r="29" customHeight="1" ht="12">
      <c r="A29" s="9" t="inlineStr"/>
      <c r="B29" s="43" t="inlineStr">
        <is>
          <r>
            <t xml:space="preserve">
</t>
          </r>
        </is>
      </c>
      <c r="C29" s="43" t="inlineStr"/>
      <c r="D29" s="9" t="inlineStr"/>
      <c r="E29" s="9" t="inlineStr"/>
      <c r="F29" s="9" t="inlineStr"/>
      <c r="G29" s="9" t="inlineStr"/>
    </row>
    <row r="30" customHeight="1" ht="13">
      <c r="A30" s="108" t="inlineStr">
        <is>
          <r>
            <t xml:space="preserve">C</t>
          </r>
        </is>
      </c>
      <c r="B30" s="102" t="inlineStr">
        <is>
          <r>
            <t xml:space="preserve">GRUPO C</t>
          </r>
        </is>
      </c>
      <c r="C30" s="9" t="inlineStr"/>
      <c r="D30" s="9" t="inlineStr"/>
      <c r="E30" s="9" t="inlineStr"/>
      <c r="F30" s="9" t="inlineStr"/>
      <c r="G30" s="9" t="inlineStr"/>
    </row>
    <row r="31" customHeight="1" ht="13">
      <c r="A31" s="103" t="inlineStr">
        <is>
          <r>
            <t xml:space="preserve">C1</t>
          </r>
        </is>
      </c>
      <c r="B31" s="104" t="inlineStr">
        <is>
          <r>
            <t xml:space="preserve">Aviso Prévio Indenizado </t>
          </r>
        </is>
      </c>
      <c r="C31" s="111" t="n">
        <v>6.11</v>
      </c>
      <c r="D31" s="111" t="inlineStr"/>
      <c r="E31" s="105" t="n">
        <v>4.53</v>
      </c>
      <c r="F31" s="105" t="inlineStr"/>
      <c r="G31" s="9" t="inlineStr"/>
    </row>
    <row r="32" customHeight="1" ht="13">
      <c r="A32" s="103" t="inlineStr">
        <is>
          <r>
            <t xml:space="preserve">C2</t>
          </r>
        </is>
      </c>
      <c r="B32" s="104" t="inlineStr">
        <is>
          <r>
            <t xml:space="preserve">Aviso Prévio Trabalhado </t>
          </r>
        </is>
      </c>
      <c r="C32" s="111" t="n">
        <v>0.14</v>
      </c>
      <c r="D32" s="111" t="inlineStr"/>
      <c r="E32" s="105" t="n">
        <v>0.11</v>
      </c>
      <c r="F32" s="105" t="inlineStr"/>
      <c r="G32" s="9" t="inlineStr"/>
    </row>
    <row r="33" customHeight="1" ht="13">
      <c r="A33" s="103" t="inlineStr">
        <is>
          <r>
            <t xml:space="preserve">C3</t>
          </r>
        </is>
      </c>
      <c r="B33" s="104" t="inlineStr">
        <is>
          <r>
            <t xml:space="preserve">Férias Indenizadas </t>
          </r>
        </is>
      </c>
      <c r="C33" s="111" t="n">
        <v>0.93</v>
      </c>
      <c r="D33" s="111" t="inlineStr"/>
      <c r="E33" s="105" t="n">
        <v>0.69</v>
      </c>
      <c r="F33" s="105" t="inlineStr"/>
      <c r="G33" s="9" t="inlineStr"/>
    </row>
    <row r="34" customHeight="1" ht="13">
      <c r="A34" s="103" t="inlineStr">
        <is>
          <r>
            <t xml:space="preserve">C4</t>
          </r>
        </is>
      </c>
      <c r="B34" s="104" t="inlineStr">
        <is>
          <r>
            <t xml:space="preserve">Depósito Rescisão Sem Justa Causa </t>
          </r>
        </is>
      </c>
      <c r="C34" s="111" t="n">
        <v>2.85</v>
      </c>
      <c r="D34" s="111" t="inlineStr"/>
      <c r="E34" s="105" t="n">
        <v>2.11</v>
      </c>
      <c r="F34" s="105" t="inlineStr"/>
      <c r="G34" s="9" t="inlineStr"/>
    </row>
    <row r="35" customHeight="1" ht="13">
      <c r="A35" s="103" t="inlineStr">
        <is>
          <r>
            <t xml:space="preserve">C5</t>
          </r>
        </is>
      </c>
      <c r="B35" s="104" t="inlineStr">
        <is>
          <r>
            <t xml:space="preserve">Indenização Adicional </t>
          </r>
        </is>
      </c>
      <c r="C35" s="111" t="n">
        <v>0.51</v>
      </c>
      <c r="D35" s="111" t="inlineStr"/>
      <c r="E35" s="105" t="n">
        <v>0.38</v>
      </c>
      <c r="F35" s="105" t="inlineStr"/>
      <c r="G35" s="9" t="inlineStr"/>
    </row>
    <row r="36" customHeight="1" ht="15">
      <c r="A36" s="9" t="inlineStr"/>
      <c r="B36" s="106" t="inlineStr">
        <is>
          <r>
            <t xml:space="preserve">TOTAL</t>
          </r>
        </is>
      </c>
      <c r="C36" s="107" t="n">
        <v>10.54</v>
      </c>
      <c r="D36" s="107" t="inlineStr"/>
      <c r="E36" s="107" t="n">
        <v>7.819999999999999</v>
      </c>
      <c r="F36" s="107" t="inlineStr"/>
      <c r="G36" s="9" t="inlineStr"/>
    </row>
    <row r="37" customHeight="1" ht="12">
      <c r="A37" s="9" t="inlineStr"/>
      <c r="B37" s="43" t="inlineStr">
        <is>
          <r>
            <t xml:space="preserve">
</t>
          </r>
        </is>
      </c>
      <c r="C37" s="43" t="inlineStr"/>
      <c r="D37" s="9" t="inlineStr"/>
      <c r="E37" s="9" t="inlineStr"/>
      <c r="F37" s="9" t="inlineStr"/>
      <c r="G37" s="9" t="inlineStr"/>
    </row>
    <row r="38" customHeight="1" ht="13">
      <c r="A38" s="108" t="inlineStr">
        <is>
          <r>
            <t xml:space="preserve">D</t>
          </r>
        </is>
      </c>
      <c r="B38" s="102" t="inlineStr">
        <is>
          <r>
            <t xml:space="preserve">GRUPO D</t>
          </r>
        </is>
      </c>
      <c r="C38" s="9" t="inlineStr"/>
      <c r="D38" s="9" t="inlineStr"/>
      <c r="E38" s="9" t="inlineStr"/>
      <c r="F38" s="9" t="inlineStr"/>
      <c r="G38" s="9" t="inlineStr"/>
    </row>
    <row r="39" customHeight="1" ht="13">
      <c r="A39" s="103" t="inlineStr">
        <is>
          <r>
            <t xml:space="preserve">D1</t>
          </r>
        </is>
      </c>
      <c r="B39" s="104" t="inlineStr">
        <is>
          <r>
            <t xml:space="preserve">Reincidência de Grupo A sobre Grupo B </t>
          </r>
        </is>
      </c>
      <c r="C39" s="111" t="n">
        <v>19.06</v>
      </c>
      <c r="D39" s="111" t="inlineStr"/>
      <c r="E39" s="105" t="n">
        <v>7.39</v>
      </c>
      <c r="F39" s="105" t="inlineStr"/>
      <c r="G39" s="9" t="inlineStr"/>
    </row>
    <row r="40" customHeight="1" ht="18">
      <c r="A40" s="103" t="inlineStr">
        <is>
          <r>
            <t xml:space="preserve">D2</t>
          </r>
        </is>
      </c>
      <c r="B40" s="104" t="inlineStr">
        <is>
          <r>
            <t xml:space="preserve">Reincidência de Grupo A sobre Aviso Prévio Trabalhado e Reincidência do FGTS sobre Aviso Prévio Indenizado </t>
          </r>
        </is>
      </c>
      <c r="C40" s="111" t="n">
        <v>0.54</v>
      </c>
      <c r="D40" s="111" t="inlineStr"/>
      <c r="E40" s="105" t="n">
        <v>0.4</v>
      </c>
      <c r="F40" s="105" t="inlineStr"/>
      <c r="G40" s="9" t="inlineStr"/>
    </row>
    <row r="41" customHeight="1" ht="15">
      <c r="A41" s="9" t="inlineStr"/>
      <c r="B41" s="106" t="inlineStr">
        <is>
          <r>
            <t xml:space="preserve">TOTAL</t>
          </r>
        </is>
      </c>
      <c r="C41" s="107" t="n">
        <v>19.599999999999998</v>
      </c>
      <c r="D41" s="107" t="inlineStr"/>
      <c r="E41" s="107" t="n">
        <v>7.79</v>
      </c>
      <c r="F41" s="107" t="inlineStr"/>
      <c r="G41" s="9" t="inlineStr"/>
    </row>
    <row r="42" customHeight="1" ht="15">
      <c r="A42" s="9" t="inlineStr"/>
      <c r="B42" s="43" t="inlineStr">
        <is>
          <r>
            <t xml:space="preserve">
</t>
          </r>
        </is>
      </c>
      <c r="C42" s="43" t="inlineStr"/>
      <c r="D42" s="43" t="inlineStr"/>
      <c r="E42" s="9" t="inlineStr"/>
      <c r="F42" s="9" t="inlineStr"/>
      <c r="G42" s="9" t="inlineStr"/>
    </row>
    <row r="43" customHeight="1" ht="20">
      <c r="A43" s="9" t="inlineStr"/>
      <c r="B43" s="112" t="inlineStr">
        <is>
          <r>
            <t xml:space="preserve">A + B + C + D =</t>
          </r>
        </is>
      </c>
      <c r="C43" s="113" t="n">
        <v>118.72</v>
      </c>
      <c r="D43" s="113" t="inlineStr"/>
      <c r="E43" s="113" t="n">
        <v>72.48</v>
      </c>
      <c r="F43" s="113" t="inlineStr"/>
      <c r="G43" s="9" t="inlineStr"/>
    </row>
  </sheetData>
  <mergeCells>
    <mergeCell ref="A1:G1"/>
    <mergeCell ref="B2:E2"/>
    <mergeCell ref="C3:D3"/>
    <mergeCell ref="E3:F3"/>
    <mergeCell ref="B4:C4"/>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B16:C16"/>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B29:C29"/>
    <mergeCell ref="C31:D31"/>
    <mergeCell ref="E31:F31"/>
    <mergeCell ref="C32:D32"/>
    <mergeCell ref="E32:F32"/>
    <mergeCell ref="C33:D33"/>
    <mergeCell ref="E33:F33"/>
    <mergeCell ref="C34:D34"/>
    <mergeCell ref="E34:F34"/>
    <mergeCell ref="C35:D35"/>
    <mergeCell ref="E35:F35"/>
    <mergeCell ref="C36:D36"/>
    <mergeCell ref="E36:F36"/>
    <mergeCell ref="B37:C37"/>
    <mergeCell ref="C39:D39"/>
    <mergeCell ref="E39:F39"/>
    <mergeCell ref="C40:D40"/>
    <mergeCell ref="E40:F40"/>
    <mergeCell ref="C41:D41"/>
    <mergeCell ref="E41:F41"/>
    <mergeCell ref="B42:D42"/>
    <mergeCell ref="C43:D43"/>
    <mergeCell ref="E43:F43"/>
  </mergeCells>
  <pageMargins left="0.5" right="0.5" top="0.5" bottom="0.5" header="0.0" footer="0.0"/>
  <pageSetup orientation="portrait" scale="85" paperSize="9"/>
  <drawing r:id="rIdDr19"/>
</worksheet>
</file>

<file path=docProps/app.xml><?xml version="1.0" encoding="utf-8"?>
<Properties xmlns="http://schemas.openxmlformats.org/officeDocument/2006/extended-properties">
  <Application>JasperReports Library version 6.13.0-46ada4d1be8f3c5985fd0b6146f3ed44caed6f05</Application>
</Properties>
</file>

<file path=docProps/core.xml><?xml version="1.0" encoding="utf-8"?>
<cp:coreProperties xmlns:cp="http://schemas.openxmlformats.org/package/2006/metadata/core-properties" xmlns:dc="http://purl.org/dc/elements/1.1/" xmlns:dcterms="http://purl.org/dc/terms/" xmlns:xsi="http://www.w3.org/2001/XMLSchema-instance"/>
</file>