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BREVES\Pavimentação ruas\RUA ANTONIO FULGENCIO E PASSAGEM PALMAZON\"/>
    </mc:Choice>
  </mc:AlternateContent>
  <xr:revisionPtr revIDLastSave="0" documentId="13_ncr:1_{7BFDA589-64C2-4A5B-B8A0-6730C042A6E9}" xr6:coauthVersionLast="47" xr6:coauthVersionMax="47" xr10:uidLastSave="{00000000-0000-0000-0000-000000000000}"/>
  <bookViews>
    <workbookView xWindow="-120" yWindow="-120" windowWidth="20730" windowHeight="11160" firstSheet="3" activeTab="7" xr2:uid="{00000000-000D-0000-FFFF-FFFF00000000}"/>
  </bookViews>
  <sheets>
    <sheet name="RESUMO DA OBRA" sheetId="2" r:id="rId1"/>
    <sheet name="Orçamento Sintético" sheetId="1" r:id="rId2"/>
    <sheet name="MEMÓRIA DE CÁLCULO" sheetId="3" r:id="rId3"/>
    <sheet name="CRONOGRAMA" sheetId="4" r:id="rId4"/>
    <sheet name="BDI" sheetId="8" r:id="rId5"/>
    <sheet name="PCU" sheetId="9" r:id="rId6"/>
    <sheet name="ENCARGOS SOCIAIS" sheetId="5" r:id="rId7"/>
    <sheet name="MAIOR RELEVANCIA" sheetId="6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9" l="1"/>
  <c r="H7" i="4"/>
  <c r="I7" i="3"/>
  <c r="I7" i="1"/>
  <c r="I7" i="6"/>
  <c r="H13" i="6"/>
  <c r="H12" i="6"/>
  <c r="H11" i="6"/>
  <c r="E22" i="4" l="1"/>
  <c r="F22" i="4" s="1"/>
  <c r="G22" i="4" s="1"/>
  <c r="D22" i="4"/>
  <c r="H22" i="4" l="1"/>
  <c r="I22" i="4" s="1"/>
  <c r="I40" i="1"/>
  <c r="C17" i="2"/>
  <c r="C16" i="2"/>
  <c r="C15" i="2"/>
  <c r="C14" i="2"/>
  <c r="C13" i="2"/>
  <c r="C12" i="2"/>
  <c r="C11" i="2"/>
  <c r="C10" i="2"/>
  <c r="C25" i="2"/>
  <c r="C24" i="2"/>
  <c r="C23" i="2"/>
  <c r="C22" i="2"/>
  <c r="C21" i="2"/>
  <c r="C20" i="2"/>
  <c r="C19" i="2"/>
  <c r="C18" i="2" s="1"/>
  <c r="C9" i="2" l="1"/>
  <c r="C26" i="2" s="1"/>
  <c r="D22" i="2" s="1"/>
  <c r="D21" i="2" l="1"/>
  <c r="D14" i="2"/>
  <c r="D19" i="2"/>
  <c r="D20" i="2"/>
  <c r="D17" i="2"/>
  <c r="D16" i="2"/>
  <c r="D23" i="2"/>
  <c r="D11" i="2"/>
  <c r="D13" i="2"/>
  <c r="D12" i="2"/>
  <c r="D15" i="2"/>
  <c r="D25" i="2"/>
  <c r="D10" i="2"/>
  <c r="D24" i="2"/>
  <c r="D9" i="2" l="1"/>
  <c r="D26" i="2" s="1"/>
  <c r="D18" i="2"/>
  <c r="I11" i="1" l="1"/>
  <c r="F44" i="5"/>
  <c r="E44" i="5"/>
  <c r="D44" i="5"/>
  <c r="C44" i="5"/>
  <c r="F40" i="5"/>
  <c r="E40" i="5"/>
  <c r="D40" i="5"/>
  <c r="C40" i="5"/>
  <c r="F33" i="5"/>
  <c r="E33" i="5"/>
  <c r="D33" i="5"/>
  <c r="C33" i="5"/>
  <c r="F21" i="5"/>
  <c r="F45" i="5" s="1"/>
  <c r="E21" i="5"/>
  <c r="E45" i="5" s="1"/>
  <c r="D21" i="5"/>
  <c r="D45" i="5" s="1"/>
  <c r="C21" i="5"/>
  <c r="C45" i="5" s="1"/>
  <c r="I66" i="1" l="1"/>
  <c r="J11" i="1"/>
  <c r="I21" i="8"/>
  <c r="I15" i="8" s="1"/>
  <c r="I23" i="8" s="1"/>
  <c r="J59" i="1" l="1"/>
  <c r="C19" i="4"/>
  <c r="J63" i="1"/>
  <c r="J15" i="1"/>
  <c r="J43" i="1"/>
  <c r="J64" i="1"/>
  <c r="J16" i="1"/>
  <c r="J49" i="1"/>
  <c r="J41" i="1"/>
  <c r="J31" i="1"/>
  <c r="J55" i="1"/>
  <c r="J48" i="1"/>
  <c r="J12" i="1"/>
  <c r="J53" i="1"/>
  <c r="J45" i="1"/>
  <c r="J33" i="1"/>
  <c r="J57" i="1"/>
  <c r="J34" i="1"/>
  <c r="J60" i="1"/>
  <c r="J29" i="1"/>
  <c r="J25" i="1"/>
  <c r="J13" i="1"/>
  <c r="J56" i="1"/>
  <c r="J37" i="1"/>
  <c r="J62" i="1"/>
  <c r="J23" i="1"/>
  <c r="J38" i="1"/>
  <c r="J14" i="1"/>
  <c r="J61" i="1"/>
  <c r="J39" i="1"/>
  <c r="J52" i="1"/>
  <c r="J40" i="1"/>
  <c r="J66" i="1" s="1"/>
  <c r="J47" i="1"/>
  <c r="J20" i="1"/>
  <c r="J17" i="1"/>
  <c r="J21" i="1"/>
  <c r="J44" i="1"/>
  <c r="J42" i="1"/>
  <c r="J24" i="1"/>
  <c r="J18" i="1"/>
  <c r="J22" i="1"/>
  <c r="J46" i="1"/>
  <c r="J54" i="1"/>
  <c r="J35" i="1"/>
  <c r="J58" i="1"/>
  <c r="J36" i="1"/>
  <c r="J27" i="1"/>
  <c r="J26" i="1"/>
  <c r="J50" i="1"/>
  <c r="J19" i="1"/>
  <c r="J65" i="1"/>
  <c r="J30" i="1"/>
  <c r="J32" i="1"/>
  <c r="J28" i="1"/>
  <c r="J51" i="1"/>
  <c r="G19" i="4" l="1"/>
  <c r="F19" i="4"/>
  <c r="D19" i="4"/>
  <c r="D21" i="4" s="1"/>
  <c r="I19" i="4"/>
  <c r="H19" i="4"/>
  <c r="E19" i="4"/>
  <c r="E21" i="4" l="1"/>
  <c r="F21" i="4" s="1"/>
  <c r="G21" i="4"/>
  <c r="H21" i="4" s="1"/>
  <c r="I21" i="4" s="1"/>
</calcChain>
</file>

<file path=xl/sharedStrings.xml><?xml version="1.0" encoding="utf-8"?>
<sst xmlns="http://schemas.openxmlformats.org/spreadsheetml/2006/main" count="1979" uniqueCount="514">
  <si>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</si>
  <si>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</si>
  <si>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</si>
  <si>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</si>
  <si>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</si>
  <si>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</si>
  <si>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</si>
  <si>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</si>
  <si>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</si>
  <si>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</si>
  <si>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</si>
  <si>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</si>
  <si>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</si>
  <si>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</si>
  <si>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</si>
  <si>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</si>
  <si>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</si>
  <si>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</si>
  <si>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</si>
  <si>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98525 </t>
  </si>
  <si>
    <t>LIMPEZA MECANIZADA DE CAMADA VEGETAL, VEGETAÇÃO E PEQUENAS ÁRVORES (DIÂMETRO DE TRONCO MENOR QUE 0,20 M), COM TRATOR DE ESTEIRAS. AF_03/2024</t>
  </si>
  <si>
    <t xml:space="preserve"> 1.3 </t>
  </si>
  <si>
    <t xml:space="preserve"> 2605 </t>
  </si>
  <si>
    <t>ORSE</t>
  </si>
  <si>
    <t>Locação de serviços de pavimentação</t>
  </si>
  <si>
    <t>MOVIMENTO DE TERRA</t>
  </si>
  <si>
    <t xml:space="preserve"> 030011 </t>
  </si>
  <si>
    <t>SEDOP</t>
  </si>
  <si>
    <t>Aterro incluindo carga, descarga, transporte e apiloamento</t>
  </si>
  <si>
    <t>m³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</si>
  <si>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</si>
  <si>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</si>
  <si>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>DRENAGEM</t>
  </si>
  <si>
    <t xml:space="preserve"> GMS </t>
  </si>
  <si>
    <t>Próprio</t>
  </si>
  <si>
    <t>GUIA (MEIO-FIO) E SARJETA CONJUGADOS DE CONCRETO,  MOLDADA  IN LOCO, 45 CM BASE (15 CM BASE DA GUIA + 30  CM BASE DA SARJETA) X 22 CM ALTURA.</t>
  </si>
  <si>
    <t>M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</si>
  <si>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</si>
  <si>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</si>
  <si>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92214 </t>
  </si>
  <si>
    <t>TUBO DE CONCRETO PARA REDES COLETORAS DE ÁGUAS PLUVIAIS, DIÂMETRO DE 800 MM, JUNTA RÍGIDA, INSTALADO EM LOCAL COM BAIXO NÍVEL DE INTERFERÊNCIAS - FORNECIMENTO E ASSENTAMENTO. AF_03/2024</t>
  </si>
  <si>
    <t xml:space="preserve"> CPU-22 </t>
  </si>
  <si>
    <t>BOCA DE LOBO EM CONCRETO ARMADO C/TAMPA - 1,20x1,20x1,50m</t>
  </si>
  <si>
    <t>UN</t>
  </si>
  <si>
    <t xml:space="preserve"> 93379 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</si>
  <si>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</si>
  <si>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PAVIMENTAÇÃO EM BLOKRET</t>
  </si>
  <si>
    <t xml:space="preserve"> 92394 </t>
  </si>
  <si>
    <t>EXECUÇÃO DE PAVIMENTO EM PISO INTERTRAVADO, COM BLOCO SEXTAVADO DE 25 X 25 CM, ESPESSURA 8 CM. AF_10/2022</t>
  </si>
  <si>
    <t>CALÇADA PÚBLICA</t>
  </si>
  <si>
    <t xml:space="preserve"> 94990 </t>
  </si>
  <si>
    <t>EXECUÇÃO DE PASSEIO (CALÇADA) OU PISO DE CONCRETO COM CONCRETO MOLDADO IN LOCO, FEITO EM OBRA, ACABAMENTO CONVENCIONAL, NÃO ARMADO. AF_08/2022</t>
  </si>
  <si>
    <t xml:space="preserve"> MGC-50 </t>
  </si>
  <si>
    <t>EXECUÇÃO DE MURETA GUIA PARA CONTENÇÃO COM 50 CM X 15CM DE ESPESSURA</t>
  </si>
  <si>
    <t xml:space="preserve"> 104658 </t>
  </si>
  <si>
    <t>PISO PODOTÁTIL DE ALERTA OU DIRECIONAL, DE CONCRETO, ASSENTADO SOBRE ARGAMASSA. AF_03/2024</t>
  </si>
  <si>
    <t>SINALIZAÇÃO VIARIA</t>
  </si>
  <si>
    <t xml:space="preserve"> PLI </t>
  </si>
  <si>
    <t>PLACA DE IDENTIFICAÇÃO NR DE RUA, DIMENSÕES DE  45x25CM, FORN. E INSTALAÇÃO</t>
  </si>
  <si>
    <t>PT</t>
  </si>
  <si>
    <t xml:space="preserve"> PLS </t>
  </si>
  <si>
    <t>PLACA DE SINALIZAÇÃO VIÁRIA TOTALMENTE REFLEXIVA</t>
  </si>
  <si>
    <t>DEMOLIÇÃO E EXECUÇÃO DE CALÇADA</t>
  </si>
  <si>
    <t xml:space="preserve"> 020018 </t>
  </si>
  <si>
    <t>Demolição manual de concreto simples</t>
  </si>
  <si>
    <t>LIMPEZA FINAL DA OBRA</t>
  </si>
  <si>
    <t xml:space="preserve"> 99811 </t>
  </si>
  <si>
    <t>LIMPEZA DE CONTRAPISO COM VASSOURA A SECO. AF_10/2025</t>
  </si>
  <si>
    <t>Planilha Orçamentária Resumida</t>
  </si>
  <si>
    <t>MÉMORIA DE CÁLCULO</t>
  </si>
  <si>
    <t>Memória de cálculo</t>
  </si>
  <si>
    <t>(146,00m x 8,57m)+(201,00m x 9,78m)</t>
  </si>
  <si>
    <t>[(146,00m x 8,57m)+(201,00m x 9,78m)] x 0,20m</t>
  </si>
  <si>
    <t>347,00m x 2 lados</t>
  </si>
  <si>
    <t>(1,20m x 1,20m x 103,00m)</t>
  </si>
  <si>
    <t>103,00m</t>
  </si>
  <si>
    <t>6,00 unidades</t>
  </si>
  <si>
    <t>(148,32m³ - 3,14 x 0,40m x 0,40m x 103,00m)</t>
  </si>
  <si>
    <t>(146,00m x 5,27m)+(201,00m x 6,48m)</t>
  </si>
  <si>
    <t>(347,00m x 2 lados) x 1,20m x 0,16cm</t>
  </si>
  <si>
    <t>(347,00m x 2 lados) x 1,20m x 0,06cm</t>
  </si>
  <si>
    <t xml:space="preserve">(347,00m x 2 lados) </t>
  </si>
  <si>
    <t>3,00 pontos</t>
  </si>
  <si>
    <t>4,00 unidades</t>
  </si>
  <si>
    <t>95,00m x 1,20m x 0,06m</t>
  </si>
  <si>
    <t>Cronograma Físico e Financeiro</t>
  </si>
  <si>
    <t>Total Por Etapa</t>
  </si>
  <si>
    <t>30 DIAS</t>
  </si>
  <si>
    <t>60 DIAS</t>
  </si>
  <si>
    <t>90 DIAS</t>
  </si>
  <si>
    <t>120 DIAS</t>
  </si>
  <si>
    <t>150 DIAS</t>
  </si>
  <si>
    <t>180 DIAS</t>
  </si>
  <si>
    <t>100,00%
12.573,69</t>
  </si>
  <si>
    <t>50,00%
6.286,85</t>
  </si>
  <si>
    <t>30,00%
3.772,11</t>
  </si>
  <si>
    <t>Porcentagem</t>
  </si>
  <si>
    <t>Custo</t>
  </si>
  <si>
    <t>Porcentagem Acumulado</t>
  </si>
  <si>
    <t>Custo Acumulado</t>
  </si>
  <si>
    <t>PLANILHA DE BDI PARA OBRAS E SERVIÇOS DE ENGENHARIA</t>
  </si>
  <si>
    <t>Parcela do BDI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</si>
  <si>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</si>
  <si>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</si>
  <si>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</si>
  <si>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</si>
  <si>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</si>
  <si>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COFINS, e ISS)</t>
  </si>
  <si>
    <t xml:space="preserve">Impostos </t>
  </si>
  <si>
    <t>6.1</t>
  </si>
  <si>
    <t>ISS</t>
  </si>
  <si>
    <t>6.3</t>
  </si>
  <si>
    <t>PIS</t>
  </si>
  <si>
    <t>COFINS</t>
  </si>
  <si>
    <t>6.4</t>
  </si>
  <si>
    <t>CPRB</t>
  </si>
  <si>
    <t>Total Impostos =</t>
  </si>
  <si>
    <t>Fórmula para o cálculo de BDI</t>
  </si>
  <si>
    <t>LEIS SOCIAIS SOBRE A MÃO DE OBRA</t>
  </si>
  <si>
    <t>CÓDIGO</t>
  </si>
  <si>
    <t>DESCRIÇÃO</t>
  </si>
  <si>
    <t>COM DESONERAÇÃO</t>
  </si>
  <si>
    <t>SEM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</si>
  <si>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</si>
  <si>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</si>
  <si>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</si>
  <si>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</si>
  <si>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</si>
  <si>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</si>
  <si>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</si>
  <si>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</si>
  <si>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</si>
  <si>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</si>
  <si>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</si>
  <si>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</si>
  <si>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</si>
  <si>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</si>
  <si>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</si>
  <si>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</si>
  <si>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</si>
  <si>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</si>
  <si>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</si>
  <si>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</si>
  <si>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</si>
  <si>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</si>
  <si>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</si>
  <si>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</si>
  <si>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</si>
  <si>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</si>
  <si>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xxxxxxxxxxxxxxx</t>
  </si>
  <si>
    <t>B2</t>
  </si>
  <si>
    <t>FERIADOS</t>
  </si>
  <si>
    <t>B3</t>
  </si>
  <si>
    <t>AUXÍLIO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</si>
  <si>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</si>
  <si>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</si>
  <si>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</si>
  <si>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</si>
  <si>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</si>
  <si>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</si>
  <si>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</si>
  <si>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</si>
  <si>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</si>
  <si>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</si>
  <si>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</si>
  <si>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</si>
  <si>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</si>
  <si>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</si>
  <si>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</si>
  <si>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</si>
  <si>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</si>
  <si>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</si>
  <si>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</si>
  <si>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</si>
  <si>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</si>
  <si>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</si>
  <si>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</si>
  <si>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DEPÓSOTO DE RECISÃO SEM JUSTA CAUSA</t>
  </si>
  <si>
    <t>C5</t>
  </si>
  <si>
    <t>INDENIZAÇÃO ADICIONAL</t>
  </si>
  <si>
    <t>C</t>
  </si>
  <si>
    <t>GRUPO D</t>
  </si>
  <si>
    <t>D1</t>
  </si>
  <si>
    <t>REINCIDÊNCIA DO GRUPO "A" SOBRE O GRUPO "B"</t>
  </si>
  <si>
    <t>D2</t>
  </si>
  <si>
    <t>TRABALHO E REINCIDÊNCIA DE FGTS SOBRE AVISO PRÉVIO INDENIZADO</t>
  </si>
  <si>
    <t>D</t>
  </si>
  <si>
    <t>TOTAL (A + B + C + D)</t>
  </si>
  <si>
    <t>Planilha Orçamentária Analítica</t>
  </si>
  <si>
    <t>Tipo</t>
  </si>
  <si>
    <t>Composição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</si>
  <si>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</si>
  <si>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</si>
  <si>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</si>
  <si>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</si>
  <si>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</si>
  <si>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</si>
  <si>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</si>
  <si>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</si>
  <si>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</si>
  <si>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</si>
  <si>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</si>
  <si>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</si>
  <si>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</si>
  <si>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</si>
  <si>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</si>
  <si>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 xml:space="preserve"> 00005069 </t>
  </si>
  <si>
    <t>PREGO DE ACO POLIDO COM CABECA 17 X 27 (2 1/2 X 11)</t>
  </si>
  <si>
    <t>KG</t>
  </si>
  <si>
    <t xml:space="preserve"> 00005065 </t>
  </si>
  <si>
    <t>PREGO DE ACO POLIDO COM CABECA 10 X 10 (7/8 X 17)</t>
  </si>
  <si>
    <t xml:space="preserve"> 00004813 </t>
  </si>
  <si>
    <t>PLACA DE OBRA (PARA CONSTRUCAO CIVIL) EM CHAPA GALVANIZADA *N. 22*, ADESIVADA, DE *2,4 X 1,2* M (SEM POSTES PARA FIXACAO)</t>
  </si>
  <si>
    <t>MO sem LS =&gt;</t>
  </si>
  <si>
    <t>LS =&gt;</t>
  </si>
  <si>
    <t>MO com LS =&gt;</t>
  </si>
  <si>
    <t>Valor do BDI =&gt;</t>
  </si>
  <si>
    <t>Valor com BDI =&gt;</t>
  </si>
  <si>
    <t>Supressão Vegetal</t>
  </si>
  <si>
    <t xml:space="preserve"> 89031 </t>
  </si>
  <si>
    <t>TRATOR DE ESTEIRAS, POTÊNCIA 100 HP, PESO OPERACIONAL 9,4 T, COM LÂMINA 2,19 M3 - CHI DIURNO. AF_06/2014</t>
  </si>
  <si>
    <t>Custos Horários Produtivo e Improdutivo dos Equipamentos</t>
  </si>
  <si>
    <t>CHI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</si>
  <si>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</si>
  <si>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</si>
  <si>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</si>
  <si>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</si>
  <si>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>CHP</t>
  </si>
  <si>
    <t>Pavimentação em Paralepípedo ou com Peças Pré-moldadas de Concreto</t>
  </si>
  <si>
    <t xml:space="preserve"> 48 </t>
  </si>
  <si>
    <t>Auxiliar topografia - SICRO</t>
  </si>
  <si>
    <t>Mão de Obra</t>
  </si>
  <si>
    <t>h</t>
  </si>
  <si>
    <t>21,66</t>
  </si>
  <si>
    <t>0,77</t>
  </si>
  <si>
    <t xml:space="preserve"> 70 </t>
  </si>
  <si>
    <t>Topógrafo - SICRO</t>
  </si>
  <si>
    <t>36,76</t>
  </si>
  <si>
    <t>0,66</t>
  </si>
  <si>
    <t>Detalhamento de Cálculo ORSE</t>
  </si>
  <si>
    <t xml:space="preserve"> 280026 </t>
  </si>
  <si>
    <t xml:space="preserve"> J00001 </t>
  </si>
  <si>
    <t>Aterro arenoso</t>
  </si>
  <si>
    <t xml:space="preserve"> M00006 </t>
  </si>
  <si>
    <t>Compactador de solo CM-13</t>
  </si>
  <si>
    <t>Equipamento</t>
  </si>
  <si>
    <t>Aterros, Bases, Sub bases e Imprimações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</si>
  <si>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</si>
  <si>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</si>
  <si>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</si>
  <si>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</si>
  <si>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</si>
  <si>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</si>
  <si>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</si>
  <si>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</si>
  <si>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5934 </t>
  </si>
  <si>
    <t>MOTONIVELADORA POTÊNCIA BÁSICA LÍQUIDA (PRIMEIRA MARCHA) 125 HP, PESO BRUTO 13032 KG, LARGURA DA LÂMINA DE 3,7 M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</si>
  <si>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</si>
  <si>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</si>
  <si>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>ASTU - ASSENTAMENTO DE TUBOS E PECAS</t>
  </si>
  <si>
    <t xml:space="preserve"> 102474 </t>
  </si>
  <si>
    <t>CONCRETO FCK = 15MPA, TRAÇO 1:3,4:3,4 (EM MASSA SECA DE CIMENTO/ AREIA MÉDIA/ SEIXO ROLADO) - PREPARO MECÂNICO COM BETONEIRA 400 L. AF_05/2021</t>
  </si>
  <si>
    <t>Produção de Concreto</t>
  </si>
  <si>
    <t xml:space="preserve"> 88309 </t>
  </si>
  <si>
    <t>PEDREIRO COM ENCARGOS COMPLEMENTARES</t>
  </si>
  <si>
    <t xml:space="preserve"> 00004517 </t>
  </si>
  <si>
    <t>SARRAFO *2,5 X 7,5* CM EM PINUS, MISTA OU EQUIVALENTE DA REGIAO - BRUTA</t>
  </si>
  <si>
    <t xml:space="preserve"> 00000370 </t>
  </si>
  <si>
    <t>AREIA MEDIA - POSTO JAZIDA/FORNECEDOR (RETIRADO NA JAZIDA, SEM TRANSPORTE)</t>
  </si>
  <si>
    <t xml:space="preserve"> 00006212 </t>
  </si>
  <si>
    <t>TABUA *2,5 X 30 CM EM PINUS, MISTA OU EQUIVALENTE DA REGIAO - BRUTA</t>
  </si>
  <si>
    <t>Escavação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</si>
  <si>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</si>
  <si>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</si>
  <si>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</si>
  <si>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</si>
  <si>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Assentamento de tubos de esgoto ou drenagem pluvial em concreto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</si>
  <si>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</si>
  <si>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</si>
  <si>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</si>
  <si>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</si>
  <si>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88629 </t>
  </si>
  <si>
    <t>ARGAMASSA TRAÇO 1:3 (EM VOLUME DE CIMENTO E AREIA MÉDIA ÚMIDA), PREPARO MANUAL. AF_08/2019</t>
  </si>
  <si>
    <t>Argamassas</t>
  </si>
  <si>
    <t xml:space="preserve"> 88246 </t>
  </si>
  <si>
    <t>ASSENTADOR DE TUBOS COM ENCARGOS COMPLEMENTARES</t>
  </si>
  <si>
    <t xml:space="preserve"> 00007750 </t>
  </si>
  <si>
    <t>TUBO DE CONCRETO ARMADO PARA AGUAS PLUVIAIS, CLASSE PA-1, COM ENCAIXE PONTA E BOLSA, DIAMETRO NOMINAL DE 800 MM</t>
  </si>
  <si>
    <t>DROP - DRENAGEM/OBRAS DE CONTENÇÃO / POÇOS DE VISITA E CAIXAS</t>
  </si>
  <si>
    <t xml:space="preserve"> 92882 </t>
  </si>
  <si>
    <t>ARMAÇÃO UTILIZANDO AÇO CA-25 DE 6,3 MM - MONTAGEM. AF_06/2022</t>
  </si>
  <si>
    <t>Armação para Estruturas de Concreto Armado</t>
  </si>
  <si>
    <t xml:space="preserve"> 96536 </t>
  </si>
  <si>
    <t>FABRICAÇÃO, MONTAGEM E DESMONTAGEM DE FÔRMA PARA VIGA BALDRAME, EM MADEIRA SERRADA, E=25 MM, 4 UTILIZAÇÕES. AF_01/2024</t>
  </si>
  <si>
    <t>Fundações Rasas (Blocos, Sapatas, Vigas Baldrame)</t>
  </si>
  <si>
    <t xml:space="preserve"> 92759 </t>
  </si>
  <si>
    <t>ARMAÇÃO DE PILAR OU VIGA DE ESTRUTURA CONVENCIONAL DE CONCRETO ARMADO UTILIZANDO AÇO CA-60 DE 5,0 MM - MONTAGEM. AF_06/2022</t>
  </si>
  <si>
    <t xml:space="preserve"> 103001 </t>
  </si>
  <si>
    <t>GRELHA DE FERRO FUNDIDO SIMPLES COM REQUADRO, 150 X 1000 MM, ASSENTADA COM ARGAMASSA 1 : 3 CIMENTO: AREIA - FORNECIMENTO E INSTALAÇÃO. AF_05/2025</t>
  </si>
  <si>
    <t>Canaletas, Grelhas e Caixas com Grelha para Drenagem</t>
  </si>
  <si>
    <t xml:space="preserve"> 94962 </t>
  </si>
  <si>
    <t>CONCRETO MAGRO PARA LASTRO, TRAÇO 1:4,5:4,5 (EM MASSA SECA DE CIMENTO/ AREIA MÉDIA/ BRITA 1) - PREPARO MECÂNICO COM BETONEIRA 400 L. AF_05/2021</t>
  </si>
  <si>
    <t>Aterro e Reaterro de Valas</t>
  </si>
  <si>
    <t xml:space="preserve"> 91533 </t>
  </si>
  <si>
    <t>COMPACTADOR DE SOLOS DE PERCUSSÃO (SOQUETE) COM MOTOR A GASOLINA 4 TEMPOS, POTÊNCIA 4 CV - CHP DIURNO. AF_08/2015</t>
  </si>
  <si>
    <t>Pavimento Intertravado</t>
  </si>
  <si>
    <t xml:space="preserve"> 91277 </t>
  </si>
  <si>
    <t>PLACA VIBRATÓRIA REVERSÍVEL COM MOTOR 4 TEMPOS A GASOLINA, FORÇA CENTRÍFUGA DE 25 KN (2500 KGF), POTÊNCIA 5,5 CV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</si>
  <si>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</si>
  <si>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</si>
  <si>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</si>
  <si>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</si>
  <si>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</si>
  <si>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</si>
  <si>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88260 </t>
  </si>
  <si>
    <t>CALCETEIRO COM ENCARGOS COMPLEMENTARES</t>
  </si>
  <si>
    <t xml:space="preserve"> 00000712 </t>
  </si>
  <si>
    <t>BLOQUETE/PISO INTERTRAVADO DE CONCRETO - MODELO SEXTAVADO / HEXAGONAL, *25 X 25* CM, E = 8 CM, RESISTENCIA DE 35 MPA, COR NATURAL</t>
  </si>
  <si>
    <t xml:space="preserve"> 00004741 </t>
  </si>
  <si>
    <t>PO DE PEDRA (POSTO PEDREIRA/FORNECEDOR, SEM FRETE)</t>
  </si>
  <si>
    <t>Passeios de Concreto</t>
  </si>
  <si>
    <t xml:space="preserve"> 94964 </t>
  </si>
  <si>
    <t>CONCRETO FCK = 20MPA, TRAÇO 1:2,7:3 (EM MASSA SECA DE CIMENTO/ AREIA MÉDIA/ BRITA 1) - PREPARO MECÂNICO COM BETONEIRA 400 L. AF_05/2021</t>
  </si>
  <si>
    <t xml:space="preserve"> 00002692 </t>
  </si>
  <si>
    <t>DESMOLDANTE PROTETOR PARA FORMAS DE MADEIRA, DE BASE OLEOSA EMULSIONADA EM AGUA</t>
  </si>
  <si>
    <t>L</t>
  </si>
  <si>
    <t xml:space="preserve"> 00005068 </t>
  </si>
  <si>
    <t>PREGO DE ACO POLIDO COM CABECA 17 X 21 (2 X 11)</t>
  </si>
  <si>
    <t>PARE - PAREDES/PAINEIS</t>
  </si>
  <si>
    <t>Acessibilidade</t>
  </si>
  <si>
    <t xml:space="preserve"> 00036178 </t>
  </si>
  <si>
    <t>PISO TATIL / PODOTATIL, LADRILHO HIDRAULICO/CONCRETO, *40 X 40* CM, E= 2,5* CM, PADRAO TATIL ALERTA OU DIRECIONAL, COR NATURAL</t>
  </si>
  <si>
    <t xml:space="preserve"> 00034357 </t>
  </si>
  <si>
    <t>REJUNTE CIMENTICIO, QUALQUER COR</t>
  </si>
  <si>
    <t xml:space="preserve"> 00034353 </t>
  </si>
  <si>
    <t>ARGAMASSA COLANTE AC II</t>
  </si>
  <si>
    <t>SEDI - SERVIÇOS DIVERSOS</t>
  </si>
  <si>
    <t xml:space="preserve"> 102487 </t>
  </si>
  <si>
    <t>CONCRETO CICLÓPICO FCK = 15MPA, 30% PEDRA DE MÃO EM VOLUME REAL, INCLUSIVE LANÇAMENTO. AF_05/2021</t>
  </si>
  <si>
    <t xml:space="preserve"> 93358 </t>
  </si>
  <si>
    <t>ESCAVAÇÃO MANUAL DE VALA. AF_09/2024</t>
  </si>
  <si>
    <t xml:space="preserve"> 00021013 </t>
  </si>
  <si>
    <t>TUBO ACO GALVANIZADO COM COSTURA, CLASSE LEVE, DN 50 MM (2"), E = 3,00 MM, *4,40* KG/M (NBR 5580)</t>
  </si>
  <si>
    <t xml:space="preserve"> 00013521 </t>
  </si>
  <si>
    <t>PLACA DE ACO ESMALTADA PARA IDENTIFICACAO DE RUA, *45 CM X 20* CM</t>
  </si>
  <si>
    <t xml:space="preserve"> 00034723 </t>
  </si>
  <si>
    <t>PLACA DE SINALIZACAO EM CHAPA DE ACO NUM 16 COM PINTURA REFLETIVA</t>
  </si>
  <si>
    <t xml:space="preserve"> 280023 </t>
  </si>
  <si>
    <t>Limpeza de Obra</t>
  </si>
  <si>
    <t>Demolição</t>
  </si>
  <si>
    <t>PREFEITURA MUNICIPAL DE BREVES</t>
  </si>
  <si>
    <t>SECRETARIA MUNICIPAL DE DESENVOLVIMENTO ECONÔMICO, PROJETOS E CONVÊNIOS</t>
  </si>
  <si>
    <t>BDI:</t>
  </si>
  <si>
    <t>PRAZO DE EXECUÇÃO:</t>
  </si>
  <si>
    <t>VALOR TOTAL:</t>
  </si>
  <si>
    <t>DATA:</t>
  </si>
  <si>
    <t>180 Dias</t>
  </si>
  <si>
    <t>REF. DE PREÇOS: SINAPI  12/2025 -  SEOP 10/2025 - ORSE - 09/2025 - NÃO DESONERADO</t>
  </si>
  <si>
    <t>SEOP</t>
  </si>
  <si>
    <t>ORÇAMENTO SINTÉTICO</t>
  </si>
  <si>
    <t xml:space="preserve">DATA: </t>
  </si>
  <si>
    <t>BDI: 23,38%</t>
  </si>
  <si>
    <t>PRAZO:180 Dias</t>
  </si>
  <si>
    <t>RUA ANTÔNIO FULGÊNCIO</t>
  </si>
  <si>
    <t xml:space="preserve"> 1 .1</t>
  </si>
  <si>
    <t xml:space="preserve"> 1.1 .1</t>
  </si>
  <si>
    <t xml:space="preserve"> 1.1 .2</t>
  </si>
  <si>
    <t xml:space="preserve"> 1.1 .3</t>
  </si>
  <si>
    <t>1.2</t>
  </si>
  <si>
    <t>1.2.1</t>
  </si>
  <si>
    <t>1.2.2</t>
  </si>
  <si>
    <t>1.3</t>
  </si>
  <si>
    <t xml:space="preserve"> 1.3.1 </t>
  </si>
  <si>
    <t xml:space="preserve"> 1.3.2</t>
  </si>
  <si>
    <t xml:space="preserve"> 1.3.3</t>
  </si>
  <si>
    <t xml:space="preserve"> 1.3.4</t>
  </si>
  <si>
    <t xml:space="preserve"> 1.3.5</t>
  </si>
  <si>
    <t xml:space="preserve"> 1.4 </t>
  </si>
  <si>
    <t xml:space="preserve">1.4.1 </t>
  </si>
  <si>
    <t xml:space="preserve"> 1.5 </t>
  </si>
  <si>
    <t xml:space="preserve"> 1.5.1 </t>
  </si>
  <si>
    <t xml:space="preserve"> 1.5.2</t>
  </si>
  <si>
    <t xml:space="preserve"> 1.5.3</t>
  </si>
  <si>
    <t xml:space="preserve"> 1.5.4</t>
  </si>
  <si>
    <t>1.6</t>
  </si>
  <si>
    <t xml:space="preserve"> 1.6.1 </t>
  </si>
  <si>
    <t xml:space="preserve"> 1.6.2</t>
  </si>
  <si>
    <t xml:space="preserve">1.7 </t>
  </si>
  <si>
    <t xml:space="preserve"> 1.7.1 </t>
  </si>
  <si>
    <t xml:space="preserve"> 1.7.2</t>
  </si>
  <si>
    <t xml:space="preserve"> 1.8 </t>
  </si>
  <si>
    <t xml:space="preserve"> 1.8.1 </t>
  </si>
  <si>
    <t>1.1</t>
  </si>
  <si>
    <t>1.4</t>
  </si>
  <si>
    <t>1.5</t>
  </si>
  <si>
    <t>1.7</t>
  </si>
  <si>
    <t>1.8</t>
  </si>
  <si>
    <t>PASSAGEM PALMAZON</t>
  </si>
  <si>
    <t>MOVIMENTAÇÃO DE TERRA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</si>
  <si>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</si>
  <si>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 xml:space="preserve"> 94267 </t>
  </si>
  <si>
    <t>GUIA (MEIO-FIO) E SARJETA CONJUGADOS DE CONCRETO, MOLDADA  IN LOCO  EM TRECHO RETO COM EXTRUSORA, 45 CM BASE (15 CM BASE DA GUIA + 30 CM BASE DA SARJETA) X 22 CM ALTURA. AF_01/2024</t>
  </si>
  <si>
    <t>PAVIMENTAÇÃO</t>
  </si>
  <si>
    <t>CALÇADA</t>
  </si>
  <si>
    <t>SINALIZAÇÃO VIÁRIA</t>
  </si>
  <si>
    <t>LIMPEZA DE CONTRAPISO COM VASSOURA A SECO. AF_04/2019</t>
  </si>
  <si>
    <t>2.1</t>
  </si>
  <si>
    <t>2.2</t>
  </si>
  <si>
    <t>2.2.1</t>
  </si>
  <si>
    <t>2.2.2</t>
  </si>
  <si>
    <t>2.4</t>
  </si>
  <si>
    <t>2.4.1</t>
  </si>
  <si>
    <t>2.3</t>
  </si>
  <si>
    <t>2.3.1</t>
  </si>
  <si>
    <t>2.3.2</t>
  </si>
  <si>
    <t>2.3.3</t>
  </si>
  <si>
    <t>2.3.4</t>
  </si>
  <si>
    <t>2.3.5</t>
  </si>
  <si>
    <t>2.5</t>
  </si>
  <si>
    <t xml:space="preserve"> 2.5.1 </t>
  </si>
  <si>
    <t xml:space="preserve"> 2.5.2</t>
  </si>
  <si>
    <t xml:space="preserve"> 2.5.3</t>
  </si>
  <si>
    <t>2.6</t>
  </si>
  <si>
    <t>2.6.1</t>
  </si>
  <si>
    <t>2.6.2</t>
  </si>
  <si>
    <t>2.7</t>
  </si>
  <si>
    <t>2.7.1</t>
  </si>
  <si>
    <t>VALOR TOTAL DA OBRA</t>
  </si>
  <si>
    <t>(75,14m²+101,68m²)</t>
  </si>
  <si>
    <t xml:space="preserve"> 2.5.4</t>
  </si>
  <si>
    <t xml:space="preserve"> MGC - 30 </t>
  </si>
  <si>
    <t>EXECUÇÃO DE MURETA GUIA PARA CONTENÇÃO COM 30 CM X  15CM DE ESPESSURA</t>
  </si>
  <si>
    <t>2,00m x 3,00m</t>
  </si>
  <si>
    <t>(110,00m x 8,60m)</t>
  </si>
  <si>
    <t>110,00m x 2 lados</t>
  </si>
  <si>
    <t>(110,00m x 8,60m x 0,15m)</t>
  </si>
  <si>
    <t>(1,20m x 1,50m x 112,00m)</t>
  </si>
  <si>
    <t>112,00 metros</t>
  </si>
  <si>
    <t>(201,60m³ - 3,14 x 0,40m x 0,40m x 112,00m)</t>
  </si>
  <si>
    <t>(110,00m x 1,20m x 0,16m)</t>
  </si>
  <si>
    <t>(110,00m x 1,20m x 0,06m)</t>
  </si>
  <si>
    <t>110,00 metros</t>
  </si>
  <si>
    <t>2,00 pontos</t>
  </si>
  <si>
    <t>2,00 unidades</t>
  </si>
  <si>
    <t>OBRA: PAVIMENTAÇÃO DE VIAS URBANAS</t>
  </si>
  <si>
    <t xml:space="preserve">OBRA: PAVIMENTAÇÃO DE VIAS URBANAS </t>
  </si>
  <si>
    <t>100,00%
18023,52</t>
  </si>
  <si>
    <t>100,00%
18.023,52</t>
  </si>
  <si>
    <t>100,00%
158.512,79</t>
  </si>
  <si>
    <t>50,00%
79.256,39</t>
  </si>
  <si>
    <t>50,00%
79.256,40</t>
  </si>
  <si>
    <t xml:space="preserve"> 1.1/2.1</t>
  </si>
  <si>
    <t>1.2/2.2</t>
  </si>
  <si>
    <t>100,00%
394.625,04</t>
  </si>
  <si>
    <t>30,00%
118.387,51</t>
  </si>
  <si>
    <t>40,00%
157.850,02</t>
  </si>
  <si>
    <t>1.2/2.3</t>
  </si>
  <si>
    <t>1.4/2.4</t>
  </si>
  <si>
    <t>1.5/2.5</t>
  </si>
  <si>
    <t>1.6/2.6</t>
  </si>
  <si>
    <t>1.8/2.7</t>
  </si>
  <si>
    <t>100,00%
256.204,33</t>
  </si>
  <si>
    <t>30,00%
76.861.29</t>
  </si>
  <si>
    <t>40,00%
102.481,75</t>
  </si>
  <si>
    <t>100,00%
6.908,38</t>
  </si>
  <si>
    <t>100,00%
3.788,33</t>
  </si>
  <si>
    <r>
      <t xml:space="preserve">LOCAL: </t>
    </r>
    <r>
      <rPr>
        <b/>
        <sz val="10"/>
        <color rgb="FF000000"/>
        <rFont val="Cambria"/>
        <family val="1"/>
      </rPr>
      <t>BAIRRO: RIACHO DOCE / SANTA CRUZ-  BREVES - PA</t>
    </r>
  </si>
  <si>
    <r>
      <t xml:space="preserve">LOCAL: </t>
    </r>
    <r>
      <rPr>
        <b/>
        <sz val="11"/>
        <color rgb="FF000000"/>
        <rFont val="Cambria"/>
        <family val="1"/>
      </rPr>
      <t>BAIRRO: RIACHO DOCE / SANTA CRUZ -  BREVES - PA</t>
    </r>
  </si>
  <si>
    <t>20,00%
2.514,73</t>
  </si>
  <si>
    <r>
      <t xml:space="preserve">LOCAL: </t>
    </r>
    <r>
      <rPr>
        <b/>
        <sz val="10"/>
        <color rgb="FF000000"/>
        <rFont val="Cambria"/>
        <family val="1"/>
      </rPr>
      <t>BAIRRO: RIACHO DOCE/SANTA CRUZ -  BREVES - PA</t>
    </r>
  </si>
  <si>
    <r>
      <t xml:space="preserve">LOCAL: </t>
    </r>
    <r>
      <rPr>
        <b/>
        <sz val="12"/>
        <color rgb="FF000000"/>
        <rFont val="Cambria"/>
        <family val="1"/>
      </rPr>
      <t>BAIRRO: RIACHO DOCE / SANTA CRUZ-  BREVES - PA</t>
    </r>
  </si>
  <si>
    <r>
      <t xml:space="preserve">LOCAL: </t>
    </r>
    <r>
      <rPr>
        <b/>
        <sz val="11"/>
        <color rgb="FF000000"/>
        <rFont val="Cambria"/>
        <family val="1"/>
      </rPr>
      <t>BAIRRO: RIACHO DOCE/ SANTA CRUZ -  BREVES - PA</t>
    </r>
  </si>
  <si>
    <r>
      <t xml:space="preserve">LOCAL: </t>
    </r>
    <r>
      <rPr>
        <b/>
        <sz val="11"/>
        <color rgb="FF000000"/>
        <rFont val="Cambria"/>
        <family val="1"/>
      </rPr>
      <t xml:space="preserve"> BAIRRO: RIACHO DOCE / SANTA CRUZ -  BREVES - PA</t>
    </r>
  </si>
  <si>
    <r>
      <t xml:space="preserve">LOCAL: </t>
    </r>
    <r>
      <rPr>
        <b/>
        <sz val="10"/>
        <color rgb="FF000000"/>
        <rFont val="Cambria"/>
        <family val="1"/>
      </rPr>
      <t>BAIRRO: RIACHO DOCE / SANTA CRUZ -  BREVES - PA</t>
    </r>
  </si>
  <si>
    <t>1.1/2.1</t>
  </si>
  <si>
    <t>1.1.1/2.1.1</t>
  </si>
  <si>
    <t xml:space="preserve"> 1.1.2/2.1.2</t>
  </si>
  <si>
    <t>1.1.3/2.1.3</t>
  </si>
  <si>
    <t xml:space="preserve"> 1.2.1/2.2.1 </t>
  </si>
  <si>
    <t xml:space="preserve"> 1.2.2/2.2.2</t>
  </si>
  <si>
    <t>100,00%
252.547,27</t>
  </si>
  <si>
    <t>50,00%
126.273,64</t>
  </si>
  <si>
    <t>50,00%
126.273,63</t>
  </si>
  <si>
    <t>1.3/2.3</t>
  </si>
  <si>
    <t xml:space="preserve"> 1.3.1/2.3.1 </t>
  </si>
  <si>
    <t xml:space="preserve"> 1.3.2 /2.3.2</t>
  </si>
  <si>
    <t xml:space="preserve"> 1.3.3 /2.3.3</t>
  </si>
  <si>
    <t xml:space="preserve"> 1.3.4 /2.3.4</t>
  </si>
  <si>
    <t xml:space="preserve"> 1.3.5/2.3.5</t>
  </si>
  <si>
    <t xml:space="preserve"> 1.4.1/2.4.1 </t>
  </si>
  <si>
    <t xml:space="preserve">1. 5.1/2.5.1 </t>
  </si>
  <si>
    <t xml:space="preserve"> 1.5.2 /2.5.2</t>
  </si>
  <si>
    <t xml:space="preserve">1.5.3 </t>
  </si>
  <si>
    <t>PISO - PISOS</t>
  </si>
  <si>
    <t xml:space="preserve">2.5.3 </t>
  </si>
  <si>
    <t xml:space="preserve"> 1.5.4 /2.5.4</t>
  </si>
  <si>
    <t xml:space="preserve"> 1.6.1 /2.6.1</t>
  </si>
  <si>
    <t xml:space="preserve"> 1.6.2/2.6.2</t>
  </si>
  <si>
    <t xml:space="preserve">1.7.1 </t>
  </si>
  <si>
    <t xml:space="preserve"> 1.7.2 </t>
  </si>
  <si>
    <t xml:space="preserve"> 1.8.1/2.7.1 </t>
  </si>
  <si>
    <t>Planilha de Maior Relevância</t>
  </si>
  <si>
    <t>ITEM</t>
  </si>
  <si>
    <t>FONTE</t>
  </si>
  <si>
    <t>DESCRIÇÃO DOS SERVIÇOS</t>
  </si>
  <si>
    <t>UN.</t>
  </si>
  <si>
    <t>QUANT.</t>
  </si>
  <si>
    <t>PESO FINANCEIRO(%)</t>
  </si>
  <si>
    <t>QUANTIDADE MÍNIMA EXIGIDA 25%</t>
  </si>
  <si>
    <t>QUALIFICAÇÃO PROFISSIONAL- PROFISSIONAL C/CAPACIDADE TÉCNICA EXIGIDO</t>
  </si>
  <si>
    <t>ENGENHEIRO(A) CIVIL OU ARQUITETO(A)</t>
  </si>
  <si>
    <t>1.4.1/2.4.1</t>
  </si>
  <si>
    <t>1.2.1/1.5.1/2.2.1/2.5.1</t>
  </si>
  <si>
    <t>1.3.3/2.3.3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</si>
</sst>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  <numFmt numFmtId="167" formatCode="_(* #,##0.00_);_(* \(#,##0.00\);_(* &quot;-&quot;??_);_(@_)"/>
    <numFmt numFmtId="168" formatCode="_-[$R$-416]\ * #,##0.00_-;\-[$R$-416]\ * #,##0.00_-;_-[$R$-416]\ * &quot;-&quot;??_-;_-@_-"/>
  </numFmts>
  <fonts count="32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8"/>
      <name val="Arial"/>
      <family val="1"/>
    </font>
    <font>
      <b/>
      <sz val="12"/>
      <name val="Cambria"/>
      <family val="1"/>
    </font>
    <font>
      <b/>
      <sz val="14"/>
      <name val="Cambria"/>
      <family val="1"/>
    </font>
    <font>
      <b/>
      <sz val="10"/>
      <color rgb="FF000000"/>
      <name val="Cambria"/>
      <family val="1"/>
    </font>
    <font>
      <b/>
      <sz val="10"/>
      <color indexed="8"/>
      <name val="Cambria"/>
      <family val="1"/>
    </font>
    <font>
      <b/>
      <sz val="10"/>
      <name val="Cambria"/>
      <family val="1"/>
    </font>
    <font>
      <sz val="11"/>
      <name val="Cambria"/>
      <family val="1"/>
    </font>
    <font>
      <sz val="10"/>
      <color rgb="FF000000"/>
      <name val="Cambria"/>
      <family val="1"/>
    </font>
    <font>
      <sz val="10"/>
      <name val="Cambria"/>
      <family val="1"/>
    </font>
    <font>
      <b/>
      <sz val="20"/>
      <name val="Cambria"/>
      <family val="1"/>
    </font>
    <font>
      <b/>
      <sz val="11"/>
      <color indexed="8"/>
      <name val="Cambria"/>
      <family val="1"/>
    </font>
    <font>
      <b/>
      <sz val="12"/>
      <color indexed="8"/>
      <name val="Cambria"/>
      <family val="1"/>
    </font>
    <font>
      <b/>
      <sz val="11"/>
      <name val="Cambria"/>
      <family val="1"/>
    </font>
    <font>
      <b/>
      <sz val="11"/>
      <color rgb="FF000000"/>
      <name val="Cambria"/>
      <family val="1"/>
    </font>
    <font>
      <sz val="12"/>
      <name val="Cambria"/>
      <family val="1"/>
    </font>
    <font>
      <b/>
      <sz val="12"/>
      <color rgb="FF000000"/>
      <name val="Cambria"/>
      <family val="1"/>
    </font>
    <font>
      <sz val="14"/>
      <name val="Cambria"/>
      <family val="1"/>
    </font>
    <font>
      <b/>
      <sz val="18"/>
      <name val="Cambria"/>
      <family val="1"/>
    </font>
    <font>
      <b/>
      <i/>
      <sz val="12"/>
      <name val="Cambria"/>
      <family val="1"/>
    </font>
    <font>
      <b/>
      <i/>
      <sz val="9"/>
      <name val="Cambria"/>
      <family val="1"/>
    </font>
    <font>
      <b/>
      <i/>
      <sz val="10"/>
      <name val="Cambria"/>
      <family val="1"/>
    </font>
    <font>
      <i/>
      <sz val="10"/>
      <name val="Cambria"/>
      <family val="1"/>
    </font>
    <font>
      <i/>
      <sz val="10"/>
      <color rgb="FF000000"/>
      <name val="Cambria"/>
      <family val="1"/>
    </font>
    <font>
      <b/>
      <i/>
      <sz val="10"/>
      <color rgb="FF000000"/>
      <name val="Cambria"/>
      <family val="1"/>
    </font>
    <font>
      <sz val="11"/>
      <color rgb="FF000000"/>
      <name val="Arial"/>
      <family val="2"/>
    </font>
    <font>
      <sz val="11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rgb="FFDFF0D8"/>
      </patternFill>
    </fill>
    <fill>
      <patternFill patternType="solid">
        <fgColor theme="9" tint="0.39997558519241921"/>
        <bgColor rgb="FFB3CA91"/>
      </patternFill>
    </fill>
  </fills>
  <borders count="111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rgb="FFCCCCCC"/>
      </bottom>
      <diagonal/>
    </border>
    <border>
      <left style="thin">
        <color indexed="64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medium">
        <color indexed="64"/>
      </right>
      <top/>
      <bottom style="thick">
        <color rgb="FFFF55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indexed="64"/>
      </bottom>
      <diagonal/>
    </border>
    <border>
      <left style="thin">
        <color rgb="FFCCCCCC"/>
      </left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4">
    <xf numFmtId="0" fontId="0" fillId="0" borderId="0"/>
    <xf numFmtId="44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44" fontId="30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</cellStyleXfs>
  <cellXfs count="415">
    <xf numFmtId="0" fontId="0" fillId="0" borderId="0" xfId="0"/>
    <xf numFmtId="0" fontId="3" fillId="5" borderId="80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81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8" fillId="7" borderId="75" xfId="0" applyFont="1" applyFill="1" applyBorder="1" applyAlignment="1">
      <alignment horizontal="center" vertical="center" wrapText="1"/>
    </xf>
    <xf numFmtId="0" fontId="8" fillId="7" borderId="76" xfId="0" applyFont="1" applyFill="1" applyBorder="1" applyAlignment="1">
      <alignment horizontal="center" vertical="center" wrapText="1"/>
    </xf>
    <xf numFmtId="0" fontId="8" fillId="7" borderId="77" xfId="0" applyFont="1" applyFill="1" applyBorder="1" applyAlignment="1">
      <alignment horizontal="center" vertical="center" wrapText="1"/>
    </xf>
    <xf numFmtId="49" fontId="10" fillId="7" borderId="78" xfId="0" applyNumberFormat="1" applyFont="1" applyFill="1" applyBorder="1" applyAlignment="1">
      <alignment horizontal="left" vertical="center"/>
    </xf>
    <xf numFmtId="49" fontId="10" fillId="7" borderId="0" xfId="0" applyNumberFormat="1" applyFont="1" applyFill="1" applyAlignment="1">
      <alignment horizontal="left" vertical="center"/>
    </xf>
    <xf numFmtId="49" fontId="10" fillId="7" borderId="79" xfId="0" applyNumberFormat="1" applyFont="1" applyFill="1" applyBorder="1" applyAlignment="1">
      <alignment horizontal="left" vertical="center"/>
    </xf>
    <xf numFmtId="49" fontId="10" fillId="7" borderId="78" xfId="0" quotePrefix="1" applyNumberFormat="1" applyFont="1" applyFill="1" applyBorder="1" applyAlignment="1">
      <alignment horizontal="left" vertical="center"/>
    </xf>
    <xf numFmtId="49" fontId="10" fillId="7" borderId="0" xfId="0" quotePrefix="1" applyNumberFormat="1" applyFont="1" applyFill="1" applyAlignment="1">
      <alignment horizontal="left" vertical="center"/>
    </xf>
    <xf numFmtId="49" fontId="10" fillId="7" borderId="79" xfId="0" quotePrefix="1" applyNumberFormat="1" applyFont="1" applyFill="1" applyBorder="1" applyAlignment="1">
      <alignment horizontal="left" vertical="center"/>
    </xf>
    <xf numFmtId="10" fontId="11" fillId="7" borderId="78" xfId="0" applyNumberFormat="1" applyFont="1" applyFill="1" applyBorder="1" applyAlignment="1" applyProtection="1">
      <alignment horizontal="left" vertical="center"/>
      <protection locked="0"/>
    </xf>
    <xf numFmtId="10" fontId="11" fillId="7" borderId="0" xfId="0" applyNumberFormat="1" applyFont="1" applyFill="1" applyAlignment="1" applyProtection="1">
      <alignment horizontal="left" vertical="center"/>
      <protection locked="0"/>
    </xf>
    <xf numFmtId="10" fontId="11" fillId="7" borderId="79" xfId="0" applyNumberFormat="1" applyFont="1" applyFill="1" applyBorder="1" applyAlignment="1" applyProtection="1">
      <alignment horizontal="left" vertical="center"/>
      <protection locked="0"/>
    </xf>
    <xf numFmtId="0" fontId="11" fillId="7" borderId="82" xfId="0" applyFont="1" applyFill="1" applyBorder="1" applyAlignment="1">
      <alignment horizontal="left" vertical="center" wrapText="1"/>
    </xf>
    <xf numFmtId="14" fontId="11" fillId="7" borderId="83" xfId="0" applyNumberFormat="1" applyFont="1" applyFill="1" applyBorder="1" applyAlignment="1">
      <alignment horizontal="left" vertical="center" wrapText="1"/>
    </xf>
    <xf numFmtId="0" fontId="9" fillId="7" borderId="83" xfId="0" applyFont="1" applyFill="1" applyBorder="1" applyAlignment="1">
      <alignment horizontal="center" vertical="center"/>
    </xf>
    <xf numFmtId="10" fontId="9" fillId="7" borderId="83" xfId="0" applyNumberFormat="1" applyFont="1" applyFill="1" applyBorder="1" applyAlignment="1">
      <alignment horizontal="center" vertical="center"/>
    </xf>
    <xf numFmtId="0" fontId="12" fillId="7" borderId="83" xfId="0" applyFont="1" applyFill="1" applyBorder="1"/>
    <xf numFmtId="10" fontId="9" fillId="7" borderId="84" xfId="0" applyNumberFormat="1" applyFont="1" applyFill="1" applyBorder="1" applyAlignment="1">
      <alignment horizontal="center" vertical="center"/>
    </xf>
    <xf numFmtId="0" fontId="11" fillId="7" borderId="35" xfId="0" applyFont="1" applyFill="1" applyBorder="1" applyAlignment="1">
      <alignment horizontal="center" vertical="center"/>
    </xf>
    <xf numFmtId="0" fontId="11" fillId="7" borderId="0" xfId="0" applyFont="1" applyFill="1" applyAlignment="1">
      <alignment vertical="center"/>
    </xf>
    <xf numFmtId="0" fontId="13" fillId="7" borderId="0" xfId="0" applyFont="1" applyFill="1" applyAlignment="1">
      <alignment vertical="center"/>
    </xf>
    <xf numFmtId="2" fontId="13" fillId="7" borderId="36" xfId="0" applyNumberFormat="1" applyFont="1" applyFill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13" fillId="0" borderId="39" xfId="0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10" fontId="13" fillId="0" borderId="37" xfId="2" applyNumberFormat="1" applyFont="1" applyFill="1" applyBorder="1" applyAlignment="1" applyProtection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0" xfId="0" applyFont="1" applyAlignment="1">
      <alignment vertical="center"/>
    </xf>
    <xf numFmtId="10" fontId="13" fillId="0" borderId="41" xfId="2" applyNumberFormat="1" applyFont="1" applyFill="1" applyBorder="1" applyAlignment="1" applyProtection="1">
      <alignment horizontal="center" vertical="center"/>
    </xf>
    <xf numFmtId="0" fontId="13" fillId="0" borderId="36" xfId="0" applyFont="1" applyBorder="1" applyAlignment="1">
      <alignment vertical="center"/>
    </xf>
    <xf numFmtId="10" fontId="13" fillId="0" borderId="41" xfId="0" applyNumberFormat="1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vertical="center"/>
    </xf>
    <xf numFmtId="0" fontId="13" fillId="0" borderId="44" xfId="0" applyFont="1" applyBorder="1" applyAlignment="1">
      <alignment vertical="center"/>
    </xf>
    <xf numFmtId="0" fontId="13" fillId="0" borderId="45" xfId="0" applyFont="1" applyBorder="1" applyAlignment="1">
      <alignment vertical="center"/>
    </xf>
    <xf numFmtId="10" fontId="13" fillId="0" borderId="42" xfId="2" applyNumberFormat="1" applyFont="1" applyFill="1" applyBorder="1" applyAlignment="1" applyProtection="1">
      <alignment horizontal="center" vertical="center"/>
    </xf>
    <xf numFmtId="10" fontId="13" fillId="7" borderId="36" xfId="0" applyNumberFormat="1" applyFont="1" applyFill="1" applyBorder="1" applyAlignment="1">
      <alignment vertical="center"/>
    </xf>
    <xf numFmtId="0" fontId="14" fillId="0" borderId="38" xfId="0" applyFont="1" applyBorder="1" applyAlignment="1">
      <alignment vertical="center"/>
    </xf>
    <xf numFmtId="10" fontId="14" fillId="0" borderId="37" xfId="2" applyNumberFormat="1" applyFont="1" applyFill="1" applyBorder="1" applyAlignment="1" applyProtection="1">
      <alignment horizontal="center" vertical="center"/>
    </xf>
    <xf numFmtId="0" fontId="13" fillId="0" borderId="43" xfId="0" applyFont="1" applyBorder="1" applyAlignment="1">
      <alignment vertical="center"/>
    </xf>
    <xf numFmtId="0" fontId="13" fillId="0" borderId="39" xfId="0" applyFont="1" applyBorder="1" applyAlignment="1">
      <alignment horizontal="center" vertical="center"/>
    </xf>
    <xf numFmtId="10" fontId="11" fillId="0" borderId="46" xfId="2" applyNumberFormat="1" applyFont="1" applyFill="1" applyBorder="1" applyAlignment="1" applyProtection="1">
      <alignment horizontal="center" vertical="center"/>
    </xf>
    <xf numFmtId="0" fontId="11" fillId="0" borderId="41" xfId="0" applyFont="1" applyBorder="1" applyAlignment="1">
      <alignment horizontal="center"/>
    </xf>
    <xf numFmtId="0" fontId="13" fillId="7" borderId="47" xfId="0" applyFont="1" applyFill="1" applyBorder="1" applyAlignment="1">
      <alignment horizontal="center"/>
    </xf>
    <xf numFmtId="0" fontId="13" fillId="7" borderId="48" xfId="0" applyFont="1" applyFill="1" applyBorder="1" applyAlignment="1">
      <alignment horizontal="center"/>
    </xf>
    <xf numFmtId="0" fontId="13" fillId="7" borderId="49" xfId="0" applyFont="1" applyFill="1" applyBorder="1" applyAlignment="1">
      <alignment horizontal="center"/>
    </xf>
    <xf numFmtId="10" fontId="11" fillId="7" borderId="46" xfId="0" applyNumberFormat="1" applyFont="1" applyFill="1" applyBorder="1" applyAlignment="1">
      <alignment horizontal="center" vertical="center"/>
    </xf>
    <xf numFmtId="0" fontId="12" fillId="0" borderId="0" xfId="0" applyFont="1"/>
    <xf numFmtId="0" fontId="15" fillId="7" borderId="75" xfId="0" applyFont="1" applyFill="1" applyBorder="1" applyAlignment="1">
      <alignment horizontal="center" vertical="center" wrapText="1"/>
    </xf>
    <xf numFmtId="0" fontId="15" fillId="7" borderId="76" xfId="0" applyFont="1" applyFill="1" applyBorder="1" applyAlignment="1">
      <alignment horizontal="center" vertical="center" wrapText="1"/>
    </xf>
    <xf numFmtId="0" fontId="15" fillId="7" borderId="77" xfId="0" applyFont="1" applyFill="1" applyBorder="1" applyAlignment="1">
      <alignment horizontal="center" vertical="center" wrapText="1"/>
    </xf>
    <xf numFmtId="0" fontId="7" fillId="7" borderId="78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79" xfId="0" applyFont="1" applyFill="1" applyBorder="1" applyAlignment="1">
      <alignment horizontal="center" vertical="center" wrapText="1"/>
    </xf>
    <xf numFmtId="0" fontId="7" fillId="7" borderId="78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79" xfId="0" applyFont="1" applyFill="1" applyBorder="1" applyAlignment="1">
      <alignment horizontal="center" vertical="center" wrapText="1"/>
    </xf>
    <xf numFmtId="49" fontId="16" fillId="7" borderId="78" xfId="0" applyNumberFormat="1" applyFont="1" applyFill="1" applyBorder="1" applyAlignment="1">
      <alignment horizontal="left" vertical="center"/>
    </xf>
    <xf numFmtId="49" fontId="17" fillId="7" borderId="0" xfId="0" applyNumberFormat="1" applyFont="1" applyFill="1" applyAlignment="1">
      <alignment horizontal="left" vertical="center"/>
    </xf>
    <xf numFmtId="0" fontId="7" fillId="7" borderId="0" xfId="0" applyFont="1" applyFill="1" applyAlignment="1">
      <alignment horizontal="right" vertical="center"/>
    </xf>
    <xf numFmtId="0" fontId="7" fillId="7" borderId="0" xfId="0" applyFont="1" applyFill="1" applyAlignment="1">
      <alignment horizontal="left" vertical="center" wrapText="1"/>
    </xf>
    <xf numFmtId="0" fontId="7" fillId="7" borderId="0" xfId="0" applyFont="1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4" fontId="7" fillId="7" borderId="0" xfId="0" applyNumberFormat="1" applyFont="1" applyFill="1" applyAlignment="1">
      <alignment vertical="center"/>
    </xf>
    <xf numFmtId="0" fontId="18" fillId="7" borderId="0" xfId="0" applyFont="1" applyFill="1" applyAlignment="1">
      <alignment horizontal="right" vertical="center"/>
    </xf>
    <xf numFmtId="10" fontId="18" fillId="7" borderId="79" xfId="0" applyNumberFormat="1" applyFont="1" applyFill="1" applyBorder="1" applyAlignment="1" applyProtection="1">
      <alignment horizontal="center" vertical="center"/>
      <protection locked="0"/>
    </xf>
    <xf numFmtId="49" fontId="16" fillId="7" borderId="78" xfId="0" quotePrefix="1" applyNumberFormat="1" applyFont="1" applyFill="1" applyBorder="1" applyAlignment="1">
      <alignment vertical="center"/>
    </xf>
    <xf numFmtId="49" fontId="17" fillId="7" borderId="0" xfId="0" quotePrefix="1" applyNumberFormat="1" applyFont="1" applyFill="1" applyAlignment="1">
      <alignment vertical="center" wrapText="1"/>
    </xf>
    <xf numFmtId="49" fontId="17" fillId="7" borderId="0" xfId="0" applyNumberFormat="1" applyFont="1" applyFill="1" applyAlignment="1">
      <alignment vertical="center" wrapText="1"/>
    </xf>
    <xf numFmtId="4" fontId="18" fillId="7" borderId="0" xfId="0" applyNumberFormat="1" applyFont="1" applyFill="1" applyAlignment="1">
      <alignment horizontal="right" vertical="center"/>
    </xf>
    <xf numFmtId="4" fontId="18" fillId="7" borderId="79" xfId="0" applyNumberFormat="1" applyFont="1" applyFill="1" applyBorder="1" applyAlignment="1">
      <alignment horizontal="center" vertical="center"/>
    </xf>
    <xf numFmtId="10" fontId="18" fillId="7" borderId="78" xfId="0" applyNumberFormat="1" applyFont="1" applyFill="1" applyBorder="1" applyAlignment="1" applyProtection="1">
      <alignment horizontal="left" vertical="center"/>
      <protection locked="0"/>
    </xf>
    <xf numFmtId="10" fontId="7" fillId="7" borderId="0" xfId="0" applyNumberFormat="1" applyFont="1" applyFill="1" applyAlignment="1" applyProtection="1">
      <alignment horizontal="left" vertical="center"/>
      <protection locked="0"/>
    </xf>
    <xf numFmtId="44" fontId="18" fillId="7" borderId="0" xfId="1" applyFont="1" applyFill="1" applyBorder="1" applyAlignment="1" applyProtection="1">
      <alignment horizontal="center" vertical="center"/>
      <protection locked="0"/>
    </xf>
    <xf numFmtId="44" fontId="18" fillId="7" borderId="79" xfId="1" applyFont="1" applyFill="1" applyBorder="1" applyAlignment="1" applyProtection="1">
      <alignment horizontal="center" vertical="center"/>
      <protection locked="0"/>
    </xf>
    <xf numFmtId="10" fontId="11" fillId="7" borderId="78" xfId="0" applyNumberFormat="1" applyFont="1" applyFill="1" applyBorder="1" applyAlignment="1" applyProtection="1">
      <alignment horizontal="left" vertical="center"/>
      <protection locked="0"/>
    </xf>
    <xf numFmtId="10" fontId="11" fillId="7" borderId="0" xfId="0" applyNumberFormat="1" applyFont="1" applyFill="1" applyAlignment="1" applyProtection="1">
      <alignment horizontal="left" vertical="center"/>
      <protection locked="0"/>
    </xf>
    <xf numFmtId="0" fontId="14" fillId="7" borderId="0" xfId="0" applyFont="1" applyFill="1" applyAlignment="1">
      <alignment horizontal="right" vertical="center"/>
    </xf>
    <xf numFmtId="0" fontId="14" fillId="7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vertical="center"/>
    </xf>
    <xf numFmtId="0" fontId="11" fillId="7" borderId="0" xfId="0" applyFont="1" applyFill="1" applyAlignment="1">
      <alignment horizontal="right" vertical="center"/>
    </xf>
    <xf numFmtId="44" fontId="18" fillId="7" borderId="0" xfId="1" applyFont="1" applyFill="1" applyBorder="1" applyAlignment="1" applyProtection="1">
      <alignment horizontal="right" vertical="center"/>
      <protection locked="0"/>
    </xf>
    <xf numFmtId="14" fontId="18" fillId="7" borderId="79" xfId="1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8" fillId="7" borderId="20" xfId="0" applyFont="1" applyFill="1" applyBorder="1" applyAlignment="1">
      <alignment horizontal="left" vertical="center" wrapText="1"/>
    </xf>
    <xf numFmtId="0" fontId="18" fillId="7" borderId="9" xfId="0" applyFont="1" applyFill="1" applyBorder="1" applyAlignment="1">
      <alignment horizontal="left" vertical="center" wrapText="1"/>
    </xf>
    <xf numFmtId="0" fontId="18" fillId="7" borderId="9" xfId="0" applyFont="1" applyFill="1" applyBorder="1" applyAlignment="1">
      <alignment horizontal="right" vertical="center" wrapText="1"/>
    </xf>
    <xf numFmtId="0" fontId="18" fillId="8" borderId="9" xfId="0" applyFont="1" applyFill="1" applyBorder="1" applyAlignment="1">
      <alignment horizontal="right" vertical="top" wrapText="1"/>
    </xf>
    <xf numFmtId="0" fontId="18" fillId="7" borderId="9" xfId="0" applyFont="1" applyFill="1" applyBorder="1" applyAlignment="1">
      <alignment horizontal="right" vertical="top" wrapText="1"/>
    </xf>
    <xf numFmtId="0" fontId="18" fillId="8" borderId="17" xfId="0" applyFont="1" applyFill="1" applyBorder="1" applyAlignment="1">
      <alignment horizontal="right" vertical="top" wrapText="1"/>
    </xf>
    <xf numFmtId="0" fontId="9" fillId="0" borderId="1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top" wrapText="1"/>
    </xf>
    <xf numFmtId="0" fontId="9" fillId="0" borderId="11" xfId="0" applyFont="1" applyBorder="1" applyAlignment="1">
      <alignment horizontal="right" vertical="top" wrapText="1"/>
    </xf>
    <xf numFmtId="0" fontId="9" fillId="0" borderId="14" xfId="0" applyFont="1" applyBorder="1" applyAlignment="1">
      <alignment horizontal="right" vertical="top" wrapText="1"/>
    </xf>
    <xf numFmtId="0" fontId="9" fillId="0" borderId="7" xfId="0" applyFont="1" applyBorder="1" applyAlignment="1">
      <alignment horizontal="right" vertical="top" wrapText="1"/>
    </xf>
    <xf numFmtId="0" fontId="9" fillId="0" borderId="15" xfId="0" applyFont="1" applyBorder="1" applyAlignment="1">
      <alignment horizontal="right" vertical="top" wrapText="1"/>
    </xf>
    <xf numFmtId="0" fontId="13" fillId="0" borderId="16" xfId="0" applyFont="1" applyBorder="1" applyAlignment="1">
      <alignment horizontal="right" vertical="top" wrapText="1"/>
    </xf>
    <xf numFmtId="0" fontId="9" fillId="0" borderId="8" xfId="0" applyFont="1" applyBorder="1" applyAlignment="1">
      <alignment horizontal="right" vertical="top" wrapText="1"/>
    </xf>
    <xf numFmtId="0" fontId="13" fillId="0" borderId="97" xfId="0" applyFont="1" applyBorder="1" applyAlignment="1">
      <alignment horizontal="right" vertical="top" wrapText="1"/>
    </xf>
    <xf numFmtId="0" fontId="11" fillId="8" borderId="12" xfId="0" applyFont="1" applyFill="1" applyBorder="1" applyAlignment="1">
      <alignment horizontal="left" vertical="top" wrapText="1"/>
    </xf>
    <xf numFmtId="0" fontId="11" fillId="8" borderId="2" xfId="0" applyFont="1" applyFill="1" applyBorder="1" applyAlignment="1">
      <alignment horizontal="left" vertical="top" wrapText="1"/>
    </xf>
    <xf numFmtId="44" fontId="11" fillId="8" borderId="2" xfId="0" applyNumberFormat="1" applyFont="1" applyFill="1" applyBorder="1" applyAlignment="1">
      <alignment horizontal="center" vertical="center" wrapText="1"/>
    </xf>
    <xf numFmtId="10" fontId="11" fillId="8" borderId="2" xfId="0" applyNumberFormat="1" applyFont="1" applyFill="1" applyBorder="1" applyAlignment="1">
      <alignment horizontal="right" vertical="top" wrapText="1"/>
    </xf>
    <xf numFmtId="10" fontId="11" fillId="8" borderId="96" xfId="0" applyNumberFormat="1" applyFont="1" applyFill="1" applyBorder="1" applyAlignment="1">
      <alignment horizontal="right" vertical="top" wrapText="1"/>
    </xf>
    <xf numFmtId="44" fontId="11" fillId="8" borderId="2" xfId="0" applyNumberFormat="1" applyFont="1" applyFill="1" applyBorder="1" applyAlignment="1">
      <alignment horizontal="right" vertical="top" wrapText="1"/>
    </xf>
    <xf numFmtId="44" fontId="11" fillId="8" borderId="13" xfId="0" applyNumberFormat="1" applyFont="1" applyFill="1" applyBorder="1" applyAlignment="1">
      <alignment horizontal="right" vertical="top" wrapText="1"/>
    </xf>
    <xf numFmtId="0" fontId="11" fillId="8" borderId="18" xfId="0" applyFont="1" applyFill="1" applyBorder="1" applyAlignment="1">
      <alignment horizontal="left" vertical="top" wrapText="1"/>
    </xf>
    <xf numFmtId="0" fontId="11" fillId="8" borderId="19" xfId="0" applyFont="1" applyFill="1" applyBorder="1" applyAlignment="1">
      <alignment horizontal="left" vertical="top" wrapText="1"/>
    </xf>
    <xf numFmtId="44" fontId="11" fillId="8" borderId="19" xfId="0" applyNumberFormat="1" applyFont="1" applyFill="1" applyBorder="1" applyAlignment="1">
      <alignment horizontal="center" vertical="center" wrapText="1"/>
    </xf>
    <xf numFmtId="44" fontId="11" fillId="8" borderId="19" xfId="0" applyNumberFormat="1" applyFont="1" applyFill="1" applyBorder="1" applyAlignment="1">
      <alignment horizontal="right" vertical="top" wrapText="1"/>
    </xf>
    <xf numFmtId="0" fontId="19" fillId="7" borderId="78" xfId="0" applyFont="1" applyFill="1" applyBorder="1" applyAlignment="1">
      <alignment horizontal="center" vertical="center"/>
    </xf>
    <xf numFmtId="0" fontId="19" fillId="7" borderId="79" xfId="0" applyFont="1" applyFill="1" applyBorder="1" applyAlignment="1">
      <alignment horizontal="center" vertical="center"/>
    </xf>
    <xf numFmtId="49" fontId="10" fillId="7" borderId="78" xfId="0" applyNumberFormat="1" applyFont="1" applyFill="1" applyBorder="1" applyAlignment="1">
      <alignment horizontal="left" vertical="center"/>
    </xf>
    <xf numFmtId="0" fontId="14" fillId="7" borderId="79" xfId="0" applyFont="1" applyFill="1" applyBorder="1" applyAlignment="1">
      <alignment horizontal="left" vertical="center" wrapText="1"/>
    </xf>
    <xf numFmtId="49" fontId="10" fillId="7" borderId="78" xfId="0" quotePrefix="1" applyNumberFormat="1" applyFont="1" applyFill="1" applyBorder="1" applyAlignment="1">
      <alignment vertical="center"/>
    </xf>
    <xf numFmtId="49" fontId="10" fillId="7" borderId="79" xfId="0" quotePrefix="1" applyNumberFormat="1" applyFont="1" applyFill="1" applyBorder="1" applyAlignment="1">
      <alignment vertical="center" wrapText="1"/>
    </xf>
    <xf numFmtId="0" fontId="7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vertical="center"/>
    </xf>
    <xf numFmtId="0" fontId="20" fillId="0" borderId="30" xfId="0" applyFont="1" applyBorder="1" applyAlignment="1">
      <alignment vertical="center"/>
    </xf>
    <xf numFmtId="44" fontId="9" fillId="0" borderId="2" xfId="0" applyNumberFormat="1" applyFont="1" applyBorder="1" applyAlignment="1">
      <alignment horizontal="right" vertical="center" wrapText="1"/>
    </xf>
    <xf numFmtId="164" fontId="9" fillId="0" borderId="13" xfId="0" applyNumberFormat="1" applyFont="1" applyBorder="1" applyAlignment="1">
      <alignment horizontal="right" vertical="center" wrapText="1"/>
    </xf>
    <xf numFmtId="0" fontId="9" fillId="0" borderId="5" xfId="0" applyFont="1" applyBorder="1" applyAlignment="1">
      <alignment horizontal="left" vertical="center" wrapText="1"/>
    </xf>
    <xf numFmtId="0" fontId="8" fillId="7" borderId="78" xfId="0" applyFont="1" applyFill="1" applyBorder="1" applyAlignment="1">
      <alignment horizontal="center" vertical="center" wrapText="1"/>
    </xf>
    <xf numFmtId="0" fontId="8" fillId="7" borderId="79" xfId="0" applyFont="1" applyFill="1" applyBorder="1" applyAlignment="1">
      <alignment horizontal="center" vertical="center" wrapText="1"/>
    </xf>
    <xf numFmtId="49" fontId="17" fillId="7" borderId="78" xfId="0" applyNumberFormat="1" applyFont="1" applyFill="1" applyBorder="1" applyAlignment="1">
      <alignment horizontal="left" vertical="center"/>
    </xf>
    <xf numFmtId="10" fontId="7" fillId="7" borderId="79" xfId="0" applyNumberFormat="1" applyFont="1" applyFill="1" applyBorder="1" applyAlignment="1" applyProtection="1">
      <alignment horizontal="center" vertical="center"/>
      <protection locked="0"/>
    </xf>
    <xf numFmtId="49" fontId="17" fillId="7" borderId="78" xfId="0" quotePrefix="1" applyNumberFormat="1" applyFont="1" applyFill="1" applyBorder="1" applyAlignment="1">
      <alignment vertical="center"/>
    </xf>
    <xf numFmtId="4" fontId="7" fillId="7" borderId="79" xfId="0" applyNumberFormat="1" applyFont="1" applyFill="1" applyBorder="1" applyAlignment="1">
      <alignment horizontal="center" vertical="center"/>
    </xf>
    <xf numFmtId="10" fontId="7" fillId="7" borderId="78" xfId="0" applyNumberFormat="1" applyFont="1" applyFill="1" applyBorder="1" applyAlignment="1" applyProtection="1">
      <alignment horizontal="left" vertical="center"/>
      <protection locked="0"/>
    </xf>
    <xf numFmtId="44" fontId="7" fillId="7" borderId="0" xfId="1" applyFont="1" applyFill="1" applyBorder="1" applyAlignment="1" applyProtection="1">
      <alignment horizontal="center" vertical="center"/>
      <protection locked="0"/>
    </xf>
    <xf numFmtId="44" fontId="7" fillId="7" borderId="79" xfId="1" applyFont="1" applyFill="1" applyBorder="1" applyAlignment="1" applyProtection="1">
      <alignment horizontal="center" vertical="center"/>
      <protection locked="0"/>
    </xf>
    <xf numFmtId="44" fontId="7" fillId="7" borderId="0" xfId="1" applyFont="1" applyFill="1" applyBorder="1" applyAlignment="1" applyProtection="1">
      <alignment horizontal="right" vertical="center"/>
      <protection locked="0"/>
    </xf>
    <xf numFmtId="14" fontId="7" fillId="7" borderId="79" xfId="1" applyNumberFormat="1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>
      <alignment vertical="center"/>
    </xf>
    <xf numFmtId="0" fontId="22" fillId="0" borderId="23" xfId="0" applyFont="1" applyBorder="1" applyAlignment="1">
      <alignment vertical="center"/>
    </xf>
    <xf numFmtId="0" fontId="18" fillId="7" borderId="20" xfId="0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44" fontId="18" fillId="7" borderId="9" xfId="0" applyNumberFormat="1" applyFont="1" applyFill="1" applyBorder="1" applyAlignment="1">
      <alignment horizontal="center" vertical="center" wrapText="1"/>
    </xf>
    <xf numFmtId="164" fontId="9" fillId="7" borderId="13" xfId="0" applyNumberFormat="1" applyFont="1" applyFill="1" applyBorder="1" applyAlignment="1">
      <alignment horizontal="right" vertical="center" wrapText="1"/>
    </xf>
    <xf numFmtId="0" fontId="9" fillId="7" borderId="12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left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right" vertical="center" wrapText="1"/>
    </xf>
    <xf numFmtId="44" fontId="9" fillId="7" borderId="2" xfId="0" applyNumberFormat="1" applyFont="1" applyFill="1" applyBorder="1" applyAlignment="1">
      <alignment horizontal="righ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right" vertical="center" wrapText="1"/>
    </xf>
    <xf numFmtId="44" fontId="13" fillId="0" borderId="2" xfId="0" applyNumberFormat="1" applyFont="1" applyBorder="1" applyAlignment="1">
      <alignment horizontal="right" vertical="center" wrapText="1"/>
    </xf>
    <xf numFmtId="164" fontId="13" fillId="0" borderId="13" xfId="0" applyNumberFormat="1" applyFont="1" applyBorder="1" applyAlignment="1">
      <alignment horizontal="right" vertical="center" wrapText="1"/>
    </xf>
    <xf numFmtId="2" fontId="9" fillId="7" borderId="2" xfId="0" applyNumberFormat="1" applyFont="1" applyFill="1" applyBorder="1" applyAlignment="1">
      <alignment horizontal="right" vertical="center" wrapText="1"/>
    </xf>
    <xf numFmtId="0" fontId="9" fillId="10" borderId="94" xfId="0" applyFont="1" applyFill="1" applyBorder="1" applyAlignment="1">
      <alignment horizontal="left" vertical="center" wrapText="1"/>
    </xf>
    <xf numFmtId="0" fontId="9" fillId="10" borderId="94" xfId="0" applyFont="1" applyFill="1" applyBorder="1" applyAlignment="1">
      <alignment horizontal="center" vertical="center" wrapText="1"/>
    </xf>
    <xf numFmtId="0" fontId="9" fillId="10" borderId="94" xfId="0" applyFont="1" applyFill="1" applyBorder="1" applyAlignment="1">
      <alignment horizontal="right" vertical="center" wrapText="1"/>
    </xf>
    <xf numFmtId="4" fontId="9" fillId="10" borderId="94" xfId="0" applyNumberFormat="1" applyFont="1" applyFill="1" applyBorder="1" applyAlignment="1">
      <alignment horizontal="right" vertical="center" wrapText="1"/>
    </xf>
    <xf numFmtId="0" fontId="13" fillId="0" borderId="94" xfId="0" applyFont="1" applyBorder="1" applyAlignment="1">
      <alignment horizontal="left" vertical="center" wrapText="1"/>
    </xf>
    <xf numFmtId="0" fontId="13" fillId="0" borderId="94" xfId="0" applyFont="1" applyBorder="1" applyAlignment="1">
      <alignment horizontal="center" vertical="center" wrapText="1"/>
    </xf>
    <xf numFmtId="2" fontId="13" fillId="0" borderId="94" xfId="0" applyNumberFormat="1" applyFont="1" applyBorder="1" applyAlignment="1">
      <alignment horizontal="right" vertical="center" wrapText="1"/>
    </xf>
    <xf numFmtId="44" fontId="13" fillId="0" borderId="94" xfId="0" applyNumberFormat="1" applyFont="1" applyBorder="1" applyAlignment="1">
      <alignment horizontal="right" vertical="center" wrapText="1"/>
    </xf>
    <xf numFmtId="2" fontId="9" fillId="10" borderId="94" xfId="0" applyNumberFormat="1" applyFont="1" applyFill="1" applyBorder="1" applyAlignment="1">
      <alignment horizontal="right" vertical="center" wrapText="1"/>
    </xf>
    <xf numFmtId="44" fontId="9" fillId="10" borderId="94" xfId="0" applyNumberFormat="1" applyFont="1" applyFill="1" applyBorder="1" applyAlignment="1">
      <alignment horizontal="right" vertical="center" wrapText="1"/>
    </xf>
    <xf numFmtId="0" fontId="13" fillId="0" borderId="95" xfId="0" applyFont="1" applyBorder="1" applyAlignment="1">
      <alignment horizontal="left" vertical="center" wrapText="1"/>
    </xf>
    <xf numFmtId="0" fontId="13" fillId="0" borderId="95" xfId="0" applyFont="1" applyBorder="1" applyAlignment="1">
      <alignment horizontal="center" vertical="center" wrapText="1"/>
    </xf>
    <xf numFmtId="2" fontId="13" fillId="0" borderId="95" xfId="0" applyNumberFormat="1" applyFont="1" applyBorder="1" applyAlignment="1">
      <alignment horizontal="right" vertical="center" wrapText="1"/>
    </xf>
    <xf numFmtId="44" fontId="13" fillId="0" borderId="95" xfId="0" applyNumberFormat="1" applyFont="1" applyBorder="1" applyAlignment="1">
      <alignment horizontal="right" vertical="center" wrapText="1"/>
    </xf>
    <xf numFmtId="0" fontId="23" fillId="7" borderId="75" xfId="0" applyFont="1" applyFill="1" applyBorder="1" applyAlignment="1">
      <alignment horizontal="center" vertical="center" wrapText="1"/>
    </xf>
    <xf numFmtId="0" fontId="23" fillId="7" borderId="76" xfId="0" applyFont="1" applyFill="1" applyBorder="1" applyAlignment="1">
      <alignment horizontal="center" vertical="center" wrapText="1"/>
    </xf>
    <xf numFmtId="0" fontId="23" fillId="7" borderId="77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20" fillId="7" borderId="22" xfId="0" applyFont="1" applyFill="1" applyBorder="1" applyAlignment="1">
      <alignment vertical="center"/>
    </xf>
    <xf numFmtId="0" fontId="20" fillId="7" borderId="23" xfId="0" applyFont="1" applyFill="1" applyBorder="1" applyAlignment="1">
      <alignment vertical="center"/>
    </xf>
    <xf numFmtId="0" fontId="18" fillId="7" borderId="31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horizontal="center" vertical="center" wrapText="1"/>
    </xf>
    <xf numFmtId="0" fontId="18" fillId="7" borderId="31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horizontal="center" vertical="center" wrapText="1"/>
    </xf>
    <xf numFmtId="44" fontId="9" fillId="7" borderId="3" xfId="0" applyNumberFormat="1" applyFont="1" applyFill="1" applyBorder="1" applyAlignment="1">
      <alignment horizontal="center" vertical="center" wrapText="1"/>
    </xf>
    <xf numFmtId="44" fontId="9" fillId="7" borderId="4" xfId="0" applyNumberFormat="1" applyFont="1" applyFill="1" applyBorder="1" applyAlignment="1">
      <alignment horizontal="center" vertical="center" wrapText="1"/>
    </xf>
    <xf numFmtId="44" fontId="9" fillId="7" borderId="24" xfId="0" applyNumberFormat="1" applyFont="1" applyFill="1" applyBorder="1" applyAlignment="1">
      <alignment horizontal="center" vertical="center" wrapText="1"/>
    </xf>
    <xf numFmtId="44" fontId="13" fillId="0" borderId="3" xfId="0" applyNumberFormat="1" applyFont="1" applyBorder="1" applyAlignment="1">
      <alignment horizontal="center" vertical="center" wrapText="1"/>
    </xf>
    <xf numFmtId="44" fontId="13" fillId="0" borderId="4" xfId="0" applyNumberFormat="1" applyFont="1" applyBorder="1" applyAlignment="1">
      <alignment horizontal="center" vertical="center" wrapText="1"/>
    </xf>
    <xf numFmtId="44" fontId="13" fillId="0" borderId="24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center" vertical="center" wrapText="1"/>
    </xf>
    <xf numFmtId="2" fontId="13" fillId="0" borderId="19" xfId="0" applyNumberFormat="1" applyFont="1" applyBorder="1" applyAlignment="1">
      <alignment horizontal="right" vertical="center" wrapText="1"/>
    </xf>
    <xf numFmtId="44" fontId="13" fillId="0" borderId="25" xfId="0" applyNumberFormat="1" applyFont="1" applyBorder="1" applyAlignment="1">
      <alignment horizontal="center" vertical="center" wrapText="1"/>
    </xf>
    <xf numFmtId="44" fontId="13" fillId="0" borderId="26" xfId="0" applyNumberFormat="1" applyFont="1" applyBorder="1" applyAlignment="1">
      <alignment horizontal="center" vertical="center" wrapText="1"/>
    </xf>
    <xf numFmtId="44" fontId="13" fillId="0" borderId="27" xfId="0" applyNumberFormat="1" applyFont="1" applyBorder="1" applyAlignment="1">
      <alignment horizontal="center" vertical="center" wrapText="1"/>
    </xf>
    <xf numFmtId="0" fontId="9" fillId="10" borderId="95" xfId="0" applyFont="1" applyFill="1" applyBorder="1" applyAlignment="1">
      <alignment horizontal="left" vertical="center" wrapText="1"/>
    </xf>
    <xf numFmtId="0" fontId="9" fillId="10" borderId="95" xfId="0" applyFont="1" applyFill="1" applyBorder="1" applyAlignment="1">
      <alignment horizontal="center" vertical="center" wrapText="1"/>
    </xf>
    <xf numFmtId="2" fontId="9" fillId="10" borderId="95" xfId="0" applyNumberFormat="1" applyFont="1" applyFill="1" applyBorder="1" applyAlignment="1">
      <alignment horizontal="right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49" fontId="17" fillId="7" borderId="0" xfId="0" applyNumberFormat="1" applyFont="1" applyFill="1" applyBorder="1" applyAlignment="1">
      <alignment horizontal="left" vertical="center"/>
    </xf>
    <xf numFmtId="0" fontId="7" fillId="7" borderId="0" xfId="0" applyFont="1" applyFill="1" applyBorder="1" applyAlignment="1">
      <alignment horizontal="right" vertical="center"/>
    </xf>
    <xf numFmtId="0" fontId="7" fillId="7" borderId="0" xfId="0" applyFont="1" applyFill="1" applyBorder="1" applyAlignment="1">
      <alignment horizontal="left" vertical="center" wrapText="1"/>
    </xf>
    <xf numFmtId="0" fontId="7" fillId="7" borderId="0" xfId="0" applyFont="1" applyFill="1" applyBorder="1" applyAlignment="1">
      <alignment vertical="center"/>
    </xf>
    <xf numFmtId="0" fontId="7" fillId="7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4" fontId="18" fillId="7" borderId="0" xfId="0" applyNumberFormat="1" applyFont="1" applyFill="1" applyBorder="1" applyAlignment="1">
      <alignment vertical="center"/>
    </xf>
    <xf numFmtId="0" fontId="18" fillId="7" borderId="0" xfId="0" applyFont="1" applyFill="1" applyBorder="1" applyAlignment="1">
      <alignment horizontal="right" vertical="center"/>
    </xf>
    <xf numFmtId="49" fontId="17" fillId="7" borderId="0" xfId="0" quotePrefix="1" applyNumberFormat="1" applyFont="1" applyFill="1" applyBorder="1" applyAlignment="1">
      <alignment vertical="center" wrapText="1"/>
    </xf>
    <xf numFmtId="49" fontId="16" fillId="7" borderId="0" xfId="0" quotePrefix="1" applyNumberFormat="1" applyFont="1" applyFill="1" applyBorder="1" applyAlignment="1">
      <alignment vertical="center" wrapText="1"/>
    </xf>
    <xf numFmtId="49" fontId="16" fillId="7" borderId="0" xfId="0" applyNumberFormat="1" applyFont="1" applyFill="1" applyBorder="1" applyAlignment="1">
      <alignment vertical="center" wrapText="1"/>
    </xf>
    <xf numFmtId="4" fontId="18" fillId="7" borderId="0" xfId="0" applyNumberFormat="1" applyFont="1" applyFill="1" applyBorder="1" applyAlignment="1">
      <alignment horizontal="right" vertical="center"/>
    </xf>
    <xf numFmtId="10" fontId="7" fillId="7" borderId="0" xfId="0" applyNumberFormat="1" applyFont="1" applyFill="1" applyBorder="1" applyAlignment="1" applyProtection="1">
      <alignment horizontal="left" vertical="center"/>
      <protection locked="0"/>
    </xf>
    <xf numFmtId="0" fontId="7" fillId="7" borderId="0" xfId="0" applyFont="1" applyFill="1" applyBorder="1" applyAlignment="1">
      <alignment horizontal="left" vertical="center"/>
    </xf>
    <xf numFmtId="0" fontId="18" fillId="7" borderId="0" xfId="0" applyFont="1" applyFill="1" applyBorder="1" applyAlignment="1">
      <alignment vertical="center"/>
    </xf>
    <xf numFmtId="10" fontId="11" fillId="7" borderId="0" xfId="0" applyNumberFormat="1" applyFont="1" applyFill="1" applyBorder="1" applyAlignment="1" applyProtection="1">
      <alignment horizontal="left" vertical="center"/>
      <protection locked="0"/>
    </xf>
    <xf numFmtId="0" fontId="14" fillId="7" borderId="0" xfId="0" applyFont="1" applyFill="1" applyBorder="1" applyAlignment="1">
      <alignment horizontal="right" vertical="center"/>
    </xf>
    <xf numFmtId="0" fontId="14" fillId="7" borderId="0" xfId="0" applyFont="1" applyFill="1" applyBorder="1" applyAlignment="1">
      <alignment horizontal="left" vertical="center" wrapText="1"/>
    </xf>
    <xf numFmtId="0" fontId="14" fillId="7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horizontal="left" vertical="center"/>
    </xf>
    <xf numFmtId="0" fontId="12" fillId="7" borderId="0" xfId="0" applyFont="1" applyFill="1" applyBorder="1" applyAlignment="1">
      <alignment vertical="center"/>
    </xf>
    <xf numFmtId="0" fontId="12" fillId="0" borderId="78" xfId="0" applyFont="1" applyBorder="1"/>
    <xf numFmtId="0" fontId="12" fillId="0" borderId="0" xfId="0" applyFont="1" applyBorder="1"/>
    <xf numFmtId="0" fontId="12" fillId="0" borderId="79" xfId="0" applyFont="1" applyBorder="1"/>
    <xf numFmtId="0" fontId="9" fillId="10" borderId="98" xfId="0" applyFont="1" applyFill="1" applyBorder="1" applyAlignment="1">
      <alignment horizontal="left" vertical="center" wrapText="1"/>
    </xf>
    <xf numFmtId="0" fontId="13" fillId="0" borderId="98" xfId="0" applyFont="1" applyBorder="1" applyAlignment="1">
      <alignment horizontal="left" vertical="center" wrapText="1"/>
    </xf>
    <xf numFmtId="0" fontId="9" fillId="10" borderId="99" xfId="0" applyFont="1" applyFill="1" applyBorder="1" applyAlignment="1">
      <alignment horizontal="left" vertical="center" wrapText="1"/>
    </xf>
    <xf numFmtId="0" fontId="13" fillId="0" borderId="100" xfId="0" applyFont="1" applyBorder="1" applyAlignment="1">
      <alignment horizontal="left" vertical="center" wrapText="1"/>
    </xf>
    <xf numFmtId="0" fontId="13" fillId="0" borderId="101" xfId="0" applyFont="1" applyBorder="1" applyAlignment="1">
      <alignment horizontal="left" vertical="center" wrapText="1"/>
    </xf>
    <xf numFmtId="0" fontId="13" fillId="0" borderId="101" xfId="0" applyFont="1" applyBorder="1" applyAlignment="1">
      <alignment horizontal="center" vertical="center" wrapText="1"/>
    </xf>
    <xf numFmtId="2" fontId="13" fillId="0" borderId="102" xfId="0" applyNumberFormat="1" applyFont="1" applyBorder="1" applyAlignment="1">
      <alignment horizontal="right" vertical="center" wrapText="1"/>
    </xf>
    <xf numFmtId="0" fontId="7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vertical="center"/>
    </xf>
    <xf numFmtId="0" fontId="20" fillId="0" borderId="23" xfId="0" applyFont="1" applyBorder="1" applyAlignment="1">
      <alignment vertical="center"/>
    </xf>
    <xf numFmtId="0" fontId="9" fillId="4" borderId="91" xfId="0" applyFont="1" applyFill="1" applyBorder="1" applyAlignment="1">
      <alignment horizontal="left" vertical="center" wrapText="1"/>
    </xf>
    <xf numFmtId="0" fontId="9" fillId="4" borderId="92" xfId="0" applyFont="1" applyFill="1" applyBorder="1" applyAlignment="1">
      <alignment horizontal="left" vertical="center" wrapText="1"/>
    </xf>
    <xf numFmtId="0" fontId="9" fillId="4" borderId="92" xfId="0" applyFont="1" applyFill="1" applyBorder="1" applyAlignment="1">
      <alignment horizontal="left" vertical="center" wrapText="1"/>
    </xf>
    <xf numFmtId="0" fontId="9" fillId="4" borderId="92" xfId="0" applyFont="1" applyFill="1" applyBorder="1" applyAlignment="1">
      <alignment horizontal="right" vertical="center" wrapText="1"/>
    </xf>
    <xf numFmtId="4" fontId="9" fillId="4" borderId="93" xfId="0" applyNumberFormat="1" applyFont="1" applyFill="1" applyBorder="1" applyAlignment="1">
      <alignment horizontal="right" vertical="center" wrapText="1"/>
    </xf>
    <xf numFmtId="0" fontId="18" fillId="6" borderId="12" xfId="0" applyFont="1" applyFill="1" applyBorder="1" applyAlignment="1">
      <alignment horizontal="left" vertical="center" wrapText="1"/>
    </xf>
    <xf numFmtId="0" fontId="18" fillId="6" borderId="2" xfId="0" applyFont="1" applyFill="1" applyBorder="1" applyAlignment="1">
      <alignment horizontal="right" vertical="center" wrapText="1"/>
    </xf>
    <xf numFmtId="0" fontId="18" fillId="6" borderId="2" xfId="0" applyFont="1" applyFill="1" applyBorder="1" applyAlignment="1">
      <alignment horizontal="left" vertical="center" wrapText="1"/>
    </xf>
    <xf numFmtId="0" fontId="18" fillId="6" borderId="2" xfId="0" applyFont="1" applyFill="1" applyBorder="1" applyAlignment="1">
      <alignment horizontal="left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right" vertical="center" wrapText="1"/>
    </xf>
    <xf numFmtId="0" fontId="9" fillId="9" borderId="1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right" vertical="center" wrapText="1"/>
    </xf>
    <xf numFmtId="0" fontId="9" fillId="9" borderId="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left" vertical="center" wrapText="1"/>
    </xf>
    <xf numFmtId="0" fontId="9" fillId="9" borderId="2" xfId="0" applyFont="1" applyFill="1" applyBorder="1" applyAlignment="1">
      <alignment horizontal="center" vertical="center" wrapText="1"/>
    </xf>
    <xf numFmtId="166" fontId="9" fillId="9" borderId="2" xfId="0" applyNumberFormat="1" applyFont="1" applyFill="1" applyBorder="1" applyAlignment="1">
      <alignment horizontal="right" vertical="center" wrapText="1"/>
    </xf>
    <xf numFmtId="4" fontId="9" fillId="9" borderId="2" xfId="0" applyNumberFormat="1" applyFont="1" applyFill="1" applyBorder="1" applyAlignment="1">
      <alignment horizontal="right" vertical="center" wrapText="1"/>
    </xf>
    <xf numFmtId="4" fontId="9" fillId="9" borderId="13" xfId="0" applyNumberFormat="1" applyFont="1" applyFill="1" applyBorder="1" applyAlignment="1">
      <alignment horizontal="right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righ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center" vertical="center" wrapText="1"/>
    </xf>
    <xf numFmtId="166" fontId="14" fillId="2" borderId="2" xfId="0" applyNumberFormat="1" applyFont="1" applyFill="1" applyBorder="1" applyAlignment="1">
      <alignment horizontal="right" vertical="center" wrapText="1"/>
    </xf>
    <xf numFmtId="4" fontId="14" fillId="2" borderId="2" xfId="0" applyNumberFormat="1" applyFont="1" applyFill="1" applyBorder="1" applyAlignment="1">
      <alignment horizontal="right" vertical="center" wrapText="1"/>
    </xf>
    <xf numFmtId="4" fontId="14" fillId="2" borderId="13" xfId="0" applyNumberFormat="1" applyFont="1" applyFill="1" applyBorder="1" applyAlignment="1">
      <alignment horizontal="right" vertical="center" wrapText="1"/>
    </xf>
    <xf numFmtId="0" fontId="14" fillId="3" borderId="1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righ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wrapText="1"/>
    </xf>
    <xf numFmtId="166" fontId="14" fillId="3" borderId="2" xfId="0" applyNumberFormat="1" applyFont="1" applyFill="1" applyBorder="1" applyAlignment="1">
      <alignment horizontal="right" vertical="center" wrapText="1"/>
    </xf>
    <xf numFmtId="4" fontId="14" fillId="3" borderId="2" xfId="0" applyNumberFormat="1" applyFont="1" applyFill="1" applyBorder="1" applyAlignment="1">
      <alignment horizontal="right" vertical="center" wrapText="1"/>
    </xf>
    <xf numFmtId="4" fontId="14" fillId="3" borderId="13" xfId="0" applyNumberFormat="1" applyFont="1" applyFill="1" applyBorder="1" applyAlignment="1">
      <alignment horizontal="right" vertical="center" wrapText="1"/>
    </xf>
    <xf numFmtId="0" fontId="14" fillId="6" borderId="78" xfId="0" applyFont="1" applyFill="1" applyBorder="1" applyAlignment="1">
      <alignment horizontal="right" vertical="center" wrapText="1"/>
    </xf>
    <xf numFmtId="4" fontId="14" fillId="6" borderId="79" xfId="0" applyNumberFormat="1" applyFont="1" applyFill="1" applyBorder="1" applyAlignment="1">
      <alignment horizontal="right" vertical="center" wrapText="1"/>
    </xf>
    <xf numFmtId="0" fontId="13" fillId="5" borderId="80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81" xfId="0" applyFont="1" applyFill="1" applyBorder="1" applyAlignment="1">
      <alignment horizontal="left" vertical="center" wrapText="1"/>
    </xf>
    <xf numFmtId="0" fontId="18" fillId="6" borderId="2" xfId="0" applyFont="1" applyFill="1" applyBorder="1" applyAlignment="1">
      <alignment horizontal="right" vertical="center" wrapText="1"/>
    </xf>
    <xf numFmtId="165" fontId="14" fillId="3" borderId="13" xfId="0" applyNumberFormat="1" applyFont="1" applyFill="1" applyBorder="1" applyAlignment="1">
      <alignment horizontal="right" vertical="center" wrapText="1"/>
    </xf>
    <xf numFmtId="0" fontId="18" fillId="6" borderId="88" xfId="0" applyFont="1" applyFill="1" applyBorder="1" applyAlignment="1">
      <alignment horizontal="center" vertical="center" wrapText="1"/>
    </xf>
    <xf numFmtId="0" fontId="18" fillId="6" borderId="89" xfId="0" applyFont="1" applyFill="1" applyBorder="1" applyAlignment="1">
      <alignment horizontal="right" vertical="center" wrapText="1"/>
    </xf>
    <xf numFmtId="0" fontId="18" fillId="6" borderId="90" xfId="0" applyFont="1" applyFill="1" applyBorder="1" applyAlignment="1">
      <alignment horizontal="right" vertical="center" wrapText="1"/>
    </xf>
    <xf numFmtId="0" fontId="9" fillId="4" borderId="85" xfId="0" applyFont="1" applyFill="1" applyBorder="1" applyAlignment="1">
      <alignment horizontal="left" vertical="center" wrapText="1"/>
    </xf>
    <xf numFmtId="0" fontId="9" fillId="4" borderId="86" xfId="0" applyFont="1" applyFill="1" applyBorder="1" applyAlignment="1">
      <alignment horizontal="left" vertical="center" wrapText="1"/>
    </xf>
    <xf numFmtId="0" fontId="9" fillId="4" borderId="86" xfId="0" applyFont="1" applyFill="1" applyBorder="1" applyAlignment="1">
      <alignment horizontal="left" vertical="center" wrapText="1"/>
    </xf>
    <xf numFmtId="0" fontId="9" fillId="4" borderId="86" xfId="0" applyFont="1" applyFill="1" applyBorder="1" applyAlignment="1">
      <alignment horizontal="right" vertical="center" wrapText="1"/>
    </xf>
    <xf numFmtId="4" fontId="9" fillId="4" borderId="87" xfId="0" applyNumberFormat="1" applyFont="1" applyFill="1" applyBorder="1" applyAlignment="1">
      <alignment horizontal="right" vertical="center" wrapText="1"/>
    </xf>
    <xf numFmtId="0" fontId="9" fillId="7" borderId="78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7" borderId="79" xfId="0" applyFont="1" applyFill="1" applyBorder="1" applyAlignment="1">
      <alignment horizontal="center" vertical="center"/>
    </xf>
    <xf numFmtId="10" fontId="9" fillId="7" borderId="83" xfId="0" applyNumberFormat="1" applyFont="1" applyFill="1" applyBorder="1" applyAlignment="1">
      <alignment horizontal="center" vertical="center"/>
    </xf>
    <xf numFmtId="10" fontId="9" fillId="7" borderId="84" xfId="0" applyNumberFormat="1" applyFont="1" applyFill="1" applyBorder="1" applyAlignment="1">
      <alignment horizontal="center" vertical="center"/>
    </xf>
    <xf numFmtId="0" fontId="25" fillId="7" borderId="50" xfId="0" applyFont="1" applyFill="1" applyBorder="1" applyAlignment="1">
      <alignment horizontal="center" vertical="center"/>
    </xf>
    <xf numFmtId="0" fontId="25" fillId="7" borderId="10" xfId="0" applyFont="1" applyFill="1" applyBorder="1" applyAlignment="1">
      <alignment horizontal="center" vertical="center"/>
    </xf>
    <xf numFmtId="0" fontId="25" fillId="7" borderId="31" xfId="0" applyFont="1" applyFill="1" applyBorder="1" applyAlignment="1">
      <alignment horizontal="center" vertical="center"/>
    </xf>
    <xf numFmtId="0" fontId="25" fillId="7" borderId="51" xfId="0" applyFont="1" applyFill="1" applyBorder="1" applyAlignment="1">
      <alignment horizontal="center" vertical="center"/>
    </xf>
    <xf numFmtId="0" fontId="25" fillId="7" borderId="33" xfId="0" applyFont="1" applyFill="1" applyBorder="1" applyAlignment="1">
      <alignment horizontal="center" vertical="center"/>
    </xf>
    <xf numFmtId="0" fontId="25" fillId="7" borderId="52" xfId="0" applyFont="1" applyFill="1" applyBorder="1" applyAlignment="1">
      <alignment horizontal="center" vertical="center"/>
    </xf>
    <xf numFmtId="0" fontId="25" fillId="7" borderId="53" xfId="0" applyFont="1" applyFill="1" applyBorder="1" applyAlignment="1">
      <alignment horizontal="center" vertical="center"/>
    </xf>
    <xf numFmtId="0" fontId="25" fillId="7" borderId="54" xfId="0" applyFont="1" applyFill="1" applyBorder="1" applyAlignment="1">
      <alignment horizontal="center" vertical="center"/>
    </xf>
    <xf numFmtId="0" fontId="25" fillId="7" borderId="55" xfId="0" applyFont="1" applyFill="1" applyBorder="1" applyAlignment="1">
      <alignment horizontal="center" vertical="center"/>
    </xf>
    <xf numFmtId="0" fontId="26" fillId="7" borderId="56" xfId="0" applyFont="1" applyFill="1" applyBorder="1" applyAlignment="1">
      <alignment horizontal="center" vertical="center"/>
    </xf>
    <xf numFmtId="0" fontId="26" fillId="7" borderId="57" xfId="0" applyFont="1" applyFill="1" applyBorder="1" applyAlignment="1">
      <alignment horizontal="center" vertical="center"/>
    </xf>
    <xf numFmtId="0" fontId="26" fillId="7" borderId="58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left" vertical="center" wrapText="1"/>
    </xf>
    <xf numFmtId="10" fontId="28" fillId="0" borderId="60" xfId="0" applyNumberFormat="1" applyFont="1" applyBorder="1" applyAlignment="1">
      <alignment horizontal="center" vertical="center" shrinkToFit="1"/>
    </xf>
    <xf numFmtId="10" fontId="28" fillId="0" borderId="61" xfId="0" applyNumberFormat="1" applyFont="1" applyBorder="1" applyAlignment="1">
      <alignment horizontal="center" vertical="center" shrinkToFit="1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left" vertical="center" wrapText="1"/>
    </xf>
    <xf numFmtId="10" fontId="28" fillId="0" borderId="63" xfId="0" applyNumberFormat="1" applyFont="1" applyBorder="1" applyAlignment="1">
      <alignment horizontal="center" vertical="center" shrinkToFit="1"/>
    </xf>
    <xf numFmtId="10" fontId="28" fillId="0" borderId="64" xfId="0" applyNumberFormat="1" applyFont="1" applyBorder="1" applyAlignment="1">
      <alignment horizontal="center" vertical="center" shrinkToFit="1"/>
    </xf>
    <xf numFmtId="0" fontId="27" fillId="0" borderId="65" xfId="0" applyFont="1" applyBorder="1" applyAlignment="1">
      <alignment horizontal="center" vertical="center" wrapText="1"/>
    </xf>
    <xf numFmtId="0" fontId="27" fillId="0" borderId="66" xfId="0" applyFont="1" applyBorder="1" applyAlignment="1">
      <alignment horizontal="left" vertical="center" wrapText="1"/>
    </xf>
    <xf numFmtId="10" fontId="28" fillId="0" borderId="66" xfId="0" applyNumberFormat="1" applyFont="1" applyBorder="1" applyAlignment="1">
      <alignment horizontal="center" vertical="center" shrinkToFit="1"/>
    </xf>
    <xf numFmtId="10" fontId="28" fillId="0" borderId="67" xfId="0" applyNumberFormat="1" applyFont="1" applyBorder="1" applyAlignment="1">
      <alignment horizontal="center" vertical="center" shrinkToFit="1"/>
    </xf>
    <xf numFmtId="0" fontId="26" fillId="0" borderId="68" xfId="0" applyFont="1" applyBorder="1" applyAlignment="1">
      <alignment horizontal="center" vertical="center" wrapText="1"/>
    </xf>
    <xf numFmtId="0" fontId="26" fillId="0" borderId="69" xfId="0" applyFont="1" applyBorder="1" applyAlignment="1">
      <alignment horizontal="center" vertical="center" wrapText="1"/>
    </xf>
    <xf numFmtId="10" fontId="29" fillId="0" borderId="69" xfId="0" applyNumberFormat="1" applyFont="1" applyBorder="1" applyAlignment="1">
      <alignment horizontal="center" vertical="center" shrinkToFit="1"/>
    </xf>
    <xf numFmtId="0" fontId="26" fillId="7" borderId="56" xfId="0" applyFont="1" applyFill="1" applyBorder="1" applyAlignment="1">
      <alignment horizontal="center" vertical="center" wrapText="1"/>
    </xf>
    <xf numFmtId="0" fontId="26" fillId="7" borderId="57" xfId="0" applyFont="1" applyFill="1" applyBorder="1" applyAlignment="1">
      <alignment horizontal="center" vertical="center" wrapText="1"/>
    </xf>
    <xf numFmtId="0" fontId="26" fillId="7" borderId="58" xfId="0" applyFont="1" applyFill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10" fontId="29" fillId="0" borderId="70" xfId="0" applyNumberFormat="1" applyFont="1" applyBorder="1" applyAlignment="1">
      <alignment horizontal="center" vertical="center" shrinkToFit="1"/>
    </xf>
    <xf numFmtId="0" fontId="26" fillId="7" borderId="71" xfId="0" applyFont="1" applyFill="1" applyBorder="1" applyAlignment="1">
      <alignment horizontal="center" vertical="center" wrapText="1"/>
    </xf>
    <xf numFmtId="0" fontId="26" fillId="7" borderId="72" xfId="0" applyFont="1" applyFill="1" applyBorder="1" applyAlignment="1">
      <alignment horizontal="center" vertical="center" wrapText="1"/>
    </xf>
    <xf numFmtId="10" fontId="29" fillId="7" borderId="73" xfId="0" applyNumberFormat="1" applyFont="1" applyFill="1" applyBorder="1" applyAlignment="1">
      <alignment horizontal="center" vertical="center" shrinkToFit="1"/>
    </xf>
    <xf numFmtId="10" fontId="29" fillId="7" borderId="74" xfId="0" applyNumberFormat="1" applyFont="1" applyFill="1" applyBorder="1" applyAlignment="1">
      <alignment horizontal="center" vertical="center" shrinkToFit="1"/>
    </xf>
    <xf numFmtId="10" fontId="24" fillId="0" borderId="21" xfId="0" applyNumberFormat="1" applyFont="1" applyFill="1" applyBorder="1" applyAlignment="1" applyProtection="1">
      <alignment horizontal="center" vertical="center"/>
      <protection locked="0"/>
    </xf>
    <xf numFmtId="10" fontId="24" fillId="0" borderId="22" xfId="0" applyNumberFormat="1" applyFont="1" applyFill="1" applyBorder="1" applyAlignment="1" applyProtection="1">
      <alignment horizontal="center" vertical="center"/>
      <protection locked="0"/>
    </xf>
    <xf numFmtId="10" fontId="24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7" borderId="0" xfId="0" applyFont="1" applyFill="1" applyBorder="1" applyAlignment="1">
      <alignment horizontal="center" vertical="center" wrapText="1"/>
    </xf>
    <xf numFmtId="4" fontId="7" fillId="7" borderId="0" xfId="0" applyNumberFormat="1" applyFont="1" applyFill="1" applyBorder="1" applyAlignment="1">
      <alignment vertical="center"/>
    </xf>
    <xf numFmtId="49" fontId="17" fillId="7" borderId="0" xfId="0" applyNumberFormat="1" applyFont="1" applyFill="1" applyBorder="1" applyAlignment="1">
      <alignment vertical="center" wrapText="1"/>
    </xf>
    <xf numFmtId="4" fontId="7" fillId="7" borderId="0" xfId="0" applyNumberFormat="1" applyFont="1" applyFill="1" applyBorder="1" applyAlignment="1">
      <alignment horizontal="right" vertical="center"/>
    </xf>
    <xf numFmtId="0" fontId="11" fillId="7" borderId="0" xfId="0" applyFont="1" applyFill="1" applyBorder="1" applyAlignment="1">
      <alignment horizontal="right" vertical="center"/>
    </xf>
    <xf numFmtId="0" fontId="13" fillId="0" borderId="99" xfId="0" applyFont="1" applyBorder="1" applyAlignment="1">
      <alignment horizontal="left" vertical="center" wrapText="1"/>
    </xf>
    <xf numFmtId="0" fontId="8" fillId="7" borderId="103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7" borderId="104" xfId="0" applyFont="1" applyFill="1" applyBorder="1" applyAlignment="1">
      <alignment horizontal="center" vertical="center" wrapText="1"/>
    </xf>
    <xf numFmtId="44" fontId="18" fillId="7" borderId="19" xfId="0" applyNumberFormat="1" applyFont="1" applyFill="1" applyBorder="1" applyAlignment="1">
      <alignment vertical="center"/>
    </xf>
    <xf numFmtId="10" fontId="18" fillId="7" borderId="105" xfId="0" applyNumberFormat="1" applyFont="1" applyFill="1" applyBorder="1" applyAlignment="1">
      <alignment vertical="center"/>
    </xf>
    <xf numFmtId="49" fontId="16" fillId="7" borderId="0" xfId="0" applyNumberFormat="1" applyFont="1" applyFill="1" applyBorder="1" applyAlignment="1">
      <alignment horizontal="left" vertical="center"/>
    </xf>
    <xf numFmtId="0" fontId="18" fillId="7" borderId="0" xfId="0" applyFont="1" applyFill="1" applyBorder="1" applyAlignment="1">
      <alignment horizontal="left" vertical="center" wrapText="1"/>
    </xf>
    <xf numFmtId="10" fontId="18" fillId="7" borderId="0" xfId="0" applyNumberFormat="1" applyFont="1" applyFill="1" applyBorder="1" applyAlignment="1" applyProtection="1">
      <alignment horizontal="left" vertical="center"/>
      <protection locked="0"/>
    </xf>
    <xf numFmtId="0" fontId="18" fillId="7" borderId="0" xfId="0" applyFont="1" applyFill="1" applyBorder="1" applyAlignment="1">
      <alignment horizontal="left" vertical="center"/>
    </xf>
    <xf numFmtId="0" fontId="12" fillId="7" borderId="0" xfId="0" applyFont="1" applyFill="1" applyBorder="1" applyAlignment="1">
      <alignment horizontal="right" vertical="center"/>
    </xf>
    <xf numFmtId="0" fontId="12" fillId="7" borderId="0" xfId="0" applyFont="1" applyFill="1" applyBorder="1" applyAlignment="1">
      <alignment horizontal="left" vertical="center" wrapText="1"/>
    </xf>
    <xf numFmtId="0" fontId="14" fillId="6" borderId="0" xfId="0" applyFont="1" applyFill="1" applyBorder="1" applyAlignment="1">
      <alignment horizontal="right" vertical="center" wrapText="1"/>
    </xf>
    <xf numFmtId="4" fontId="14" fillId="6" borderId="0" xfId="0" applyNumberFormat="1" applyFont="1" applyFill="1" applyBorder="1" applyAlignment="1">
      <alignment horizontal="right" vertical="center" wrapText="1"/>
    </xf>
    <xf numFmtId="0" fontId="14" fillId="6" borderId="0" xfId="0" applyFont="1" applyFill="1" applyBorder="1" applyAlignment="1">
      <alignment horizontal="right" vertical="center" wrapText="1"/>
    </xf>
    <xf numFmtId="0" fontId="14" fillId="6" borderId="82" xfId="0" applyFont="1" applyFill="1" applyBorder="1" applyAlignment="1">
      <alignment horizontal="right" vertical="center" wrapText="1"/>
    </xf>
    <xf numFmtId="0" fontId="14" fillId="6" borderId="83" xfId="0" applyFont="1" applyFill="1" applyBorder="1" applyAlignment="1">
      <alignment horizontal="right" vertical="center" wrapText="1"/>
    </xf>
    <xf numFmtId="4" fontId="14" fillId="6" borderId="83" xfId="0" applyNumberFormat="1" applyFont="1" applyFill="1" applyBorder="1" applyAlignment="1">
      <alignment horizontal="right" vertical="center" wrapText="1"/>
    </xf>
    <xf numFmtId="0" fontId="14" fillId="6" borderId="83" xfId="0" applyFont="1" applyFill="1" applyBorder="1" applyAlignment="1">
      <alignment horizontal="right" vertical="center" wrapText="1"/>
    </xf>
    <xf numFmtId="4" fontId="14" fillId="6" borderId="84" xfId="0" applyNumberFormat="1" applyFont="1" applyFill="1" applyBorder="1" applyAlignment="1">
      <alignment horizontal="right" vertical="center" wrapText="1"/>
    </xf>
    <xf numFmtId="49" fontId="11" fillId="7" borderId="20" xfId="11" applyNumberFormat="1" applyFont="1" applyFill="1" applyBorder="1" applyAlignment="1">
      <alignment horizontal="center" vertical="center"/>
    </xf>
    <xf numFmtId="49" fontId="11" fillId="7" borderId="9" xfId="11" applyNumberFormat="1" applyFont="1" applyFill="1" applyBorder="1" applyAlignment="1">
      <alignment horizontal="center" vertical="center"/>
    </xf>
    <xf numFmtId="49" fontId="11" fillId="7" borderId="9" xfId="11" applyNumberFormat="1" applyFont="1" applyFill="1" applyBorder="1" applyAlignment="1">
      <alignment horizontal="center" vertical="center" wrapText="1"/>
    </xf>
    <xf numFmtId="0" fontId="11" fillId="7" borderId="9" xfId="7" applyFont="1" applyFill="1" applyBorder="1" applyAlignment="1">
      <alignment horizontal="center" vertical="center"/>
    </xf>
    <xf numFmtId="167" fontId="11" fillId="7" borderId="9" xfId="12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 wrapText="1"/>
    </xf>
    <xf numFmtId="168" fontId="11" fillId="7" borderId="9" xfId="13" applyNumberFormat="1" applyFont="1" applyFill="1" applyBorder="1" applyAlignment="1">
      <alignment horizontal="center" vertical="center" wrapText="1"/>
    </xf>
    <xf numFmtId="168" fontId="11" fillId="7" borderId="17" xfId="13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right" vertical="center" wrapText="1"/>
    </xf>
    <xf numFmtId="2" fontId="14" fillId="0" borderId="9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0" fontId="7" fillId="7" borderId="79" xfId="0" applyNumberFormat="1" applyFont="1" applyFill="1" applyBorder="1" applyAlignment="1" applyProtection="1">
      <alignment horizontal="right" vertical="center"/>
      <protection locked="0"/>
    </xf>
    <xf numFmtId="4" fontId="7" fillId="7" borderId="79" xfId="0" applyNumberFormat="1" applyFont="1" applyFill="1" applyBorder="1" applyAlignment="1">
      <alignment horizontal="right" vertical="center"/>
    </xf>
    <xf numFmtId="14" fontId="7" fillId="7" borderId="79" xfId="1" applyNumberFormat="1" applyFont="1" applyFill="1" applyBorder="1" applyAlignment="1" applyProtection="1">
      <alignment horizontal="right" vertical="center"/>
      <protection locked="0"/>
    </xf>
    <xf numFmtId="44" fontId="7" fillId="7" borderId="79" xfId="1" applyFont="1" applyFill="1" applyBorder="1" applyAlignment="1" applyProtection="1">
      <alignment vertical="center"/>
      <protection locked="0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4" fontId="14" fillId="0" borderId="19" xfId="0" applyNumberFormat="1" applyFont="1" applyBorder="1" applyAlignment="1">
      <alignment horizontal="right" vertical="center" wrapText="1"/>
    </xf>
    <xf numFmtId="2" fontId="14" fillId="0" borderId="106" xfId="0" applyNumberFormat="1" applyFont="1" applyBorder="1" applyAlignment="1">
      <alignment horizontal="center" vertical="center"/>
    </xf>
    <xf numFmtId="0" fontId="14" fillId="0" borderId="107" xfId="0" applyFont="1" applyBorder="1" applyAlignment="1">
      <alignment horizontal="center" vertical="center"/>
    </xf>
    <xf numFmtId="167" fontId="8" fillId="0" borderId="21" xfId="10" applyFont="1" applyFill="1" applyBorder="1" applyAlignment="1">
      <alignment horizontal="center" vertical="center"/>
    </xf>
    <xf numFmtId="167" fontId="8" fillId="0" borderId="22" xfId="10" applyFont="1" applyFill="1" applyBorder="1" applyAlignment="1">
      <alignment horizontal="center" vertical="center"/>
    </xf>
    <xf numFmtId="167" fontId="8" fillId="0" borderId="23" xfId="10" applyFont="1" applyFill="1" applyBorder="1" applyAlignment="1">
      <alignment horizontal="center" vertical="center"/>
    </xf>
    <xf numFmtId="10" fontId="14" fillId="0" borderId="2" xfId="4" applyNumberFormat="1" applyFont="1" applyFill="1" applyBorder="1" applyAlignment="1">
      <alignment horizontal="center" vertical="center" wrapText="1"/>
    </xf>
    <xf numFmtId="10" fontId="14" fillId="0" borderId="19" xfId="4" applyNumberFormat="1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/>
    </xf>
    <xf numFmtId="49" fontId="10" fillId="7" borderId="0" xfId="0" applyNumberFormat="1" applyFont="1" applyFill="1" applyBorder="1" applyAlignment="1">
      <alignment horizontal="left" vertical="center"/>
    </xf>
    <xf numFmtId="49" fontId="10" fillId="7" borderId="0" xfId="0" quotePrefix="1" applyNumberFormat="1" applyFont="1" applyFill="1" applyBorder="1" applyAlignment="1">
      <alignment vertical="center" wrapText="1"/>
    </xf>
    <xf numFmtId="0" fontId="18" fillId="7" borderId="103" xfId="0" applyFont="1" applyFill="1" applyBorder="1" applyAlignment="1">
      <alignment horizontal="center" vertical="center"/>
    </xf>
    <xf numFmtId="0" fontId="18" fillId="7" borderId="104" xfId="0" applyFont="1" applyFill="1" applyBorder="1" applyAlignment="1">
      <alignment horizontal="center" vertical="center"/>
    </xf>
    <xf numFmtId="0" fontId="9" fillId="0" borderId="108" xfId="0" applyFont="1" applyBorder="1" applyAlignment="1">
      <alignment horizontal="left" vertical="center" wrapText="1"/>
    </xf>
    <xf numFmtId="44" fontId="9" fillId="0" borderId="5" xfId="0" applyNumberFormat="1" applyFont="1" applyBorder="1" applyAlignment="1">
      <alignment horizontal="right" vertical="center" wrapText="1"/>
    </xf>
    <xf numFmtId="164" fontId="9" fillId="0" borderId="109" xfId="0" applyNumberFormat="1" applyFont="1" applyBorder="1" applyAlignment="1">
      <alignment horizontal="righ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44" fontId="9" fillId="0" borderId="9" xfId="0" applyNumberFormat="1" applyFont="1" applyBorder="1" applyAlignment="1">
      <alignment horizontal="right" vertical="center" wrapText="1"/>
    </xf>
    <xf numFmtId="164" fontId="9" fillId="0" borderId="17" xfId="0" applyNumberFormat="1" applyFont="1" applyBorder="1" applyAlignment="1">
      <alignment horizontal="right" vertical="center" wrapText="1"/>
    </xf>
    <xf numFmtId="0" fontId="18" fillId="7" borderId="28" xfId="0" applyFont="1" applyFill="1" applyBorder="1" applyAlignment="1">
      <alignment horizontal="left" vertical="center" wrapText="1"/>
    </xf>
    <xf numFmtId="0" fontId="18" fillId="7" borderId="29" xfId="0" applyFont="1" applyFill="1" applyBorder="1" applyAlignment="1">
      <alignment horizontal="left" vertical="center" wrapText="1"/>
    </xf>
    <xf numFmtId="44" fontId="18" fillId="7" borderId="29" xfId="0" applyNumberFormat="1" applyFont="1" applyFill="1" applyBorder="1" applyAlignment="1">
      <alignment horizontal="right" vertical="center" wrapText="1"/>
    </xf>
    <xf numFmtId="10" fontId="18" fillId="7" borderId="30" xfId="0" applyNumberFormat="1" applyFont="1" applyFill="1" applyBorder="1" applyAlignment="1">
      <alignment horizontal="right" vertical="center" wrapText="1"/>
    </xf>
    <xf numFmtId="0" fontId="18" fillId="7" borderId="50" xfId="0" applyFont="1" applyFill="1" applyBorder="1" applyAlignment="1">
      <alignment horizontal="left" vertical="center" wrapText="1"/>
    </xf>
    <xf numFmtId="0" fontId="18" fillId="7" borderId="10" xfId="0" applyFont="1" applyFill="1" applyBorder="1" applyAlignment="1">
      <alignment horizontal="left" vertical="center" wrapText="1"/>
    </xf>
    <xf numFmtId="0" fontId="18" fillId="7" borderId="10" xfId="0" applyFont="1" applyFill="1" applyBorder="1" applyAlignment="1">
      <alignment horizontal="right" vertical="center" wrapText="1"/>
    </xf>
    <xf numFmtId="0" fontId="18" fillId="7" borderId="97" xfId="0" applyFont="1" applyFill="1" applyBorder="1" applyAlignment="1">
      <alignment horizontal="right" vertical="center" wrapText="1"/>
    </xf>
    <xf numFmtId="0" fontId="9" fillId="7" borderId="0" xfId="0" applyFont="1" applyFill="1" applyBorder="1" applyAlignment="1">
      <alignment horizontal="center" vertical="center"/>
    </xf>
    <xf numFmtId="49" fontId="10" fillId="7" borderId="0" xfId="0" applyNumberFormat="1" applyFont="1" applyFill="1" applyBorder="1" applyAlignment="1">
      <alignment horizontal="left" vertical="center"/>
    </xf>
    <xf numFmtId="49" fontId="10" fillId="7" borderId="0" xfId="0" quotePrefix="1" applyNumberFormat="1" applyFont="1" applyFill="1" applyBorder="1" applyAlignment="1">
      <alignment horizontal="left" vertical="center"/>
    </xf>
    <xf numFmtId="10" fontId="11" fillId="7" borderId="0" xfId="0" applyNumberFormat="1" applyFont="1" applyFill="1" applyBorder="1" applyAlignment="1" applyProtection="1">
      <alignment horizontal="left" vertical="center"/>
      <protection locked="0"/>
    </xf>
    <xf numFmtId="10" fontId="28" fillId="0" borderId="110" xfId="0" applyNumberFormat="1" applyFont="1" applyBorder="1" applyAlignment="1">
      <alignment horizontal="center" vertical="center" shrinkToFit="1"/>
    </xf>
  </cellXfs>
  <cellStyles count="14">
    <cellStyle name="Moeda" xfId="1" builtinId="4"/>
    <cellStyle name="Moeda 3" xfId="9" xr:uid="{BA22859A-BE1C-4790-9C2F-DF57030C771A}"/>
    <cellStyle name="Moeda 3 2 2 2 2" xfId="3" xr:uid="{3820F557-ECC4-4433-9CF1-85D6BD482D0A}"/>
    <cellStyle name="Normal" xfId="0" builtinId="0"/>
    <cellStyle name="Normal 2" xfId="5" xr:uid="{D1D31B2F-F573-4406-BA9D-C52DFA4E3D2C}"/>
    <cellStyle name="Normal 2 2 2" xfId="7" xr:uid="{B6A0665E-0A07-446C-BA11-AD3B6BF36D22}"/>
    <cellStyle name="Normal 2 3" xfId="11" xr:uid="{793582EE-4445-4E59-90EC-5CCE96EC076B}"/>
    <cellStyle name="Normal 5 2 2 2 2" xfId="8" xr:uid="{C373DDD0-0434-4026-ABEB-D28ABB67C339}"/>
    <cellStyle name="Normal 8 2" xfId="6" xr:uid="{922DCAA3-320D-4E43-837F-432144BD2950}"/>
    <cellStyle name="Porcentagem" xfId="4" builtinId="5"/>
    <cellStyle name="Porcentagem 3" xfId="2" xr:uid="{FA796FE1-B288-4B3B-AB2B-40E762BD3960}"/>
    <cellStyle name="Vírgula 13" xfId="13" xr:uid="{058FDA26-0112-4914-8BBC-FC786F4DB9D0}"/>
    <cellStyle name="Vírgula 4" xfId="10" xr:uid="{9F8BABF8-187E-44E2-A668-C19914FE7991}"/>
    <cellStyle name="Vírgula 5 2" xfId="12" xr:uid="{2F7657C9-6F12-4E72-A1C6-1C2FA6CB6080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1152525</xdr:colOff>
      <xdr:row>0</xdr:row>
      <xdr:rowOff>123825</xdr:rowOff>
    </xdr:from>
    <xdr:to>
      <xdr:col>3</xdr:col>
      <xdr:colOff>1009651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5107056-007A-4D1E-BD21-790033A41CD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123825"/>
          <a:ext cx="1266826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0</xdr:row>
      <xdr:rowOff>104776</xdr:rowOff>
    </xdr:from>
    <xdr:to>
      <xdr:col>1</xdr:col>
      <xdr:colOff>447675</xdr:colOff>
      <xdr:row>0</xdr:row>
      <xdr:rowOff>628650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6FB2780-62D4-4604-A45C-70F8627C96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04776"/>
          <a:ext cx="647700" cy="523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42335</xdr:colOff>
      <xdr:row>1</xdr:row>
      <xdr:rowOff>137584</xdr:rowOff>
    </xdr:from>
    <xdr:to>
      <xdr:col>2</xdr:col>
      <xdr:colOff>296335</xdr:colOff>
      <xdr:row>2</xdr:row>
      <xdr:rowOff>275167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E3D5829-08B1-4234-A71C-D7D24634B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918" y="328084"/>
          <a:ext cx="1016000" cy="751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677333</xdr:colOff>
      <xdr:row>1</xdr:row>
      <xdr:rowOff>169334</xdr:rowOff>
    </xdr:from>
    <xdr:to>
      <xdr:col>9</xdr:col>
      <xdr:colOff>307975</xdr:colOff>
      <xdr:row>3</xdr:row>
      <xdr:rowOff>74084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5855C90-B0AF-4177-B798-4E211BC3BAE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50" y="359834"/>
          <a:ext cx="1884892" cy="825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1</xdr:row>
      <xdr:rowOff>156633</xdr:rowOff>
    </xdr:from>
    <xdr:to>
      <xdr:col>2</xdr:col>
      <xdr:colOff>33867</xdr:colOff>
      <xdr:row>2</xdr:row>
      <xdr:rowOff>190500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810005E-CB7A-4EA7-AD2B-D35266462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347133"/>
          <a:ext cx="862542" cy="624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714375</xdr:colOff>
      <xdr:row>1</xdr:row>
      <xdr:rowOff>45509</xdr:rowOff>
    </xdr:from>
    <xdr:to>
      <xdr:col>9</xdr:col>
      <xdr:colOff>571500</xdr:colOff>
      <xdr:row>3</xdr:row>
      <xdr:rowOff>95250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7DA27D9-25C3-4772-A285-B71156DB03A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236009"/>
          <a:ext cx="1409700" cy="8403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</xdr:row>
      <xdr:rowOff>89959</xdr:rowOff>
    </xdr:from>
    <xdr:to>
      <xdr:col>1</xdr:col>
      <xdr:colOff>561975</xdr:colOff>
      <xdr:row>2</xdr:row>
      <xdr:rowOff>123826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0AB581A-BA7F-4E48-96C6-68F287D7B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80459"/>
          <a:ext cx="866775" cy="5958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152400</xdr:colOff>
      <xdr:row>1</xdr:row>
      <xdr:rowOff>64560</xdr:rowOff>
    </xdr:from>
    <xdr:to>
      <xdr:col>8</xdr:col>
      <xdr:colOff>142875</xdr:colOff>
      <xdr:row>2</xdr:row>
      <xdr:rowOff>114300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1E63B02-E97D-46F4-9AF2-7769FE7AE8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6275" y="255060"/>
          <a:ext cx="1143000" cy="61171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22</xdr:row>
      <xdr:rowOff>95250</xdr:rowOff>
    </xdr:from>
    <xdr:to>
      <xdr:col>6</xdr:col>
      <xdr:colOff>47625</xdr:colOff>
      <xdr:row>22</xdr:row>
      <xdr:rowOff>628650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A91B00EC-8CE9-4AE7-8B2F-24DBD71EE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5076825"/>
          <a:ext cx="34575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171449</xdr:colOff>
      <xdr:row>1</xdr:row>
      <xdr:rowOff>47626</xdr:rowOff>
    </xdr:from>
    <xdr:to>
      <xdr:col>8</xdr:col>
      <xdr:colOff>561974</xdr:colOff>
      <xdr:row>1</xdr:row>
      <xdr:rowOff>504826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29874C8-7F20-485D-BDA5-507A704C20D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399" y="238126"/>
          <a:ext cx="1076325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1</xdr:row>
      <xdr:rowOff>104776</xdr:rowOff>
    </xdr:from>
    <xdr:to>
      <xdr:col>1</xdr:col>
      <xdr:colOff>171450</xdr:colOff>
      <xdr:row>2</xdr:row>
      <xdr:rowOff>47625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DDBB00F-1F94-4A20-925F-4EAF9840E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95276"/>
          <a:ext cx="581025" cy="457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657224</xdr:colOff>
      <xdr:row>0</xdr:row>
      <xdr:rowOff>114301</xdr:rowOff>
    </xdr:from>
    <xdr:to>
      <xdr:col>2</xdr:col>
      <xdr:colOff>28574</xdr:colOff>
      <xdr:row>1</xdr:row>
      <xdr:rowOff>190500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C6B907A-4B78-4D59-934C-B5218A2D5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4" y="114301"/>
          <a:ext cx="885825" cy="695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484716</xdr:colOff>
      <xdr:row>0</xdr:row>
      <xdr:rowOff>131234</xdr:rowOff>
    </xdr:from>
    <xdr:to>
      <xdr:col>9</xdr:col>
      <xdr:colOff>390525</xdr:colOff>
      <xdr:row>1</xdr:row>
      <xdr:rowOff>38101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A5171CA-4810-409D-A96B-66D0FFB1524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9991" y="131234"/>
          <a:ext cx="1610784" cy="52599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257175</xdr:colOff>
      <xdr:row>7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EDBAB0A6-EF50-434C-9D14-0312E02FF6BA}"/>
            </a:ext>
          </a:extLst>
        </xdr:cNvPr>
        <xdr:cNvSpPr txBox="1"/>
      </xdr:nvSpPr>
      <xdr:spPr>
        <a:xfrm>
          <a:off x="540067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 editAs="oneCell">
    <xdr:from>
      <xdr:col>4</xdr:col>
      <xdr:colOff>495300</xdr:colOff>
      <xdr:row>1</xdr:row>
      <xdr:rowOff>171450</xdr:rowOff>
    </xdr:from>
    <xdr:to>
      <xdr:col>5</xdr:col>
      <xdr:colOff>962026</xdr:colOff>
      <xdr:row>1</xdr:row>
      <xdr:rowOff>600075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9E61EDD-6DC4-4E92-ADBE-722B404468B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7425" y="361950"/>
          <a:ext cx="1266826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</xdr:row>
      <xdr:rowOff>114301</xdr:rowOff>
    </xdr:from>
    <xdr:to>
      <xdr:col>1</xdr:col>
      <xdr:colOff>76200</xdr:colOff>
      <xdr:row>1</xdr:row>
      <xdr:rowOff>600075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5831BBA-9DE4-40B5-BF99-C05DB98AA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304801"/>
          <a:ext cx="647700" cy="4857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148167</xdr:colOff>
      <xdr:row>1</xdr:row>
      <xdr:rowOff>215107</xdr:rowOff>
    </xdr:from>
    <xdr:to>
      <xdr:col>2</xdr:col>
      <xdr:colOff>366711</xdr:colOff>
      <xdr:row>2</xdr:row>
      <xdr:rowOff>266700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DE03997-91D5-4E42-BBAD-E0F0C028C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967" y="405607"/>
          <a:ext cx="904345" cy="718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560387</xdr:colOff>
      <xdr:row>1</xdr:row>
      <xdr:rowOff>200819</xdr:rowOff>
    </xdr:from>
    <xdr:to>
      <xdr:col>8</xdr:col>
      <xdr:colOff>2427816</xdr:colOff>
      <xdr:row>3</xdr:row>
      <xdr:rowOff>8467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D085EFE-104D-4679-B5E5-980AB8CDE8F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4470" y="391319"/>
          <a:ext cx="1867429" cy="8024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DDF69-7B6C-4294-8069-A5770D8E7C21}">
  <sheetPr>
    <pageSetUpPr fitToPage="1"/>
  </sheetPr>
  <dimension ref="A1:D26"/>
  <sheetViews>
    <sheetView topLeftCell="A16" workbookViewId="0">
      <selection activeCell="H10" sqref="H10"/>
    </sheetView>
  </sheetViews>
  <sheetFormatPr defaultRowHeight="14.25" x14ac:dyDescent="0.2"/>
  <cols>
    <col min="1" max="1" width="11.375" customWidth="1"/>
    <col min="2" max="2" width="42.75" customWidth="1"/>
    <col min="3" max="3" width="18.5" customWidth="1"/>
    <col min="4" max="4" width="17.75" customWidth="1"/>
  </cols>
  <sheetData>
    <row r="1" spans="1:4" ht="55.5" customHeight="1" x14ac:dyDescent="0.2">
      <c r="A1" s="7" t="s">
        <v>350</v>
      </c>
      <c r="B1" s="8"/>
      <c r="C1" s="8"/>
      <c r="D1" s="9"/>
    </row>
    <row r="2" spans="1:4" ht="18" customHeight="1" x14ac:dyDescent="0.2">
      <c r="A2" s="123" t="s">
        <v>351</v>
      </c>
      <c r="B2" s="390"/>
      <c r="C2" s="390"/>
      <c r="D2" s="124"/>
    </row>
    <row r="3" spans="1:4" x14ac:dyDescent="0.2">
      <c r="A3" s="125" t="s">
        <v>444</v>
      </c>
      <c r="B3" s="391"/>
      <c r="C3" s="224"/>
      <c r="D3" s="126"/>
    </row>
    <row r="4" spans="1:4" x14ac:dyDescent="0.2">
      <c r="A4" s="127" t="s">
        <v>469</v>
      </c>
      <c r="B4" s="392"/>
      <c r="C4" s="392"/>
      <c r="D4" s="128"/>
    </row>
    <row r="5" spans="1:4" x14ac:dyDescent="0.2">
      <c r="A5" s="84" t="s">
        <v>357</v>
      </c>
      <c r="B5" s="223"/>
      <c r="C5" s="224"/>
      <c r="D5" s="126"/>
    </row>
    <row r="6" spans="1:4" ht="15" thickBot="1" x14ac:dyDescent="0.25">
      <c r="A6" s="19" t="s">
        <v>360</v>
      </c>
      <c r="B6" s="20">
        <v>46037</v>
      </c>
      <c r="C6" s="21" t="s">
        <v>361</v>
      </c>
      <c r="D6" s="24" t="s">
        <v>362</v>
      </c>
    </row>
    <row r="7" spans="1:4" ht="21" customHeight="1" thickBot="1" x14ac:dyDescent="0.25">
      <c r="A7" s="129" t="s">
        <v>68</v>
      </c>
      <c r="B7" s="130"/>
      <c r="C7" s="130"/>
      <c r="D7" s="131"/>
    </row>
    <row r="8" spans="1:4" ht="27.75" customHeight="1" thickBot="1" x14ac:dyDescent="0.25">
      <c r="A8" s="406" t="s">
        <v>0</v>
      </c>
      <c r="B8" s="407" t="s">
        <v>3</v>
      </c>
      <c r="C8" s="408" t="s">
        <v>8</v>
      </c>
      <c r="D8" s="409" t="s">
        <v>9</v>
      </c>
    </row>
    <row r="9" spans="1:4" ht="23.25" customHeight="1" thickBot="1" x14ac:dyDescent="0.25">
      <c r="A9" s="402">
        <v>1</v>
      </c>
      <c r="B9" s="403" t="s">
        <v>363</v>
      </c>
      <c r="C9" s="404">
        <f>SUM(C10:C17)</f>
        <v>828703.2799999998</v>
      </c>
      <c r="D9" s="405">
        <f>SUM(D10:D17)</f>
        <v>0.75119270065125643</v>
      </c>
    </row>
    <row r="10" spans="1:4" ht="24" customHeight="1" x14ac:dyDescent="0.2">
      <c r="A10" s="398" t="s">
        <v>392</v>
      </c>
      <c r="B10" s="399" t="s">
        <v>11</v>
      </c>
      <c r="C10" s="400">
        <f>'Orçamento Sintético'!I12</f>
        <v>12009.48</v>
      </c>
      <c r="D10" s="401">
        <f>C10/$C$26</f>
        <v>1.0886204908730723E-2</v>
      </c>
    </row>
    <row r="11" spans="1:4" ht="24" customHeight="1" x14ac:dyDescent="0.2">
      <c r="A11" s="101" t="s">
        <v>368</v>
      </c>
      <c r="B11" s="102" t="s">
        <v>25</v>
      </c>
      <c r="C11" s="132">
        <f>'Orçamento Sintético'!I16</f>
        <v>129870.28</v>
      </c>
      <c r="D11" s="133">
        <f t="shared" ref="D11:D25" si="0">C11/$C$26</f>
        <v>0.11772320530399596</v>
      </c>
    </row>
    <row r="12" spans="1:4" ht="24" customHeight="1" x14ac:dyDescent="0.2">
      <c r="A12" s="101" t="s">
        <v>371</v>
      </c>
      <c r="B12" s="102" t="s">
        <v>32</v>
      </c>
      <c r="C12" s="132">
        <f>'Orçamento Sintético'!I19</f>
        <v>147914.09</v>
      </c>
      <c r="D12" s="133">
        <f t="shared" si="0"/>
        <v>0.13407933504435146</v>
      </c>
    </row>
    <row r="13" spans="1:4" ht="24" customHeight="1" x14ac:dyDescent="0.2">
      <c r="A13" s="101" t="s">
        <v>393</v>
      </c>
      <c r="B13" s="102" t="s">
        <v>46</v>
      </c>
      <c r="C13" s="132">
        <f>'Orçamento Sintético'!I25</f>
        <v>293381.03999999998</v>
      </c>
      <c r="D13" s="133">
        <f t="shared" si="0"/>
        <v>0.26594041688537096</v>
      </c>
    </row>
    <row r="14" spans="1:4" ht="24" customHeight="1" x14ac:dyDescent="0.2">
      <c r="A14" s="101" t="s">
        <v>394</v>
      </c>
      <c r="B14" s="102" t="s">
        <v>49</v>
      </c>
      <c r="C14" s="132">
        <f>'Orçamento Sintético'!I27</f>
        <v>225638.39</v>
      </c>
      <c r="D14" s="133">
        <f t="shared" si="0"/>
        <v>0.2045338972891497</v>
      </c>
    </row>
    <row r="15" spans="1:4" ht="24" customHeight="1" x14ac:dyDescent="0.2">
      <c r="A15" s="101" t="s">
        <v>384</v>
      </c>
      <c r="B15" s="102" t="s">
        <v>56</v>
      </c>
      <c r="C15" s="132">
        <f>'Orçamento Sintético'!I32</f>
        <v>4388.84</v>
      </c>
      <c r="D15" s="133">
        <f t="shared" si="0"/>
        <v>3.9783414062585353E-3</v>
      </c>
    </row>
    <row r="16" spans="1:4" ht="24" customHeight="1" x14ac:dyDescent="0.2">
      <c r="A16" s="101" t="s">
        <v>395</v>
      </c>
      <c r="B16" s="102" t="s">
        <v>62</v>
      </c>
      <c r="C16" s="132">
        <f>'Orçamento Sintético'!I35</f>
        <v>12573.69</v>
      </c>
      <c r="D16" s="133">
        <f t="shared" si="0"/>
        <v>1.1397643011925447E-2</v>
      </c>
    </row>
    <row r="17" spans="1:4" ht="24" customHeight="1" thickBot="1" x14ac:dyDescent="0.25">
      <c r="A17" s="395" t="s">
        <v>396</v>
      </c>
      <c r="B17" s="134" t="s">
        <v>65</v>
      </c>
      <c r="C17" s="396">
        <f>'Orçamento Sintético'!I38</f>
        <v>2927.47</v>
      </c>
      <c r="D17" s="397">
        <f t="shared" si="0"/>
        <v>2.6536568014736634E-3</v>
      </c>
    </row>
    <row r="18" spans="1:4" ht="24.75" customHeight="1" thickBot="1" x14ac:dyDescent="0.25">
      <c r="A18" s="402">
        <v>2</v>
      </c>
      <c r="B18" s="403" t="s">
        <v>397</v>
      </c>
      <c r="C18" s="404">
        <f>SUM(C19:C25)</f>
        <v>274480.06999999995</v>
      </c>
      <c r="D18" s="405">
        <f>SUM(D19:D25)</f>
        <v>0.24880729934874388</v>
      </c>
    </row>
    <row r="19" spans="1:4" ht="24" customHeight="1" x14ac:dyDescent="0.2">
      <c r="A19" s="398" t="s">
        <v>406</v>
      </c>
      <c r="B19" s="399" t="s">
        <v>11</v>
      </c>
      <c r="C19" s="400">
        <f>'Orçamento Sintético'!I41</f>
        <v>6014.04</v>
      </c>
      <c r="D19" s="401">
        <f t="shared" si="0"/>
        <v>5.4515326033519286E-3</v>
      </c>
    </row>
    <row r="20" spans="1:4" ht="24" customHeight="1" x14ac:dyDescent="0.2">
      <c r="A20" s="101" t="s">
        <v>407</v>
      </c>
      <c r="B20" s="102" t="s">
        <v>25</v>
      </c>
      <c r="C20" s="132">
        <f>'Orçamento Sintético'!I45</f>
        <v>28642.51</v>
      </c>
      <c r="D20" s="133">
        <f t="shared" si="0"/>
        <v>2.5963508241853006E-2</v>
      </c>
    </row>
    <row r="21" spans="1:4" ht="24" customHeight="1" x14ac:dyDescent="0.2">
      <c r="A21" s="101" t="s">
        <v>412</v>
      </c>
      <c r="B21" s="102" t="s">
        <v>32</v>
      </c>
      <c r="C21" s="132">
        <f>'Orçamento Sintético'!I48</f>
        <v>104633.18</v>
      </c>
      <c r="D21" s="133">
        <f t="shared" si="0"/>
        <v>9.4846591004115521E-2</v>
      </c>
    </row>
    <row r="22" spans="1:4" ht="24" customHeight="1" x14ac:dyDescent="0.2">
      <c r="A22" s="101" t="s">
        <v>410</v>
      </c>
      <c r="B22" s="102" t="s">
        <v>46</v>
      </c>
      <c r="C22" s="132">
        <f>'Orçamento Sintético'!I54</f>
        <v>101244</v>
      </c>
      <c r="D22" s="133">
        <f t="shared" si="0"/>
        <v>9.1774409031825974E-2</v>
      </c>
    </row>
    <row r="23" spans="1:4" ht="24" customHeight="1" x14ac:dyDescent="0.2">
      <c r="A23" s="101" t="s">
        <v>418</v>
      </c>
      <c r="B23" s="102" t="s">
        <v>49</v>
      </c>
      <c r="C23" s="132">
        <f>'Orçamento Sintético'!I56</f>
        <v>30565.94</v>
      </c>
      <c r="D23" s="133">
        <f t="shared" si="0"/>
        <v>2.7707035281125308E-2</v>
      </c>
    </row>
    <row r="24" spans="1:4" ht="24" customHeight="1" x14ac:dyDescent="0.2">
      <c r="A24" s="101" t="s">
        <v>422</v>
      </c>
      <c r="B24" s="102" t="s">
        <v>56</v>
      </c>
      <c r="C24" s="132">
        <f>'Orçamento Sintético'!I61</f>
        <v>2519.54</v>
      </c>
      <c r="D24" s="133">
        <f t="shared" si="0"/>
        <v>2.2838814599585831E-3</v>
      </c>
    </row>
    <row r="25" spans="1:4" ht="24" customHeight="1" x14ac:dyDescent="0.2">
      <c r="A25" s="101" t="s">
        <v>425</v>
      </c>
      <c r="B25" s="102" t="s">
        <v>65</v>
      </c>
      <c r="C25" s="132">
        <f>'Orçamento Sintético'!I64</f>
        <v>860.86</v>
      </c>
      <c r="D25" s="133">
        <f t="shared" si="0"/>
        <v>7.8034172651354858E-4</v>
      </c>
    </row>
    <row r="26" spans="1:4" ht="21" customHeight="1" thickBot="1" x14ac:dyDescent="0.25">
      <c r="A26" s="393" t="s">
        <v>427</v>
      </c>
      <c r="B26" s="394"/>
      <c r="C26" s="348">
        <f>C9+C18</f>
        <v>1103183.3499999996</v>
      </c>
      <c r="D26" s="349">
        <f>D9+D18</f>
        <v>1.0000000000000002</v>
      </c>
    </row>
  </sheetData>
  <mergeCells count="4">
    <mergeCell ref="A7:D7"/>
    <mergeCell ref="A1:D1"/>
    <mergeCell ref="A2:D2"/>
    <mergeCell ref="A26:B26"/>
  </mergeCells>
  <phoneticPr fontId="6" type="noConversion"/>
  <pageMargins left="0.51181102362204722" right="0.51181102362204722" top="0.78740157480314965" bottom="0.78740157480314965" header="0.31496062992125984" footer="0.31496062992125984"/>
  <pageSetup paperSize="9" scale="94" orientation="portrait" r:id="rId1"/>
  <headerFoot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showWhiteSpace="0" topLeftCell="A55" zoomScale="90" zoomScaleNormal="90" workbookViewId="0">
      <selection activeCell="I8" sqref="I8"/>
    </sheetView>
  </sheetViews>
  <sheetFormatPr defaultRowHeight="14.25" x14ac:dyDescent="0.2"/>
  <cols>
    <col min="1" max="1" width="10.125" bestFit="1" customWidth="1"/>
    <col min="2" max="2" width="10" bestFit="1" customWidth="1"/>
    <col min="3" max="3" width="13.25" bestFit="1" customWidth="1"/>
    <col min="4" max="4" width="60" bestFit="1" customWidth="1"/>
    <col min="5" max="5" width="8" bestFit="1" customWidth="1"/>
    <col min="6" max="8" width="13.125" bestFit="1" customWidth="1"/>
    <col min="9" max="9" width="16.375" bestFit="1" customWidth="1"/>
    <col min="10" max="10" width="13.25" bestFit="1" customWidth="1"/>
  </cols>
  <sheetData>
    <row r="1" spans="1:10" ht="15" thickBot="1" x14ac:dyDescent="0.25"/>
    <row r="2" spans="1:10" ht="48" customHeight="1" x14ac:dyDescent="0.2">
      <c r="A2" s="57" t="s">
        <v>350</v>
      </c>
      <c r="B2" s="58"/>
      <c r="C2" s="58"/>
      <c r="D2" s="58"/>
      <c r="E2" s="58"/>
      <c r="F2" s="58"/>
      <c r="G2" s="58"/>
      <c r="H2" s="58"/>
      <c r="I2" s="58"/>
      <c r="J2" s="59"/>
    </row>
    <row r="3" spans="1:10" ht="24" customHeight="1" x14ac:dyDescent="0.2">
      <c r="A3" s="135" t="s">
        <v>351</v>
      </c>
      <c r="B3" s="339"/>
      <c r="C3" s="339"/>
      <c r="D3" s="339"/>
      <c r="E3" s="339"/>
      <c r="F3" s="339"/>
      <c r="G3" s="339"/>
      <c r="H3" s="339"/>
      <c r="I3" s="339"/>
      <c r="J3" s="136"/>
    </row>
    <row r="4" spans="1:10" ht="15.75" x14ac:dyDescent="0.2">
      <c r="A4" s="63"/>
      <c r="B4" s="207"/>
      <c r="C4" s="207"/>
      <c r="D4" s="207"/>
      <c r="E4" s="207"/>
      <c r="F4" s="207"/>
      <c r="G4" s="207"/>
      <c r="H4" s="207"/>
      <c r="I4" s="207"/>
      <c r="J4" s="65"/>
    </row>
    <row r="5" spans="1:10" ht="21" customHeight="1" x14ac:dyDescent="0.2">
      <c r="A5" s="137" t="s">
        <v>444</v>
      </c>
      <c r="B5" s="208"/>
      <c r="C5" s="209"/>
      <c r="D5" s="210"/>
      <c r="E5" s="211"/>
      <c r="F5" s="212"/>
      <c r="G5" s="212"/>
      <c r="H5" s="340"/>
      <c r="I5" s="209" t="s">
        <v>352</v>
      </c>
      <c r="J5" s="138">
        <v>0.23380000000000001</v>
      </c>
    </row>
    <row r="6" spans="1:10" ht="21" customHeight="1" x14ac:dyDescent="0.2">
      <c r="A6" s="139" t="s">
        <v>470</v>
      </c>
      <c r="B6" s="216"/>
      <c r="C6" s="216"/>
      <c r="D6" s="216"/>
      <c r="E6" s="216"/>
      <c r="F6" s="216"/>
      <c r="G6" s="216"/>
      <c r="H6" s="341"/>
      <c r="I6" s="342" t="s">
        <v>353</v>
      </c>
      <c r="J6" s="140" t="s">
        <v>356</v>
      </c>
    </row>
    <row r="7" spans="1:10" ht="20.25" customHeight="1" x14ac:dyDescent="0.2">
      <c r="A7" s="141" t="s">
        <v>357</v>
      </c>
      <c r="B7" s="220"/>
      <c r="C7" s="209"/>
      <c r="D7" s="210"/>
      <c r="E7" s="211"/>
      <c r="F7" s="221"/>
      <c r="G7" s="211"/>
      <c r="H7" s="209" t="s">
        <v>354</v>
      </c>
      <c r="I7" s="142">
        <f>I66</f>
        <v>1103183.3499999996</v>
      </c>
      <c r="J7" s="143"/>
    </row>
    <row r="8" spans="1:10" ht="16.5" thickBot="1" x14ac:dyDescent="0.25">
      <c r="A8" s="84"/>
      <c r="B8" s="223"/>
      <c r="C8" s="224"/>
      <c r="D8" s="225"/>
      <c r="E8" s="226"/>
      <c r="F8" s="227"/>
      <c r="G8" s="226"/>
      <c r="H8" s="343"/>
      <c r="I8" s="144" t="s">
        <v>355</v>
      </c>
      <c r="J8" s="145">
        <v>46037</v>
      </c>
    </row>
    <row r="9" spans="1:10" ht="25.5" customHeight="1" thickBot="1" x14ac:dyDescent="0.25">
      <c r="A9" s="92" t="s">
        <v>359</v>
      </c>
      <c r="B9" s="146"/>
      <c r="C9" s="146"/>
      <c r="D9" s="146"/>
      <c r="E9" s="146"/>
      <c r="F9" s="146"/>
      <c r="G9" s="146"/>
      <c r="H9" s="146"/>
      <c r="I9" s="146"/>
      <c r="J9" s="147"/>
    </row>
    <row r="10" spans="1:10" ht="30" customHeight="1" x14ac:dyDescent="0.2">
      <c r="A10" s="148" t="s">
        <v>0</v>
      </c>
      <c r="B10" s="149" t="s">
        <v>1</v>
      </c>
      <c r="C10" s="149" t="s">
        <v>2</v>
      </c>
      <c r="D10" s="149" t="s">
        <v>3</v>
      </c>
      <c r="E10" s="149" t="s">
        <v>4</v>
      </c>
      <c r="F10" s="149" t="s">
        <v>5</v>
      </c>
      <c r="G10" s="149" t="s">
        <v>6</v>
      </c>
      <c r="H10" s="149" t="s">
        <v>7</v>
      </c>
      <c r="I10" s="149" t="s">
        <v>8</v>
      </c>
      <c r="J10" s="150" t="s">
        <v>9</v>
      </c>
    </row>
    <row r="11" spans="1:10" ht="30" customHeight="1" x14ac:dyDescent="0.2">
      <c r="A11" s="148">
        <v>1</v>
      </c>
      <c r="B11" s="149"/>
      <c r="C11" s="149"/>
      <c r="D11" s="96" t="s">
        <v>363</v>
      </c>
      <c r="E11" s="149"/>
      <c r="F11" s="149"/>
      <c r="G11" s="149"/>
      <c r="H11" s="149"/>
      <c r="I11" s="151">
        <f>I12+I16+I19+I25+I27+I32+I35+I38</f>
        <v>828703.2799999998</v>
      </c>
      <c r="J11" s="152">
        <f>I11/$I$66</f>
        <v>0.75119270065125632</v>
      </c>
    </row>
    <row r="12" spans="1:10" ht="24" customHeight="1" x14ac:dyDescent="0.2">
      <c r="A12" s="153" t="s">
        <v>364</v>
      </c>
      <c r="B12" s="154" t="s">
        <v>10</v>
      </c>
      <c r="C12" s="154"/>
      <c r="D12" s="154" t="s">
        <v>11</v>
      </c>
      <c r="E12" s="155"/>
      <c r="F12" s="156"/>
      <c r="G12" s="157"/>
      <c r="H12" s="157"/>
      <c r="I12" s="157">
        <v>12009.48</v>
      </c>
      <c r="J12" s="152">
        <f>I12/$I$66</f>
        <v>1.0886204908730723E-2</v>
      </c>
    </row>
    <row r="13" spans="1:10" ht="39" customHeight="1" x14ac:dyDescent="0.2">
      <c r="A13" s="158" t="s">
        <v>365</v>
      </c>
      <c r="B13" s="159" t="s">
        <v>14</v>
      </c>
      <c r="C13" s="159" t="s">
        <v>15</v>
      </c>
      <c r="D13" s="159" t="s">
        <v>16</v>
      </c>
      <c r="E13" s="160" t="s">
        <v>17</v>
      </c>
      <c r="F13" s="161">
        <v>6</v>
      </c>
      <c r="G13" s="162">
        <v>475.04</v>
      </c>
      <c r="H13" s="162">
        <v>586.1</v>
      </c>
      <c r="I13" s="162">
        <v>3516.6</v>
      </c>
      <c r="J13" s="163">
        <f>I13/$I$66</f>
        <v>3.187684078081854E-3</v>
      </c>
    </row>
    <row r="14" spans="1:10" ht="39" customHeight="1" x14ac:dyDescent="0.2">
      <c r="A14" s="158" t="s">
        <v>366</v>
      </c>
      <c r="B14" s="159" t="s">
        <v>19</v>
      </c>
      <c r="C14" s="159" t="s">
        <v>15</v>
      </c>
      <c r="D14" s="159" t="s">
        <v>20</v>
      </c>
      <c r="E14" s="160" t="s">
        <v>17</v>
      </c>
      <c r="F14" s="161">
        <v>3217</v>
      </c>
      <c r="G14" s="162">
        <v>0.72</v>
      </c>
      <c r="H14" s="162">
        <v>0.88</v>
      </c>
      <c r="I14" s="162">
        <v>2830.96</v>
      </c>
      <c r="J14" s="163">
        <f t="shared" ref="J14:J39" si="0">I14/$I$66</f>
        <v>2.56617361021629E-3</v>
      </c>
    </row>
    <row r="15" spans="1:10" ht="24" customHeight="1" x14ac:dyDescent="0.2">
      <c r="A15" s="158" t="s">
        <v>367</v>
      </c>
      <c r="B15" s="159" t="s">
        <v>22</v>
      </c>
      <c r="C15" s="159" t="s">
        <v>23</v>
      </c>
      <c r="D15" s="159" t="s">
        <v>24</v>
      </c>
      <c r="E15" s="160" t="s">
        <v>17</v>
      </c>
      <c r="F15" s="161">
        <v>3217</v>
      </c>
      <c r="G15" s="162">
        <v>1.43</v>
      </c>
      <c r="H15" s="162">
        <v>1.76</v>
      </c>
      <c r="I15" s="162">
        <v>5661.92</v>
      </c>
      <c r="J15" s="163">
        <f t="shared" si="0"/>
        <v>5.13234722043258E-3</v>
      </c>
    </row>
    <row r="16" spans="1:10" ht="24" customHeight="1" x14ac:dyDescent="0.2">
      <c r="A16" s="153" t="s">
        <v>368</v>
      </c>
      <c r="B16" s="154" t="s">
        <v>10</v>
      </c>
      <c r="C16" s="154"/>
      <c r="D16" s="154" t="s">
        <v>25</v>
      </c>
      <c r="E16" s="155"/>
      <c r="F16" s="164"/>
      <c r="G16" s="157"/>
      <c r="H16" s="157"/>
      <c r="I16" s="157">
        <v>129870.28</v>
      </c>
      <c r="J16" s="152">
        <f>I16/$I$66</f>
        <v>0.11772320530399596</v>
      </c>
    </row>
    <row r="17" spans="1:10" ht="26.1" customHeight="1" x14ac:dyDescent="0.2">
      <c r="A17" s="158" t="s">
        <v>369</v>
      </c>
      <c r="B17" s="159" t="s">
        <v>26</v>
      </c>
      <c r="C17" s="159" t="s">
        <v>358</v>
      </c>
      <c r="D17" s="159" t="s">
        <v>28</v>
      </c>
      <c r="E17" s="160" t="s">
        <v>29</v>
      </c>
      <c r="F17" s="161">
        <v>643.4</v>
      </c>
      <c r="G17" s="162">
        <v>156.75</v>
      </c>
      <c r="H17" s="162">
        <v>193.39</v>
      </c>
      <c r="I17" s="162">
        <v>124427.12</v>
      </c>
      <c r="J17" s="163">
        <f t="shared" si="0"/>
        <v>0.11278915694295064</v>
      </c>
    </row>
    <row r="18" spans="1:10" ht="51.95" customHeight="1" x14ac:dyDescent="0.2">
      <c r="A18" s="158" t="s">
        <v>370</v>
      </c>
      <c r="B18" s="159" t="s">
        <v>30</v>
      </c>
      <c r="C18" s="159" t="s">
        <v>15</v>
      </c>
      <c r="D18" s="159" t="s">
        <v>31</v>
      </c>
      <c r="E18" s="160" t="s">
        <v>29</v>
      </c>
      <c r="F18" s="161">
        <v>643.4</v>
      </c>
      <c r="G18" s="162">
        <v>6.86</v>
      </c>
      <c r="H18" s="162">
        <v>8.4600000000000009</v>
      </c>
      <c r="I18" s="162">
        <v>5443.16</v>
      </c>
      <c r="J18" s="163">
        <f t="shared" si="0"/>
        <v>4.9340483610453342E-3</v>
      </c>
    </row>
    <row r="19" spans="1:10" ht="24" customHeight="1" x14ac:dyDescent="0.2">
      <c r="A19" s="153" t="s">
        <v>371</v>
      </c>
      <c r="B19" s="154" t="s">
        <v>10</v>
      </c>
      <c r="C19" s="154"/>
      <c r="D19" s="154" t="s">
        <v>32</v>
      </c>
      <c r="E19" s="155"/>
      <c r="F19" s="164"/>
      <c r="G19" s="157"/>
      <c r="H19" s="157"/>
      <c r="I19" s="157">
        <v>147914.09</v>
      </c>
      <c r="J19" s="152">
        <f>I19/$I$66</f>
        <v>0.13407933504435146</v>
      </c>
    </row>
    <row r="20" spans="1:10" ht="39" customHeight="1" x14ac:dyDescent="0.2">
      <c r="A20" s="158" t="s">
        <v>372</v>
      </c>
      <c r="B20" s="159" t="s">
        <v>33</v>
      </c>
      <c r="C20" s="159" t="s">
        <v>34</v>
      </c>
      <c r="D20" s="159" t="s">
        <v>35</v>
      </c>
      <c r="E20" s="160" t="s">
        <v>36</v>
      </c>
      <c r="F20" s="161">
        <v>694</v>
      </c>
      <c r="G20" s="162">
        <v>75.27</v>
      </c>
      <c r="H20" s="162">
        <v>92.86</v>
      </c>
      <c r="I20" s="162">
        <v>64444.84</v>
      </c>
      <c r="J20" s="163">
        <f t="shared" si="0"/>
        <v>5.8417161571555645E-2</v>
      </c>
    </row>
    <row r="21" spans="1:10" ht="65.099999999999994" customHeight="1" x14ac:dyDescent="0.2">
      <c r="A21" s="158" t="s">
        <v>373</v>
      </c>
      <c r="B21" s="159" t="s">
        <v>37</v>
      </c>
      <c r="C21" s="159" t="s">
        <v>15</v>
      </c>
      <c r="D21" s="159" t="s">
        <v>38</v>
      </c>
      <c r="E21" s="160" t="s">
        <v>29</v>
      </c>
      <c r="F21" s="161">
        <v>148.32</v>
      </c>
      <c r="G21" s="162">
        <v>9.02</v>
      </c>
      <c r="H21" s="162">
        <v>11.12</v>
      </c>
      <c r="I21" s="162">
        <v>1649.31</v>
      </c>
      <c r="J21" s="163">
        <f t="shared" si="0"/>
        <v>1.4950461317241603E-3</v>
      </c>
    </row>
    <row r="22" spans="1:10" ht="51.95" customHeight="1" x14ac:dyDescent="0.2">
      <c r="A22" s="158" t="s">
        <v>374</v>
      </c>
      <c r="B22" s="159" t="s">
        <v>39</v>
      </c>
      <c r="C22" s="159" t="s">
        <v>15</v>
      </c>
      <c r="D22" s="159" t="s">
        <v>40</v>
      </c>
      <c r="E22" s="160" t="s">
        <v>36</v>
      </c>
      <c r="F22" s="161">
        <v>103</v>
      </c>
      <c r="G22" s="162">
        <v>475.22</v>
      </c>
      <c r="H22" s="162">
        <v>586.32000000000005</v>
      </c>
      <c r="I22" s="162">
        <v>60390.96</v>
      </c>
      <c r="J22" s="163">
        <f t="shared" si="0"/>
        <v>5.4742450563634797E-2</v>
      </c>
    </row>
    <row r="23" spans="1:10" ht="26.1" customHeight="1" x14ac:dyDescent="0.2">
      <c r="A23" s="158" t="s">
        <v>375</v>
      </c>
      <c r="B23" s="159" t="s">
        <v>41</v>
      </c>
      <c r="C23" s="159" t="s">
        <v>34</v>
      </c>
      <c r="D23" s="159" t="s">
        <v>42</v>
      </c>
      <c r="E23" s="160" t="s">
        <v>43</v>
      </c>
      <c r="F23" s="161">
        <v>6</v>
      </c>
      <c r="G23" s="162">
        <v>2571.0700000000002</v>
      </c>
      <c r="H23" s="162">
        <v>3172.18</v>
      </c>
      <c r="I23" s="162">
        <v>19033.080000000002</v>
      </c>
      <c r="J23" s="163">
        <f t="shared" si="0"/>
        <v>1.7252870975617975E-2</v>
      </c>
    </row>
    <row r="24" spans="1:10" ht="65.099999999999994" customHeight="1" x14ac:dyDescent="0.2">
      <c r="A24" s="158" t="s">
        <v>376</v>
      </c>
      <c r="B24" s="159" t="s">
        <v>44</v>
      </c>
      <c r="C24" s="159" t="s">
        <v>15</v>
      </c>
      <c r="D24" s="159" t="s">
        <v>45</v>
      </c>
      <c r="E24" s="160" t="s">
        <v>29</v>
      </c>
      <c r="F24" s="161">
        <v>96.57</v>
      </c>
      <c r="G24" s="162">
        <v>20.11</v>
      </c>
      <c r="H24" s="162">
        <v>24.81</v>
      </c>
      <c r="I24" s="162">
        <v>2395.9</v>
      </c>
      <c r="J24" s="163">
        <f t="shared" si="0"/>
        <v>2.1718058018188914E-3</v>
      </c>
    </row>
    <row r="25" spans="1:10" ht="24" customHeight="1" x14ac:dyDescent="0.2">
      <c r="A25" s="153" t="s">
        <v>377</v>
      </c>
      <c r="B25" s="154" t="s">
        <v>10</v>
      </c>
      <c r="C25" s="154"/>
      <c r="D25" s="154" t="s">
        <v>46</v>
      </c>
      <c r="E25" s="155"/>
      <c r="F25" s="164"/>
      <c r="G25" s="157"/>
      <c r="H25" s="157"/>
      <c r="I25" s="157">
        <v>293381.03999999998</v>
      </c>
      <c r="J25" s="152">
        <f>I25/$I$66</f>
        <v>0.26594041688537096</v>
      </c>
    </row>
    <row r="26" spans="1:10" ht="39" customHeight="1" x14ac:dyDescent="0.2">
      <c r="A26" s="158" t="s">
        <v>378</v>
      </c>
      <c r="B26" s="159" t="s">
        <v>47</v>
      </c>
      <c r="C26" s="159" t="s">
        <v>15</v>
      </c>
      <c r="D26" s="159" t="s">
        <v>48</v>
      </c>
      <c r="E26" s="160" t="s">
        <v>17</v>
      </c>
      <c r="F26" s="161">
        <v>2071.9</v>
      </c>
      <c r="G26" s="162">
        <v>114.77</v>
      </c>
      <c r="H26" s="162">
        <v>141.6</v>
      </c>
      <c r="I26" s="162">
        <v>293381.03999999998</v>
      </c>
      <c r="J26" s="163">
        <f t="shared" si="0"/>
        <v>0.26594041688537096</v>
      </c>
    </row>
    <row r="27" spans="1:10" ht="24" customHeight="1" x14ac:dyDescent="0.2">
      <c r="A27" s="153" t="s">
        <v>379</v>
      </c>
      <c r="B27" s="154" t="s">
        <v>10</v>
      </c>
      <c r="C27" s="154"/>
      <c r="D27" s="154" t="s">
        <v>49</v>
      </c>
      <c r="E27" s="155"/>
      <c r="F27" s="164"/>
      <c r="G27" s="157"/>
      <c r="H27" s="157"/>
      <c r="I27" s="157">
        <v>225638.39</v>
      </c>
      <c r="J27" s="152">
        <f>I27/$I$66</f>
        <v>0.2045338972891497</v>
      </c>
    </row>
    <row r="28" spans="1:10" ht="26.1" customHeight="1" x14ac:dyDescent="0.2">
      <c r="A28" s="158" t="s">
        <v>380</v>
      </c>
      <c r="B28" s="159" t="s">
        <v>26</v>
      </c>
      <c r="C28" s="159" t="s">
        <v>358</v>
      </c>
      <c r="D28" s="159" t="s">
        <v>28</v>
      </c>
      <c r="E28" s="160" t="s">
        <v>29</v>
      </c>
      <c r="F28" s="161">
        <v>133.25</v>
      </c>
      <c r="G28" s="162">
        <v>156.75</v>
      </c>
      <c r="H28" s="162">
        <v>193.39</v>
      </c>
      <c r="I28" s="162">
        <v>25769.21</v>
      </c>
      <c r="J28" s="163">
        <f t="shared" si="0"/>
        <v>2.3358954792057011E-2</v>
      </c>
    </row>
    <row r="29" spans="1:10" ht="39" customHeight="1" x14ac:dyDescent="0.2">
      <c r="A29" s="158" t="s">
        <v>381</v>
      </c>
      <c r="B29" s="159" t="s">
        <v>50</v>
      </c>
      <c r="C29" s="159" t="s">
        <v>15</v>
      </c>
      <c r="D29" s="159" t="s">
        <v>51</v>
      </c>
      <c r="E29" s="160" t="s">
        <v>29</v>
      </c>
      <c r="F29" s="161">
        <v>49.97</v>
      </c>
      <c r="G29" s="162">
        <v>1108.48</v>
      </c>
      <c r="H29" s="162">
        <v>1367.64</v>
      </c>
      <c r="I29" s="162">
        <v>68340.97</v>
      </c>
      <c r="J29" s="163">
        <f t="shared" si="0"/>
        <v>6.1948877310376398E-2</v>
      </c>
    </row>
    <row r="30" spans="1:10" ht="26.1" customHeight="1" x14ac:dyDescent="0.2">
      <c r="A30" s="158" t="s">
        <v>382</v>
      </c>
      <c r="B30" s="159" t="s">
        <v>52</v>
      </c>
      <c r="C30" s="159" t="s">
        <v>34</v>
      </c>
      <c r="D30" s="159" t="s">
        <v>53</v>
      </c>
      <c r="E30" s="160" t="s">
        <v>36</v>
      </c>
      <c r="F30" s="161">
        <v>694</v>
      </c>
      <c r="G30" s="162">
        <v>106.91</v>
      </c>
      <c r="H30" s="162">
        <v>131.9</v>
      </c>
      <c r="I30" s="162">
        <v>91538.6</v>
      </c>
      <c r="J30" s="163">
        <f t="shared" si="0"/>
        <v>8.2976778066855369E-2</v>
      </c>
    </row>
    <row r="31" spans="1:10" ht="27.75" customHeight="1" x14ac:dyDescent="0.2">
      <c r="A31" s="158" t="s">
        <v>383</v>
      </c>
      <c r="B31" s="159" t="s">
        <v>54</v>
      </c>
      <c r="C31" s="159" t="s">
        <v>15</v>
      </c>
      <c r="D31" s="159" t="s">
        <v>55</v>
      </c>
      <c r="E31" s="160" t="s">
        <v>17</v>
      </c>
      <c r="F31" s="161">
        <v>176.82</v>
      </c>
      <c r="G31" s="162">
        <v>183.31</v>
      </c>
      <c r="H31" s="162">
        <v>226.16</v>
      </c>
      <c r="I31" s="162">
        <v>39989.61</v>
      </c>
      <c r="J31" s="163">
        <f t="shared" si="0"/>
        <v>3.6249287119860911E-2</v>
      </c>
    </row>
    <row r="32" spans="1:10" ht="24" customHeight="1" x14ac:dyDescent="0.2">
      <c r="A32" s="153" t="s">
        <v>384</v>
      </c>
      <c r="B32" s="154" t="s">
        <v>10</v>
      </c>
      <c r="C32" s="154"/>
      <c r="D32" s="154" t="s">
        <v>56</v>
      </c>
      <c r="E32" s="155"/>
      <c r="F32" s="164"/>
      <c r="G32" s="157"/>
      <c r="H32" s="157"/>
      <c r="I32" s="157">
        <v>4388.84</v>
      </c>
      <c r="J32" s="152">
        <f>I32/$I$66</f>
        <v>3.9783414062585353E-3</v>
      </c>
    </row>
    <row r="33" spans="1:10" ht="26.1" customHeight="1" x14ac:dyDescent="0.2">
      <c r="A33" s="158" t="s">
        <v>385</v>
      </c>
      <c r="B33" s="159" t="s">
        <v>57</v>
      </c>
      <c r="C33" s="159" t="s">
        <v>34</v>
      </c>
      <c r="D33" s="159" t="s">
        <v>58</v>
      </c>
      <c r="E33" s="160" t="s">
        <v>59</v>
      </c>
      <c r="F33" s="161">
        <v>3</v>
      </c>
      <c r="G33" s="162">
        <v>527.03</v>
      </c>
      <c r="H33" s="162">
        <v>650.24</v>
      </c>
      <c r="I33" s="162">
        <v>1950.72</v>
      </c>
      <c r="J33" s="163">
        <f t="shared" si="0"/>
        <v>1.7682645409758955E-3</v>
      </c>
    </row>
    <row r="34" spans="1:10" ht="24" customHeight="1" x14ac:dyDescent="0.2">
      <c r="A34" s="158" t="s">
        <v>386</v>
      </c>
      <c r="B34" s="159" t="s">
        <v>60</v>
      </c>
      <c r="C34" s="159" t="s">
        <v>34</v>
      </c>
      <c r="D34" s="159" t="s">
        <v>61</v>
      </c>
      <c r="E34" s="160" t="s">
        <v>43</v>
      </c>
      <c r="F34" s="161">
        <v>4</v>
      </c>
      <c r="G34" s="162">
        <v>494.03</v>
      </c>
      <c r="H34" s="162">
        <v>609.53</v>
      </c>
      <c r="I34" s="162">
        <v>2438.12</v>
      </c>
      <c r="J34" s="163">
        <f t="shared" si="0"/>
        <v>2.2100768652826394E-3</v>
      </c>
    </row>
    <row r="35" spans="1:10" ht="24" customHeight="1" x14ac:dyDescent="0.2">
      <c r="A35" s="153" t="s">
        <v>387</v>
      </c>
      <c r="B35" s="154" t="s">
        <v>10</v>
      </c>
      <c r="C35" s="154"/>
      <c r="D35" s="154" t="s">
        <v>62</v>
      </c>
      <c r="E35" s="155"/>
      <c r="F35" s="164"/>
      <c r="G35" s="157"/>
      <c r="H35" s="157"/>
      <c r="I35" s="157">
        <v>12573.69</v>
      </c>
      <c r="J35" s="152">
        <f>I35/$I$66</f>
        <v>1.1397643011925447E-2</v>
      </c>
    </row>
    <row r="36" spans="1:10" ht="24" customHeight="1" x14ac:dyDescent="0.2">
      <c r="A36" s="158" t="s">
        <v>388</v>
      </c>
      <c r="B36" s="159" t="s">
        <v>63</v>
      </c>
      <c r="C36" s="159" t="s">
        <v>358</v>
      </c>
      <c r="D36" s="159" t="s">
        <v>64</v>
      </c>
      <c r="E36" s="160" t="s">
        <v>29</v>
      </c>
      <c r="F36" s="161">
        <v>6.84</v>
      </c>
      <c r="G36" s="162">
        <v>381.44</v>
      </c>
      <c r="H36" s="162">
        <v>470.62</v>
      </c>
      <c r="I36" s="162">
        <v>3219.04</v>
      </c>
      <c r="J36" s="163">
        <f t="shared" si="0"/>
        <v>2.917955569217031E-3</v>
      </c>
    </row>
    <row r="37" spans="1:10" ht="39" customHeight="1" x14ac:dyDescent="0.2">
      <c r="A37" s="158" t="s">
        <v>389</v>
      </c>
      <c r="B37" s="159" t="s">
        <v>50</v>
      </c>
      <c r="C37" s="159" t="s">
        <v>15</v>
      </c>
      <c r="D37" s="159" t="s">
        <v>51</v>
      </c>
      <c r="E37" s="160" t="s">
        <v>29</v>
      </c>
      <c r="F37" s="161">
        <v>6.84</v>
      </c>
      <c r="G37" s="162">
        <v>1108.48</v>
      </c>
      <c r="H37" s="162">
        <v>1367.64</v>
      </c>
      <c r="I37" s="162">
        <v>9354.65</v>
      </c>
      <c r="J37" s="163">
        <f t="shared" si="0"/>
        <v>8.4796874427084147E-3</v>
      </c>
    </row>
    <row r="38" spans="1:10" ht="24" customHeight="1" x14ac:dyDescent="0.2">
      <c r="A38" s="153" t="s">
        <v>390</v>
      </c>
      <c r="B38" s="154" t="s">
        <v>10</v>
      </c>
      <c r="C38" s="154"/>
      <c r="D38" s="154" t="s">
        <v>65</v>
      </c>
      <c r="E38" s="155"/>
      <c r="F38" s="164"/>
      <c r="G38" s="157"/>
      <c r="H38" s="157"/>
      <c r="I38" s="157">
        <v>2927.47</v>
      </c>
      <c r="J38" s="152">
        <f>I38/$I$66</f>
        <v>2.6536568014736634E-3</v>
      </c>
    </row>
    <row r="39" spans="1:10" ht="26.1" customHeight="1" x14ac:dyDescent="0.2">
      <c r="A39" s="158" t="s">
        <v>391</v>
      </c>
      <c r="B39" s="159" t="s">
        <v>66</v>
      </c>
      <c r="C39" s="159" t="s">
        <v>15</v>
      </c>
      <c r="D39" s="159" t="s">
        <v>67</v>
      </c>
      <c r="E39" s="160" t="s">
        <v>17</v>
      </c>
      <c r="F39" s="161">
        <v>3217</v>
      </c>
      <c r="G39" s="162">
        <v>0.74</v>
      </c>
      <c r="H39" s="162">
        <v>0.91</v>
      </c>
      <c r="I39" s="162">
        <v>2927.47</v>
      </c>
      <c r="J39" s="163">
        <f t="shared" si="0"/>
        <v>2.6536568014736634E-3</v>
      </c>
    </row>
    <row r="40" spans="1:10" ht="25.5" customHeight="1" x14ac:dyDescent="0.2">
      <c r="A40" s="148">
        <v>2</v>
      </c>
      <c r="B40" s="149"/>
      <c r="C40" s="149"/>
      <c r="D40" s="96" t="s">
        <v>397</v>
      </c>
      <c r="E40" s="149"/>
      <c r="F40" s="149"/>
      <c r="G40" s="149"/>
      <c r="H40" s="149"/>
      <c r="I40" s="151">
        <f>I41+I45+I48+I54+I56+I61+I64</f>
        <v>274480.06999999995</v>
      </c>
      <c r="J40" s="152">
        <f>I40/$I$66</f>
        <v>0.24880729934874382</v>
      </c>
    </row>
    <row r="41" spans="1:10" ht="21.75" customHeight="1" x14ac:dyDescent="0.2">
      <c r="A41" s="232" t="s">
        <v>406</v>
      </c>
      <c r="B41" s="165" t="s">
        <v>10</v>
      </c>
      <c r="C41" s="165"/>
      <c r="D41" s="165" t="s">
        <v>11</v>
      </c>
      <c r="E41" s="166"/>
      <c r="F41" s="167"/>
      <c r="G41" s="167"/>
      <c r="H41" s="168"/>
      <c r="I41" s="168">
        <v>6014.04</v>
      </c>
      <c r="J41" s="152">
        <f>I41/$I$66</f>
        <v>5.4515326033519286E-3</v>
      </c>
    </row>
    <row r="42" spans="1:10" ht="25.5" x14ac:dyDescent="0.2">
      <c r="A42" s="233" t="s">
        <v>13</v>
      </c>
      <c r="B42" s="169" t="s">
        <v>14</v>
      </c>
      <c r="C42" s="169" t="s">
        <v>15</v>
      </c>
      <c r="D42" s="169" t="s">
        <v>16</v>
      </c>
      <c r="E42" s="170" t="s">
        <v>17</v>
      </c>
      <c r="F42" s="171">
        <v>6</v>
      </c>
      <c r="G42" s="172">
        <v>475.04</v>
      </c>
      <c r="H42" s="172">
        <v>586.1</v>
      </c>
      <c r="I42" s="172">
        <v>3516.6</v>
      </c>
      <c r="J42" s="163">
        <f t="shared" ref="J42:J44" si="1">I42/$I$66</f>
        <v>3.187684078081854E-3</v>
      </c>
    </row>
    <row r="43" spans="1:10" ht="39.75" customHeight="1" x14ac:dyDescent="0.2">
      <c r="A43" s="233" t="s">
        <v>18</v>
      </c>
      <c r="B43" s="169" t="s">
        <v>19</v>
      </c>
      <c r="C43" s="169" t="s">
        <v>15</v>
      </c>
      <c r="D43" s="169" t="s">
        <v>20</v>
      </c>
      <c r="E43" s="170" t="s">
        <v>17</v>
      </c>
      <c r="F43" s="171">
        <v>946</v>
      </c>
      <c r="G43" s="172">
        <v>0.72</v>
      </c>
      <c r="H43" s="172">
        <v>0.88</v>
      </c>
      <c r="I43" s="172">
        <v>832.48</v>
      </c>
      <c r="J43" s="163">
        <f t="shared" si="1"/>
        <v>7.54616175090025E-4</v>
      </c>
    </row>
    <row r="44" spans="1:10" ht="21" customHeight="1" x14ac:dyDescent="0.2">
      <c r="A44" s="233" t="s">
        <v>21</v>
      </c>
      <c r="B44" s="159" t="s">
        <v>22</v>
      </c>
      <c r="C44" s="159" t="s">
        <v>23</v>
      </c>
      <c r="D44" s="159" t="s">
        <v>24</v>
      </c>
      <c r="E44" s="160" t="s">
        <v>17</v>
      </c>
      <c r="F44" s="171">
        <v>946</v>
      </c>
      <c r="G44" s="162">
        <v>1.43</v>
      </c>
      <c r="H44" s="162">
        <v>1.76</v>
      </c>
      <c r="I44" s="172">
        <v>1664.96</v>
      </c>
      <c r="J44" s="163">
        <f t="shared" si="1"/>
        <v>1.50923235018005E-3</v>
      </c>
    </row>
    <row r="45" spans="1:10" ht="22.5" customHeight="1" x14ac:dyDescent="0.2">
      <c r="A45" s="232" t="s">
        <v>407</v>
      </c>
      <c r="B45" s="165" t="s">
        <v>10</v>
      </c>
      <c r="C45" s="165"/>
      <c r="D45" s="165" t="s">
        <v>398</v>
      </c>
      <c r="E45" s="166"/>
      <c r="F45" s="173"/>
      <c r="G45" s="174"/>
      <c r="H45" s="174"/>
      <c r="I45" s="174">
        <v>28642.51</v>
      </c>
      <c r="J45" s="152">
        <f>I45/$I$66</f>
        <v>2.5963508241853006E-2</v>
      </c>
    </row>
    <row r="46" spans="1:10" ht="24" customHeight="1" x14ac:dyDescent="0.2">
      <c r="A46" s="233" t="s">
        <v>408</v>
      </c>
      <c r="B46" s="159" t="s">
        <v>26</v>
      </c>
      <c r="C46" s="159" t="s">
        <v>358</v>
      </c>
      <c r="D46" s="159" t="s">
        <v>28</v>
      </c>
      <c r="E46" s="160" t="s">
        <v>29</v>
      </c>
      <c r="F46" s="171">
        <v>141.9</v>
      </c>
      <c r="G46" s="162">
        <v>156.75</v>
      </c>
      <c r="H46" s="162">
        <v>193.39</v>
      </c>
      <c r="I46" s="172">
        <v>27442.04</v>
      </c>
      <c r="J46" s="163">
        <f t="shared" ref="J46:J65" si="2">I46/$I$66</f>
        <v>2.4875321042508492E-2</v>
      </c>
    </row>
    <row r="47" spans="1:10" ht="38.25" x14ac:dyDescent="0.2">
      <c r="A47" s="233" t="s">
        <v>409</v>
      </c>
      <c r="B47" s="169" t="s">
        <v>30</v>
      </c>
      <c r="C47" s="169" t="s">
        <v>15</v>
      </c>
      <c r="D47" s="169" t="s">
        <v>31</v>
      </c>
      <c r="E47" s="170" t="s">
        <v>29</v>
      </c>
      <c r="F47" s="171">
        <v>141.9</v>
      </c>
      <c r="G47" s="172">
        <v>6.86</v>
      </c>
      <c r="H47" s="172">
        <v>8.4600000000000009</v>
      </c>
      <c r="I47" s="172">
        <v>1200.47</v>
      </c>
      <c r="J47" s="163">
        <f t="shared" si="2"/>
        <v>1.0881871993445155E-3</v>
      </c>
    </row>
    <row r="48" spans="1:10" ht="28.5" customHeight="1" x14ac:dyDescent="0.2">
      <c r="A48" s="232" t="s">
        <v>412</v>
      </c>
      <c r="B48" s="165" t="s">
        <v>10</v>
      </c>
      <c r="C48" s="165"/>
      <c r="D48" s="165" t="s">
        <v>32</v>
      </c>
      <c r="E48" s="166"/>
      <c r="F48" s="173"/>
      <c r="G48" s="174"/>
      <c r="H48" s="174"/>
      <c r="I48" s="174">
        <v>104633.18</v>
      </c>
      <c r="J48" s="152">
        <f>I48/$I$66</f>
        <v>9.4846591004115521E-2</v>
      </c>
    </row>
    <row r="49" spans="1:10" ht="49.5" customHeight="1" x14ac:dyDescent="0.2">
      <c r="A49" s="233" t="s">
        <v>413</v>
      </c>
      <c r="B49" s="159" t="s">
        <v>33</v>
      </c>
      <c r="C49" s="159" t="s">
        <v>34</v>
      </c>
      <c r="D49" s="159" t="s">
        <v>35</v>
      </c>
      <c r="E49" s="160" t="s">
        <v>36</v>
      </c>
      <c r="F49" s="171">
        <v>220</v>
      </c>
      <c r="G49" s="162">
        <v>75.27</v>
      </c>
      <c r="H49" s="162">
        <v>92.86</v>
      </c>
      <c r="I49" s="172">
        <v>20429.2</v>
      </c>
      <c r="J49" s="163">
        <f t="shared" si="2"/>
        <v>1.8518408567351933E-2</v>
      </c>
    </row>
    <row r="50" spans="1:10" ht="51" x14ac:dyDescent="0.2">
      <c r="A50" s="233" t="s">
        <v>414</v>
      </c>
      <c r="B50" s="169" t="s">
        <v>37</v>
      </c>
      <c r="C50" s="169" t="s">
        <v>15</v>
      </c>
      <c r="D50" s="169" t="s">
        <v>38</v>
      </c>
      <c r="E50" s="170" t="s">
        <v>29</v>
      </c>
      <c r="F50" s="171">
        <v>201.6</v>
      </c>
      <c r="G50" s="172">
        <v>9.02</v>
      </c>
      <c r="H50" s="172">
        <v>11.12</v>
      </c>
      <c r="I50" s="172">
        <v>2241.79</v>
      </c>
      <c r="J50" s="163">
        <f t="shared" si="2"/>
        <v>2.0321100749027808E-3</v>
      </c>
    </row>
    <row r="51" spans="1:10" ht="38.25" x14ac:dyDescent="0.2">
      <c r="A51" s="233" t="s">
        <v>415</v>
      </c>
      <c r="B51" s="169" t="s">
        <v>39</v>
      </c>
      <c r="C51" s="169" t="s">
        <v>15</v>
      </c>
      <c r="D51" s="169" t="s">
        <v>40</v>
      </c>
      <c r="E51" s="170" t="s">
        <v>36</v>
      </c>
      <c r="F51" s="171">
        <v>112</v>
      </c>
      <c r="G51" s="172">
        <v>475.22</v>
      </c>
      <c r="H51" s="172">
        <v>586.32000000000005</v>
      </c>
      <c r="I51" s="172">
        <v>65667.839999999997</v>
      </c>
      <c r="J51" s="163">
        <f t="shared" si="2"/>
        <v>5.9525771486670841E-2</v>
      </c>
    </row>
    <row r="52" spans="1:10" ht="21" customHeight="1" x14ac:dyDescent="0.2">
      <c r="A52" s="233" t="s">
        <v>416</v>
      </c>
      <c r="B52" s="159" t="s">
        <v>41</v>
      </c>
      <c r="C52" s="159" t="s">
        <v>34</v>
      </c>
      <c r="D52" s="159" t="s">
        <v>42</v>
      </c>
      <c r="E52" s="160" t="s">
        <v>43</v>
      </c>
      <c r="F52" s="171">
        <v>4</v>
      </c>
      <c r="G52" s="162">
        <v>2571.0700000000002</v>
      </c>
      <c r="H52" s="162">
        <v>3172.18</v>
      </c>
      <c r="I52" s="172">
        <v>12688.72</v>
      </c>
      <c r="J52" s="163">
        <f t="shared" si="2"/>
        <v>1.1501913983745317E-2</v>
      </c>
    </row>
    <row r="53" spans="1:10" ht="51" x14ac:dyDescent="0.2">
      <c r="A53" s="233" t="s">
        <v>417</v>
      </c>
      <c r="B53" s="169" t="s">
        <v>44</v>
      </c>
      <c r="C53" s="169" t="s">
        <v>15</v>
      </c>
      <c r="D53" s="169" t="s">
        <v>399</v>
      </c>
      <c r="E53" s="170" t="s">
        <v>29</v>
      </c>
      <c r="F53" s="171">
        <v>145.33000000000001</v>
      </c>
      <c r="G53" s="172">
        <v>20.11</v>
      </c>
      <c r="H53" s="172">
        <v>24.81</v>
      </c>
      <c r="I53" s="172">
        <v>3605.63</v>
      </c>
      <c r="J53" s="163">
        <f t="shared" si="2"/>
        <v>3.2683868914446554E-3</v>
      </c>
    </row>
    <row r="54" spans="1:10" ht="24" customHeight="1" x14ac:dyDescent="0.2">
      <c r="A54" s="232" t="s">
        <v>410</v>
      </c>
      <c r="B54" s="165" t="s">
        <v>10</v>
      </c>
      <c r="C54" s="165"/>
      <c r="D54" s="165" t="s">
        <v>402</v>
      </c>
      <c r="E54" s="166"/>
      <c r="F54" s="173"/>
      <c r="G54" s="174"/>
      <c r="H54" s="174"/>
      <c r="I54" s="174">
        <v>101244</v>
      </c>
      <c r="J54" s="152">
        <f>I54/$I$66</f>
        <v>9.1774409031825974E-2</v>
      </c>
    </row>
    <row r="55" spans="1:10" ht="25.5" x14ac:dyDescent="0.2">
      <c r="A55" s="233" t="s">
        <v>411</v>
      </c>
      <c r="B55" s="169" t="s">
        <v>47</v>
      </c>
      <c r="C55" s="169" t="s">
        <v>15</v>
      </c>
      <c r="D55" s="169" t="s">
        <v>48</v>
      </c>
      <c r="E55" s="170" t="s">
        <v>17</v>
      </c>
      <c r="F55" s="171">
        <v>715</v>
      </c>
      <c r="G55" s="172">
        <v>114.77</v>
      </c>
      <c r="H55" s="172">
        <v>141.6</v>
      </c>
      <c r="I55" s="172">
        <v>101244</v>
      </c>
      <c r="J55" s="163">
        <f t="shared" si="2"/>
        <v>9.1774409031825974E-2</v>
      </c>
    </row>
    <row r="56" spans="1:10" ht="24" customHeight="1" x14ac:dyDescent="0.2">
      <c r="A56" s="232" t="s">
        <v>418</v>
      </c>
      <c r="B56" s="165" t="s">
        <v>10</v>
      </c>
      <c r="C56" s="165"/>
      <c r="D56" s="165" t="s">
        <v>403</v>
      </c>
      <c r="E56" s="166"/>
      <c r="F56" s="173"/>
      <c r="G56" s="174"/>
      <c r="H56" s="174"/>
      <c r="I56" s="174">
        <v>30565.94</v>
      </c>
      <c r="J56" s="152">
        <f>I56/$I$66</f>
        <v>2.7707035281125308E-2</v>
      </c>
    </row>
    <row r="57" spans="1:10" ht="26.25" customHeight="1" x14ac:dyDescent="0.2">
      <c r="A57" s="233" t="s">
        <v>419</v>
      </c>
      <c r="B57" s="169" t="s">
        <v>26</v>
      </c>
      <c r="C57" s="169" t="s">
        <v>27</v>
      </c>
      <c r="D57" s="169" t="s">
        <v>28</v>
      </c>
      <c r="E57" s="170" t="s">
        <v>29</v>
      </c>
      <c r="F57" s="171">
        <v>21.12</v>
      </c>
      <c r="G57" s="172">
        <v>156.75</v>
      </c>
      <c r="H57" s="172">
        <v>193.39</v>
      </c>
      <c r="I57" s="172">
        <v>4084.39</v>
      </c>
      <c r="J57" s="163">
        <f t="shared" si="2"/>
        <v>3.7023673354025888E-3</v>
      </c>
    </row>
    <row r="58" spans="1:10" ht="38.25" x14ac:dyDescent="0.2">
      <c r="A58" s="233" t="s">
        <v>420</v>
      </c>
      <c r="B58" s="169" t="s">
        <v>50</v>
      </c>
      <c r="C58" s="169" t="s">
        <v>15</v>
      </c>
      <c r="D58" s="169" t="s">
        <v>51</v>
      </c>
      <c r="E58" s="170" t="s">
        <v>29</v>
      </c>
      <c r="F58" s="171">
        <v>7.92</v>
      </c>
      <c r="G58" s="172">
        <v>1108.48</v>
      </c>
      <c r="H58" s="172">
        <v>1367.64</v>
      </c>
      <c r="I58" s="172">
        <v>10931.7</v>
      </c>
      <c r="J58" s="163">
        <f t="shared" si="2"/>
        <v>9.909232223274585E-3</v>
      </c>
    </row>
    <row r="59" spans="1:10" ht="25.5" x14ac:dyDescent="0.2">
      <c r="A59" s="233" t="s">
        <v>421</v>
      </c>
      <c r="B59" s="159" t="s">
        <v>430</v>
      </c>
      <c r="C59" s="159" t="s">
        <v>34</v>
      </c>
      <c r="D59" s="159" t="s">
        <v>431</v>
      </c>
      <c r="E59" s="160" t="s">
        <v>36</v>
      </c>
      <c r="F59" s="161">
        <v>110</v>
      </c>
      <c r="G59" s="162">
        <v>68.39</v>
      </c>
      <c r="H59" s="162">
        <v>84.37</v>
      </c>
      <c r="I59" s="172">
        <v>9280.7000000000007</v>
      </c>
      <c r="J59" s="163">
        <f t="shared" si="2"/>
        <v>8.4126541612507145E-3</v>
      </c>
    </row>
    <row r="60" spans="1:10" ht="30.75" customHeight="1" x14ac:dyDescent="0.2">
      <c r="A60" s="233" t="s">
        <v>429</v>
      </c>
      <c r="B60" s="169" t="s">
        <v>54</v>
      </c>
      <c r="C60" s="169" t="s">
        <v>15</v>
      </c>
      <c r="D60" s="169" t="s">
        <v>55</v>
      </c>
      <c r="E60" s="170" t="s">
        <v>17</v>
      </c>
      <c r="F60" s="171">
        <v>27.72</v>
      </c>
      <c r="G60" s="172">
        <v>183.31</v>
      </c>
      <c r="H60" s="172">
        <v>226.16</v>
      </c>
      <c r="I60" s="172">
        <v>6269.15</v>
      </c>
      <c r="J60" s="163">
        <f t="shared" si="2"/>
        <v>5.6827815611974215E-3</v>
      </c>
    </row>
    <row r="61" spans="1:10" ht="21" customHeight="1" x14ac:dyDescent="0.2">
      <c r="A61" s="232" t="s">
        <v>422</v>
      </c>
      <c r="B61" s="165" t="s">
        <v>10</v>
      </c>
      <c r="C61" s="165"/>
      <c r="D61" s="165" t="s">
        <v>404</v>
      </c>
      <c r="E61" s="166"/>
      <c r="F61" s="173"/>
      <c r="G61" s="174"/>
      <c r="H61" s="174"/>
      <c r="I61" s="174">
        <v>2519.54</v>
      </c>
      <c r="J61" s="152">
        <f>I61/$I$66</f>
        <v>2.2838814599585831E-3</v>
      </c>
    </row>
    <row r="62" spans="1:10" ht="28.5" customHeight="1" x14ac:dyDescent="0.2">
      <c r="A62" s="233" t="s">
        <v>423</v>
      </c>
      <c r="B62" s="159" t="s">
        <v>57</v>
      </c>
      <c r="C62" s="159" t="s">
        <v>34</v>
      </c>
      <c r="D62" s="159" t="s">
        <v>58</v>
      </c>
      <c r="E62" s="160" t="s">
        <v>59</v>
      </c>
      <c r="F62" s="161">
        <v>2</v>
      </c>
      <c r="G62" s="162">
        <v>527.03</v>
      </c>
      <c r="H62" s="162">
        <v>650.24</v>
      </c>
      <c r="I62" s="172">
        <v>1300.48</v>
      </c>
      <c r="J62" s="163">
        <f t="shared" si="2"/>
        <v>1.1788430273172636E-3</v>
      </c>
    </row>
    <row r="63" spans="1:10" ht="21" customHeight="1" x14ac:dyDescent="0.2">
      <c r="A63" s="233" t="s">
        <v>424</v>
      </c>
      <c r="B63" s="159" t="s">
        <v>60</v>
      </c>
      <c r="C63" s="159" t="s">
        <v>34</v>
      </c>
      <c r="D63" s="159" t="s">
        <v>61</v>
      </c>
      <c r="E63" s="160" t="s">
        <v>43</v>
      </c>
      <c r="F63" s="161">
        <v>2</v>
      </c>
      <c r="G63" s="162">
        <v>494.03</v>
      </c>
      <c r="H63" s="162">
        <v>609.53</v>
      </c>
      <c r="I63" s="172">
        <v>1219.06</v>
      </c>
      <c r="J63" s="163">
        <f t="shared" si="2"/>
        <v>1.1050384326413197E-3</v>
      </c>
    </row>
    <row r="64" spans="1:10" ht="20.25" customHeight="1" x14ac:dyDescent="0.2">
      <c r="A64" s="232" t="s">
        <v>425</v>
      </c>
      <c r="B64" s="165" t="s">
        <v>10</v>
      </c>
      <c r="C64" s="165"/>
      <c r="D64" s="165" t="s">
        <v>65</v>
      </c>
      <c r="E64" s="166"/>
      <c r="F64" s="173"/>
      <c r="G64" s="174"/>
      <c r="H64" s="174"/>
      <c r="I64" s="174">
        <v>860.86</v>
      </c>
      <c r="J64" s="152">
        <f>I64/$I$66</f>
        <v>7.8034172651354858E-4</v>
      </c>
    </row>
    <row r="65" spans="1:10" ht="21" customHeight="1" x14ac:dyDescent="0.2">
      <c r="A65" s="344" t="s">
        <v>426</v>
      </c>
      <c r="B65" s="175" t="s">
        <v>66</v>
      </c>
      <c r="C65" s="175" t="s">
        <v>15</v>
      </c>
      <c r="D65" s="175" t="s">
        <v>405</v>
      </c>
      <c r="E65" s="176" t="s">
        <v>17</v>
      </c>
      <c r="F65" s="177">
        <v>946</v>
      </c>
      <c r="G65" s="178">
        <v>0.74</v>
      </c>
      <c r="H65" s="178">
        <v>0.91</v>
      </c>
      <c r="I65" s="178">
        <v>860.86</v>
      </c>
      <c r="J65" s="163">
        <f t="shared" si="2"/>
        <v>7.8034172651354858E-4</v>
      </c>
    </row>
    <row r="66" spans="1:10" ht="22.5" customHeight="1" thickBot="1" x14ac:dyDescent="0.25">
      <c r="A66" s="345" t="s">
        <v>427</v>
      </c>
      <c r="B66" s="346"/>
      <c r="C66" s="346"/>
      <c r="D66" s="346"/>
      <c r="E66" s="346"/>
      <c r="F66" s="346"/>
      <c r="G66" s="346"/>
      <c r="H66" s="347"/>
      <c r="I66" s="348">
        <f>I11+I40</f>
        <v>1103183.3499999996</v>
      </c>
      <c r="J66" s="349">
        <f>J11+J40</f>
        <v>1.0000000000000002</v>
      </c>
    </row>
  </sheetData>
  <mergeCells count="5">
    <mergeCell ref="A66:H66"/>
    <mergeCell ref="A2:J2"/>
    <mergeCell ref="A3:J3"/>
    <mergeCell ref="I7:J7"/>
    <mergeCell ref="A9:J9"/>
  </mergeCells>
  <phoneticPr fontId="6" type="noConversion"/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Footer>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2A04D-7065-430D-B1B3-48AE63DFF1AD}">
  <dimension ref="A1:J66"/>
  <sheetViews>
    <sheetView workbookViewId="0">
      <selection activeCell="I8" sqref="I8"/>
    </sheetView>
  </sheetViews>
  <sheetFormatPr defaultRowHeight="14.25" x14ac:dyDescent="0.2"/>
  <cols>
    <col min="4" max="4" width="46.5" customWidth="1"/>
    <col min="8" max="8" width="11.375" customWidth="1"/>
    <col min="10" max="10" width="12.125" bestFit="1" customWidth="1"/>
  </cols>
  <sheetData>
    <row r="1" spans="1:10" ht="15" thickBot="1" x14ac:dyDescent="0.25"/>
    <row r="2" spans="1:10" ht="46.5" customHeight="1" x14ac:dyDescent="0.2">
      <c r="A2" s="179" t="s">
        <v>350</v>
      </c>
      <c r="B2" s="180"/>
      <c r="C2" s="180"/>
      <c r="D2" s="180"/>
      <c r="E2" s="180"/>
      <c r="F2" s="180"/>
      <c r="G2" s="180"/>
      <c r="H2" s="180"/>
      <c r="I2" s="180"/>
      <c r="J2" s="181"/>
    </row>
    <row r="3" spans="1:10" ht="15.75" x14ac:dyDescent="0.2">
      <c r="A3" s="60" t="s">
        <v>351</v>
      </c>
      <c r="B3" s="206"/>
      <c r="C3" s="206"/>
      <c r="D3" s="206"/>
      <c r="E3" s="206"/>
      <c r="F3" s="206"/>
      <c r="G3" s="206"/>
      <c r="H3" s="206"/>
      <c r="I3" s="206"/>
      <c r="J3" s="62"/>
    </row>
    <row r="4" spans="1:10" ht="15.75" x14ac:dyDescent="0.2">
      <c r="A4" s="63"/>
      <c r="B4" s="207"/>
      <c r="C4" s="207"/>
      <c r="D4" s="207"/>
      <c r="E4" s="207"/>
      <c r="F4" s="207"/>
      <c r="G4" s="207"/>
      <c r="H4" s="207"/>
      <c r="I4" s="207"/>
      <c r="J4" s="65"/>
    </row>
    <row r="5" spans="1:10" ht="15.75" x14ac:dyDescent="0.2">
      <c r="A5" s="66" t="s">
        <v>444</v>
      </c>
      <c r="B5" s="208"/>
      <c r="C5" s="209"/>
      <c r="D5" s="210"/>
      <c r="E5" s="211"/>
      <c r="F5" s="212"/>
      <c r="G5" s="213"/>
      <c r="H5" s="214"/>
      <c r="I5" s="215" t="s">
        <v>352</v>
      </c>
      <c r="J5" s="74">
        <v>0.23380000000000001</v>
      </c>
    </row>
    <row r="6" spans="1:10" ht="15.75" x14ac:dyDescent="0.2">
      <c r="A6" s="75" t="s">
        <v>471</v>
      </c>
      <c r="B6" s="216"/>
      <c r="C6" s="216"/>
      <c r="D6" s="216"/>
      <c r="E6" s="216"/>
      <c r="F6" s="216"/>
      <c r="G6" s="217"/>
      <c r="H6" s="218"/>
      <c r="I6" s="219" t="s">
        <v>353</v>
      </c>
      <c r="J6" s="79" t="s">
        <v>356</v>
      </c>
    </row>
    <row r="7" spans="1:10" ht="15.75" x14ac:dyDescent="0.2">
      <c r="A7" s="80" t="s">
        <v>357</v>
      </c>
      <c r="B7" s="220"/>
      <c r="C7" s="209"/>
      <c r="D7" s="210"/>
      <c r="E7" s="211"/>
      <c r="F7" s="221"/>
      <c r="G7" s="222"/>
      <c r="H7" s="215" t="s">
        <v>354</v>
      </c>
      <c r="I7" s="82">
        <f>'Orçamento Sintético'!I66</f>
        <v>1103183.3499999996</v>
      </c>
      <c r="J7" s="83"/>
    </row>
    <row r="8" spans="1:10" x14ac:dyDescent="0.2">
      <c r="A8" s="84"/>
      <c r="B8" s="223"/>
      <c r="C8" s="224"/>
      <c r="D8" s="225"/>
      <c r="E8" s="226"/>
      <c r="F8" s="227"/>
      <c r="G8" s="228"/>
      <c r="H8" s="215"/>
      <c r="I8" s="90" t="s">
        <v>355</v>
      </c>
      <c r="J8" s="91">
        <v>46037</v>
      </c>
    </row>
    <row r="9" spans="1:10" ht="15" thickBot="1" x14ac:dyDescent="0.25">
      <c r="A9" s="229"/>
      <c r="B9" s="230"/>
      <c r="C9" s="230"/>
      <c r="D9" s="230"/>
      <c r="E9" s="230"/>
      <c r="F9" s="230"/>
      <c r="G9" s="230"/>
      <c r="H9" s="230"/>
      <c r="I9" s="230"/>
      <c r="J9" s="231"/>
    </row>
    <row r="10" spans="1:10" ht="16.5" thickBot="1" x14ac:dyDescent="0.25">
      <c r="A10" s="182" t="s">
        <v>69</v>
      </c>
      <c r="B10" s="183"/>
      <c r="C10" s="183"/>
      <c r="D10" s="183"/>
      <c r="E10" s="183"/>
      <c r="F10" s="183"/>
      <c r="G10" s="183"/>
      <c r="H10" s="183"/>
      <c r="I10" s="183"/>
      <c r="J10" s="184"/>
    </row>
    <row r="11" spans="1:10" x14ac:dyDescent="0.2">
      <c r="A11" s="148" t="s">
        <v>0</v>
      </c>
      <c r="B11" s="149" t="s">
        <v>1</v>
      </c>
      <c r="C11" s="149" t="s">
        <v>2</v>
      </c>
      <c r="D11" s="149" t="s">
        <v>3</v>
      </c>
      <c r="E11" s="149" t="s">
        <v>4</v>
      </c>
      <c r="F11" s="149" t="s">
        <v>5</v>
      </c>
      <c r="G11" s="185" t="s">
        <v>70</v>
      </c>
      <c r="H11" s="186"/>
      <c r="I11" s="186"/>
      <c r="J11" s="187"/>
    </row>
    <row r="12" spans="1:10" x14ac:dyDescent="0.2">
      <c r="A12" s="148">
        <v>1</v>
      </c>
      <c r="B12" s="149"/>
      <c r="C12" s="149"/>
      <c r="D12" s="149" t="s">
        <v>363</v>
      </c>
      <c r="E12" s="149"/>
      <c r="F12" s="149"/>
      <c r="G12" s="188"/>
      <c r="H12" s="189"/>
      <c r="I12" s="189"/>
      <c r="J12" s="190"/>
    </row>
    <row r="13" spans="1:10" x14ac:dyDescent="0.2">
      <c r="A13" s="153" t="s">
        <v>364</v>
      </c>
      <c r="B13" s="154" t="s">
        <v>10</v>
      </c>
      <c r="C13" s="154"/>
      <c r="D13" s="154" t="s">
        <v>11</v>
      </c>
      <c r="E13" s="155"/>
      <c r="F13" s="156"/>
      <c r="G13" s="191"/>
      <c r="H13" s="192"/>
      <c r="I13" s="192"/>
      <c r="J13" s="193"/>
    </row>
    <row r="14" spans="1:10" ht="38.25" x14ac:dyDescent="0.2">
      <c r="A14" s="158" t="s">
        <v>365</v>
      </c>
      <c r="B14" s="159" t="s">
        <v>14</v>
      </c>
      <c r="C14" s="159" t="s">
        <v>15</v>
      </c>
      <c r="D14" s="159" t="s">
        <v>16</v>
      </c>
      <c r="E14" s="160" t="s">
        <v>17</v>
      </c>
      <c r="F14" s="161">
        <v>6</v>
      </c>
      <c r="G14" s="194" t="s">
        <v>432</v>
      </c>
      <c r="H14" s="195"/>
      <c r="I14" s="195"/>
      <c r="J14" s="196"/>
    </row>
    <row r="15" spans="1:10" ht="38.25" x14ac:dyDescent="0.2">
      <c r="A15" s="158" t="s">
        <v>366</v>
      </c>
      <c r="B15" s="159" t="s">
        <v>19</v>
      </c>
      <c r="C15" s="159" t="s">
        <v>15</v>
      </c>
      <c r="D15" s="159" t="s">
        <v>20</v>
      </c>
      <c r="E15" s="160" t="s">
        <v>17</v>
      </c>
      <c r="F15" s="161">
        <v>3217</v>
      </c>
      <c r="G15" s="194" t="s">
        <v>71</v>
      </c>
      <c r="H15" s="195"/>
      <c r="I15" s="195"/>
      <c r="J15" s="196"/>
    </row>
    <row r="16" spans="1:10" x14ac:dyDescent="0.2">
      <c r="A16" s="158" t="s">
        <v>367</v>
      </c>
      <c r="B16" s="159" t="s">
        <v>22</v>
      </c>
      <c r="C16" s="159" t="s">
        <v>23</v>
      </c>
      <c r="D16" s="159" t="s">
        <v>24</v>
      </c>
      <c r="E16" s="160" t="s">
        <v>17</v>
      </c>
      <c r="F16" s="161">
        <v>3217</v>
      </c>
      <c r="G16" s="194" t="s">
        <v>71</v>
      </c>
      <c r="H16" s="195"/>
      <c r="I16" s="195"/>
      <c r="J16" s="196"/>
    </row>
    <row r="17" spans="1:10" x14ac:dyDescent="0.2">
      <c r="A17" s="153" t="s">
        <v>368</v>
      </c>
      <c r="B17" s="154" t="s">
        <v>10</v>
      </c>
      <c r="C17" s="154"/>
      <c r="D17" s="154" t="s">
        <v>25</v>
      </c>
      <c r="E17" s="155"/>
      <c r="F17" s="164"/>
      <c r="G17" s="191"/>
      <c r="H17" s="192"/>
      <c r="I17" s="192"/>
      <c r="J17" s="193"/>
    </row>
    <row r="18" spans="1:10" x14ac:dyDescent="0.2">
      <c r="A18" s="158" t="s">
        <v>369</v>
      </c>
      <c r="B18" s="159" t="s">
        <v>26</v>
      </c>
      <c r="C18" s="159" t="s">
        <v>27</v>
      </c>
      <c r="D18" s="159" t="s">
        <v>28</v>
      </c>
      <c r="E18" s="160" t="s">
        <v>29</v>
      </c>
      <c r="F18" s="161">
        <v>643.4</v>
      </c>
      <c r="G18" s="194" t="s">
        <v>72</v>
      </c>
      <c r="H18" s="195"/>
      <c r="I18" s="195"/>
      <c r="J18" s="196"/>
    </row>
    <row r="19" spans="1:10" ht="63.75" x14ac:dyDescent="0.2">
      <c r="A19" s="158" t="s">
        <v>370</v>
      </c>
      <c r="B19" s="159" t="s">
        <v>30</v>
      </c>
      <c r="C19" s="159" t="s">
        <v>15</v>
      </c>
      <c r="D19" s="159" t="s">
        <v>31</v>
      </c>
      <c r="E19" s="160" t="s">
        <v>29</v>
      </c>
      <c r="F19" s="161">
        <v>643.4</v>
      </c>
      <c r="G19" s="194" t="s">
        <v>72</v>
      </c>
      <c r="H19" s="195"/>
      <c r="I19" s="195"/>
      <c r="J19" s="196"/>
    </row>
    <row r="20" spans="1:10" x14ac:dyDescent="0.2">
      <c r="A20" s="153" t="s">
        <v>371</v>
      </c>
      <c r="B20" s="154" t="s">
        <v>10</v>
      </c>
      <c r="C20" s="154"/>
      <c r="D20" s="154" t="s">
        <v>32</v>
      </c>
      <c r="E20" s="155"/>
      <c r="F20" s="164"/>
      <c r="G20" s="191"/>
      <c r="H20" s="192"/>
      <c r="I20" s="192"/>
      <c r="J20" s="193"/>
    </row>
    <row r="21" spans="1:10" ht="38.25" x14ac:dyDescent="0.2">
      <c r="A21" s="158" t="s">
        <v>372</v>
      </c>
      <c r="B21" s="159" t="s">
        <v>33</v>
      </c>
      <c r="C21" s="159" t="s">
        <v>34</v>
      </c>
      <c r="D21" s="159" t="s">
        <v>35</v>
      </c>
      <c r="E21" s="160" t="s">
        <v>36</v>
      </c>
      <c r="F21" s="161">
        <v>694</v>
      </c>
      <c r="G21" s="194" t="s">
        <v>73</v>
      </c>
      <c r="H21" s="195"/>
      <c r="I21" s="195"/>
      <c r="J21" s="196"/>
    </row>
    <row r="22" spans="1:10" ht="63.75" x14ac:dyDescent="0.2">
      <c r="A22" s="158" t="s">
        <v>373</v>
      </c>
      <c r="B22" s="159" t="s">
        <v>37</v>
      </c>
      <c r="C22" s="159" t="s">
        <v>15</v>
      </c>
      <c r="D22" s="159" t="s">
        <v>38</v>
      </c>
      <c r="E22" s="160" t="s">
        <v>29</v>
      </c>
      <c r="F22" s="161">
        <v>148.32</v>
      </c>
      <c r="G22" s="194" t="s">
        <v>74</v>
      </c>
      <c r="H22" s="195"/>
      <c r="I22" s="195"/>
      <c r="J22" s="196"/>
    </row>
    <row r="23" spans="1:10" ht="51" x14ac:dyDescent="0.2">
      <c r="A23" s="158" t="s">
        <v>374</v>
      </c>
      <c r="B23" s="159" t="s">
        <v>39</v>
      </c>
      <c r="C23" s="159" t="s">
        <v>15</v>
      </c>
      <c r="D23" s="159" t="s">
        <v>40</v>
      </c>
      <c r="E23" s="160" t="s">
        <v>36</v>
      </c>
      <c r="F23" s="161">
        <v>103</v>
      </c>
      <c r="G23" s="194" t="s">
        <v>75</v>
      </c>
      <c r="H23" s="195"/>
      <c r="I23" s="195"/>
      <c r="J23" s="196"/>
    </row>
    <row r="24" spans="1:10" ht="25.5" x14ac:dyDescent="0.2">
      <c r="A24" s="158" t="s">
        <v>375</v>
      </c>
      <c r="B24" s="159" t="s">
        <v>41</v>
      </c>
      <c r="C24" s="159" t="s">
        <v>34</v>
      </c>
      <c r="D24" s="159" t="s">
        <v>42</v>
      </c>
      <c r="E24" s="160" t="s">
        <v>43</v>
      </c>
      <c r="F24" s="161">
        <v>6</v>
      </c>
      <c r="G24" s="194" t="s">
        <v>76</v>
      </c>
      <c r="H24" s="195"/>
      <c r="I24" s="195"/>
      <c r="J24" s="196"/>
    </row>
    <row r="25" spans="1:10" ht="63.75" x14ac:dyDescent="0.2">
      <c r="A25" s="158" t="s">
        <v>376</v>
      </c>
      <c r="B25" s="159" t="s">
        <v>44</v>
      </c>
      <c r="C25" s="159" t="s">
        <v>15</v>
      </c>
      <c r="D25" s="159" t="s">
        <v>45</v>
      </c>
      <c r="E25" s="160" t="s">
        <v>29</v>
      </c>
      <c r="F25" s="161">
        <v>96.57</v>
      </c>
      <c r="G25" s="194" t="s">
        <v>77</v>
      </c>
      <c r="H25" s="195"/>
      <c r="I25" s="195"/>
      <c r="J25" s="196"/>
    </row>
    <row r="26" spans="1:10" x14ac:dyDescent="0.2">
      <c r="A26" s="153" t="s">
        <v>377</v>
      </c>
      <c r="B26" s="154" t="s">
        <v>10</v>
      </c>
      <c r="C26" s="154"/>
      <c r="D26" s="154" t="s">
        <v>46</v>
      </c>
      <c r="E26" s="155"/>
      <c r="F26" s="164"/>
      <c r="G26" s="191"/>
      <c r="H26" s="192"/>
      <c r="I26" s="192"/>
      <c r="J26" s="193"/>
    </row>
    <row r="27" spans="1:10" ht="38.25" x14ac:dyDescent="0.2">
      <c r="A27" s="158" t="s">
        <v>378</v>
      </c>
      <c r="B27" s="159" t="s">
        <v>47</v>
      </c>
      <c r="C27" s="159" t="s">
        <v>15</v>
      </c>
      <c r="D27" s="159" t="s">
        <v>48</v>
      </c>
      <c r="E27" s="160" t="s">
        <v>17</v>
      </c>
      <c r="F27" s="161">
        <v>2071.9</v>
      </c>
      <c r="G27" s="194" t="s">
        <v>78</v>
      </c>
      <c r="H27" s="195"/>
      <c r="I27" s="195"/>
      <c r="J27" s="196"/>
    </row>
    <row r="28" spans="1:10" x14ac:dyDescent="0.2">
      <c r="A28" s="153" t="s">
        <v>379</v>
      </c>
      <c r="B28" s="154" t="s">
        <v>10</v>
      </c>
      <c r="C28" s="154"/>
      <c r="D28" s="154" t="s">
        <v>49</v>
      </c>
      <c r="E28" s="155"/>
      <c r="F28" s="164"/>
      <c r="G28" s="191"/>
      <c r="H28" s="192"/>
      <c r="I28" s="192"/>
      <c r="J28" s="193"/>
    </row>
    <row r="29" spans="1:10" x14ac:dyDescent="0.2">
      <c r="A29" s="158" t="s">
        <v>380</v>
      </c>
      <c r="B29" s="159" t="s">
        <v>26</v>
      </c>
      <c r="C29" s="159" t="s">
        <v>27</v>
      </c>
      <c r="D29" s="159" t="s">
        <v>28</v>
      </c>
      <c r="E29" s="160" t="s">
        <v>29</v>
      </c>
      <c r="F29" s="161">
        <v>133.25</v>
      </c>
      <c r="G29" s="194" t="s">
        <v>79</v>
      </c>
      <c r="H29" s="195"/>
      <c r="I29" s="195"/>
      <c r="J29" s="196"/>
    </row>
    <row r="30" spans="1:10" ht="38.25" x14ac:dyDescent="0.2">
      <c r="A30" s="158" t="s">
        <v>381</v>
      </c>
      <c r="B30" s="159" t="s">
        <v>50</v>
      </c>
      <c r="C30" s="159" t="s">
        <v>15</v>
      </c>
      <c r="D30" s="159" t="s">
        <v>51</v>
      </c>
      <c r="E30" s="160" t="s">
        <v>29</v>
      </c>
      <c r="F30" s="161">
        <v>49.97</v>
      </c>
      <c r="G30" s="194" t="s">
        <v>80</v>
      </c>
      <c r="H30" s="195"/>
      <c r="I30" s="195"/>
      <c r="J30" s="196"/>
    </row>
    <row r="31" spans="1:10" ht="25.5" x14ac:dyDescent="0.2">
      <c r="A31" s="158" t="s">
        <v>382</v>
      </c>
      <c r="B31" s="159" t="s">
        <v>52</v>
      </c>
      <c r="C31" s="159" t="s">
        <v>34</v>
      </c>
      <c r="D31" s="159" t="s">
        <v>53</v>
      </c>
      <c r="E31" s="160" t="s">
        <v>36</v>
      </c>
      <c r="F31" s="161">
        <v>694</v>
      </c>
      <c r="G31" s="194" t="s">
        <v>81</v>
      </c>
      <c r="H31" s="195"/>
      <c r="I31" s="195"/>
      <c r="J31" s="196"/>
    </row>
    <row r="32" spans="1:10" ht="25.5" x14ac:dyDescent="0.2">
      <c r="A32" s="158" t="s">
        <v>383</v>
      </c>
      <c r="B32" s="159" t="s">
        <v>54</v>
      </c>
      <c r="C32" s="159" t="s">
        <v>15</v>
      </c>
      <c r="D32" s="159" t="s">
        <v>55</v>
      </c>
      <c r="E32" s="160" t="s">
        <v>17</v>
      </c>
      <c r="F32" s="161">
        <v>176.82</v>
      </c>
      <c r="G32" s="194" t="s">
        <v>428</v>
      </c>
      <c r="H32" s="195"/>
      <c r="I32" s="195"/>
      <c r="J32" s="196"/>
    </row>
    <row r="33" spans="1:10" x14ac:dyDescent="0.2">
      <c r="A33" s="153" t="s">
        <v>384</v>
      </c>
      <c r="B33" s="154" t="s">
        <v>10</v>
      </c>
      <c r="C33" s="154"/>
      <c r="D33" s="154" t="s">
        <v>56</v>
      </c>
      <c r="E33" s="155"/>
      <c r="F33" s="164"/>
      <c r="G33" s="191"/>
      <c r="H33" s="192"/>
      <c r="I33" s="192"/>
      <c r="J33" s="193"/>
    </row>
    <row r="34" spans="1:10" ht="25.5" x14ac:dyDescent="0.2">
      <c r="A34" s="158" t="s">
        <v>385</v>
      </c>
      <c r="B34" s="159" t="s">
        <v>57</v>
      </c>
      <c r="C34" s="159" t="s">
        <v>34</v>
      </c>
      <c r="D34" s="159" t="s">
        <v>58</v>
      </c>
      <c r="E34" s="160" t="s">
        <v>59</v>
      </c>
      <c r="F34" s="161">
        <v>3</v>
      </c>
      <c r="G34" s="194" t="s">
        <v>82</v>
      </c>
      <c r="H34" s="195"/>
      <c r="I34" s="195"/>
      <c r="J34" s="196"/>
    </row>
    <row r="35" spans="1:10" x14ac:dyDescent="0.2">
      <c r="A35" s="158" t="s">
        <v>386</v>
      </c>
      <c r="B35" s="159" t="s">
        <v>60</v>
      </c>
      <c r="C35" s="159" t="s">
        <v>34</v>
      </c>
      <c r="D35" s="159" t="s">
        <v>61</v>
      </c>
      <c r="E35" s="160" t="s">
        <v>43</v>
      </c>
      <c r="F35" s="161">
        <v>4</v>
      </c>
      <c r="G35" s="194" t="s">
        <v>83</v>
      </c>
      <c r="H35" s="195"/>
      <c r="I35" s="195"/>
      <c r="J35" s="196"/>
    </row>
    <row r="36" spans="1:10" x14ac:dyDescent="0.2">
      <c r="A36" s="153" t="s">
        <v>387</v>
      </c>
      <c r="B36" s="154" t="s">
        <v>10</v>
      </c>
      <c r="C36" s="154"/>
      <c r="D36" s="154" t="s">
        <v>62</v>
      </c>
      <c r="E36" s="155"/>
      <c r="F36" s="164"/>
      <c r="G36" s="191"/>
      <c r="H36" s="192"/>
      <c r="I36" s="192"/>
      <c r="J36" s="193"/>
    </row>
    <row r="37" spans="1:10" x14ac:dyDescent="0.2">
      <c r="A37" s="158" t="s">
        <v>388</v>
      </c>
      <c r="B37" s="159" t="s">
        <v>63</v>
      </c>
      <c r="C37" s="159" t="s">
        <v>27</v>
      </c>
      <c r="D37" s="159" t="s">
        <v>64</v>
      </c>
      <c r="E37" s="160" t="s">
        <v>29</v>
      </c>
      <c r="F37" s="161">
        <v>6.84</v>
      </c>
      <c r="G37" s="194" t="s">
        <v>84</v>
      </c>
      <c r="H37" s="195"/>
      <c r="I37" s="195"/>
      <c r="J37" s="196"/>
    </row>
    <row r="38" spans="1:10" ht="38.25" x14ac:dyDescent="0.2">
      <c r="A38" s="158" t="s">
        <v>389</v>
      </c>
      <c r="B38" s="159" t="s">
        <v>50</v>
      </c>
      <c r="C38" s="159" t="s">
        <v>15</v>
      </c>
      <c r="D38" s="159" t="s">
        <v>51</v>
      </c>
      <c r="E38" s="160" t="s">
        <v>29</v>
      </c>
      <c r="F38" s="161">
        <v>6.84</v>
      </c>
      <c r="G38" s="194" t="s">
        <v>84</v>
      </c>
      <c r="H38" s="195"/>
      <c r="I38" s="195"/>
      <c r="J38" s="196"/>
    </row>
    <row r="39" spans="1:10" x14ac:dyDescent="0.2">
      <c r="A39" s="153" t="s">
        <v>390</v>
      </c>
      <c r="B39" s="154" t="s">
        <v>10</v>
      </c>
      <c r="C39" s="154"/>
      <c r="D39" s="154" t="s">
        <v>65</v>
      </c>
      <c r="E39" s="155"/>
      <c r="F39" s="164"/>
      <c r="G39" s="191"/>
      <c r="H39" s="192"/>
      <c r="I39" s="192"/>
      <c r="J39" s="193"/>
    </row>
    <row r="40" spans="1:10" ht="26.25" thickBot="1" x14ac:dyDescent="0.25">
      <c r="A40" s="158" t="s">
        <v>391</v>
      </c>
      <c r="B40" s="197" t="s">
        <v>66</v>
      </c>
      <c r="C40" s="197" t="s">
        <v>15</v>
      </c>
      <c r="D40" s="197" t="s">
        <v>67</v>
      </c>
      <c r="E40" s="198" t="s">
        <v>17</v>
      </c>
      <c r="F40" s="199">
        <v>3217</v>
      </c>
      <c r="G40" s="200" t="s">
        <v>71</v>
      </c>
      <c r="H40" s="201"/>
      <c r="I40" s="201"/>
      <c r="J40" s="202"/>
    </row>
    <row r="41" spans="1:10" x14ac:dyDescent="0.2">
      <c r="A41" s="148">
        <v>2</v>
      </c>
      <c r="B41" s="149"/>
      <c r="C41" s="149"/>
      <c r="D41" s="149" t="s">
        <v>397</v>
      </c>
      <c r="E41" s="149"/>
      <c r="F41" s="149"/>
      <c r="G41" s="188"/>
      <c r="H41" s="189"/>
      <c r="I41" s="189"/>
      <c r="J41" s="190"/>
    </row>
    <row r="42" spans="1:10" x14ac:dyDescent="0.2">
      <c r="A42" s="232" t="s">
        <v>406</v>
      </c>
      <c r="B42" s="165" t="s">
        <v>10</v>
      </c>
      <c r="C42" s="165"/>
      <c r="D42" s="165" t="s">
        <v>11</v>
      </c>
      <c r="E42" s="166"/>
      <c r="F42" s="167"/>
      <c r="G42" s="191"/>
      <c r="H42" s="192"/>
      <c r="I42" s="192"/>
      <c r="J42" s="193"/>
    </row>
    <row r="43" spans="1:10" ht="38.25" x14ac:dyDescent="0.2">
      <c r="A43" s="233" t="s">
        <v>13</v>
      </c>
      <c r="B43" s="169" t="s">
        <v>14</v>
      </c>
      <c r="C43" s="169" t="s">
        <v>15</v>
      </c>
      <c r="D43" s="169" t="s">
        <v>16</v>
      </c>
      <c r="E43" s="170" t="s">
        <v>17</v>
      </c>
      <c r="F43" s="171">
        <v>6</v>
      </c>
      <c r="G43" s="194" t="s">
        <v>432</v>
      </c>
      <c r="H43" s="195"/>
      <c r="I43" s="195"/>
      <c r="J43" s="196"/>
    </row>
    <row r="44" spans="1:10" ht="38.25" x14ac:dyDescent="0.2">
      <c r="A44" s="233" t="s">
        <v>18</v>
      </c>
      <c r="B44" s="169" t="s">
        <v>19</v>
      </c>
      <c r="C44" s="169" t="s">
        <v>15</v>
      </c>
      <c r="D44" s="169" t="s">
        <v>20</v>
      </c>
      <c r="E44" s="170" t="s">
        <v>17</v>
      </c>
      <c r="F44" s="171">
        <v>946</v>
      </c>
      <c r="G44" s="194" t="s">
        <v>433</v>
      </c>
      <c r="H44" s="195"/>
      <c r="I44" s="195"/>
      <c r="J44" s="196"/>
    </row>
    <row r="45" spans="1:10" ht="14.25" customHeight="1" x14ac:dyDescent="0.2">
      <c r="A45" s="233" t="s">
        <v>21</v>
      </c>
      <c r="B45" s="159" t="s">
        <v>22</v>
      </c>
      <c r="C45" s="159" t="s">
        <v>23</v>
      </c>
      <c r="D45" s="159" t="s">
        <v>24</v>
      </c>
      <c r="E45" s="160" t="s">
        <v>17</v>
      </c>
      <c r="F45" s="171">
        <v>946</v>
      </c>
      <c r="G45" s="194" t="s">
        <v>433</v>
      </c>
      <c r="H45" s="195"/>
      <c r="I45" s="195"/>
      <c r="J45" s="196"/>
    </row>
    <row r="46" spans="1:10" x14ac:dyDescent="0.2">
      <c r="A46" s="232" t="s">
        <v>407</v>
      </c>
      <c r="B46" s="165" t="s">
        <v>10</v>
      </c>
      <c r="C46" s="165"/>
      <c r="D46" s="165" t="s">
        <v>398</v>
      </c>
      <c r="E46" s="166"/>
      <c r="F46" s="173"/>
      <c r="G46" s="191"/>
      <c r="H46" s="192"/>
      <c r="I46" s="192"/>
      <c r="J46" s="193"/>
    </row>
    <row r="47" spans="1:10" ht="20.25" customHeight="1" x14ac:dyDescent="0.2">
      <c r="A47" s="233" t="s">
        <v>408</v>
      </c>
      <c r="B47" s="159" t="s">
        <v>26</v>
      </c>
      <c r="C47" s="159" t="s">
        <v>358</v>
      </c>
      <c r="D47" s="159" t="s">
        <v>28</v>
      </c>
      <c r="E47" s="160" t="s">
        <v>29</v>
      </c>
      <c r="F47" s="171">
        <v>141.9</v>
      </c>
      <c r="G47" s="194" t="s">
        <v>435</v>
      </c>
      <c r="H47" s="195"/>
      <c r="I47" s="195"/>
      <c r="J47" s="196"/>
    </row>
    <row r="48" spans="1:10" ht="63.75" customHeight="1" x14ac:dyDescent="0.2">
      <c r="A48" s="233" t="s">
        <v>409</v>
      </c>
      <c r="B48" s="169" t="s">
        <v>30</v>
      </c>
      <c r="C48" s="169" t="s">
        <v>15</v>
      </c>
      <c r="D48" s="169" t="s">
        <v>31</v>
      </c>
      <c r="E48" s="170" t="s">
        <v>29</v>
      </c>
      <c r="F48" s="171">
        <v>141.9</v>
      </c>
      <c r="G48" s="194" t="s">
        <v>435</v>
      </c>
      <c r="H48" s="195"/>
      <c r="I48" s="195"/>
      <c r="J48" s="196"/>
    </row>
    <row r="49" spans="1:10" x14ac:dyDescent="0.2">
      <c r="A49" s="232" t="s">
        <v>412</v>
      </c>
      <c r="B49" s="165" t="s">
        <v>10</v>
      </c>
      <c r="C49" s="165"/>
      <c r="D49" s="165" t="s">
        <v>32</v>
      </c>
      <c r="E49" s="166"/>
      <c r="F49" s="173"/>
      <c r="G49" s="191"/>
      <c r="H49" s="192"/>
      <c r="I49" s="192"/>
      <c r="J49" s="193"/>
    </row>
    <row r="50" spans="1:10" ht="51" x14ac:dyDescent="0.2">
      <c r="A50" s="233" t="s">
        <v>413</v>
      </c>
      <c r="B50" s="169" t="s">
        <v>400</v>
      </c>
      <c r="C50" s="169" t="s">
        <v>15</v>
      </c>
      <c r="D50" s="169" t="s">
        <v>401</v>
      </c>
      <c r="E50" s="170" t="s">
        <v>36</v>
      </c>
      <c r="F50" s="171">
        <v>220</v>
      </c>
      <c r="G50" s="194" t="s">
        <v>434</v>
      </c>
      <c r="H50" s="195"/>
      <c r="I50" s="195"/>
      <c r="J50" s="196"/>
    </row>
    <row r="51" spans="1:10" ht="63.75" x14ac:dyDescent="0.2">
      <c r="A51" s="233" t="s">
        <v>414</v>
      </c>
      <c r="B51" s="169" t="s">
        <v>37</v>
      </c>
      <c r="C51" s="169" t="s">
        <v>15</v>
      </c>
      <c r="D51" s="169" t="s">
        <v>38</v>
      </c>
      <c r="E51" s="170" t="s">
        <v>29</v>
      </c>
      <c r="F51" s="171">
        <v>201.6</v>
      </c>
      <c r="G51" s="194" t="s">
        <v>436</v>
      </c>
      <c r="H51" s="195"/>
      <c r="I51" s="195"/>
      <c r="J51" s="196"/>
    </row>
    <row r="52" spans="1:10" ht="51" x14ac:dyDescent="0.2">
      <c r="A52" s="233" t="s">
        <v>415</v>
      </c>
      <c r="B52" s="169" t="s">
        <v>39</v>
      </c>
      <c r="C52" s="169" t="s">
        <v>15</v>
      </c>
      <c r="D52" s="169" t="s">
        <v>40</v>
      </c>
      <c r="E52" s="170" t="s">
        <v>36</v>
      </c>
      <c r="F52" s="171">
        <v>112</v>
      </c>
      <c r="G52" s="194" t="s">
        <v>437</v>
      </c>
      <c r="H52" s="195"/>
      <c r="I52" s="195"/>
      <c r="J52" s="196"/>
    </row>
    <row r="53" spans="1:10" ht="25.5" x14ac:dyDescent="0.2">
      <c r="A53" s="233" t="s">
        <v>416</v>
      </c>
      <c r="B53" s="159" t="s">
        <v>41</v>
      </c>
      <c r="C53" s="159" t="s">
        <v>34</v>
      </c>
      <c r="D53" s="159" t="s">
        <v>42</v>
      </c>
      <c r="E53" s="160" t="s">
        <v>43</v>
      </c>
      <c r="F53" s="171">
        <v>4</v>
      </c>
      <c r="G53" s="194" t="s">
        <v>83</v>
      </c>
      <c r="H53" s="195"/>
      <c r="I53" s="195"/>
      <c r="J53" s="196"/>
    </row>
    <row r="54" spans="1:10" ht="63.75" x14ac:dyDescent="0.2">
      <c r="A54" s="233" t="s">
        <v>417</v>
      </c>
      <c r="B54" s="169" t="s">
        <v>44</v>
      </c>
      <c r="C54" s="169" t="s">
        <v>15</v>
      </c>
      <c r="D54" s="169" t="s">
        <v>399</v>
      </c>
      <c r="E54" s="170" t="s">
        <v>29</v>
      </c>
      <c r="F54" s="171">
        <v>145.33000000000001</v>
      </c>
      <c r="G54" s="194" t="s">
        <v>438</v>
      </c>
      <c r="H54" s="195"/>
      <c r="I54" s="195"/>
      <c r="J54" s="196"/>
    </row>
    <row r="55" spans="1:10" x14ac:dyDescent="0.2">
      <c r="A55" s="232" t="s">
        <v>410</v>
      </c>
      <c r="B55" s="165" t="s">
        <v>10</v>
      </c>
      <c r="C55" s="165"/>
      <c r="D55" s="165" t="s">
        <v>402</v>
      </c>
      <c r="E55" s="166"/>
      <c r="F55" s="173"/>
      <c r="G55" s="191"/>
      <c r="H55" s="192"/>
      <c r="I55" s="192"/>
      <c r="J55" s="193"/>
    </row>
    <row r="56" spans="1:10" ht="38.25" x14ac:dyDescent="0.2">
      <c r="A56" s="233" t="s">
        <v>411</v>
      </c>
      <c r="B56" s="169" t="s">
        <v>47</v>
      </c>
      <c r="C56" s="169" t="s">
        <v>15</v>
      </c>
      <c r="D56" s="169" t="s">
        <v>48</v>
      </c>
      <c r="E56" s="170" t="s">
        <v>17</v>
      </c>
      <c r="F56" s="171">
        <v>715</v>
      </c>
      <c r="G56" s="194" t="s">
        <v>78</v>
      </c>
      <c r="H56" s="195"/>
      <c r="I56" s="195"/>
      <c r="J56" s="196"/>
    </row>
    <row r="57" spans="1:10" x14ac:dyDescent="0.2">
      <c r="A57" s="232" t="s">
        <v>418</v>
      </c>
      <c r="B57" s="165" t="s">
        <v>10</v>
      </c>
      <c r="C57" s="165"/>
      <c r="D57" s="165" t="s">
        <v>403</v>
      </c>
      <c r="E57" s="166"/>
      <c r="F57" s="173"/>
      <c r="G57" s="191"/>
      <c r="H57" s="192"/>
      <c r="I57" s="192"/>
      <c r="J57" s="193"/>
    </row>
    <row r="58" spans="1:10" ht="18" customHeight="1" x14ac:dyDescent="0.2">
      <c r="A58" s="233" t="s">
        <v>419</v>
      </c>
      <c r="B58" s="169" t="s">
        <v>26</v>
      </c>
      <c r="C58" s="169" t="s">
        <v>27</v>
      </c>
      <c r="D58" s="169" t="s">
        <v>28</v>
      </c>
      <c r="E58" s="170" t="s">
        <v>29</v>
      </c>
      <c r="F58" s="171">
        <v>21.12</v>
      </c>
      <c r="G58" s="194" t="s">
        <v>439</v>
      </c>
      <c r="H58" s="195"/>
      <c r="I58" s="195"/>
      <c r="J58" s="196"/>
    </row>
    <row r="59" spans="1:10" ht="38.25" x14ac:dyDescent="0.2">
      <c r="A59" s="233" t="s">
        <v>420</v>
      </c>
      <c r="B59" s="169" t="s">
        <v>50</v>
      </c>
      <c r="C59" s="169" t="s">
        <v>15</v>
      </c>
      <c r="D59" s="169" t="s">
        <v>51</v>
      </c>
      <c r="E59" s="170" t="s">
        <v>29</v>
      </c>
      <c r="F59" s="171">
        <v>7.92</v>
      </c>
      <c r="G59" s="194" t="s">
        <v>440</v>
      </c>
      <c r="H59" s="195"/>
      <c r="I59" s="195"/>
      <c r="J59" s="196"/>
    </row>
    <row r="60" spans="1:10" ht="25.5" x14ac:dyDescent="0.2">
      <c r="A60" s="233" t="s">
        <v>421</v>
      </c>
      <c r="B60" s="159" t="s">
        <v>430</v>
      </c>
      <c r="C60" s="159" t="s">
        <v>34</v>
      </c>
      <c r="D60" s="159" t="s">
        <v>431</v>
      </c>
      <c r="E60" s="160" t="s">
        <v>36</v>
      </c>
      <c r="F60" s="161">
        <v>110</v>
      </c>
      <c r="G60" s="194" t="s">
        <v>441</v>
      </c>
      <c r="H60" s="195"/>
      <c r="I60" s="195"/>
      <c r="J60" s="196"/>
    </row>
    <row r="61" spans="1:10" ht="25.5" x14ac:dyDescent="0.2">
      <c r="A61" s="233" t="s">
        <v>429</v>
      </c>
      <c r="B61" s="169" t="s">
        <v>54</v>
      </c>
      <c r="C61" s="169" t="s">
        <v>15</v>
      </c>
      <c r="D61" s="169" t="s">
        <v>55</v>
      </c>
      <c r="E61" s="170" t="s">
        <v>17</v>
      </c>
      <c r="F61" s="171">
        <v>27.72</v>
      </c>
      <c r="G61" s="194" t="s">
        <v>428</v>
      </c>
      <c r="H61" s="195"/>
      <c r="I61" s="195"/>
      <c r="J61" s="196"/>
    </row>
    <row r="62" spans="1:10" x14ac:dyDescent="0.2">
      <c r="A62" s="232" t="s">
        <v>422</v>
      </c>
      <c r="B62" s="165" t="s">
        <v>10</v>
      </c>
      <c r="C62" s="165"/>
      <c r="D62" s="165" t="s">
        <v>404</v>
      </c>
      <c r="E62" s="166"/>
      <c r="F62" s="173"/>
      <c r="G62" s="191"/>
      <c r="H62" s="192"/>
      <c r="I62" s="192"/>
      <c r="J62" s="193"/>
    </row>
    <row r="63" spans="1:10" ht="25.5" x14ac:dyDescent="0.2">
      <c r="A63" s="233" t="s">
        <v>423</v>
      </c>
      <c r="B63" s="159" t="s">
        <v>57</v>
      </c>
      <c r="C63" s="159" t="s">
        <v>34</v>
      </c>
      <c r="D63" s="159" t="s">
        <v>58</v>
      </c>
      <c r="E63" s="160" t="s">
        <v>59</v>
      </c>
      <c r="F63" s="161">
        <v>2</v>
      </c>
      <c r="G63" s="194" t="s">
        <v>442</v>
      </c>
      <c r="H63" s="195"/>
      <c r="I63" s="195"/>
      <c r="J63" s="196"/>
    </row>
    <row r="64" spans="1:10" x14ac:dyDescent="0.2">
      <c r="A64" s="233" t="s">
        <v>424</v>
      </c>
      <c r="B64" s="159" t="s">
        <v>60</v>
      </c>
      <c r="C64" s="159" t="s">
        <v>34</v>
      </c>
      <c r="D64" s="159" t="s">
        <v>61</v>
      </c>
      <c r="E64" s="160" t="s">
        <v>43</v>
      </c>
      <c r="F64" s="161">
        <v>2</v>
      </c>
      <c r="G64" s="194" t="s">
        <v>443</v>
      </c>
      <c r="H64" s="195"/>
      <c r="I64" s="195"/>
      <c r="J64" s="196"/>
    </row>
    <row r="65" spans="1:10" x14ac:dyDescent="0.2">
      <c r="A65" s="234" t="s">
        <v>425</v>
      </c>
      <c r="B65" s="203" t="s">
        <v>10</v>
      </c>
      <c r="C65" s="203"/>
      <c r="D65" s="203" t="s">
        <v>65</v>
      </c>
      <c r="E65" s="204"/>
      <c r="F65" s="205"/>
      <c r="G65" s="191"/>
      <c r="H65" s="192"/>
      <c r="I65" s="192"/>
      <c r="J65" s="193"/>
    </row>
    <row r="66" spans="1:10" ht="26.25" thickBot="1" x14ac:dyDescent="0.25">
      <c r="A66" s="235" t="s">
        <v>426</v>
      </c>
      <c r="B66" s="236" t="s">
        <v>66</v>
      </c>
      <c r="C66" s="236" t="s">
        <v>15</v>
      </c>
      <c r="D66" s="236" t="s">
        <v>405</v>
      </c>
      <c r="E66" s="237" t="s">
        <v>17</v>
      </c>
      <c r="F66" s="238">
        <v>946</v>
      </c>
      <c r="G66" s="200" t="s">
        <v>433</v>
      </c>
      <c r="H66" s="201"/>
      <c r="I66" s="201"/>
      <c r="J66" s="202"/>
    </row>
  </sheetData>
  <mergeCells count="58">
    <mergeCell ref="G35:J35"/>
    <mergeCell ref="G37:J37"/>
    <mergeCell ref="G38:J38"/>
    <mergeCell ref="A10:J10"/>
    <mergeCell ref="G11:J11"/>
    <mergeCell ref="G13:J13"/>
    <mergeCell ref="G17:J17"/>
    <mergeCell ref="G20:J20"/>
    <mergeCell ref="G16:J16"/>
    <mergeCell ref="G18:J18"/>
    <mergeCell ref="G19:J19"/>
    <mergeCell ref="G21:J21"/>
    <mergeCell ref="G26:J26"/>
    <mergeCell ref="G22:J22"/>
    <mergeCell ref="G23:J23"/>
    <mergeCell ref="G24:J24"/>
    <mergeCell ref="G25:J25"/>
    <mergeCell ref="G40:J40"/>
    <mergeCell ref="A2:J2"/>
    <mergeCell ref="A3:J3"/>
    <mergeCell ref="I7:J7"/>
    <mergeCell ref="G27:J27"/>
    <mergeCell ref="G29:J29"/>
    <mergeCell ref="G30:J30"/>
    <mergeCell ref="G31:J31"/>
    <mergeCell ref="G32:J32"/>
    <mergeCell ref="G34:J34"/>
    <mergeCell ref="G28:J28"/>
    <mergeCell ref="G33:J33"/>
    <mergeCell ref="G36:J36"/>
    <mergeCell ref="G39:J39"/>
    <mergeCell ref="G14:J14"/>
    <mergeCell ref="G15:J15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G57:J57"/>
    <mergeCell ref="G58:J58"/>
    <mergeCell ref="G59:J59"/>
    <mergeCell ref="G60:J60"/>
    <mergeCell ref="G61:J61"/>
    <mergeCell ref="G62:J62"/>
    <mergeCell ref="G63:J63"/>
    <mergeCell ref="G64:J64"/>
    <mergeCell ref="G65:J65"/>
    <mergeCell ref="G66:J66"/>
  </mergeCells>
  <pageMargins left="0.51181102362204722" right="0.51181102362204722" top="0.78740157480314965" bottom="0.78740157480314965" header="0.31496062992125984" footer="0.31496062992125984"/>
  <pageSetup paperSize="9" scale="90" orientation="landscape" r:id="rId1"/>
  <headerFooter>
    <oddFooter>Página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3BB6-C369-4246-8186-A1143A72918C}">
  <sheetPr>
    <pageSetUpPr fitToPage="1"/>
  </sheetPr>
  <dimension ref="A1:I23"/>
  <sheetViews>
    <sheetView topLeftCell="A13" workbookViewId="0">
      <selection activeCell="H8" sqref="H8"/>
    </sheetView>
  </sheetViews>
  <sheetFormatPr defaultRowHeight="14.25" x14ac:dyDescent="0.2"/>
  <cols>
    <col min="1" max="1" width="9.25" customWidth="1"/>
    <col min="2" max="2" width="41.625" customWidth="1"/>
    <col min="3" max="3" width="17" customWidth="1"/>
    <col min="4" max="4" width="11.625" customWidth="1"/>
    <col min="5" max="5" width="12.875" customWidth="1"/>
    <col min="6" max="6" width="14.125" customWidth="1"/>
    <col min="7" max="7" width="13.5" customWidth="1"/>
    <col min="8" max="8" width="15.125" customWidth="1"/>
    <col min="9" max="9" width="14.875" customWidth="1"/>
  </cols>
  <sheetData>
    <row r="1" spans="1:9" ht="15" thickBot="1" x14ac:dyDescent="0.25"/>
    <row r="2" spans="1:9" ht="44.25" customHeight="1" x14ac:dyDescent="0.2">
      <c r="A2" s="57" t="s">
        <v>350</v>
      </c>
      <c r="B2" s="58"/>
      <c r="C2" s="58"/>
      <c r="D2" s="58"/>
      <c r="E2" s="58"/>
      <c r="F2" s="58"/>
      <c r="G2" s="58"/>
      <c r="H2" s="58"/>
      <c r="I2" s="59"/>
    </row>
    <row r="3" spans="1:9" ht="15.75" customHeight="1" x14ac:dyDescent="0.2">
      <c r="A3" s="60" t="s">
        <v>351</v>
      </c>
      <c r="B3" s="61"/>
      <c r="C3" s="61"/>
      <c r="D3" s="61"/>
      <c r="E3" s="61"/>
      <c r="F3" s="61"/>
      <c r="G3" s="61"/>
      <c r="H3" s="61"/>
      <c r="I3" s="62"/>
    </row>
    <row r="4" spans="1:9" ht="15.75" x14ac:dyDescent="0.2">
      <c r="A4" s="63"/>
      <c r="B4" s="64"/>
      <c r="C4" s="64"/>
      <c r="D4" s="64"/>
      <c r="E4" s="64"/>
      <c r="F4" s="64"/>
      <c r="G4" s="64"/>
      <c r="H4" s="64"/>
      <c r="I4" s="65"/>
    </row>
    <row r="5" spans="1:9" ht="15.75" x14ac:dyDescent="0.2">
      <c r="A5" s="66" t="s">
        <v>444</v>
      </c>
      <c r="B5" s="67"/>
      <c r="C5" s="68"/>
      <c r="D5" s="69"/>
      <c r="E5" s="70"/>
      <c r="F5" s="71"/>
      <c r="G5" s="72"/>
      <c r="H5" s="73" t="s">
        <v>352</v>
      </c>
      <c r="I5" s="74">
        <v>0.23380000000000001</v>
      </c>
    </row>
    <row r="6" spans="1:9" ht="15.75" x14ac:dyDescent="0.2">
      <c r="A6" s="75" t="s">
        <v>467</v>
      </c>
      <c r="B6" s="76"/>
      <c r="C6" s="76"/>
      <c r="D6" s="76"/>
      <c r="E6" s="76"/>
      <c r="F6" s="76"/>
      <c r="G6" s="77"/>
      <c r="H6" s="78" t="s">
        <v>353</v>
      </c>
      <c r="I6" s="79" t="s">
        <v>356</v>
      </c>
    </row>
    <row r="7" spans="1:9" ht="15.75" x14ac:dyDescent="0.2">
      <c r="A7" s="80" t="s">
        <v>357</v>
      </c>
      <c r="B7" s="81"/>
      <c r="C7" s="68"/>
      <c r="D7" s="69"/>
      <c r="E7" s="70"/>
      <c r="F7" s="70"/>
      <c r="G7" s="73" t="s">
        <v>354</v>
      </c>
      <c r="H7" s="82">
        <f>'Orçamento Sintético'!I66</f>
        <v>1103183.3499999996</v>
      </c>
      <c r="I7" s="83"/>
    </row>
    <row r="8" spans="1:9" ht="15" thickBot="1" x14ac:dyDescent="0.25">
      <c r="A8" s="84"/>
      <c r="B8" s="85"/>
      <c r="C8" s="86"/>
      <c r="D8" s="87"/>
      <c r="E8" s="88"/>
      <c r="F8" s="88"/>
      <c r="G8" s="89"/>
      <c r="H8" s="90" t="s">
        <v>355</v>
      </c>
      <c r="I8" s="91">
        <v>46037</v>
      </c>
    </row>
    <row r="9" spans="1:9" ht="21" customHeight="1" thickBot="1" x14ac:dyDescent="0.25">
      <c r="A9" s="92" t="s">
        <v>85</v>
      </c>
      <c r="B9" s="93"/>
      <c r="C9" s="93"/>
      <c r="D9" s="93"/>
      <c r="E9" s="93"/>
      <c r="F9" s="93"/>
      <c r="G9" s="93"/>
      <c r="H9" s="93"/>
      <c r="I9" s="94"/>
    </row>
    <row r="10" spans="1:9" x14ac:dyDescent="0.2">
      <c r="A10" s="95" t="s">
        <v>0</v>
      </c>
      <c r="B10" s="96" t="s">
        <v>3</v>
      </c>
      <c r="C10" s="97" t="s">
        <v>86</v>
      </c>
      <c r="D10" s="98" t="s">
        <v>87</v>
      </c>
      <c r="E10" s="98" t="s">
        <v>88</v>
      </c>
      <c r="F10" s="99" t="s">
        <v>89</v>
      </c>
      <c r="G10" s="98" t="s">
        <v>90</v>
      </c>
      <c r="H10" s="98" t="s">
        <v>91</v>
      </c>
      <c r="I10" s="100" t="s">
        <v>92</v>
      </c>
    </row>
    <row r="11" spans="1:9" ht="26.25" thickBot="1" x14ac:dyDescent="0.25">
      <c r="A11" s="101" t="s">
        <v>451</v>
      </c>
      <c r="B11" s="102" t="s">
        <v>11</v>
      </c>
      <c r="C11" s="103" t="s">
        <v>446</v>
      </c>
      <c r="D11" s="104" t="s">
        <v>447</v>
      </c>
      <c r="E11" s="105" t="s">
        <v>12</v>
      </c>
      <c r="F11" s="105" t="s">
        <v>12</v>
      </c>
      <c r="G11" s="105" t="s">
        <v>12</v>
      </c>
      <c r="H11" s="105" t="s">
        <v>12</v>
      </c>
      <c r="I11" s="106" t="s">
        <v>12</v>
      </c>
    </row>
    <row r="12" spans="1:9" ht="27" thickTop="1" thickBot="1" x14ac:dyDescent="0.25">
      <c r="A12" s="101" t="s">
        <v>452</v>
      </c>
      <c r="B12" s="102" t="s">
        <v>25</v>
      </c>
      <c r="C12" s="103" t="s">
        <v>448</v>
      </c>
      <c r="D12" s="104" t="s">
        <v>449</v>
      </c>
      <c r="E12" s="104" t="s">
        <v>450</v>
      </c>
      <c r="F12" s="107" t="s">
        <v>12</v>
      </c>
      <c r="G12" s="107" t="s">
        <v>12</v>
      </c>
      <c r="H12" s="107" t="s">
        <v>12</v>
      </c>
      <c r="I12" s="108" t="s">
        <v>12</v>
      </c>
    </row>
    <row r="13" spans="1:9" ht="27" thickTop="1" thickBot="1" x14ac:dyDescent="0.25">
      <c r="A13" s="101" t="s">
        <v>456</v>
      </c>
      <c r="B13" s="102" t="s">
        <v>32</v>
      </c>
      <c r="C13" s="103" t="s">
        <v>480</v>
      </c>
      <c r="D13" s="107" t="s">
        <v>12</v>
      </c>
      <c r="E13" s="104" t="s">
        <v>481</v>
      </c>
      <c r="F13" s="104" t="s">
        <v>482</v>
      </c>
      <c r="G13" s="107" t="s">
        <v>12</v>
      </c>
      <c r="H13" s="107" t="s">
        <v>12</v>
      </c>
      <c r="I13" s="108" t="s">
        <v>12</v>
      </c>
    </row>
    <row r="14" spans="1:9" ht="27" thickTop="1" thickBot="1" x14ac:dyDescent="0.25">
      <c r="A14" s="101" t="s">
        <v>457</v>
      </c>
      <c r="B14" s="102" t="s">
        <v>46</v>
      </c>
      <c r="C14" s="103" t="s">
        <v>453</v>
      </c>
      <c r="D14" s="107" t="s">
        <v>12</v>
      </c>
      <c r="E14" s="107" t="s">
        <v>12</v>
      </c>
      <c r="F14" s="104" t="s">
        <v>454</v>
      </c>
      <c r="G14" s="104" t="s">
        <v>455</v>
      </c>
      <c r="H14" s="104" t="s">
        <v>454</v>
      </c>
      <c r="I14" s="108" t="s">
        <v>12</v>
      </c>
    </row>
    <row r="15" spans="1:9" ht="27" thickTop="1" thickBot="1" x14ac:dyDescent="0.25">
      <c r="A15" s="101" t="s">
        <v>458</v>
      </c>
      <c r="B15" s="102" t="s">
        <v>49</v>
      </c>
      <c r="C15" s="103" t="s">
        <v>461</v>
      </c>
      <c r="D15" s="107" t="s">
        <v>12</v>
      </c>
      <c r="E15" s="107" t="s">
        <v>12</v>
      </c>
      <c r="F15" s="107" t="s">
        <v>12</v>
      </c>
      <c r="G15" s="104" t="s">
        <v>462</v>
      </c>
      <c r="H15" s="104" t="s">
        <v>463</v>
      </c>
      <c r="I15" s="109" t="s">
        <v>462</v>
      </c>
    </row>
    <row r="16" spans="1:9" ht="27" thickTop="1" thickBot="1" x14ac:dyDescent="0.25">
      <c r="A16" s="101" t="s">
        <v>459</v>
      </c>
      <c r="B16" s="102" t="s">
        <v>56</v>
      </c>
      <c r="C16" s="103" t="s">
        <v>464</v>
      </c>
      <c r="D16" s="107" t="s">
        <v>12</v>
      </c>
      <c r="E16" s="107" t="s">
        <v>12</v>
      </c>
      <c r="F16" s="107" t="s">
        <v>12</v>
      </c>
      <c r="G16" s="107" t="s">
        <v>12</v>
      </c>
      <c r="H16" s="107" t="s">
        <v>12</v>
      </c>
      <c r="I16" s="109" t="s">
        <v>464</v>
      </c>
    </row>
    <row r="17" spans="1:9" ht="27" thickTop="1" thickBot="1" x14ac:dyDescent="0.25">
      <c r="A17" s="101" t="s">
        <v>395</v>
      </c>
      <c r="B17" s="102" t="s">
        <v>62</v>
      </c>
      <c r="C17" s="103" t="s">
        <v>93</v>
      </c>
      <c r="D17" s="107" t="s">
        <v>12</v>
      </c>
      <c r="E17" s="104" t="s">
        <v>94</v>
      </c>
      <c r="F17" s="104" t="s">
        <v>95</v>
      </c>
      <c r="G17" s="104" t="s">
        <v>468</v>
      </c>
      <c r="H17" s="107" t="s">
        <v>12</v>
      </c>
      <c r="I17" s="108" t="s">
        <v>12</v>
      </c>
    </row>
    <row r="18" spans="1:9" ht="27" thickTop="1" thickBot="1" x14ac:dyDescent="0.25">
      <c r="A18" s="101" t="s">
        <v>460</v>
      </c>
      <c r="B18" s="102" t="s">
        <v>65</v>
      </c>
      <c r="C18" s="103" t="s">
        <v>465</v>
      </c>
      <c r="D18" s="110" t="s">
        <v>12</v>
      </c>
      <c r="E18" s="110" t="s">
        <v>12</v>
      </c>
      <c r="F18" s="110" t="s">
        <v>12</v>
      </c>
      <c r="G18" s="110" t="s">
        <v>12</v>
      </c>
      <c r="H18" s="110" t="s">
        <v>12</v>
      </c>
      <c r="I18" s="111" t="s">
        <v>465</v>
      </c>
    </row>
    <row r="19" spans="1:9" ht="15" thickTop="1" x14ac:dyDescent="0.2">
      <c r="A19" s="112" t="s">
        <v>96</v>
      </c>
      <c r="B19" s="113"/>
      <c r="C19" s="114">
        <f>'Orçamento Sintético'!I66</f>
        <v>1103183.3499999996</v>
      </c>
      <c r="D19" s="115">
        <f>D20/$C$19</f>
        <v>8.8181089752668973E-2</v>
      </c>
      <c r="E19" s="115">
        <f>E20/$C$19</f>
        <v>0.19200515490013523</v>
      </c>
      <c r="F19" s="115">
        <f t="shared" ref="F19:H19" si="0">F20/$C$19</f>
        <v>0.22519670007709969</v>
      </c>
      <c r="G19" s="115">
        <f t="shared" si="0"/>
        <v>0.21503772695626713</v>
      </c>
      <c r="H19" s="115">
        <f t="shared" si="0"/>
        <v>0.20021083530675121</v>
      </c>
      <c r="I19" s="116">
        <f>I20/$C$19</f>
        <v>7.9368493007078128E-2</v>
      </c>
    </row>
    <row r="20" spans="1:9" x14ac:dyDescent="0.2">
      <c r="A20" s="112" t="s">
        <v>97</v>
      </c>
      <c r="B20" s="113"/>
      <c r="C20" s="114"/>
      <c r="D20" s="117">
        <v>97279.91</v>
      </c>
      <c r="E20" s="117">
        <v>211816.89</v>
      </c>
      <c r="F20" s="117">
        <v>248433.25</v>
      </c>
      <c r="G20" s="117">
        <v>237226.04</v>
      </c>
      <c r="H20" s="117">
        <v>220869.26</v>
      </c>
      <c r="I20" s="118">
        <v>87558</v>
      </c>
    </row>
    <row r="21" spans="1:9" x14ac:dyDescent="0.2">
      <c r="A21" s="112" t="s">
        <v>98</v>
      </c>
      <c r="B21" s="113"/>
      <c r="C21" s="114"/>
      <c r="D21" s="115">
        <f>D19</f>
        <v>8.8181089752668973E-2</v>
      </c>
      <c r="E21" s="115">
        <f t="shared" ref="E21:I22" si="1">D21+E19</f>
        <v>0.28018624465280417</v>
      </c>
      <c r="F21" s="115">
        <f t="shared" si="1"/>
        <v>0.50538294472990386</v>
      </c>
      <c r="G21" s="115">
        <f t="shared" si="1"/>
        <v>0.72042067168617097</v>
      </c>
      <c r="H21" s="115">
        <f t="shared" si="1"/>
        <v>0.92063150699292218</v>
      </c>
      <c r="I21" s="115">
        <f t="shared" si="1"/>
        <v>1.0000000000000002</v>
      </c>
    </row>
    <row r="22" spans="1:9" ht="15" thickBot="1" x14ac:dyDescent="0.25">
      <c r="A22" s="119" t="s">
        <v>99</v>
      </c>
      <c r="B22" s="120"/>
      <c r="C22" s="121"/>
      <c r="D22" s="122">
        <f>D20</f>
        <v>97279.91</v>
      </c>
      <c r="E22" s="122">
        <f t="shared" si="1"/>
        <v>309096.80000000005</v>
      </c>
      <c r="F22" s="122">
        <f t="shared" si="1"/>
        <v>557530.05000000005</v>
      </c>
      <c r="G22" s="122">
        <f t="shared" si="1"/>
        <v>794756.09000000008</v>
      </c>
      <c r="H22" s="122">
        <f>G22+H20</f>
        <v>1015625.3500000001</v>
      </c>
      <c r="I22" s="122">
        <f t="shared" si="1"/>
        <v>1103183.3500000001</v>
      </c>
    </row>
    <row r="23" spans="1:9" x14ac:dyDescent="0.2">
      <c r="A23" s="56"/>
      <c r="B23" s="56"/>
      <c r="C23" s="56"/>
      <c r="D23" s="56"/>
      <c r="E23" s="56"/>
      <c r="F23" s="56"/>
      <c r="G23" s="56"/>
      <c r="H23" s="56"/>
      <c r="I23" s="56"/>
    </row>
  </sheetData>
  <mergeCells count="9">
    <mergeCell ref="A22:B22"/>
    <mergeCell ref="A9:I9"/>
    <mergeCell ref="C19:C22"/>
    <mergeCell ref="H7:I7"/>
    <mergeCell ref="A2:I2"/>
    <mergeCell ref="A3:I3"/>
    <mergeCell ref="A19:B19"/>
    <mergeCell ref="A20:B20"/>
    <mergeCell ref="A21:B21"/>
  </mergeCells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Footer>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9FD72-B923-408C-BC10-D29F3DE974C4}">
  <sheetPr>
    <pageSetUpPr fitToPage="1"/>
  </sheetPr>
  <dimension ref="A1:I24"/>
  <sheetViews>
    <sheetView workbookViewId="0">
      <selection activeCell="K3" sqref="K3"/>
    </sheetView>
  </sheetViews>
  <sheetFormatPr defaultRowHeight="14.25" x14ac:dyDescent="0.2"/>
  <cols>
    <col min="1" max="1" width="9.125" bestFit="1" customWidth="1"/>
    <col min="2" max="2" width="10.625" bestFit="1" customWidth="1"/>
    <col min="9" max="9" width="9.125" bestFit="1" customWidth="1"/>
  </cols>
  <sheetData>
    <row r="1" spans="1:9" ht="15" thickBot="1" x14ac:dyDescent="0.25"/>
    <row r="2" spans="1:9" ht="40.5" customHeight="1" x14ac:dyDescent="0.2">
      <c r="A2" s="7" t="s">
        <v>350</v>
      </c>
      <c r="B2" s="8"/>
      <c r="C2" s="8"/>
      <c r="D2" s="8"/>
      <c r="E2" s="8"/>
      <c r="F2" s="8"/>
      <c r="G2" s="8"/>
      <c r="H2" s="8"/>
      <c r="I2" s="9"/>
    </row>
    <row r="3" spans="1:9" ht="23.25" customHeight="1" x14ac:dyDescent="0.2">
      <c r="A3" s="292" t="s">
        <v>351</v>
      </c>
      <c r="B3" s="293"/>
      <c r="C3" s="293"/>
      <c r="D3" s="293"/>
      <c r="E3" s="293"/>
      <c r="F3" s="293"/>
      <c r="G3" s="293"/>
      <c r="H3" s="293"/>
      <c r="I3" s="294"/>
    </row>
    <row r="4" spans="1:9" x14ac:dyDescent="0.2">
      <c r="A4" s="10" t="s">
        <v>444</v>
      </c>
      <c r="B4" s="11"/>
      <c r="C4" s="11"/>
      <c r="D4" s="11"/>
      <c r="E4" s="11"/>
      <c r="F4" s="11"/>
      <c r="G4" s="11"/>
      <c r="H4" s="11"/>
      <c r="I4" s="12"/>
    </row>
    <row r="5" spans="1:9" x14ac:dyDescent="0.2">
      <c r="A5" s="13" t="s">
        <v>466</v>
      </c>
      <c r="B5" s="14"/>
      <c r="C5" s="14"/>
      <c r="D5" s="14"/>
      <c r="E5" s="14"/>
      <c r="F5" s="14"/>
      <c r="G5" s="14"/>
      <c r="H5" s="14"/>
      <c r="I5" s="15"/>
    </row>
    <row r="6" spans="1:9" x14ac:dyDescent="0.2">
      <c r="A6" s="16" t="s">
        <v>357</v>
      </c>
      <c r="B6" s="17"/>
      <c r="C6" s="17"/>
      <c r="D6" s="17"/>
      <c r="E6" s="17"/>
      <c r="F6" s="17"/>
      <c r="G6" s="17"/>
      <c r="H6" s="17"/>
      <c r="I6" s="18"/>
    </row>
    <row r="7" spans="1:9" ht="15" thickBot="1" x14ac:dyDescent="0.25">
      <c r="A7" s="19" t="s">
        <v>360</v>
      </c>
      <c r="B7" s="20">
        <v>46037</v>
      </c>
      <c r="C7" s="21"/>
      <c r="D7" s="22"/>
      <c r="E7" s="23"/>
      <c r="F7" s="21" t="s">
        <v>361</v>
      </c>
      <c r="G7" s="21"/>
      <c r="H7" s="24" t="s">
        <v>362</v>
      </c>
      <c r="I7" s="24"/>
    </row>
    <row r="8" spans="1:9" ht="16.5" thickBot="1" x14ac:dyDescent="0.25">
      <c r="A8" s="4" t="s">
        <v>100</v>
      </c>
      <c r="B8" s="5"/>
      <c r="C8" s="5"/>
      <c r="D8" s="5"/>
      <c r="E8" s="5"/>
      <c r="F8" s="5"/>
      <c r="G8" s="5"/>
      <c r="H8" s="5"/>
      <c r="I8" s="6"/>
    </row>
    <row r="9" spans="1:9" ht="15" thickBot="1" x14ac:dyDescent="0.25">
      <c r="A9" s="25" t="s">
        <v>0</v>
      </c>
      <c r="B9" s="26" t="s">
        <v>101</v>
      </c>
      <c r="C9" s="27"/>
      <c r="D9" s="27"/>
      <c r="E9" s="27"/>
      <c r="F9" s="27"/>
      <c r="G9" s="27"/>
      <c r="H9" s="27"/>
      <c r="I9" s="28"/>
    </row>
    <row r="10" spans="1:9" ht="21.75" customHeight="1" x14ac:dyDescent="0.2">
      <c r="A10" s="29">
        <v>1</v>
      </c>
      <c r="B10" s="30" t="s">
        <v>102</v>
      </c>
      <c r="C10" s="31"/>
      <c r="D10" s="31"/>
      <c r="E10" s="31"/>
      <c r="F10" s="31"/>
      <c r="G10" s="31"/>
      <c r="H10" s="32"/>
      <c r="I10" s="33">
        <v>3.7999999999999999E-2</v>
      </c>
    </row>
    <row r="11" spans="1:9" ht="23.25" customHeight="1" x14ac:dyDescent="0.2">
      <c r="A11" s="34">
        <v>2</v>
      </c>
      <c r="B11" s="35" t="s">
        <v>103</v>
      </c>
      <c r="C11" s="36"/>
      <c r="D11" s="36"/>
      <c r="E11" s="36"/>
      <c r="F11" s="36"/>
      <c r="G11" s="36"/>
      <c r="H11" s="36"/>
      <c r="I11" s="37">
        <v>3.2000000000000002E-3</v>
      </c>
    </row>
    <row r="12" spans="1:9" ht="21" customHeight="1" x14ac:dyDescent="0.2">
      <c r="A12" s="34">
        <v>3</v>
      </c>
      <c r="B12" s="35" t="s">
        <v>104</v>
      </c>
      <c r="C12" s="36"/>
      <c r="D12" s="36"/>
      <c r="E12" s="36"/>
      <c r="F12" s="36"/>
      <c r="G12" s="36"/>
      <c r="H12" s="38"/>
      <c r="I12" s="39">
        <v>5.0000000000000001E-3</v>
      </c>
    </row>
    <row r="13" spans="1:9" ht="16.5" customHeight="1" x14ac:dyDescent="0.2">
      <c r="A13" s="34">
        <v>4</v>
      </c>
      <c r="B13" s="35" t="s">
        <v>105</v>
      </c>
      <c r="C13" s="36"/>
      <c r="D13" s="36"/>
      <c r="E13" s="36"/>
      <c r="F13" s="36"/>
      <c r="G13" s="36"/>
      <c r="H13" s="38"/>
      <c r="I13" s="37">
        <v>1.0200000000000001E-2</v>
      </c>
    </row>
    <row r="14" spans="1:9" ht="17.25" customHeight="1" x14ac:dyDescent="0.2">
      <c r="A14" s="34">
        <v>5</v>
      </c>
      <c r="B14" s="35" t="s">
        <v>106</v>
      </c>
      <c r="C14" s="36"/>
      <c r="D14" s="36"/>
      <c r="E14" s="36"/>
      <c r="F14" s="36"/>
      <c r="G14" s="36"/>
      <c r="H14" s="38"/>
      <c r="I14" s="37">
        <v>6.6400000000000001E-2</v>
      </c>
    </row>
    <row r="15" spans="1:9" ht="19.5" customHeight="1" thickBot="1" x14ac:dyDescent="0.25">
      <c r="A15" s="40">
        <v>6</v>
      </c>
      <c r="B15" s="41" t="s">
        <v>107</v>
      </c>
      <c r="C15" s="42"/>
      <c r="D15" s="42"/>
      <c r="E15" s="42"/>
      <c r="F15" s="42"/>
      <c r="G15" s="42"/>
      <c r="H15" s="43"/>
      <c r="I15" s="44">
        <f>I21</f>
        <v>8.6499999999999994E-2</v>
      </c>
    </row>
    <row r="16" spans="1:9" ht="15" thickBot="1" x14ac:dyDescent="0.25">
      <c r="A16" s="25" t="s">
        <v>0</v>
      </c>
      <c r="B16" s="26" t="s">
        <v>108</v>
      </c>
      <c r="C16" s="27"/>
      <c r="D16" s="27"/>
      <c r="E16" s="27"/>
      <c r="F16" s="27"/>
      <c r="G16" s="27"/>
      <c r="H16" s="27"/>
      <c r="I16" s="45"/>
    </row>
    <row r="17" spans="1:9" ht="16.5" customHeight="1" x14ac:dyDescent="0.2">
      <c r="A17" s="29" t="s">
        <v>109</v>
      </c>
      <c r="B17" s="46" t="s">
        <v>110</v>
      </c>
      <c r="C17" s="31"/>
      <c r="D17" s="31"/>
      <c r="E17" s="31"/>
      <c r="F17" s="31"/>
      <c r="G17" s="31"/>
      <c r="H17" s="31"/>
      <c r="I17" s="47">
        <v>0.05</v>
      </c>
    </row>
    <row r="18" spans="1:9" ht="20.25" customHeight="1" x14ac:dyDescent="0.2">
      <c r="A18" s="34" t="s">
        <v>111</v>
      </c>
      <c r="B18" s="35" t="s">
        <v>112</v>
      </c>
      <c r="C18" s="36"/>
      <c r="D18" s="36"/>
      <c r="E18" s="36"/>
      <c r="F18" s="36"/>
      <c r="G18" s="36"/>
      <c r="H18" s="36"/>
      <c r="I18" s="37">
        <v>6.4999999999999997E-3</v>
      </c>
    </row>
    <row r="19" spans="1:9" ht="18" customHeight="1" x14ac:dyDescent="0.2">
      <c r="A19" s="34" t="s">
        <v>111</v>
      </c>
      <c r="B19" s="35" t="s">
        <v>113</v>
      </c>
      <c r="C19" s="36"/>
      <c r="D19" s="36"/>
      <c r="E19" s="36"/>
      <c r="F19" s="36"/>
      <c r="G19" s="36"/>
      <c r="H19" s="36"/>
      <c r="I19" s="37">
        <v>0.03</v>
      </c>
    </row>
    <row r="20" spans="1:9" ht="18" customHeight="1" thickBot="1" x14ac:dyDescent="0.25">
      <c r="A20" s="40" t="s">
        <v>114</v>
      </c>
      <c r="B20" s="48" t="s">
        <v>115</v>
      </c>
      <c r="C20" s="42"/>
      <c r="D20" s="42"/>
      <c r="E20" s="42"/>
      <c r="F20" s="42"/>
      <c r="G20" s="42"/>
      <c r="H20" s="42"/>
      <c r="I20" s="44">
        <v>0</v>
      </c>
    </row>
    <row r="21" spans="1:9" ht="15" thickBot="1" x14ac:dyDescent="0.25">
      <c r="A21" s="35"/>
      <c r="B21" s="36"/>
      <c r="C21" s="36"/>
      <c r="D21" s="36"/>
      <c r="E21" s="36"/>
      <c r="F21" s="36"/>
      <c r="G21" s="49" t="s">
        <v>116</v>
      </c>
      <c r="H21" s="49"/>
      <c r="I21" s="50">
        <f>SUM(I17:I20)</f>
        <v>8.6499999999999994E-2</v>
      </c>
    </row>
    <row r="22" spans="1:9" ht="15" thickBot="1" x14ac:dyDescent="0.25">
      <c r="A22" s="51" t="s">
        <v>117</v>
      </c>
      <c r="B22" s="51"/>
      <c r="C22" s="51"/>
      <c r="D22" s="51"/>
      <c r="E22" s="51"/>
      <c r="F22" s="51"/>
      <c r="G22" s="51"/>
      <c r="H22" s="51"/>
      <c r="I22" s="51"/>
    </row>
    <row r="23" spans="1:9" ht="52.5" customHeight="1" thickBot="1" x14ac:dyDescent="0.25">
      <c r="A23" s="52"/>
      <c r="B23" s="53"/>
      <c r="C23" s="53"/>
      <c r="D23" s="53"/>
      <c r="E23" s="53"/>
      <c r="F23" s="53"/>
      <c r="G23" s="53"/>
      <c r="H23" s="54"/>
      <c r="I23" s="55">
        <f>(((1+I10+I11+I12)*(1+I13)*(1+I14))/(1-I15))-1</f>
        <v>0.23376846232731241</v>
      </c>
    </row>
    <row r="24" spans="1:9" x14ac:dyDescent="0.2">
      <c r="A24" s="56"/>
      <c r="B24" s="56"/>
      <c r="C24" s="56"/>
      <c r="D24" s="56"/>
      <c r="E24" s="56"/>
      <c r="F24" s="56"/>
      <c r="G24" s="56"/>
      <c r="H24" s="56"/>
      <c r="I24" s="56"/>
    </row>
  </sheetData>
  <mergeCells count="9">
    <mergeCell ref="A8:I8"/>
    <mergeCell ref="G21:H21"/>
    <mergeCell ref="A22:I22"/>
    <mergeCell ref="A23:H23"/>
    <mergeCell ref="A2:I2"/>
    <mergeCell ref="A3:I3"/>
    <mergeCell ref="A4:I4"/>
    <mergeCell ref="A5:I5"/>
    <mergeCell ref="A6:I6"/>
  </mergeCells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Página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6B6CE-1F35-49D4-A5F9-F07782316B1E}">
  <dimension ref="A1:J233"/>
  <sheetViews>
    <sheetView workbookViewId="0">
      <selection activeCell="I7" sqref="I7"/>
    </sheetView>
  </sheetViews>
  <sheetFormatPr defaultRowHeight="14.25" x14ac:dyDescent="0.2"/>
  <cols>
    <col min="1" max="1" width="10.875" customWidth="1"/>
    <col min="4" max="4" width="44.5" customWidth="1"/>
    <col min="5" max="5" width="12.5" customWidth="1"/>
    <col min="8" max="8" width="9.5" customWidth="1"/>
    <col min="9" max="9" width="12.875" customWidth="1"/>
    <col min="10" max="10" width="12.25" customWidth="1"/>
  </cols>
  <sheetData>
    <row r="1" spans="1:10" ht="48.75" customHeight="1" x14ac:dyDescent="0.2">
      <c r="A1" s="57" t="s">
        <v>350</v>
      </c>
      <c r="B1" s="58"/>
      <c r="C1" s="58"/>
      <c r="D1" s="58"/>
      <c r="E1" s="58"/>
      <c r="F1" s="58"/>
      <c r="G1" s="58"/>
      <c r="H1" s="58"/>
      <c r="I1" s="58"/>
      <c r="J1" s="59"/>
    </row>
    <row r="2" spans="1:10" ht="15.75" customHeight="1" x14ac:dyDescent="0.2">
      <c r="A2" s="60" t="s">
        <v>351</v>
      </c>
      <c r="B2" s="206"/>
      <c r="C2" s="206"/>
      <c r="D2" s="206"/>
      <c r="E2" s="206"/>
      <c r="F2" s="206"/>
      <c r="G2" s="206"/>
      <c r="H2" s="206"/>
      <c r="I2" s="206"/>
      <c r="J2" s="62"/>
    </row>
    <row r="3" spans="1:10" ht="15.75" x14ac:dyDescent="0.2">
      <c r="A3" s="63"/>
      <c r="B3" s="207"/>
      <c r="C3" s="207"/>
      <c r="D3" s="207"/>
      <c r="E3" s="207"/>
      <c r="F3" s="207"/>
      <c r="G3" s="207"/>
      <c r="H3" s="207"/>
      <c r="I3" s="207"/>
      <c r="J3" s="65"/>
    </row>
    <row r="4" spans="1:10" x14ac:dyDescent="0.2">
      <c r="A4" s="66" t="s">
        <v>445</v>
      </c>
      <c r="B4" s="350"/>
      <c r="C4" s="215"/>
      <c r="D4" s="351"/>
      <c r="E4" s="222"/>
      <c r="F4" s="213"/>
      <c r="G4" s="213"/>
      <c r="H4" s="214"/>
      <c r="I4" s="215" t="s">
        <v>352</v>
      </c>
      <c r="J4" s="74">
        <v>0.23380000000000001</v>
      </c>
    </row>
    <row r="5" spans="1:10" x14ac:dyDescent="0.2">
      <c r="A5" s="75" t="s">
        <v>472</v>
      </c>
      <c r="B5" s="217"/>
      <c r="C5" s="217"/>
      <c r="D5" s="217"/>
      <c r="E5" s="217"/>
      <c r="F5" s="217"/>
      <c r="G5" s="217"/>
      <c r="H5" s="218"/>
      <c r="I5" s="219" t="s">
        <v>353</v>
      </c>
      <c r="J5" s="79" t="s">
        <v>356</v>
      </c>
    </row>
    <row r="6" spans="1:10" x14ac:dyDescent="0.2">
      <c r="A6" s="80" t="s">
        <v>357</v>
      </c>
      <c r="B6" s="352"/>
      <c r="C6" s="215"/>
      <c r="D6" s="351"/>
      <c r="E6" s="222"/>
      <c r="F6" s="353"/>
      <c r="G6" s="222"/>
      <c r="H6" s="215" t="s">
        <v>354</v>
      </c>
      <c r="I6" s="82">
        <f>'Orçamento Sintético'!I66</f>
        <v>1103183.3499999996</v>
      </c>
      <c r="J6" s="83"/>
    </row>
    <row r="7" spans="1:10" ht="15" thickBot="1" x14ac:dyDescent="0.25">
      <c r="A7" s="80"/>
      <c r="B7" s="352"/>
      <c r="C7" s="354"/>
      <c r="D7" s="355"/>
      <c r="E7" s="228"/>
      <c r="F7" s="353"/>
      <c r="G7" s="228"/>
      <c r="H7" s="215"/>
      <c r="I7" s="90" t="s">
        <v>355</v>
      </c>
      <c r="J7" s="91">
        <v>46037</v>
      </c>
    </row>
    <row r="8" spans="1:10" ht="20.25" customHeight="1" thickBot="1" x14ac:dyDescent="0.25">
      <c r="A8" s="239" t="s">
        <v>188</v>
      </c>
      <c r="B8" s="240"/>
      <c r="C8" s="240"/>
      <c r="D8" s="240"/>
      <c r="E8" s="240"/>
      <c r="F8" s="240"/>
      <c r="G8" s="240"/>
      <c r="H8" s="240"/>
      <c r="I8" s="240"/>
      <c r="J8" s="241"/>
    </row>
    <row r="9" spans="1:10" x14ac:dyDescent="0.2">
      <c r="A9" s="242" t="s">
        <v>474</v>
      </c>
      <c r="B9" s="243"/>
      <c r="C9" s="243"/>
      <c r="D9" s="243" t="s">
        <v>11</v>
      </c>
      <c r="E9" s="243"/>
      <c r="F9" s="244"/>
      <c r="G9" s="244"/>
      <c r="H9" s="245"/>
      <c r="I9" s="243"/>
      <c r="J9" s="246"/>
    </row>
    <row r="10" spans="1:10" x14ac:dyDescent="0.2">
      <c r="A10" s="247" t="s">
        <v>475</v>
      </c>
      <c r="B10" s="248" t="s">
        <v>1</v>
      </c>
      <c r="C10" s="249" t="s">
        <v>2</v>
      </c>
      <c r="D10" s="249" t="s">
        <v>3</v>
      </c>
      <c r="E10" s="250" t="s">
        <v>189</v>
      </c>
      <c r="F10" s="250"/>
      <c r="G10" s="251" t="s">
        <v>4</v>
      </c>
      <c r="H10" s="248" t="s">
        <v>5</v>
      </c>
      <c r="I10" s="248" t="s">
        <v>6</v>
      </c>
      <c r="J10" s="252" t="s">
        <v>8</v>
      </c>
    </row>
    <row r="11" spans="1:10" ht="38.25" x14ac:dyDescent="0.2">
      <c r="A11" s="253" t="s">
        <v>190</v>
      </c>
      <c r="B11" s="254" t="s">
        <v>14</v>
      </c>
      <c r="C11" s="255" t="s">
        <v>15</v>
      </c>
      <c r="D11" s="255" t="s">
        <v>16</v>
      </c>
      <c r="E11" s="256" t="s">
        <v>191</v>
      </c>
      <c r="F11" s="256"/>
      <c r="G11" s="257" t="s">
        <v>17</v>
      </c>
      <c r="H11" s="258">
        <v>1</v>
      </c>
      <c r="I11" s="259">
        <v>475.04</v>
      </c>
      <c r="J11" s="260">
        <v>475.04</v>
      </c>
    </row>
    <row r="12" spans="1:10" ht="25.5" x14ac:dyDescent="0.2">
      <c r="A12" s="261" t="s">
        <v>192</v>
      </c>
      <c r="B12" s="262" t="s">
        <v>193</v>
      </c>
      <c r="C12" s="263" t="s">
        <v>15</v>
      </c>
      <c r="D12" s="263" t="s">
        <v>194</v>
      </c>
      <c r="E12" s="264" t="s">
        <v>195</v>
      </c>
      <c r="F12" s="264"/>
      <c r="G12" s="265" t="s">
        <v>17</v>
      </c>
      <c r="H12" s="266">
        <v>0.5</v>
      </c>
      <c r="I12" s="267">
        <v>28.2</v>
      </c>
      <c r="J12" s="268">
        <v>14.1</v>
      </c>
    </row>
    <row r="13" spans="1:10" ht="25.5" x14ac:dyDescent="0.2">
      <c r="A13" s="261" t="s">
        <v>192</v>
      </c>
      <c r="B13" s="262" t="s">
        <v>196</v>
      </c>
      <c r="C13" s="263" t="s">
        <v>15</v>
      </c>
      <c r="D13" s="263" t="s">
        <v>197</v>
      </c>
      <c r="E13" s="264" t="s">
        <v>198</v>
      </c>
      <c r="F13" s="264"/>
      <c r="G13" s="265" t="s">
        <v>199</v>
      </c>
      <c r="H13" s="266">
        <v>0.37290000000000001</v>
      </c>
      <c r="I13" s="267">
        <v>31.67</v>
      </c>
      <c r="J13" s="268">
        <v>11.8</v>
      </c>
    </row>
    <row r="14" spans="1:10" ht="25.5" x14ac:dyDescent="0.2">
      <c r="A14" s="261" t="s">
        <v>192</v>
      </c>
      <c r="B14" s="262" t="s">
        <v>200</v>
      </c>
      <c r="C14" s="263" t="s">
        <v>15</v>
      </c>
      <c r="D14" s="263" t="s">
        <v>201</v>
      </c>
      <c r="E14" s="264" t="s">
        <v>198</v>
      </c>
      <c r="F14" s="264"/>
      <c r="G14" s="265" t="s">
        <v>199</v>
      </c>
      <c r="H14" s="266">
        <v>1.1186</v>
      </c>
      <c r="I14" s="267">
        <v>26.11</v>
      </c>
      <c r="J14" s="268">
        <v>29.2</v>
      </c>
    </row>
    <row r="15" spans="1:10" ht="25.5" x14ac:dyDescent="0.2">
      <c r="A15" s="269" t="s">
        <v>202</v>
      </c>
      <c r="B15" s="270" t="s">
        <v>203</v>
      </c>
      <c r="C15" s="271" t="s">
        <v>15</v>
      </c>
      <c r="D15" s="271" t="s">
        <v>204</v>
      </c>
      <c r="E15" s="272" t="s">
        <v>205</v>
      </c>
      <c r="F15" s="272"/>
      <c r="G15" s="273" t="s">
        <v>36</v>
      </c>
      <c r="H15" s="274">
        <v>3.2082999999999999</v>
      </c>
      <c r="I15" s="275">
        <v>6.04</v>
      </c>
      <c r="J15" s="276">
        <v>19.37</v>
      </c>
    </row>
    <row r="16" spans="1:10" x14ac:dyDescent="0.2">
      <c r="A16" s="269" t="s">
        <v>202</v>
      </c>
      <c r="B16" s="270" t="s">
        <v>206</v>
      </c>
      <c r="C16" s="271" t="s">
        <v>15</v>
      </c>
      <c r="D16" s="271" t="s">
        <v>207</v>
      </c>
      <c r="E16" s="272" t="s">
        <v>205</v>
      </c>
      <c r="F16" s="272"/>
      <c r="G16" s="273" t="s">
        <v>208</v>
      </c>
      <c r="H16" s="274">
        <v>1.32E-2</v>
      </c>
      <c r="I16" s="275">
        <v>16.98</v>
      </c>
      <c r="J16" s="276">
        <v>0.22</v>
      </c>
    </row>
    <row r="17" spans="1:10" x14ac:dyDescent="0.2">
      <c r="A17" s="269" t="s">
        <v>202</v>
      </c>
      <c r="B17" s="270" t="s">
        <v>209</v>
      </c>
      <c r="C17" s="271" t="s">
        <v>15</v>
      </c>
      <c r="D17" s="271" t="s">
        <v>210</v>
      </c>
      <c r="E17" s="272" t="s">
        <v>205</v>
      </c>
      <c r="F17" s="272"/>
      <c r="G17" s="273" t="s">
        <v>208</v>
      </c>
      <c r="H17" s="274">
        <v>1.1299999999999999E-2</v>
      </c>
      <c r="I17" s="275">
        <v>31.69</v>
      </c>
      <c r="J17" s="276">
        <v>0.35</v>
      </c>
    </row>
    <row r="18" spans="1:10" ht="38.25" x14ac:dyDescent="0.2">
      <c r="A18" s="269" t="s">
        <v>202</v>
      </c>
      <c r="B18" s="270" t="s">
        <v>211</v>
      </c>
      <c r="C18" s="271" t="s">
        <v>15</v>
      </c>
      <c r="D18" s="271" t="s">
        <v>212</v>
      </c>
      <c r="E18" s="272" t="s">
        <v>205</v>
      </c>
      <c r="F18" s="272"/>
      <c r="G18" s="273" t="s">
        <v>17</v>
      </c>
      <c r="H18" s="274">
        <v>1</v>
      </c>
      <c r="I18" s="275">
        <v>400</v>
      </c>
      <c r="J18" s="276">
        <v>400</v>
      </c>
    </row>
    <row r="19" spans="1:10" x14ac:dyDescent="0.2">
      <c r="A19" s="277"/>
      <c r="B19" s="356"/>
      <c r="C19" s="356"/>
      <c r="D19" s="356"/>
      <c r="E19" s="356" t="s">
        <v>213</v>
      </c>
      <c r="F19" s="357">
        <v>31.52</v>
      </c>
      <c r="G19" s="356" t="s">
        <v>214</v>
      </c>
      <c r="H19" s="357">
        <v>0</v>
      </c>
      <c r="I19" s="356" t="s">
        <v>215</v>
      </c>
      <c r="J19" s="278">
        <v>31.52</v>
      </c>
    </row>
    <row r="20" spans="1:10" ht="15" thickBot="1" x14ac:dyDescent="0.25">
      <c r="A20" s="277"/>
      <c r="B20" s="356"/>
      <c r="C20" s="356"/>
      <c r="D20" s="356"/>
      <c r="E20" s="356" t="s">
        <v>216</v>
      </c>
      <c r="F20" s="357">
        <v>111.06</v>
      </c>
      <c r="G20" s="356"/>
      <c r="H20" s="358" t="s">
        <v>217</v>
      </c>
      <c r="I20" s="358"/>
      <c r="J20" s="278">
        <v>586.1</v>
      </c>
    </row>
    <row r="21" spans="1:10" ht="15" thickTop="1" x14ac:dyDescent="0.2">
      <c r="A21" s="279"/>
      <c r="B21" s="280"/>
      <c r="C21" s="280"/>
      <c r="D21" s="280"/>
      <c r="E21" s="280"/>
      <c r="F21" s="280"/>
      <c r="G21" s="280"/>
      <c r="H21" s="280"/>
      <c r="I21" s="280"/>
      <c r="J21" s="281"/>
    </row>
    <row r="22" spans="1:10" x14ac:dyDescent="0.2">
      <c r="A22" s="247" t="s">
        <v>476</v>
      </c>
      <c r="B22" s="248" t="s">
        <v>1</v>
      </c>
      <c r="C22" s="249" t="s">
        <v>2</v>
      </c>
      <c r="D22" s="249" t="s">
        <v>3</v>
      </c>
      <c r="E22" s="250" t="s">
        <v>189</v>
      </c>
      <c r="F22" s="250"/>
      <c r="G22" s="251" t="s">
        <v>4</v>
      </c>
      <c r="H22" s="248" t="s">
        <v>5</v>
      </c>
      <c r="I22" s="248" t="s">
        <v>6</v>
      </c>
      <c r="J22" s="252" t="s">
        <v>8</v>
      </c>
    </row>
    <row r="23" spans="1:10" ht="51" x14ac:dyDescent="0.2">
      <c r="A23" s="253" t="s">
        <v>190</v>
      </c>
      <c r="B23" s="254" t="s">
        <v>19</v>
      </c>
      <c r="C23" s="255" t="s">
        <v>15</v>
      </c>
      <c r="D23" s="255" t="s">
        <v>20</v>
      </c>
      <c r="E23" s="256" t="s">
        <v>218</v>
      </c>
      <c r="F23" s="256"/>
      <c r="G23" s="257" t="s">
        <v>17</v>
      </c>
      <c r="H23" s="258">
        <v>1</v>
      </c>
      <c r="I23" s="259">
        <v>0.72</v>
      </c>
      <c r="J23" s="260">
        <v>0.72</v>
      </c>
    </row>
    <row r="24" spans="1:10" ht="38.25" x14ac:dyDescent="0.2">
      <c r="A24" s="261" t="s">
        <v>192</v>
      </c>
      <c r="B24" s="262" t="s">
        <v>219</v>
      </c>
      <c r="C24" s="263" t="s">
        <v>15</v>
      </c>
      <c r="D24" s="263" t="s">
        <v>220</v>
      </c>
      <c r="E24" s="264" t="s">
        <v>221</v>
      </c>
      <c r="F24" s="264"/>
      <c r="G24" s="265" t="s">
        <v>222</v>
      </c>
      <c r="H24" s="266">
        <v>2.8999999999999998E-3</v>
      </c>
      <c r="I24" s="267">
        <v>84.13</v>
      </c>
      <c r="J24" s="268">
        <v>0.24</v>
      </c>
    </row>
    <row r="25" spans="1:10" ht="25.5" x14ac:dyDescent="0.2">
      <c r="A25" s="261" t="s">
        <v>192</v>
      </c>
      <c r="B25" s="262" t="s">
        <v>223</v>
      </c>
      <c r="C25" s="263" t="s">
        <v>15</v>
      </c>
      <c r="D25" s="263" t="s">
        <v>224</v>
      </c>
      <c r="E25" s="264" t="s">
        <v>198</v>
      </c>
      <c r="F25" s="264"/>
      <c r="G25" s="265" t="s">
        <v>199</v>
      </c>
      <c r="H25" s="266">
        <v>4.5999999999999999E-3</v>
      </c>
      <c r="I25" s="267">
        <v>27.33</v>
      </c>
      <c r="J25" s="268">
        <v>0.12</v>
      </c>
    </row>
    <row r="26" spans="1:10" ht="38.25" x14ac:dyDescent="0.2">
      <c r="A26" s="261" t="s">
        <v>192</v>
      </c>
      <c r="B26" s="262" t="s">
        <v>225</v>
      </c>
      <c r="C26" s="263" t="s">
        <v>15</v>
      </c>
      <c r="D26" s="263" t="s">
        <v>226</v>
      </c>
      <c r="E26" s="264" t="s">
        <v>221</v>
      </c>
      <c r="F26" s="264"/>
      <c r="G26" s="265" t="s">
        <v>227</v>
      </c>
      <c r="H26" s="266">
        <v>1.6999999999999999E-3</v>
      </c>
      <c r="I26" s="267">
        <v>212.72</v>
      </c>
      <c r="J26" s="268">
        <v>0.36</v>
      </c>
    </row>
    <row r="27" spans="1:10" x14ac:dyDescent="0.2">
      <c r="A27" s="277"/>
      <c r="B27" s="356"/>
      <c r="C27" s="356"/>
      <c r="D27" s="356"/>
      <c r="E27" s="356" t="s">
        <v>213</v>
      </c>
      <c r="F27" s="357">
        <v>0.19</v>
      </c>
      <c r="G27" s="356" t="s">
        <v>214</v>
      </c>
      <c r="H27" s="357">
        <v>0</v>
      </c>
      <c r="I27" s="356" t="s">
        <v>215</v>
      </c>
      <c r="J27" s="278">
        <v>0.19</v>
      </c>
    </row>
    <row r="28" spans="1:10" ht="15" thickBot="1" x14ac:dyDescent="0.25">
      <c r="A28" s="277"/>
      <c r="B28" s="356"/>
      <c r="C28" s="356"/>
      <c r="D28" s="356"/>
      <c r="E28" s="356" t="s">
        <v>216</v>
      </c>
      <c r="F28" s="357">
        <v>0.16</v>
      </c>
      <c r="G28" s="356"/>
      <c r="H28" s="358" t="s">
        <v>217</v>
      </c>
      <c r="I28" s="358"/>
      <c r="J28" s="278">
        <v>0.88</v>
      </c>
    </row>
    <row r="29" spans="1:10" ht="15" thickTop="1" x14ac:dyDescent="0.2">
      <c r="A29" s="279"/>
      <c r="B29" s="280"/>
      <c r="C29" s="280"/>
      <c r="D29" s="280"/>
      <c r="E29" s="280"/>
      <c r="F29" s="280"/>
      <c r="G29" s="280"/>
      <c r="H29" s="280"/>
      <c r="I29" s="280"/>
      <c r="J29" s="281"/>
    </row>
    <row r="30" spans="1:10" x14ac:dyDescent="0.2">
      <c r="A30" s="247" t="s">
        <v>477</v>
      </c>
      <c r="B30" s="248" t="s">
        <v>1</v>
      </c>
      <c r="C30" s="249" t="s">
        <v>2</v>
      </c>
      <c r="D30" s="249" t="s">
        <v>3</v>
      </c>
      <c r="E30" s="250" t="s">
        <v>189</v>
      </c>
      <c r="F30" s="250"/>
      <c r="G30" s="251" t="s">
        <v>4</v>
      </c>
      <c r="H30" s="248" t="s">
        <v>5</v>
      </c>
      <c r="I30" s="248" t="s">
        <v>6</v>
      </c>
      <c r="J30" s="252" t="s">
        <v>8</v>
      </c>
    </row>
    <row r="31" spans="1:10" ht="57.75" customHeight="1" x14ac:dyDescent="0.2">
      <c r="A31" s="253" t="s">
        <v>190</v>
      </c>
      <c r="B31" s="254" t="s">
        <v>22</v>
      </c>
      <c r="C31" s="255" t="s">
        <v>23</v>
      </c>
      <c r="D31" s="255" t="s">
        <v>24</v>
      </c>
      <c r="E31" s="256" t="s">
        <v>228</v>
      </c>
      <c r="F31" s="256"/>
      <c r="G31" s="257" t="s">
        <v>17</v>
      </c>
      <c r="H31" s="258">
        <v>1</v>
      </c>
      <c r="I31" s="259">
        <v>1.43</v>
      </c>
      <c r="J31" s="260">
        <v>1.43</v>
      </c>
    </row>
    <row r="32" spans="1:10" x14ac:dyDescent="0.2">
      <c r="A32" s="247" t="s">
        <v>0</v>
      </c>
      <c r="B32" s="248" t="s">
        <v>1</v>
      </c>
      <c r="C32" s="249" t="s">
        <v>2</v>
      </c>
      <c r="D32" s="249" t="s">
        <v>3</v>
      </c>
      <c r="E32" s="250" t="s">
        <v>189</v>
      </c>
      <c r="F32" s="282"/>
      <c r="G32" s="251" t="s">
        <v>4</v>
      </c>
      <c r="H32" s="248" t="s">
        <v>5</v>
      </c>
      <c r="I32" s="248" t="s">
        <v>6</v>
      </c>
      <c r="J32" s="252" t="s">
        <v>8</v>
      </c>
    </row>
    <row r="33" spans="1:10" x14ac:dyDescent="0.2">
      <c r="A33" s="269" t="s">
        <v>202</v>
      </c>
      <c r="B33" s="270" t="s">
        <v>229</v>
      </c>
      <c r="C33" s="271" t="s">
        <v>23</v>
      </c>
      <c r="D33" s="271" t="s">
        <v>230</v>
      </c>
      <c r="E33" s="272" t="s">
        <v>231</v>
      </c>
      <c r="F33" s="272"/>
      <c r="G33" s="273" t="s">
        <v>232</v>
      </c>
      <c r="H33" s="274">
        <v>3.5999999999999997E-2</v>
      </c>
      <c r="I33" s="275" t="s">
        <v>233</v>
      </c>
      <c r="J33" s="283" t="s">
        <v>234</v>
      </c>
    </row>
    <row r="34" spans="1:10" x14ac:dyDescent="0.2">
      <c r="A34" s="269" t="s">
        <v>202</v>
      </c>
      <c r="B34" s="270" t="s">
        <v>235</v>
      </c>
      <c r="C34" s="271" t="s">
        <v>23</v>
      </c>
      <c r="D34" s="271" t="s">
        <v>236</v>
      </c>
      <c r="E34" s="272" t="s">
        <v>231</v>
      </c>
      <c r="F34" s="272"/>
      <c r="G34" s="273" t="s">
        <v>232</v>
      </c>
      <c r="H34" s="274">
        <v>1.7999999999999999E-2</v>
      </c>
      <c r="I34" s="275" t="s">
        <v>237</v>
      </c>
      <c r="J34" s="283" t="s">
        <v>238</v>
      </c>
    </row>
    <row r="35" spans="1:10" x14ac:dyDescent="0.2">
      <c r="A35" s="284" t="s">
        <v>239</v>
      </c>
      <c r="B35" s="285"/>
      <c r="C35" s="285"/>
      <c r="D35" s="285"/>
      <c r="E35" s="285"/>
      <c r="F35" s="285"/>
      <c r="G35" s="285"/>
      <c r="H35" s="285"/>
      <c r="I35" s="285"/>
      <c r="J35" s="286"/>
    </row>
    <row r="36" spans="1:10" x14ac:dyDescent="0.2">
      <c r="A36" s="247" t="s">
        <v>0</v>
      </c>
      <c r="B36" s="248" t="s">
        <v>1</v>
      </c>
      <c r="C36" s="249" t="s">
        <v>2</v>
      </c>
      <c r="D36" s="249" t="s">
        <v>3</v>
      </c>
      <c r="E36" s="250" t="s">
        <v>189</v>
      </c>
      <c r="F36" s="282"/>
      <c r="G36" s="251" t="s">
        <v>4</v>
      </c>
      <c r="H36" s="248" t="s">
        <v>5</v>
      </c>
      <c r="I36" s="248" t="s">
        <v>6</v>
      </c>
      <c r="J36" s="252" t="s">
        <v>8</v>
      </c>
    </row>
    <row r="37" spans="1:10" x14ac:dyDescent="0.2">
      <c r="A37" s="269" t="s">
        <v>202</v>
      </c>
      <c r="B37" s="270" t="s">
        <v>229</v>
      </c>
      <c r="C37" s="271" t="s">
        <v>23</v>
      </c>
      <c r="D37" s="271" t="s">
        <v>230</v>
      </c>
      <c r="E37" s="272" t="s">
        <v>231</v>
      </c>
      <c r="F37" s="272"/>
      <c r="G37" s="273" t="s">
        <v>232</v>
      </c>
      <c r="H37" s="274">
        <v>3.5999999999999997E-2</v>
      </c>
      <c r="I37" s="275" t="s">
        <v>233</v>
      </c>
      <c r="J37" s="283" t="s">
        <v>234</v>
      </c>
    </row>
    <row r="38" spans="1:10" x14ac:dyDescent="0.2">
      <c r="A38" s="269" t="s">
        <v>202</v>
      </c>
      <c r="B38" s="270" t="s">
        <v>235</v>
      </c>
      <c r="C38" s="271" t="s">
        <v>23</v>
      </c>
      <c r="D38" s="271" t="s">
        <v>236</v>
      </c>
      <c r="E38" s="272" t="s">
        <v>231</v>
      </c>
      <c r="F38" s="272"/>
      <c r="G38" s="273" t="s">
        <v>232</v>
      </c>
      <c r="H38" s="274">
        <v>1.7999999999999999E-2</v>
      </c>
      <c r="I38" s="275" t="s">
        <v>237</v>
      </c>
      <c r="J38" s="283" t="s">
        <v>238</v>
      </c>
    </row>
    <row r="39" spans="1:10" x14ac:dyDescent="0.2">
      <c r="A39" s="277"/>
      <c r="B39" s="356"/>
      <c r="C39" s="356"/>
      <c r="D39" s="356"/>
      <c r="E39" s="356" t="s">
        <v>213</v>
      </c>
      <c r="F39" s="357">
        <v>1.43</v>
      </c>
      <c r="G39" s="356" t="s">
        <v>214</v>
      </c>
      <c r="H39" s="357">
        <v>0</v>
      </c>
      <c r="I39" s="356" t="s">
        <v>215</v>
      </c>
      <c r="J39" s="278">
        <v>1.43</v>
      </c>
    </row>
    <row r="40" spans="1:10" ht="15" thickBot="1" x14ac:dyDescent="0.25">
      <c r="A40" s="277"/>
      <c r="B40" s="356"/>
      <c r="C40" s="356"/>
      <c r="D40" s="356"/>
      <c r="E40" s="356" t="s">
        <v>216</v>
      </c>
      <c r="F40" s="357">
        <v>0.33</v>
      </c>
      <c r="G40" s="356"/>
      <c r="H40" s="358" t="s">
        <v>217</v>
      </c>
      <c r="I40" s="358"/>
      <c r="J40" s="278">
        <v>1.76</v>
      </c>
    </row>
    <row r="41" spans="1:10" ht="15" thickTop="1" x14ac:dyDescent="0.2">
      <c r="A41" s="279"/>
      <c r="B41" s="280"/>
      <c r="C41" s="280"/>
      <c r="D41" s="280"/>
      <c r="E41" s="280"/>
      <c r="F41" s="280"/>
      <c r="G41" s="280"/>
      <c r="H41" s="280"/>
      <c r="I41" s="280"/>
      <c r="J41" s="281"/>
    </row>
    <row r="42" spans="1:10" x14ac:dyDescent="0.2">
      <c r="A42" s="287" t="s">
        <v>452</v>
      </c>
      <c r="B42" s="288"/>
      <c r="C42" s="288"/>
      <c r="D42" s="288" t="s">
        <v>25</v>
      </c>
      <c r="E42" s="288"/>
      <c r="F42" s="289"/>
      <c r="G42" s="289"/>
      <c r="H42" s="290"/>
      <c r="I42" s="288"/>
      <c r="J42" s="291">
        <v>129870.28</v>
      </c>
    </row>
    <row r="43" spans="1:10" x14ac:dyDescent="0.2">
      <c r="A43" s="247" t="s">
        <v>478</v>
      </c>
      <c r="B43" s="248" t="s">
        <v>1</v>
      </c>
      <c r="C43" s="249" t="s">
        <v>2</v>
      </c>
      <c r="D43" s="249" t="s">
        <v>3</v>
      </c>
      <c r="E43" s="250" t="s">
        <v>189</v>
      </c>
      <c r="F43" s="250"/>
      <c r="G43" s="251" t="s">
        <v>4</v>
      </c>
      <c r="H43" s="248" t="s">
        <v>5</v>
      </c>
      <c r="I43" s="248" t="s">
        <v>6</v>
      </c>
      <c r="J43" s="252" t="s">
        <v>8</v>
      </c>
    </row>
    <row r="44" spans="1:10" ht="25.5" x14ac:dyDescent="0.2">
      <c r="A44" s="253" t="s">
        <v>190</v>
      </c>
      <c r="B44" s="254" t="s">
        <v>26</v>
      </c>
      <c r="C44" s="255" t="s">
        <v>27</v>
      </c>
      <c r="D44" s="255" t="s">
        <v>28</v>
      </c>
      <c r="E44" s="256">
        <v>0</v>
      </c>
      <c r="F44" s="256"/>
      <c r="G44" s="257" t="s">
        <v>29</v>
      </c>
      <c r="H44" s="258">
        <v>1</v>
      </c>
      <c r="I44" s="259">
        <v>156.75</v>
      </c>
      <c r="J44" s="260">
        <v>156.75</v>
      </c>
    </row>
    <row r="45" spans="1:10" ht="25.5" x14ac:dyDescent="0.2">
      <c r="A45" s="261" t="s">
        <v>192</v>
      </c>
      <c r="B45" s="262" t="s">
        <v>240</v>
      </c>
      <c r="C45" s="263" t="s">
        <v>27</v>
      </c>
      <c r="D45" s="263" t="s">
        <v>201</v>
      </c>
      <c r="E45" s="264">
        <v>0</v>
      </c>
      <c r="F45" s="264"/>
      <c r="G45" s="265" t="s">
        <v>232</v>
      </c>
      <c r="H45" s="266">
        <v>3</v>
      </c>
      <c r="I45" s="267">
        <v>26.13</v>
      </c>
      <c r="J45" s="268">
        <v>78.39</v>
      </c>
    </row>
    <row r="46" spans="1:10" x14ac:dyDescent="0.2">
      <c r="A46" s="269" t="s">
        <v>202</v>
      </c>
      <c r="B46" s="270" t="s">
        <v>241</v>
      </c>
      <c r="C46" s="271" t="s">
        <v>27</v>
      </c>
      <c r="D46" s="271" t="s">
        <v>242</v>
      </c>
      <c r="E46" s="272" t="s">
        <v>205</v>
      </c>
      <c r="F46" s="272"/>
      <c r="G46" s="273" t="s">
        <v>29</v>
      </c>
      <c r="H46" s="274">
        <v>1.25</v>
      </c>
      <c r="I46" s="275">
        <v>61.39</v>
      </c>
      <c r="J46" s="276">
        <v>76.73</v>
      </c>
    </row>
    <row r="47" spans="1:10" x14ac:dyDescent="0.2">
      <c r="A47" s="269" t="s">
        <v>202</v>
      </c>
      <c r="B47" s="270" t="s">
        <v>243</v>
      </c>
      <c r="C47" s="271" t="s">
        <v>27</v>
      </c>
      <c r="D47" s="271" t="s">
        <v>244</v>
      </c>
      <c r="E47" s="272" t="s">
        <v>245</v>
      </c>
      <c r="F47" s="272"/>
      <c r="G47" s="273" t="s">
        <v>232</v>
      </c>
      <c r="H47" s="274">
        <v>0.3</v>
      </c>
      <c r="I47" s="275">
        <v>5.45</v>
      </c>
      <c r="J47" s="276">
        <v>1.63</v>
      </c>
    </row>
    <row r="48" spans="1:10" x14ac:dyDescent="0.2">
      <c r="A48" s="277"/>
      <c r="B48" s="356"/>
      <c r="C48" s="356"/>
      <c r="D48" s="356"/>
      <c r="E48" s="356" t="s">
        <v>213</v>
      </c>
      <c r="F48" s="357">
        <v>49.14</v>
      </c>
      <c r="G48" s="356" t="s">
        <v>214</v>
      </c>
      <c r="H48" s="357">
        <v>0</v>
      </c>
      <c r="I48" s="356" t="s">
        <v>215</v>
      </c>
      <c r="J48" s="278">
        <v>49.14</v>
      </c>
    </row>
    <row r="49" spans="1:10" ht="15" thickBot="1" x14ac:dyDescent="0.25">
      <c r="A49" s="277"/>
      <c r="B49" s="356"/>
      <c r="C49" s="356"/>
      <c r="D49" s="356"/>
      <c r="E49" s="356" t="s">
        <v>216</v>
      </c>
      <c r="F49" s="357">
        <v>36.64</v>
      </c>
      <c r="G49" s="356"/>
      <c r="H49" s="358" t="s">
        <v>217</v>
      </c>
      <c r="I49" s="358"/>
      <c r="J49" s="278">
        <v>193.39</v>
      </c>
    </row>
    <row r="50" spans="1:10" ht="15" thickTop="1" x14ac:dyDescent="0.2">
      <c r="A50" s="279"/>
      <c r="B50" s="280"/>
      <c r="C50" s="280"/>
      <c r="D50" s="280"/>
      <c r="E50" s="280"/>
      <c r="F50" s="280"/>
      <c r="G50" s="280"/>
      <c r="H50" s="280"/>
      <c r="I50" s="280"/>
      <c r="J50" s="281"/>
    </row>
    <row r="51" spans="1:10" x14ac:dyDescent="0.2">
      <c r="A51" s="247" t="s">
        <v>479</v>
      </c>
      <c r="B51" s="248" t="s">
        <v>1</v>
      </c>
      <c r="C51" s="249" t="s">
        <v>2</v>
      </c>
      <c r="D51" s="249" t="s">
        <v>3</v>
      </c>
      <c r="E51" s="250" t="s">
        <v>189</v>
      </c>
      <c r="F51" s="250"/>
      <c r="G51" s="251" t="s">
        <v>4</v>
      </c>
      <c r="H51" s="248" t="s">
        <v>5</v>
      </c>
      <c r="I51" s="248" t="s">
        <v>6</v>
      </c>
      <c r="J51" s="252" t="s">
        <v>8</v>
      </c>
    </row>
    <row r="52" spans="1:10" ht="63.75" x14ac:dyDescent="0.2">
      <c r="A52" s="253" t="s">
        <v>190</v>
      </c>
      <c r="B52" s="254" t="s">
        <v>30</v>
      </c>
      <c r="C52" s="255" t="s">
        <v>15</v>
      </c>
      <c r="D52" s="255" t="s">
        <v>31</v>
      </c>
      <c r="E52" s="256" t="s">
        <v>246</v>
      </c>
      <c r="F52" s="256"/>
      <c r="G52" s="257" t="s">
        <v>29</v>
      </c>
      <c r="H52" s="258">
        <v>1</v>
      </c>
      <c r="I52" s="259">
        <v>6.86</v>
      </c>
      <c r="J52" s="260">
        <v>6.86</v>
      </c>
    </row>
    <row r="53" spans="1:10" ht="25.5" x14ac:dyDescent="0.2">
      <c r="A53" s="261" t="s">
        <v>192</v>
      </c>
      <c r="B53" s="262" t="s">
        <v>200</v>
      </c>
      <c r="C53" s="263" t="s">
        <v>15</v>
      </c>
      <c r="D53" s="263" t="s">
        <v>201</v>
      </c>
      <c r="E53" s="264" t="s">
        <v>198</v>
      </c>
      <c r="F53" s="264"/>
      <c r="G53" s="265" t="s">
        <v>199</v>
      </c>
      <c r="H53" s="266">
        <v>1.5425899999999999E-2</v>
      </c>
      <c r="I53" s="267">
        <v>26.11</v>
      </c>
      <c r="J53" s="268">
        <v>0.4</v>
      </c>
    </row>
    <row r="54" spans="1:10" ht="63.75" x14ac:dyDescent="0.2">
      <c r="A54" s="261" t="s">
        <v>192</v>
      </c>
      <c r="B54" s="262" t="s">
        <v>247</v>
      </c>
      <c r="C54" s="263" t="s">
        <v>15</v>
      </c>
      <c r="D54" s="263" t="s">
        <v>248</v>
      </c>
      <c r="E54" s="264" t="s">
        <v>221</v>
      </c>
      <c r="F54" s="264"/>
      <c r="G54" s="265" t="s">
        <v>222</v>
      </c>
      <c r="H54" s="266">
        <v>1.11688E-2</v>
      </c>
      <c r="I54" s="267">
        <v>81.02</v>
      </c>
      <c r="J54" s="268">
        <v>0.9</v>
      </c>
    </row>
    <row r="55" spans="1:10" ht="63.75" x14ac:dyDescent="0.2">
      <c r="A55" s="261" t="s">
        <v>192</v>
      </c>
      <c r="B55" s="262" t="s">
        <v>249</v>
      </c>
      <c r="C55" s="263" t="s">
        <v>15</v>
      </c>
      <c r="D55" s="263" t="s">
        <v>250</v>
      </c>
      <c r="E55" s="264" t="s">
        <v>221</v>
      </c>
      <c r="F55" s="264"/>
      <c r="G55" s="265" t="s">
        <v>227</v>
      </c>
      <c r="H55" s="266">
        <v>4.2570000000000004E-3</v>
      </c>
      <c r="I55" s="267">
        <v>339.62</v>
      </c>
      <c r="J55" s="268">
        <v>1.44</v>
      </c>
    </row>
    <row r="56" spans="1:10" ht="38.25" x14ac:dyDescent="0.2">
      <c r="A56" s="261" t="s">
        <v>192</v>
      </c>
      <c r="B56" s="262" t="s">
        <v>251</v>
      </c>
      <c r="C56" s="263" t="s">
        <v>15</v>
      </c>
      <c r="D56" s="263" t="s">
        <v>252</v>
      </c>
      <c r="E56" s="264" t="s">
        <v>221</v>
      </c>
      <c r="F56" s="264"/>
      <c r="G56" s="265" t="s">
        <v>227</v>
      </c>
      <c r="H56" s="266">
        <v>4.5111999999999999E-3</v>
      </c>
      <c r="I56" s="267">
        <v>280.69</v>
      </c>
      <c r="J56" s="268">
        <v>1.26</v>
      </c>
    </row>
    <row r="57" spans="1:10" ht="51" x14ac:dyDescent="0.2">
      <c r="A57" s="261" t="s">
        <v>192</v>
      </c>
      <c r="B57" s="262" t="s">
        <v>253</v>
      </c>
      <c r="C57" s="263" t="s">
        <v>15</v>
      </c>
      <c r="D57" s="263" t="s">
        <v>254</v>
      </c>
      <c r="E57" s="264" t="s">
        <v>221</v>
      </c>
      <c r="F57" s="264"/>
      <c r="G57" s="265" t="s">
        <v>227</v>
      </c>
      <c r="H57" s="266">
        <v>3.1484E-3</v>
      </c>
      <c r="I57" s="267">
        <v>202.45</v>
      </c>
      <c r="J57" s="268">
        <v>0.63</v>
      </c>
    </row>
    <row r="58" spans="1:10" ht="38.25" x14ac:dyDescent="0.2">
      <c r="A58" s="261" t="s">
        <v>192</v>
      </c>
      <c r="B58" s="262" t="s">
        <v>255</v>
      </c>
      <c r="C58" s="263" t="s">
        <v>15</v>
      </c>
      <c r="D58" s="263" t="s">
        <v>256</v>
      </c>
      <c r="E58" s="264" t="s">
        <v>221</v>
      </c>
      <c r="F58" s="264"/>
      <c r="G58" s="265" t="s">
        <v>222</v>
      </c>
      <c r="H58" s="266">
        <v>1.09146E-2</v>
      </c>
      <c r="I58" s="267">
        <v>109.98</v>
      </c>
      <c r="J58" s="268">
        <v>1.2</v>
      </c>
    </row>
    <row r="59" spans="1:10" ht="51" x14ac:dyDescent="0.2">
      <c r="A59" s="261" t="s">
        <v>192</v>
      </c>
      <c r="B59" s="262" t="s">
        <v>257</v>
      </c>
      <c r="C59" s="263" t="s">
        <v>15</v>
      </c>
      <c r="D59" s="263" t="s">
        <v>258</v>
      </c>
      <c r="E59" s="264" t="s">
        <v>221</v>
      </c>
      <c r="F59" s="264"/>
      <c r="G59" s="265" t="s">
        <v>222</v>
      </c>
      <c r="H59" s="266">
        <v>1.2277400000000001E-2</v>
      </c>
      <c r="I59" s="267">
        <v>84.05</v>
      </c>
      <c r="J59" s="268">
        <v>1.03</v>
      </c>
    </row>
    <row r="60" spans="1:10" x14ac:dyDescent="0.2">
      <c r="A60" s="277"/>
      <c r="B60" s="356"/>
      <c r="C60" s="356"/>
      <c r="D60" s="356"/>
      <c r="E60" s="356" t="s">
        <v>213</v>
      </c>
      <c r="F60" s="357">
        <v>1.47</v>
      </c>
      <c r="G60" s="356" t="s">
        <v>214</v>
      </c>
      <c r="H60" s="357">
        <v>0</v>
      </c>
      <c r="I60" s="356" t="s">
        <v>215</v>
      </c>
      <c r="J60" s="278">
        <v>1.47</v>
      </c>
    </row>
    <row r="61" spans="1:10" ht="15" thickBot="1" x14ac:dyDescent="0.25">
      <c r="A61" s="277"/>
      <c r="B61" s="356"/>
      <c r="C61" s="356"/>
      <c r="D61" s="356"/>
      <c r="E61" s="356" t="s">
        <v>216</v>
      </c>
      <c r="F61" s="357">
        <v>1.6</v>
      </c>
      <c r="G61" s="356"/>
      <c r="H61" s="358" t="s">
        <v>217</v>
      </c>
      <c r="I61" s="358"/>
      <c r="J61" s="278">
        <v>8.4600000000000009</v>
      </c>
    </row>
    <row r="62" spans="1:10" ht="15" thickTop="1" x14ac:dyDescent="0.2">
      <c r="A62" s="279"/>
      <c r="B62" s="280"/>
      <c r="C62" s="280"/>
      <c r="D62" s="280"/>
      <c r="E62" s="280"/>
      <c r="F62" s="280"/>
      <c r="G62" s="280"/>
      <c r="H62" s="280"/>
      <c r="I62" s="280"/>
      <c r="J62" s="281"/>
    </row>
    <row r="63" spans="1:10" x14ac:dyDescent="0.2">
      <c r="A63" s="287" t="s">
        <v>483</v>
      </c>
      <c r="B63" s="288"/>
      <c r="C63" s="288"/>
      <c r="D63" s="288" t="s">
        <v>32</v>
      </c>
      <c r="E63" s="288"/>
      <c r="F63" s="289"/>
      <c r="G63" s="289"/>
      <c r="H63" s="290"/>
      <c r="I63" s="288"/>
      <c r="J63" s="291">
        <v>147914.09</v>
      </c>
    </row>
    <row r="64" spans="1:10" x14ac:dyDescent="0.2">
      <c r="A64" s="247" t="s">
        <v>484</v>
      </c>
      <c r="B64" s="248" t="s">
        <v>1</v>
      </c>
      <c r="C64" s="249" t="s">
        <v>2</v>
      </c>
      <c r="D64" s="249" t="s">
        <v>3</v>
      </c>
      <c r="E64" s="250" t="s">
        <v>189</v>
      </c>
      <c r="F64" s="250"/>
      <c r="G64" s="251" t="s">
        <v>4</v>
      </c>
      <c r="H64" s="248" t="s">
        <v>5</v>
      </c>
      <c r="I64" s="248" t="s">
        <v>6</v>
      </c>
      <c r="J64" s="252" t="s">
        <v>8</v>
      </c>
    </row>
    <row r="65" spans="1:10" ht="38.25" x14ac:dyDescent="0.2">
      <c r="A65" s="253" t="s">
        <v>190</v>
      </c>
      <c r="B65" s="254" t="s">
        <v>33</v>
      </c>
      <c r="C65" s="255" t="s">
        <v>34</v>
      </c>
      <c r="D65" s="255" t="s">
        <v>35</v>
      </c>
      <c r="E65" s="256" t="s">
        <v>259</v>
      </c>
      <c r="F65" s="256"/>
      <c r="G65" s="257" t="s">
        <v>36</v>
      </c>
      <c r="H65" s="258">
        <v>1</v>
      </c>
      <c r="I65" s="259">
        <v>75.27</v>
      </c>
      <c r="J65" s="260">
        <v>75.27</v>
      </c>
    </row>
    <row r="66" spans="1:10" ht="25.5" x14ac:dyDescent="0.2">
      <c r="A66" s="261" t="s">
        <v>192</v>
      </c>
      <c r="B66" s="262" t="s">
        <v>200</v>
      </c>
      <c r="C66" s="263" t="s">
        <v>15</v>
      </c>
      <c r="D66" s="263" t="s">
        <v>201</v>
      </c>
      <c r="E66" s="264" t="s">
        <v>198</v>
      </c>
      <c r="F66" s="264"/>
      <c r="G66" s="265" t="s">
        <v>199</v>
      </c>
      <c r="H66" s="266">
        <v>0.27760000000000001</v>
      </c>
      <c r="I66" s="267">
        <v>26.11</v>
      </c>
      <c r="J66" s="268">
        <v>7.24</v>
      </c>
    </row>
    <row r="67" spans="1:10" ht="38.25" x14ac:dyDescent="0.2">
      <c r="A67" s="261" t="s">
        <v>192</v>
      </c>
      <c r="B67" s="262" t="s">
        <v>260</v>
      </c>
      <c r="C67" s="263" t="s">
        <v>15</v>
      </c>
      <c r="D67" s="263" t="s">
        <v>261</v>
      </c>
      <c r="E67" s="264" t="s">
        <v>262</v>
      </c>
      <c r="F67" s="264"/>
      <c r="G67" s="265" t="s">
        <v>29</v>
      </c>
      <c r="H67" s="266">
        <v>8.4500000000000006E-2</v>
      </c>
      <c r="I67" s="267">
        <v>639.65</v>
      </c>
      <c r="J67" s="268">
        <v>54.05</v>
      </c>
    </row>
    <row r="68" spans="1:10" ht="25.5" x14ac:dyDescent="0.2">
      <c r="A68" s="261" t="s">
        <v>192</v>
      </c>
      <c r="B68" s="262" t="s">
        <v>263</v>
      </c>
      <c r="C68" s="263" t="s">
        <v>15</v>
      </c>
      <c r="D68" s="263" t="s">
        <v>264</v>
      </c>
      <c r="E68" s="264" t="s">
        <v>198</v>
      </c>
      <c r="F68" s="264"/>
      <c r="G68" s="265" t="s">
        <v>199</v>
      </c>
      <c r="H68" s="266">
        <v>0.27760000000000001</v>
      </c>
      <c r="I68" s="267">
        <v>32.1</v>
      </c>
      <c r="J68" s="268">
        <v>8.91</v>
      </c>
    </row>
    <row r="69" spans="1:10" ht="25.5" x14ac:dyDescent="0.2">
      <c r="A69" s="269" t="s">
        <v>202</v>
      </c>
      <c r="B69" s="270" t="s">
        <v>265</v>
      </c>
      <c r="C69" s="271" t="s">
        <v>15</v>
      </c>
      <c r="D69" s="271" t="s">
        <v>266</v>
      </c>
      <c r="E69" s="272" t="s">
        <v>205</v>
      </c>
      <c r="F69" s="272"/>
      <c r="G69" s="273" t="s">
        <v>36</v>
      </c>
      <c r="H69" s="274">
        <v>0.2</v>
      </c>
      <c r="I69" s="275">
        <v>4.17</v>
      </c>
      <c r="J69" s="276">
        <v>0.83</v>
      </c>
    </row>
    <row r="70" spans="1:10" ht="25.5" x14ac:dyDescent="0.2">
      <c r="A70" s="269" t="s">
        <v>202</v>
      </c>
      <c r="B70" s="270" t="s">
        <v>267</v>
      </c>
      <c r="C70" s="271" t="s">
        <v>15</v>
      </c>
      <c r="D70" s="271" t="s">
        <v>268</v>
      </c>
      <c r="E70" s="272" t="s">
        <v>205</v>
      </c>
      <c r="F70" s="272"/>
      <c r="G70" s="273" t="s">
        <v>29</v>
      </c>
      <c r="H70" s="274">
        <v>1.49E-2</v>
      </c>
      <c r="I70" s="275">
        <v>120</v>
      </c>
      <c r="J70" s="276">
        <v>1.78</v>
      </c>
    </row>
    <row r="71" spans="1:10" ht="25.5" x14ac:dyDescent="0.2">
      <c r="A71" s="269" t="s">
        <v>202</v>
      </c>
      <c r="B71" s="270" t="s">
        <v>269</v>
      </c>
      <c r="C71" s="271" t="s">
        <v>15</v>
      </c>
      <c r="D71" s="271" t="s">
        <v>270</v>
      </c>
      <c r="E71" s="272" t="s">
        <v>205</v>
      </c>
      <c r="F71" s="272"/>
      <c r="G71" s="273" t="s">
        <v>36</v>
      </c>
      <c r="H71" s="274">
        <v>0.125</v>
      </c>
      <c r="I71" s="275">
        <v>19.75</v>
      </c>
      <c r="J71" s="276">
        <v>2.46</v>
      </c>
    </row>
    <row r="72" spans="1:10" x14ac:dyDescent="0.2">
      <c r="A72" s="277"/>
      <c r="B72" s="356"/>
      <c r="C72" s="356"/>
      <c r="D72" s="356"/>
      <c r="E72" s="356" t="s">
        <v>213</v>
      </c>
      <c r="F72" s="357">
        <v>16.61</v>
      </c>
      <c r="G72" s="356" t="s">
        <v>214</v>
      </c>
      <c r="H72" s="357">
        <v>0</v>
      </c>
      <c r="I72" s="356" t="s">
        <v>215</v>
      </c>
      <c r="J72" s="278">
        <v>16.61</v>
      </c>
    </row>
    <row r="73" spans="1:10" ht="15" thickBot="1" x14ac:dyDescent="0.25">
      <c r="A73" s="277"/>
      <c r="B73" s="356"/>
      <c r="C73" s="356"/>
      <c r="D73" s="356"/>
      <c r="E73" s="356" t="s">
        <v>216</v>
      </c>
      <c r="F73" s="357">
        <v>17.59</v>
      </c>
      <c r="G73" s="356"/>
      <c r="H73" s="358" t="s">
        <v>217</v>
      </c>
      <c r="I73" s="358"/>
      <c r="J73" s="278">
        <v>92.86</v>
      </c>
    </row>
    <row r="74" spans="1:10" ht="15" thickTop="1" x14ac:dyDescent="0.2">
      <c r="A74" s="279"/>
      <c r="B74" s="280"/>
      <c r="C74" s="280"/>
      <c r="D74" s="280"/>
      <c r="E74" s="280"/>
      <c r="F74" s="280"/>
      <c r="G74" s="280"/>
      <c r="H74" s="280"/>
      <c r="I74" s="280"/>
      <c r="J74" s="281"/>
    </row>
    <row r="75" spans="1:10" ht="28.5" x14ac:dyDescent="0.2">
      <c r="A75" s="247" t="s">
        <v>485</v>
      </c>
      <c r="B75" s="248" t="s">
        <v>1</v>
      </c>
      <c r="C75" s="249" t="s">
        <v>2</v>
      </c>
      <c r="D75" s="249" t="s">
        <v>3</v>
      </c>
      <c r="E75" s="250" t="s">
        <v>189</v>
      </c>
      <c r="F75" s="250"/>
      <c r="G75" s="251" t="s">
        <v>4</v>
      </c>
      <c r="H75" s="248" t="s">
        <v>5</v>
      </c>
      <c r="I75" s="248" t="s">
        <v>6</v>
      </c>
      <c r="J75" s="252" t="s">
        <v>8</v>
      </c>
    </row>
    <row r="76" spans="1:10" ht="76.5" x14ac:dyDescent="0.2">
      <c r="A76" s="253" t="s">
        <v>190</v>
      </c>
      <c r="B76" s="254" t="s">
        <v>37</v>
      </c>
      <c r="C76" s="255" t="s">
        <v>15</v>
      </c>
      <c r="D76" s="255" t="s">
        <v>38</v>
      </c>
      <c r="E76" s="256" t="s">
        <v>271</v>
      </c>
      <c r="F76" s="256"/>
      <c r="G76" s="257" t="s">
        <v>29</v>
      </c>
      <c r="H76" s="258">
        <v>1</v>
      </c>
      <c r="I76" s="259">
        <v>9.02</v>
      </c>
      <c r="J76" s="260">
        <v>9.02</v>
      </c>
    </row>
    <row r="77" spans="1:10" ht="63.75" x14ac:dyDescent="0.2">
      <c r="A77" s="261" t="s">
        <v>192</v>
      </c>
      <c r="B77" s="262" t="s">
        <v>272</v>
      </c>
      <c r="C77" s="263" t="s">
        <v>15</v>
      </c>
      <c r="D77" s="263" t="s">
        <v>273</v>
      </c>
      <c r="E77" s="264" t="s">
        <v>221</v>
      </c>
      <c r="F77" s="264"/>
      <c r="G77" s="265" t="s">
        <v>227</v>
      </c>
      <c r="H77" s="266">
        <v>3.0692000000000001E-2</v>
      </c>
      <c r="I77" s="267">
        <v>159.05000000000001</v>
      </c>
      <c r="J77" s="268">
        <v>4.88</v>
      </c>
    </row>
    <row r="78" spans="1:10" ht="25.5" x14ac:dyDescent="0.2">
      <c r="A78" s="261" t="s">
        <v>192</v>
      </c>
      <c r="B78" s="262" t="s">
        <v>200</v>
      </c>
      <c r="C78" s="263" t="s">
        <v>15</v>
      </c>
      <c r="D78" s="263" t="s">
        <v>201</v>
      </c>
      <c r="E78" s="264" t="s">
        <v>198</v>
      </c>
      <c r="F78" s="264"/>
      <c r="G78" s="265" t="s">
        <v>199</v>
      </c>
      <c r="H78" s="266">
        <v>6.5312200000000001E-2</v>
      </c>
      <c r="I78" s="267">
        <v>26.11</v>
      </c>
      <c r="J78" s="268">
        <v>1.7</v>
      </c>
    </row>
    <row r="79" spans="1:10" ht="63.75" x14ac:dyDescent="0.2">
      <c r="A79" s="261" t="s">
        <v>192</v>
      </c>
      <c r="B79" s="262" t="s">
        <v>274</v>
      </c>
      <c r="C79" s="263" t="s">
        <v>15</v>
      </c>
      <c r="D79" s="263" t="s">
        <v>275</v>
      </c>
      <c r="E79" s="264" t="s">
        <v>221</v>
      </c>
      <c r="F79" s="264"/>
      <c r="G79" s="265" t="s">
        <v>222</v>
      </c>
      <c r="H79" s="266">
        <v>3.4620199999999997E-2</v>
      </c>
      <c r="I79" s="267">
        <v>70.69</v>
      </c>
      <c r="J79" s="268">
        <v>2.44</v>
      </c>
    </row>
    <row r="80" spans="1:10" x14ac:dyDescent="0.2">
      <c r="A80" s="277"/>
      <c r="B80" s="356"/>
      <c r="C80" s="356"/>
      <c r="D80" s="356"/>
      <c r="E80" s="356" t="s">
        <v>213</v>
      </c>
      <c r="F80" s="357">
        <v>2.83</v>
      </c>
      <c r="G80" s="356" t="s">
        <v>214</v>
      </c>
      <c r="H80" s="357">
        <v>0</v>
      </c>
      <c r="I80" s="356" t="s">
        <v>215</v>
      </c>
      <c r="J80" s="278">
        <v>2.83</v>
      </c>
    </row>
    <row r="81" spans="1:10" ht="15" thickBot="1" x14ac:dyDescent="0.25">
      <c r="A81" s="277"/>
      <c r="B81" s="356"/>
      <c r="C81" s="356"/>
      <c r="D81" s="356"/>
      <c r="E81" s="356" t="s">
        <v>216</v>
      </c>
      <c r="F81" s="357">
        <v>2.1</v>
      </c>
      <c r="G81" s="356"/>
      <c r="H81" s="358" t="s">
        <v>217</v>
      </c>
      <c r="I81" s="358"/>
      <c r="J81" s="278">
        <v>11.12</v>
      </c>
    </row>
    <row r="82" spans="1:10" ht="15" thickTop="1" x14ac:dyDescent="0.2">
      <c r="A82" s="279"/>
      <c r="B82" s="280"/>
      <c r="C82" s="280"/>
      <c r="D82" s="280"/>
      <c r="E82" s="280"/>
      <c r="F82" s="280"/>
      <c r="G82" s="280"/>
      <c r="H82" s="280"/>
      <c r="I82" s="280"/>
      <c r="J82" s="281"/>
    </row>
    <row r="83" spans="1:10" ht="28.5" x14ac:dyDescent="0.2">
      <c r="A83" s="247" t="s">
        <v>486</v>
      </c>
      <c r="B83" s="248" t="s">
        <v>1</v>
      </c>
      <c r="C83" s="249" t="s">
        <v>2</v>
      </c>
      <c r="D83" s="249" t="s">
        <v>3</v>
      </c>
      <c r="E83" s="250" t="s">
        <v>189</v>
      </c>
      <c r="F83" s="250"/>
      <c r="G83" s="251" t="s">
        <v>4</v>
      </c>
      <c r="H83" s="248" t="s">
        <v>5</v>
      </c>
      <c r="I83" s="248" t="s">
        <v>6</v>
      </c>
      <c r="J83" s="252" t="s">
        <v>8</v>
      </c>
    </row>
    <row r="84" spans="1:10" ht="63.75" x14ac:dyDescent="0.2">
      <c r="A84" s="253" t="s">
        <v>190</v>
      </c>
      <c r="B84" s="254" t="s">
        <v>39</v>
      </c>
      <c r="C84" s="255" t="s">
        <v>15</v>
      </c>
      <c r="D84" s="255" t="s">
        <v>40</v>
      </c>
      <c r="E84" s="256" t="s">
        <v>276</v>
      </c>
      <c r="F84" s="256"/>
      <c r="G84" s="257" t="s">
        <v>36</v>
      </c>
      <c r="H84" s="258">
        <v>1</v>
      </c>
      <c r="I84" s="259">
        <v>475.22</v>
      </c>
      <c r="J84" s="260">
        <v>475.22</v>
      </c>
    </row>
    <row r="85" spans="1:10" ht="25.5" x14ac:dyDescent="0.2">
      <c r="A85" s="261" t="s">
        <v>192</v>
      </c>
      <c r="B85" s="262" t="s">
        <v>200</v>
      </c>
      <c r="C85" s="263" t="s">
        <v>15</v>
      </c>
      <c r="D85" s="263" t="s">
        <v>201</v>
      </c>
      <c r="E85" s="264" t="s">
        <v>198</v>
      </c>
      <c r="F85" s="264"/>
      <c r="G85" s="265" t="s">
        <v>199</v>
      </c>
      <c r="H85" s="266">
        <v>0.89790000000000003</v>
      </c>
      <c r="I85" s="267">
        <v>26.11</v>
      </c>
      <c r="J85" s="268">
        <v>23.44</v>
      </c>
    </row>
    <row r="86" spans="1:10" ht="38.25" x14ac:dyDescent="0.2">
      <c r="A86" s="261" t="s">
        <v>192</v>
      </c>
      <c r="B86" s="262" t="s">
        <v>277</v>
      </c>
      <c r="C86" s="263" t="s">
        <v>15</v>
      </c>
      <c r="D86" s="263" t="s">
        <v>278</v>
      </c>
      <c r="E86" s="264" t="s">
        <v>221</v>
      </c>
      <c r="F86" s="264"/>
      <c r="G86" s="265" t="s">
        <v>222</v>
      </c>
      <c r="H86" s="266">
        <v>0.19500000000000001</v>
      </c>
      <c r="I86" s="267">
        <v>90.71</v>
      </c>
      <c r="J86" s="268">
        <v>17.68</v>
      </c>
    </row>
    <row r="87" spans="1:10" ht="38.25" x14ac:dyDescent="0.2">
      <c r="A87" s="261" t="s">
        <v>192</v>
      </c>
      <c r="B87" s="262" t="s">
        <v>279</v>
      </c>
      <c r="C87" s="263" t="s">
        <v>15</v>
      </c>
      <c r="D87" s="263" t="s">
        <v>280</v>
      </c>
      <c r="E87" s="264" t="s">
        <v>221</v>
      </c>
      <c r="F87" s="264"/>
      <c r="G87" s="265" t="s">
        <v>227</v>
      </c>
      <c r="H87" s="266">
        <v>0.10050000000000001</v>
      </c>
      <c r="I87" s="267">
        <v>213.02</v>
      </c>
      <c r="J87" s="268">
        <v>21.4</v>
      </c>
    </row>
    <row r="88" spans="1:10" ht="25.5" x14ac:dyDescent="0.2">
      <c r="A88" s="261" t="s">
        <v>192</v>
      </c>
      <c r="B88" s="262" t="s">
        <v>281</v>
      </c>
      <c r="C88" s="263" t="s">
        <v>15</v>
      </c>
      <c r="D88" s="263" t="s">
        <v>282</v>
      </c>
      <c r="E88" s="264" t="s">
        <v>283</v>
      </c>
      <c r="F88" s="264"/>
      <c r="G88" s="265" t="s">
        <v>29</v>
      </c>
      <c r="H88" s="266">
        <v>9.2999999999999992E-3</v>
      </c>
      <c r="I88" s="267">
        <v>912.39</v>
      </c>
      <c r="J88" s="268">
        <v>8.48</v>
      </c>
    </row>
    <row r="89" spans="1:10" ht="25.5" x14ac:dyDescent="0.2">
      <c r="A89" s="261" t="s">
        <v>192</v>
      </c>
      <c r="B89" s="262" t="s">
        <v>284</v>
      </c>
      <c r="C89" s="263" t="s">
        <v>15</v>
      </c>
      <c r="D89" s="263" t="s">
        <v>285</v>
      </c>
      <c r="E89" s="264" t="s">
        <v>198</v>
      </c>
      <c r="F89" s="264"/>
      <c r="G89" s="265" t="s">
        <v>199</v>
      </c>
      <c r="H89" s="266">
        <v>0.44890000000000002</v>
      </c>
      <c r="I89" s="267">
        <v>22.42</v>
      </c>
      <c r="J89" s="268">
        <v>10.06</v>
      </c>
    </row>
    <row r="90" spans="1:10" ht="38.25" x14ac:dyDescent="0.2">
      <c r="A90" s="269" t="s">
        <v>202</v>
      </c>
      <c r="B90" s="270" t="s">
        <v>286</v>
      </c>
      <c r="C90" s="271" t="s">
        <v>15</v>
      </c>
      <c r="D90" s="271" t="s">
        <v>287</v>
      </c>
      <c r="E90" s="272" t="s">
        <v>205</v>
      </c>
      <c r="F90" s="272"/>
      <c r="G90" s="273" t="s">
        <v>36</v>
      </c>
      <c r="H90" s="274">
        <v>1.03</v>
      </c>
      <c r="I90" s="275">
        <v>382.68</v>
      </c>
      <c r="J90" s="276">
        <v>394.16</v>
      </c>
    </row>
    <row r="91" spans="1:10" x14ac:dyDescent="0.2">
      <c r="A91" s="277"/>
      <c r="B91" s="356"/>
      <c r="C91" s="356"/>
      <c r="D91" s="356"/>
      <c r="E91" s="356" t="s">
        <v>213</v>
      </c>
      <c r="F91" s="357">
        <v>30.19</v>
      </c>
      <c r="G91" s="356" t="s">
        <v>214</v>
      </c>
      <c r="H91" s="357">
        <v>0</v>
      </c>
      <c r="I91" s="356" t="s">
        <v>215</v>
      </c>
      <c r="J91" s="278">
        <v>30.19</v>
      </c>
    </row>
    <row r="92" spans="1:10" ht="15" thickBot="1" x14ac:dyDescent="0.25">
      <c r="A92" s="277"/>
      <c r="B92" s="356"/>
      <c r="C92" s="356"/>
      <c r="D92" s="356"/>
      <c r="E92" s="356" t="s">
        <v>216</v>
      </c>
      <c r="F92" s="357">
        <v>111.1</v>
      </c>
      <c r="G92" s="356"/>
      <c r="H92" s="358" t="s">
        <v>217</v>
      </c>
      <c r="I92" s="358"/>
      <c r="J92" s="278">
        <v>586.32000000000005</v>
      </c>
    </row>
    <row r="93" spans="1:10" ht="15" thickTop="1" x14ac:dyDescent="0.2">
      <c r="A93" s="279"/>
      <c r="B93" s="280"/>
      <c r="C93" s="280"/>
      <c r="D93" s="280"/>
      <c r="E93" s="280"/>
      <c r="F93" s="280"/>
      <c r="G93" s="280"/>
      <c r="H93" s="280"/>
      <c r="I93" s="280"/>
      <c r="J93" s="281"/>
    </row>
    <row r="94" spans="1:10" ht="28.5" x14ac:dyDescent="0.2">
      <c r="A94" s="247" t="s">
        <v>487</v>
      </c>
      <c r="B94" s="248" t="s">
        <v>1</v>
      </c>
      <c r="C94" s="249" t="s">
        <v>2</v>
      </c>
      <c r="D94" s="249" t="s">
        <v>3</v>
      </c>
      <c r="E94" s="250" t="s">
        <v>189</v>
      </c>
      <c r="F94" s="250"/>
      <c r="G94" s="251" t="s">
        <v>4</v>
      </c>
      <c r="H94" s="248" t="s">
        <v>5</v>
      </c>
      <c r="I94" s="248" t="s">
        <v>6</v>
      </c>
      <c r="J94" s="252" t="s">
        <v>8</v>
      </c>
    </row>
    <row r="95" spans="1:10" ht="55.5" customHeight="1" x14ac:dyDescent="0.2">
      <c r="A95" s="253" t="s">
        <v>190</v>
      </c>
      <c r="B95" s="254" t="s">
        <v>41</v>
      </c>
      <c r="C95" s="255" t="s">
        <v>34</v>
      </c>
      <c r="D95" s="255" t="s">
        <v>42</v>
      </c>
      <c r="E95" s="256" t="s">
        <v>288</v>
      </c>
      <c r="F95" s="256"/>
      <c r="G95" s="257" t="s">
        <v>43</v>
      </c>
      <c r="H95" s="258">
        <v>1</v>
      </c>
      <c r="I95" s="259">
        <v>2571.0700000000002</v>
      </c>
      <c r="J95" s="260">
        <v>2571.0700000000002</v>
      </c>
    </row>
    <row r="96" spans="1:10" ht="25.5" x14ac:dyDescent="0.2">
      <c r="A96" s="261" t="s">
        <v>192</v>
      </c>
      <c r="B96" s="262" t="s">
        <v>289</v>
      </c>
      <c r="C96" s="263" t="s">
        <v>15</v>
      </c>
      <c r="D96" s="263" t="s">
        <v>290</v>
      </c>
      <c r="E96" s="264" t="s">
        <v>291</v>
      </c>
      <c r="F96" s="264"/>
      <c r="G96" s="265" t="s">
        <v>208</v>
      </c>
      <c r="H96" s="266">
        <v>20.07</v>
      </c>
      <c r="I96" s="267">
        <v>13.4</v>
      </c>
      <c r="J96" s="268">
        <v>268.93</v>
      </c>
    </row>
    <row r="97" spans="1:10" ht="38.25" x14ac:dyDescent="0.2">
      <c r="A97" s="261" t="s">
        <v>192</v>
      </c>
      <c r="B97" s="262" t="s">
        <v>292</v>
      </c>
      <c r="C97" s="263" t="s">
        <v>15</v>
      </c>
      <c r="D97" s="263" t="s">
        <v>293</v>
      </c>
      <c r="E97" s="264" t="s">
        <v>294</v>
      </c>
      <c r="F97" s="264"/>
      <c r="G97" s="265" t="s">
        <v>17</v>
      </c>
      <c r="H97" s="266">
        <v>14.4</v>
      </c>
      <c r="I97" s="267">
        <v>82.85</v>
      </c>
      <c r="J97" s="268">
        <v>1193.04</v>
      </c>
    </row>
    <row r="98" spans="1:10" ht="63.75" x14ac:dyDescent="0.2">
      <c r="A98" s="261" t="s">
        <v>192</v>
      </c>
      <c r="B98" s="262" t="s">
        <v>37</v>
      </c>
      <c r="C98" s="263" t="s">
        <v>15</v>
      </c>
      <c r="D98" s="263" t="s">
        <v>38</v>
      </c>
      <c r="E98" s="264" t="s">
        <v>271</v>
      </c>
      <c r="F98" s="264"/>
      <c r="G98" s="265" t="s">
        <v>29</v>
      </c>
      <c r="H98" s="266">
        <v>2.16</v>
      </c>
      <c r="I98" s="267">
        <v>9.02</v>
      </c>
      <c r="J98" s="268">
        <v>19.48</v>
      </c>
    </row>
    <row r="99" spans="1:10" ht="38.25" x14ac:dyDescent="0.2">
      <c r="A99" s="261" t="s">
        <v>192</v>
      </c>
      <c r="B99" s="262" t="s">
        <v>295</v>
      </c>
      <c r="C99" s="263" t="s">
        <v>15</v>
      </c>
      <c r="D99" s="263" t="s">
        <v>296</v>
      </c>
      <c r="E99" s="264" t="s">
        <v>291</v>
      </c>
      <c r="F99" s="264"/>
      <c r="G99" s="265" t="s">
        <v>208</v>
      </c>
      <c r="H99" s="266">
        <v>20.81</v>
      </c>
      <c r="I99" s="267">
        <v>14.4</v>
      </c>
      <c r="J99" s="268">
        <v>299.66000000000003</v>
      </c>
    </row>
    <row r="100" spans="1:10" ht="51" x14ac:dyDescent="0.2">
      <c r="A100" s="261" t="s">
        <v>192</v>
      </c>
      <c r="B100" s="262" t="s">
        <v>297</v>
      </c>
      <c r="C100" s="263" t="s">
        <v>15</v>
      </c>
      <c r="D100" s="263" t="s">
        <v>298</v>
      </c>
      <c r="E100" s="264" t="s">
        <v>299</v>
      </c>
      <c r="F100" s="264"/>
      <c r="G100" s="265" t="s">
        <v>43</v>
      </c>
      <c r="H100" s="266">
        <v>1</v>
      </c>
      <c r="I100" s="267">
        <v>196.84</v>
      </c>
      <c r="J100" s="268">
        <v>196.84</v>
      </c>
    </row>
    <row r="101" spans="1:10" ht="38.25" x14ac:dyDescent="0.2">
      <c r="A101" s="261" t="s">
        <v>192</v>
      </c>
      <c r="B101" s="262" t="s">
        <v>260</v>
      </c>
      <c r="C101" s="263" t="s">
        <v>15</v>
      </c>
      <c r="D101" s="263" t="s">
        <v>261</v>
      </c>
      <c r="E101" s="264" t="s">
        <v>262</v>
      </c>
      <c r="F101" s="264"/>
      <c r="G101" s="265" t="s">
        <v>29</v>
      </c>
      <c r="H101" s="266">
        <v>0.86</v>
      </c>
      <c r="I101" s="267">
        <v>639.65</v>
      </c>
      <c r="J101" s="268">
        <v>550.09</v>
      </c>
    </row>
    <row r="102" spans="1:10" ht="38.25" x14ac:dyDescent="0.2">
      <c r="A102" s="261" t="s">
        <v>192</v>
      </c>
      <c r="B102" s="262" t="s">
        <v>300</v>
      </c>
      <c r="C102" s="263" t="s">
        <v>15</v>
      </c>
      <c r="D102" s="263" t="s">
        <v>301</v>
      </c>
      <c r="E102" s="264" t="s">
        <v>262</v>
      </c>
      <c r="F102" s="264"/>
      <c r="G102" s="265" t="s">
        <v>29</v>
      </c>
      <c r="H102" s="266">
        <v>7.1999999999999995E-2</v>
      </c>
      <c r="I102" s="267">
        <v>597.74</v>
      </c>
      <c r="J102" s="268">
        <v>43.03</v>
      </c>
    </row>
    <row r="103" spans="1:10" x14ac:dyDescent="0.2">
      <c r="A103" s="277"/>
      <c r="B103" s="356"/>
      <c r="C103" s="356"/>
      <c r="D103" s="356"/>
      <c r="E103" s="356" t="s">
        <v>213</v>
      </c>
      <c r="F103" s="357">
        <v>718.14</v>
      </c>
      <c r="G103" s="356" t="s">
        <v>214</v>
      </c>
      <c r="H103" s="357">
        <v>0</v>
      </c>
      <c r="I103" s="356" t="s">
        <v>215</v>
      </c>
      <c r="J103" s="278">
        <v>718.14</v>
      </c>
    </row>
    <row r="104" spans="1:10" ht="15" thickBot="1" x14ac:dyDescent="0.25">
      <c r="A104" s="277"/>
      <c r="B104" s="356"/>
      <c r="C104" s="356"/>
      <c r="D104" s="356"/>
      <c r="E104" s="356" t="s">
        <v>216</v>
      </c>
      <c r="F104" s="357">
        <v>601.11</v>
      </c>
      <c r="G104" s="356"/>
      <c r="H104" s="358" t="s">
        <v>217</v>
      </c>
      <c r="I104" s="358"/>
      <c r="J104" s="278">
        <v>3172.18</v>
      </c>
    </row>
    <row r="105" spans="1:10" ht="15" thickTop="1" x14ac:dyDescent="0.2">
      <c r="A105" s="279"/>
      <c r="B105" s="280"/>
      <c r="C105" s="280"/>
      <c r="D105" s="280"/>
      <c r="E105" s="280"/>
      <c r="F105" s="280"/>
      <c r="G105" s="280"/>
      <c r="H105" s="280"/>
      <c r="I105" s="280"/>
      <c r="J105" s="281"/>
    </row>
    <row r="106" spans="1:10" x14ac:dyDescent="0.2">
      <c r="A106" s="247" t="s">
        <v>488</v>
      </c>
      <c r="B106" s="248" t="s">
        <v>1</v>
      </c>
      <c r="C106" s="249" t="s">
        <v>2</v>
      </c>
      <c r="D106" s="249" t="s">
        <v>3</v>
      </c>
      <c r="E106" s="250" t="s">
        <v>189</v>
      </c>
      <c r="F106" s="250"/>
      <c r="G106" s="251" t="s">
        <v>4</v>
      </c>
      <c r="H106" s="248" t="s">
        <v>5</v>
      </c>
      <c r="I106" s="248" t="s">
        <v>6</v>
      </c>
      <c r="J106" s="252" t="s">
        <v>8</v>
      </c>
    </row>
    <row r="107" spans="1:10" ht="76.5" x14ac:dyDescent="0.2">
      <c r="A107" s="253" t="s">
        <v>190</v>
      </c>
      <c r="B107" s="254" t="s">
        <v>44</v>
      </c>
      <c r="C107" s="255" t="s">
        <v>15</v>
      </c>
      <c r="D107" s="255" t="s">
        <v>45</v>
      </c>
      <c r="E107" s="256" t="s">
        <v>302</v>
      </c>
      <c r="F107" s="256"/>
      <c r="G107" s="257" t="s">
        <v>29</v>
      </c>
      <c r="H107" s="258">
        <v>1</v>
      </c>
      <c r="I107" s="259">
        <v>20.11</v>
      </c>
      <c r="J107" s="260">
        <v>20.11</v>
      </c>
    </row>
    <row r="108" spans="1:10" ht="63.75" x14ac:dyDescent="0.2">
      <c r="A108" s="261" t="s">
        <v>192</v>
      </c>
      <c r="B108" s="262" t="s">
        <v>274</v>
      </c>
      <c r="C108" s="263" t="s">
        <v>15</v>
      </c>
      <c r="D108" s="263" t="s">
        <v>275</v>
      </c>
      <c r="E108" s="264" t="s">
        <v>221</v>
      </c>
      <c r="F108" s="264"/>
      <c r="G108" s="265" t="s">
        <v>222</v>
      </c>
      <c r="H108" s="266">
        <v>5.5100000000000003E-2</v>
      </c>
      <c r="I108" s="267">
        <v>70.69</v>
      </c>
      <c r="J108" s="268">
        <v>3.89</v>
      </c>
    </row>
    <row r="109" spans="1:10" ht="38.25" x14ac:dyDescent="0.2">
      <c r="A109" s="261" t="s">
        <v>192</v>
      </c>
      <c r="B109" s="262" t="s">
        <v>303</v>
      </c>
      <c r="C109" s="263" t="s">
        <v>15</v>
      </c>
      <c r="D109" s="263" t="s">
        <v>304</v>
      </c>
      <c r="E109" s="264" t="s">
        <v>221</v>
      </c>
      <c r="F109" s="264"/>
      <c r="G109" s="265" t="s">
        <v>227</v>
      </c>
      <c r="H109" s="266">
        <v>0.16339999999999999</v>
      </c>
      <c r="I109" s="267">
        <v>42.39</v>
      </c>
      <c r="J109" s="268">
        <v>6.92</v>
      </c>
    </row>
    <row r="110" spans="1:10" ht="63.75" x14ac:dyDescent="0.2">
      <c r="A110" s="261" t="s">
        <v>192</v>
      </c>
      <c r="B110" s="262" t="s">
        <v>272</v>
      </c>
      <c r="C110" s="263" t="s">
        <v>15</v>
      </c>
      <c r="D110" s="263" t="s">
        <v>273</v>
      </c>
      <c r="E110" s="264" t="s">
        <v>221</v>
      </c>
      <c r="F110" s="264"/>
      <c r="G110" s="265" t="s">
        <v>227</v>
      </c>
      <c r="H110" s="266">
        <v>3.8199999999999998E-2</v>
      </c>
      <c r="I110" s="267">
        <v>159.05000000000001</v>
      </c>
      <c r="J110" s="268">
        <v>6.07</v>
      </c>
    </row>
    <row r="111" spans="1:10" ht="63.75" x14ac:dyDescent="0.2">
      <c r="A111" s="261" t="s">
        <v>192</v>
      </c>
      <c r="B111" s="262" t="s">
        <v>247</v>
      </c>
      <c r="C111" s="263" t="s">
        <v>15</v>
      </c>
      <c r="D111" s="263" t="s">
        <v>248</v>
      </c>
      <c r="E111" s="264" t="s">
        <v>221</v>
      </c>
      <c r="F111" s="264"/>
      <c r="G111" s="265" t="s">
        <v>222</v>
      </c>
      <c r="H111" s="266">
        <v>5.9999999999999995E-4</v>
      </c>
      <c r="I111" s="267">
        <v>81.02</v>
      </c>
      <c r="J111" s="268">
        <v>0.04</v>
      </c>
    </row>
    <row r="112" spans="1:10" ht="25.5" x14ac:dyDescent="0.2">
      <c r="A112" s="261" t="s">
        <v>192</v>
      </c>
      <c r="B112" s="262" t="s">
        <v>200</v>
      </c>
      <c r="C112" s="263" t="s">
        <v>15</v>
      </c>
      <c r="D112" s="263" t="s">
        <v>201</v>
      </c>
      <c r="E112" s="264" t="s">
        <v>198</v>
      </c>
      <c r="F112" s="264"/>
      <c r="G112" s="265" t="s">
        <v>199</v>
      </c>
      <c r="H112" s="266">
        <v>5.21E-2</v>
      </c>
      <c r="I112" s="267">
        <v>26.11</v>
      </c>
      <c r="J112" s="268">
        <v>1.36</v>
      </c>
    </row>
    <row r="113" spans="1:10" ht="63.75" x14ac:dyDescent="0.2">
      <c r="A113" s="261" t="s">
        <v>192</v>
      </c>
      <c r="B113" s="262" t="s">
        <v>249</v>
      </c>
      <c r="C113" s="263" t="s">
        <v>15</v>
      </c>
      <c r="D113" s="263" t="s">
        <v>250</v>
      </c>
      <c r="E113" s="264" t="s">
        <v>221</v>
      </c>
      <c r="F113" s="264"/>
      <c r="G113" s="265" t="s">
        <v>227</v>
      </c>
      <c r="H113" s="266">
        <v>5.4000000000000003E-3</v>
      </c>
      <c r="I113" s="267">
        <v>339.62</v>
      </c>
      <c r="J113" s="268">
        <v>1.83</v>
      </c>
    </row>
    <row r="114" spans="1:10" x14ac:dyDescent="0.2">
      <c r="A114" s="277"/>
      <c r="B114" s="356"/>
      <c r="C114" s="356"/>
      <c r="D114" s="356"/>
      <c r="E114" s="356" t="s">
        <v>213</v>
      </c>
      <c r="F114" s="357">
        <v>7.6</v>
      </c>
      <c r="G114" s="356" t="s">
        <v>214</v>
      </c>
      <c r="H114" s="357">
        <v>0</v>
      </c>
      <c r="I114" s="356" t="s">
        <v>215</v>
      </c>
      <c r="J114" s="278">
        <v>7.6</v>
      </c>
    </row>
    <row r="115" spans="1:10" ht="15" thickBot="1" x14ac:dyDescent="0.25">
      <c r="A115" s="277"/>
      <c r="B115" s="356"/>
      <c r="C115" s="356"/>
      <c r="D115" s="356"/>
      <c r="E115" s="356" t="s">
        <v>216</v>
      </c>
      <c r="F115" s="357">
        <v>4.7</v>
      </c>
      <c r="G115" s="356"/>
      <c r="H115" s="358" t="s">
        <v>217</v>
      </c>
      <c r="I115" s="358"/>
      <c r="J115" s="278">
        <v>24.81</v>
      </c>
    </row>
    <row r="116" spans="1:10" ht="15" thickTop="1" x14ac:dyDescent="0.2">
      <c r="A116" s="279"/>
      <c r="B116" s="280"/>
      <c r="C116" s="280"/>
      <c r="D116" s="280"/>
      <c r="E116" s="280"/>
      <c r="F116" s="280"/>
      <c r="G116" s="280"/>
      <c r="H116" s="280"/>
      <c r="I116" s="280"/>
      <c r="J116" s="281"/>
    </row>
    <row r="117" spans="1:10" x14ac:dyDescent="0.2">
      <c r="A117" s="287" t="s">
        <v>457</v>
      </c>
      <c r="B117" s="288"/>
      <c r="C117" s="288"/>
      <c r="D117" s="288" t="s">
        <v>46</v>
      </c>
      <c r="E117" s="288"/>
      <c r="F117" s="289"/>
      <c r="G117" s="289"/>
      <c r="H117" s="290"/>
      <c r="I117" s="288"/>
      <c r="J117" s="291">
        <v>293381.03999999998</v>
      </c>
    </row>
    <row r="118" spans="1:10" x14ac:dyDescent="0.2">
      <c r="A118" s="247" t="s">
        <v>489</v>
      </c>
      <c r="B118" s="248" t="s">
        <v>1</v>
      </c>
      <c r="C118" s="249" t="s">
        <v>2</v>
      </c>
      <c r="D118" s="249" t="s">
        <v>3</v>
      </c>
      <c r="E118" s="250" t="s">
        <v>189</v>
      </c>
      <c r="F118" s="250"/>
      <c r="G118" s="251" t="s">
        <v>4</v>
      </c>
      <c r="H118" s="248" t="s">
        <v>5</v>
      </c>
      <c r="I118" s="248" t="s">
        <v>6</v>
      </c>
      <c r="J118" s="252" t="s">
        <v>8</v>
      </c>
    </row>
    <row r="119" spans="1:10" ht="38.25" x14ac:dyDescent="0.2">
      <c r="A119" s="253" t="s">
        <v>190</v>
      </c>
      <c r="B119" s="254" t="s">
        <v>47</v>
      </c>
      <c r="C119" s="255" t="s">
        <v>15</v>
      </c>
      <c r="D119" s="255" t="s">
        <v>48</v>
      </c>
      <c r="E119" s="256" t="s">
        <v>305</v>
      </c>
      <c r="F119" s="256"/>
      <c r="G119" s="257" t="s">
        <v>17</v>
      </c>
      <c r="H119" s="258">
        <v>1</v>
      </c>
      <c r="I119" s="259">
        <v>114.77</v>
      </c>
      <c r="J119" s="260">
        <v>114.77</v>
      </c>
    </row>
    <row r="120" spans="1:10" ht="25.5" x14ac:dyDescent="0.2">
      <c r="A120" s="261" t="s">
        <v>192</v>
      </c>
      <c r="B120" s="262" t="s">
        <v>200</v>
      </c>
      <c r="C120" s="263" t="s">
        <v>15</v>
      </c>
      <c r="D120" s="263" t="s">
        <v>201</v>
      </c>
      <c r="E120" s="264" t="s">
        <v>198</v>
      </c>
      <c r="F120" s="264"/>
      <c r="G120" s="265" t="s">
        <v>199</v>
      </c>
      <c r="H120" s="266">
        <v>0.16830000000000001</v>
      </c>
      <c r="I120" s="267">
        <v>26.11</v>
      </c>
      <c r="J120" s="268">
        <v>4.3899999999999997</v>
      </c>
    </row>
    <row r="121" spans="1:10" ht="38.25" x14ac:dyDescent="0.2">
      <c r="A121" s="261" t="s">
        <v>192</v>
      </c>
      <c r="B121" s="262" t="s">
        <v>306</v>
      </c>
      <c r="C121" s="263" t="s">
        <v>15</v>
      </c>
      <c r="D121" s="263" t="s">
        <v>307</v>
      </c>
      <c r="E121" s="264" t="s">
        <v>221</v>
      </c>
      <c r="F121" s="264"/>
      <c r="G121" s="265" t="s">
        <v>227</v>
      </c>
      <c r="H121" s="266">
        <v>5.4999999999999997E-3</v>
      </c>
      <c r="I121" s="267">
        <v>10.5</v>
      </c>
      <c r="J121" s="268">
        <v>0.05</v>
      </c>
    </row>
    <row r="122" spans="1:10" ht="51" x14ac:dyDescent="0.2">
      <c r="A122" s="261" t="s">
        <v>192</v>
      </c>
      <c r="B122" s="262" t="s">
        <v>308</v>
      </c>
      <c r="C122" s="263" t="s">
        <v>15</v>
      </c>
      <c r="D122" s="263" t="s">
        <v>309</v>
      </c>
      <c r="E122" s="264" t="s">
        <v>221</v>
      </c>
      <c r="F122" s="264"/>
      <c r="G122" s="265" t="s">
        <v>222</v>
      </c>
      <c r="H122" s="266">
        <v>8.0399999999999999E-2</v>
      </c>
      <c r="I122" s="267">
        <v>0.52</v>
      </c>
      <c r="J122" s="268">
        <v>0.04</v>
      </c>
    </row>
    <row r="123" spans="1:10" ht="51" x14ac:dyDescent="0.2">
      <c r="A123" s="261" t="s">
        <v>192</v>
      </c>
      <c r="B123" s="262" t="s">
        <v>310</v>
      </c>
      <c r="C123" s="263" t="s">
        <v>15</v>
      </c>
      <c r="D123" s="263" t="s">
        <v>311</v>
      </c>
      <c r="E123" s="264" t="s">
        <v>221</v>
      </c>
      <c r="F123" s="264"/>
      <c r="G123" s="265" t="s">
        <v>227</v>
      </c>
      <c r="H123" s="266">
        <v>3.8E-3</v>
      </c>
      <c r="I123" s="267">
        <v>10.06</v>
      </c>
      <c r="J123" s="268">
        <v>0.03</v>
      </c>
    </row>
    <row r="124" spans="1:10" ht="38.25" x14ac:dyDescent="0.2">
      <c r="A124" s="261" t="s">
        <v>192</v>
      </c>
      <c r="B124" s="262" t="s">
        <v>312</v>
      </c>
      <c r="C124" s="263" t="s">
        <v>15</v>
      </c>
      <c r="D124" s="263" t="s">
        <v>313</v>
      </c>
      <c r="E124" s="264" t="s">
        <v>221</v>
      </c>
      <c r="F124" s="264"/>
      <c r="G124" s="265" t="s">
        <v>222</v>
      </c>
      <c r="H124" s="266">
        <v>7.8700000000000006E-2</v>
      </c>
      <c r="I124" s="267">
        <v>0.78</v>
      </c>
      <c r="J124" s="268">
        <v>0.06</v>
      </c>
    </row>
    <row r="125" spans="1:10" ht="25.5" x14ac:dyDescent="0.2">
      <c r="A125" s="261" t="s">
        <v>192</v>
      </c>
      <c r="B125" s="262" t="s">
        <v>314</v>
      </c>
      <c r="C125" s="263" t="s">
        <v>15</v>
      </c>
      <c r="D125" s="263" t="s">
        <v>315</v>
      </c>
      <c r="E125" s="264" t="s">
        <v>198</v>
      </c>
      <c r="F125" s="264"/>
      <c r="G125" s="265" t="s">
        <v>199</v>
      </c>
      <c r="H125" s="266">
        <v>0.16830000000000001</v>
      </c>
      <c r="I125" s="267">
        <v>29.78</v>
      </c>
      <c r="J125" s="268">
        <v>5.01</v>
      </c>
    </row>
    <row r="126" spans="1:10" ht="38.25" x14ac:dyDescent="0.2">
      <c r="A126" s="269" t="s">
        <v>202</v>
      </c>
      <c r="B126" s="270" t="s">
        <v>316</v>
      </c>
      <c r="C126" s="271" t="s">
        <v>15</v>
      </c>
      <c r="D126" s="271" t="s">
        <v>317</v>
      </c>
      <c r="E126" s="272" t="s">
        <v>205</v>
      </c>
      <c r="F126" s="272"/>
      <c r="G126" s="273" t="s">
        <v>17</v>
      </c>
      <c r="H126" s="274">
        <v>1.0038</v>
      </c>
      <c r="I126" s="275">
        <v>96.45</v>
      </c>
      <c r="J126" s="276">
        <v>96.81</v>
      </c>
    </row>
    <row r="127" spans="1:10" ht="25.5" x14ac:dyDescent="0.2">
      <c r="A127" s="269" t="s">
        <v>202</v>
      </c>
      <c r="B127" s="270" t="s">
        <v>318</v>
      </c>
      <c r="C127" s="271" t="s">
        <v>15</v>
      </c>
      <c r="D127" s="271" t="s">
        <v>319</v>
      </c>
      <c r="E127" s="272" t="s">
        <v>205</v>
      </c>
      <c r="F127" s="272"/>
      <c r="G127" s="273" t="s">
        <v>29</v>
      </c>
      <c r="H127" s="274">
        <v>6.6E-3</v>
      </c>
      <c r="I127" s="275">
        <v>238.18</v>
      </c>
      <c r="J127" s="276">
        <v>1.57</v>
      </c>
    </row>
    <row r="128" spans="1:10" ht="25.5" x14ac:dyDescent="0.2">
      <c r="A128" s="269" t="s">
        <v>202</v>
      </c>
      <c r="B128" s="270" t="s">
        <v>267</v>
      </c>
      <c r="C128" s="271" t="s">
        <v>15</v>
      </c>
      <c r="D128" s="271" t="s">
        <v>268</v>
      </c>
      <c r="E128" s="272" t="s">
        <v>205</v>
      </c>
      <c r="F128" s="272"/>
      <c r="G128" s="273" t="s">
        <v>29</v>
      </c>
      <c r="H128" s="274">
        <v>5.6800000000000003E-2</v>
      </c>
      <c r="I128" s="275">
        <v>120</v>
      </c>
      <c r="J128" s="276">
        <v>6.81</v>
      </c>
    </row>
    <row r="129" spans="1:10" x14ac:dyDescent="0.2">
      <c r="A129" s="277"/>
      <c r="B129" s="356"/>
      <c r="C129" s="356"/>
      <c r="D129" s="356"/>
      <c r="E129" s="356" t="s">
        <v>213</v>
      </c>
      <c r="F129" s="357">
        <v>6.1</v>
      </c>
      <c r="G129" s="356" t="s">
        <v>214</v>
      </c>
      <c r="H129" s="357">
        <v>0</v>
      </c>
      <c r="I129" s="356" t="s">
        <v>215</v>
      </c>
      <c r="J129" s="278">
        <v>6.1</v>
      </c>
    </row>
    <row r="130" spans="1:10" ht="15" thickBot="1" x14ac:dyDescent="0.25">
      <c r="A130" s="277"/>
      <c r="B130" s="356"/>
      <c r="C130" s="356"/>
      <c r="D130" s="356"/>
      <c r="E130" s="356" t="s">
        <v>216</v>
      </c>
      <c r="F130" s="357">
        <v>26.83</v>
      </c>
      <c r="G130" s="356"/>
      <c r="H130" s="358" t="s">
        <v>217</v>
      </c>
      <c r="I130" s="358"/>
      <c r="J130" s="278">
        <v>141.6</v>
      </c>
    </row>
    <row r="131" spans="1:10" ht="15" thickTop="1" x14ac:dyDescent="0.2">
      <c r="A131" s="279"/>
      <c r="B131" s="280"/>
      <c r="C131" s="280"/>
      <c r="D131" s="280"/>
      <c r="E131" s="280"/>
      <c r="F131" s="280"/>
      <c r="G131" s="280"/>
      <c r="H131" s="280"/>
      <c r="I131" s="280"/>
      <c r="J131" s="281"/>
    </row>
    <row r="132" spans="1:10" x14ac:dyDescent="0.2">
      <c r="A132" s="287" t="s">
        <v>458</v>
      </c>
      <c r="B132" s="288"/>
      <c r="C132" s="288"/>
      <c r="D132" s="288" t="s">
        <v>49</v>
      </c>
      <c r="E132" s="288"/>
      <c r="F132" s="289"/>
      <c r="G132" s="289"/>
      <c r="H132" s="290"/>
      <c r="I132" s="288"/>
      <c r="J132" s="291">
        <v>226384.71</v>
      </c>
    </row>
    <row r="133" spans="1:10" x14ac:dyDescent="0.2">
      <c r="A133" s="247" t="s">
        <v>490</v>
      </c>
      <c r="B133" s="248" t="s">
        <v>1</v>
      </c>
      <c r="C133" s="249" t="s">
        <v>2</v>
      </c>
      <c r="D133" s="249" t="s">
        <v>3</v>
      </c>
      <c r="E133" s="250" t="s">
        <v>189</v>
      </c>
      <c r="F133" s="250"/>
      <c r="G133" s="251" t="s">
        <v>4</v>
      </c>
      <c r="H133" s="248" t="s">
        <v>5</v>
      </c>
      <c r="I133" s="248" t="s">
        <v>6</v>
      </c>
      <c r="J133" s="252" t="s">
        <v>8</v>
      </c>
    </row>
    <row r="134" spans="1:10" ht="25.5" x14ac:dyDescent="0.2">
      <c r="A134" s="253" t="s">
        <v>190</v>
      </c>
      <c r="B134" s="254" t="s">
        <v>26</v>
      </c>
      <c r="C134" s="255" t="s">
        <v>27</v>
      </c>
      <c r="D134" s="255" t="s">
        <v>28</v>
      </c>
      <c r="E134" s="256">
        <v>0</v>
      </c>
      <c r="F134" s="256"/>
      <c r="G134" s="257" t="s">
        <v>29</v>
      </c>
      <c r="H134" s="258">
        <v>1</v>
      </c>
      <c r="I134" s="259">
        <v>156.75</v>
      </c>
      <c r="J134" s="260">
        <v>156.75</v>
      </c>
    </row>
    <row r="135" spans="1:10" ht="25.5" x14ac:dyDescent="0.2">
      <c r="A135" s="261" t="s">
        <v>192</v>
      </c>
      <c r="B135" s="262" t="s">
        <v>240</v>
      </c>
      <c r="C135" s="263" t="s">
        <v>27</v>
      </c>
      <c r="D135" s="263" t="s">
        <v>201</v>
      </c>
      <c r="E135" s="264">
        <v>0</v>
      </c>
      <c r="F135" s="264"/>
      <c r="G135" s="265" t="s">
        <v>232</v>
      </c>
      <c r="H135" s="266">
        <v>3</v>
      </c>
      <c r="I135" s="267">
        <v>26.13</v>
      </c>
      <c r="J135" s="268">
        <v>78.39</v>
      </c>
    </row>
    <row r="136" spans="1:10" x14ac:dyDescent="0.2">
      <c r="A136" s="269" t="s">
        <v>202</v>
      </c>
      <c r="B136" s="270" t="s">
        <v>241</v>
      </c>
      <c r="C136" s="271" t="s">
        <v>27</v>
      </c>
      <c r="D136" s="271" t="s">
        <v>242</v>
      </c>
      <c r="E136" s="272" t="s">
        <v>205</v>
      </c>
      <c r="F136" s="272"/>
      <c r="G136" s="273" t="s">
        <v>29</v>
      </c>
      <c r="H136" s="274">
        <v>1.25</v>
      </c>
      <c r="I136" s="275">
        <v>61.39</v>
      </c>
      <c r="J136" s="276">
        <v>76.73</v>
      </c>
    </row>
    <row r="137" spans="1:10" x14ac:dyDescent="0.2">
      <c r="A137" s="269" t="s">
        <v>202</v>
      </c>
      <c r="B137" s="270" t="s">
        <v>243</v>
      </c>
      <c r="C137" s="271" t="s">
        <v>27</v>
      </c>
      <c r="D137" s="271" t="s">
        <v>244</v>
      </c>
      <c r="E137" s="272" t="s">
        <v>245</v>
      </c>
      <c r="F137" s="272"/>
      <c r="G137" s="273" t="s">
        <v>232</v>
      </c>
      <c r="H137" s="274">
        <v>0.3</v>
      </c>
      <c r="I137" s="275">
        <v>5.45</v>
      </c>
      <c r="J137" s="276">
        <v>1.63</v>
      </c>
    </row>
    <row r="138" spans="1:10" x14ac:dyDescent="0.2">
      <c r="A138" s="277"/>
      <c r="B138" s="356"/>
      <c r="C138" s="356"/>
      <c r="D138" s="356"/>
      <c r="E138" s="356" t="s">
        <v>213</v>
      </c>
      <c r="F138" s="357">
        <v>49.14</v>
      </c>
      <c r="G138" s="356" t="s">
        <v>214</v>
      </c>
      <c r="H138" s="357">
        <v>0</v>
      </c>
      <c r="I138" s="356" t="s">
        <v>215</v>
      </c>
      <c r="J138" s="278">
        <v>49.14</v>
      </c>
    </row>
    <row r="139" spans="1:10" ht="15" thickBot="1" x14ac:dyDescent="0.25">
      <c r="A139" s="277"/>
      <c r="B139" s="356"/>
      <c r="C139" s="356"/>
      <c r="D139" s="356"/>
      <c r="E139" s="356" t="s">
        <v>216</v>
      </c>
      <c r="F139" s="357">
        <v>36.64</v>
      </c>
      <c r="G139" s="356"/>
      <c r="H139" s="358" t="s">
        <v>217</v>
      </c>
      <c r="I139" s="358"/>
      <c r="J139" s="278">
        <v>193.39</v>
      </c>
    </row>
    <row r="140" spans="1:10" ht="15" thickTop="1" x14ac:dyDescent="0.2">
      <c r="A140" s="279"/>
      <c r="B140" s="280"/>
      <c r="C140" s="280"/>
      <c r="D140" s="280"/>
      <c r="E140" s="280"/>
      <c r="F140" s="280"/>
      <c r="G140" s="280"/>
      <c r="H140" s="280"/>
      <c r="I140" s="280"/>
      <c r="J140" s="281"/>
    </row>
    <row r="141" spans="1:10" ht="28.5" x14ac:dyDescent="0.2">
      <c r="A141" s="247" t="s">
        <v>491</v>
      </c>
      <c r="B141" s="248" t="s">
        <v>1</v>
      </c>
      <c r="C141" s="249" t="s">
        <v>2</v>
      </c>
      <c r="D141" s="249" t="s">
        <v>3</v>
      </c>
      <c r="E141" s="250" t="s">
        <v>189</v>
      </c>
      <c r="F141" s="250"/>
      <c r="G141" s="251" t="s">
        <v>4</v>
      </c>
      <c r="H141" s="248" t="s">
        <v>5</v>
      </c>
      <c r="I141" s="248" t="s">
        <v>6</v>
      </c>
      <c r="J141" s="252" t="s">
        <v>8</v>
      </c>
    </row>
    <row r="142" spans="1:10" ht="51" x14ac:dyDescent="0.2">
      <c r="A142" s="253" t="s">
        <v>190</v>
      </c>
      <c r="B142" s="254" t="s">
        <v>50</v>
      </c>
      <c r="C142" s="255" t="s">
        <v>15</v>
      </c>
      <c r="D142" s="255" t="s">
        <v>51</v>
      </c>
      <c r="E142" s="256" t="s">
        <v>320</v>
      </c>
      <c r="F142" s="256"/>
      <c r="G142" s="257" t="s">
        <v>29</v>
      </c>
      <c r="H142" s="258">
        <v>1</v>
      </c>
      <c r="I142" s="259">
        <v>1108.48</v>
      </c>
      <c r="J142" s="260">
        <v>1108.48</v>
      </c>
    </row>
    <row r="143" spans="1:10" ht="38.25" x14ac:dyDescent="0.2">
      <c r="A143" s="261" t="s">
        <v>192</v>
      </c>
      <c r="B143" s="262" t="s">
        <v>321</v>
      </c>
      <c r="C143" s="263" t="s">
        <v>15</v>
      </c>
      <c r="D143" s="263" t="s">
        <v>322</v>
      </c>
      <c r="E143" s="264" t="s">
        <v>262</v>
      </c>
      <c r="F143" s="264"/>
      <c r="G143" s="265" t="s">
        <v>29</v>
      </c>
      <c r="H143" s="266">
        <v>1.2315</v>
      </c>
      <c r="I143" s="267">
        <v>728.96</v>
      </c>
      <c r="J143" s="268">
        <v>897.71</v>
      </c>
    </row>
    <row r="144" spans="1:10" ht="25.5" x14ac:dyDescent="0.2">
      <c r="A144" s="261" t="s">
        <v>192</v>
      </c>
      <c r="B144" s="262" t="s">
        <v>263</v>
      </c>
      <c r="C144" s="263" t="s">
        <v>15</v>
      </c>
      <c r="D144" s="263" t="s">
        <v>264</v>
      </c>
      <c r="E144" s="264" t="s">
        <v>198</v>
      </c>
      <c r="F144" s="264"/>
      <c r="G144" s="265" t="s">
        <v>199</v>
      </c>
      <c r="H144" s="266">
        <v>1.4149</v>
      </c>
      <c r="I144" s="267">
        <v>32.1</v>
      </c>
      <c r="J144" s="268">
        <v>45.41</v>
      </c>
    </row>
    <row r="145" spans="1:10" ht="25.5" x14ac:dyDescent="0.2">
      <c r="A145" s="261" t="s">
        <v>192</v>
      </c>
      <c r="B145" s="262" t="s">
        <v>196</v>
      </c>
      <c r="C145" s="263" t="s">
        <v>15</v>
      </c>
      <c r="D145" s="263" t="s">
        <v>197</v>
      </c>
      <c r="E145" s="264" t="s">
        <v>198</v>
      </c>
      <c r="F145" s="264"/>
      <c r="G145" s="265" t="s">
        <v>199</v>
      </c>
      <c r="H145" s="266">
        <v>1.6268</v>
      </c>
      <c r="I145" s="267">
        <v>31.67</v>
      </c>
      <c r="J145" s="268">
        <v>51.52</v>
      </c>
    </row>
    <row r="146" spans="1:10" ht="25.5" x14ac:dyDescent="0.2">
      <c r="A146" s="261" t="s">
        <v>192</v>
      </c>
      <c r="B146" s="262" t="s">
        <v>200</v>
      </c>
      <c r="C146" s="263" t="s">
        <v>15</v>
      </c>
      <c r="D146" s="263" t="s">
        <v>201</v>
      </c>
      <c r="E146" s="264" t="s">
        <v>198</v>
      </c>
      <c r="F146" s="264"/>
      <c r="G146" s="265" t="s">
        <v>199</v>
      </c>
      <c r="H146" s="266">
        <v>3.0417000000000001</v>
      </c>
      <c r="I146" s="267">
        <v>26.11</v>
      </c>
      <c r="J146" s="268">
        <v>79.41</v>
      </c>
    </row>
    <row r="147" spans="1:10" ht="25.5" x14ac:dyDescent="0.2">
      <c r="A147" s="269" t="s">
        <v>202</v>
      </c>
      <c r="B147" s="270" t="s">
        <v>323</v>
      </c>
      <c r="C147" s="271" t="s">
        <v>15</v>
      </c>
      <c r="D147" s="271" t="s">
        <v>324</v>
      </c>
      <c r="E147" s="272" t="s">
        <v>205</v>
      </c>
      <c r="F147" s="272"/>
      <c r="G147" s="273" t="s">
        <v>325</v>
      </c>
      <c r="H147" s="274">
        <v>2.1299999999999999E-2</v>
      </c>
      <c r="I147" s="275">
        <v>7.86</v>
      </c>
      <c r="J147" s="276">
        <v>0.16</v>
      </c>
    </row>
    <row r="148" spans="1:10" ht="25.5" x14ac:dyDescent="0.2">
      <c r="A148" s="269" t="s">
        <v>202</v>
      </c>
      <c r="B148" s="270" t="s">
        <v>265</v>
      </c>
      <c r="C148" s="271" t="s">
        <v>15</v>
      </c>
      <c r="D148" s="271" t="s">
        <v>266</v>
      </c>
      <c r="E148" s="272" t="s">
        <v>205</v>
      </c>
      <c r="F148" s="272"/>
      <c r="G148" s="273" t="s">
        <v>36</v>
      </c>
      <c r="H148" s="274">
        <v>2.5</v>
      </c>
      <c r="I148" s="275">
        <v>4.17</v>
      </c>
      <c r="J148" s="276">
        <v>10.42</v>
      </c>
    </row>
    <row r="149" spans="1:10" ht="25.5" x14ac:dyDescent="0.2">
      <c r="A149" s="269" t="s">
        <v>202</v>
      </c>
      <c r="B149" s="270" t="s">
        <v>203</v>
      </c>
      <c r="C149" s="271" t="s">
        <v>15</v>
      </c>
      <c r="D149" s="271" t="s">
        <v>204</v>
      </c>
      <c r="E149" s="272" t="s">
        <v>205</v>
      </c>
      <c r="F149" s="272"/>
      <c r="G149" s="273" t="s">
        <v>36</v>
      </c>
      <c r="H149" s="274">
        <v>3.125</v>
      </c>
      <c r="I149" s="275">
        <v>6.04</v>
      </c>
      <c r="J149" s="276">
        <v>18.87</v>
      </c>
    </row>
    <row r="150" spans="1:10" x14ac:dyDescent="0.2">
      <c r="A150" s="269" t="s">
        <v>202</v>
      </c>
      <c r="B150" s="270" t="s">
        <v>326</v>
      </c>
      <c r="C150" s="271" t="s">
        <v>15</v>
      </c>
      <c r="D150" s="271" t="s">
        <v>327</v>
      </c>
      <c r="E150" s="272" t="s">
        <v>205</v>
      </c>
      <c r="F150" s="272"/>
      <c r="G150" s="273" t="s">
        <v>208</v>
      </c>
      <c r="H150" s="274">
        <v>0.2994</v>
      </c>
      <c r="I150" s="275">
        <v>16.66</v>
      </c>
      <c r="J150" s="276">
        <v>4.9800000000000004</v>
      </c>
    </row>
    <row r="151" spans="1:10" x14ac:dyDescent="0.2">
      <c r="A151" s="277"/>
      <c r="B151" s="356"/>
      <c r="C151" s="356"/>
      <c r="D151" s="356"/>
      <c r="E151" s="356" t="s">
        <v>213</v>
      </c>
      <c r="F151" s="357">
        <v>209.01</v>
      </c>
      <c r="G151" s="356" t="s">
        <v>214</v>
      </c>
      <c r="H151" s="357">
        <v>0</v>
      </c>
      <c r="I151" s="356" t="s">
        <v>215</v>
      </c>
      <c r="J151" s="278">
        <v>209.01</v>
      </c>
    </row>
    <row r="152" spans="1:10" ht="15" thickBot="1" x14ac:dyDescent="0.25">
      <c r="A152" s="277"/>
      <c r="B152" s="356"/>
      <c r="C152" s="356"/>
      <c r="D152" s="356"/>
      <c r="E152" s="356" t="s">
        <v>216</v>
      </c>
      <c r="F152" s="357">
        <v>259.16000000000003</v>
      </c>
      <c r="G152" s="356"/>
      <c r="H152" s="358" t="s">
        <v>217</v>
      </c>
      <c r="I152" s="358"/>
      <c r="J152" s="278">
        <v>1367.64</v>
      </c>
    </row>
    <row r="153" spans="1:10" ht="15" thickTop="1" x14ac:dyDescent="0.2">
      <c r="A153" s="279"/>
      <c r="B153" s="280"/>
      <c r="C153" s="280"/>
      <c r="D153" s="280"/>
      <c r="E153" s="280"/>
      <c r="F153" s="280"/>
      <c r="G153" s="280"/>
      <c r="H153" s="280"/>
      <c r="I153" s="280"/>
      <c r="J153" s="281"/>
    </row>
    <row r="154" spans="1:10" x14ac:dyDescent="0.2">
      <c r="A154" s="247" t="s">
        <v>492</v>
      </c>
      <c r="B154" s="248" t="s">
        <v>1</v>
      </c>
      <c r="C154" s="249" t="s">
        <v>2</v>
      </c>
      <c r="D154" s="249" t="s">
        <v>3</v>
      </c>
      <c r="E154" s="250" t="s">
        <v>189</v>
      </c>
      <c r="F154" s="250"/>
      <c r="G154" s="251" t="s">
        <v>4</v>
      </c>
      <c r="H154" s="248" t="s">
        <v>5</v>
      </c>
      <c r="I154" s="248" t="s">
        <v>6</v>
      </c>
      <c r="J154" s="252" t="s">
        <v>8</v>
      </c>
    </row>
    <row r="155" spans="1:10" ht="25.5" x14ac:dyDescent="0.2">
      <c r="A155" s="253" t="s">
        <v>190</v>
      </c>
      <c r="B155" s="254" t="s">
        <v>52</v>
      </c>
      <c r="C155" s="255" t="s">
        <v>34</v>
      </c>
      <c r="D155" s="255" t="s">
        <v>53</v>
      </c>
      <c r="E155" s="256" t="s">
        <v>328</v>
      </c>
      <c r="F155" s="256"/>
      <c r="G155" s="257" t="s">
        <v>36</v>
      </c>
      <c r="H155" s="258">
        <v>1</v>
      </c>
      <c r="I155" s="259">
        <v>106.91</v>
      </c>
      <c r="J155" s="260">
        <v>106.91</v>
      </c>
    </row>
    <row r="156" spans="1:10" ht="38.25" x14ac:dyDescent="0.2">
      <c r="A156" s="261" t="s">
        <v>192</v>
      </c>
      <c r="B156" s="262" t="s">
        <v>260</v>
      </c>
      <c r="C156" s="263" t="s">
        <v>15</v>
      </c>
      <c r="D156" s="263" t="s">
        <v>261</v>
      </c>
      <c r="E156" s="264" t="s">
        <v>262</v>
      </c>
      <c r="F156" s="264"/>
      <c r="G156" s="265" t="s">
        <v>29</v>
      </c>
      <c r="H156" s="266">
        <v>7.4999999999999997E-2</v>
      </c>
      <c r="I156" s="267">
        <v>639.65</v>
      </c>
      <c r="J156" s="268">
        <v>47.97</v>
      </c>
    </row>
    <row r="157" spans="1:10" ht="25.5" x14ac:dyDescent="0.2">
      <c r="A157" s="261" t="s">
        <v>192</v>
      </c>
      <c r="B157" s="262" t="s">
        <v>200</v>
      </c>
      <c r="C157" s="263" t="s">
        <v>15</v>
      </c>
      <c r="D157" s="263" t="s">
        <v>201</v>
      </c>
      <c r="E157" s="264" t="s">
        <v>198</v>
      </c>
      <c r="F157" s="264"/>
      <c r="G157" s="265" t="s">
        <v>199</v>
      </c>
      <c r="H157" s="266">
        <v>0.39400000000000002</v>
      </c>
      <c r="I157" s="267">
        <v>26.11</v>
      </c>
      <c r="J157" s="268">
        <v>10.28</v>
      </c>
    </row>
    <row r="158" spans="1:10" ht="25.5" x14ac:dyDescent="0.2">
      <c r="A158" s="261" t="s">
        <v>192</v>
      </c>
      <c r="B158" s="262" t="s">
        <v>263</v>
      </c>
      <c r="C158" s="263" t="s">
        <v>15</v>
      </c>
      <c r="D158" s="263" t="s">
        <v>264</v>
      </c>
      <c r="E158" s="264" t="s">
        <v>198</v>
      </c>
      <c r="F158" s="264"/>
      <c r="G158" s="265" t="s">
        <v>199</v>
      </c>
      <c r="H158" s="266">
        <v>0.39400000000000002</v>
      </c>
      <c r="I158" s="267">
        <v>32.1</v>
      </c>
      <c r="J158" s="268">
        <v>12.64</v>
      </c>
    </row>
    <row r="159" spans="1:10" ht="25.5" x14ac:dyDescent="0.2">
      <c r="A159" s="269" t="s">
        <v>202</v>
      </c>
      <c r="B159" s="270" t="s">
        <v>265</v>
      </c>
      <c r="C159" s="271" t="s">
        <v>15</v>
      </c>
      <c r="D159" s="271" t="s">
        <v>266</v>
      </c>
      <c r="E159" s="272" t="s">
        <v>205</v>
      </c>
      <c r="F159" s="272"/>
      <c r="G159" s="273" t="s">
        <v>36</v>
      </c>
      <c r="H159" s="274">
        <v>0.4</v>
      </c>
      <c r="I159" s="275">
        <v>4.17</v>
      </c>
      <c r="J159" s="276">
        <v>1.66</v>
      </c>
    </row>
    <row r="160" spans="1:10" ht="25.5" x14ac:dyDescent="0.2">
      <c r="A160" s="269" t="s">
        <v>202</v>
      </c>
      <c r="B160" s="270" t="s">
        <v>267</v>
      </c>
      <c r="C160" s="271" t="s">
        <v>15</v>
      </c>
      <c r="D160" s="271" t="s">
        <v>268</v>
      </c>
      <c r="E160" s="272" t="s">
        <v>205</v>
      </c>
      <c r="F160" s="272"/>
      <c r="G160" s="273" t="s">
        <v>29</v>
      </c>
      <c r="H160" s="274">
        <v>1.32E-2</v>
      </c>
      <c r="I160" s="275">
        <v>120</v>
      </c>
      <c r="J160" s="276">
        <v>1.58</v>
      </c>
    </row>
    <row r="161" spans="1:10" ht="25.5" x14ac:dyDescent="0.2">
      <c r="A161" s="269" t="s">
        <v>202</v>
      </c>
      <c r="B161" s="270" t="s">
        <v>269</v>
      </c>
      <c r="C161" s="271" t="s">
        <v>15</v>
      </c>
      <c r="D161" s="271" t="s">
        <v>270</v>
      </c>
      <c r="E161" s="272" t="s">
        <v>205</v>
      </c>
      <c r="F161" s="272"/>
      <c r="G161" s="273" t="s">
        <v>36</v>
      </c>
      <c r="H161" s="274">
        <v>1.66</v>
      </c>
      <c r="I161" s="275">
        <v>19.75</v>
      </c>
      <c r="J161" s="276">
        <v>32.78</v>
      </c>
    </row>
    <row r="162" spans="1:10" x14ac:dyDescent="0.2">
      <c r="A162" s="277"/>
      <c r="B162" s="356"/>
      <c r="C162" s="356"/>
      <c r="D162" s="356"/>
      <c r="E162" s="356" t="s">
        <v>213</v>
      </c>
      <c r="F162" s="357">
        <v>20.440000000000001</v>
      </c>
      <c r="G162" s="356" t="s">
        <v>214</v>
      </c>
      <c r="H162" s="357">
        <v>0</v>
      </c>
      <c r="I162" s="356" t="s">
        <v>215</v>
      </c>
      <c r="J162" s="278">
        <v>20.440000000000001</v>
      </c>
    </row>
    <row r="163" spans="1:10" ht="15" thickBot="1" x14ac:dyDescent="0.25">
      <c r="A163" s="277"/>
      <c r="B163" s="356"/>
      <c r="C163" s="356"/>
      <c r="D163" s="356"/>
      <c r="E163" s="356" t="s">
        <v>216</v>
      </c>
      <c r="F163" s="357">
        <v>24.99</v>
      </c>
      <c r="G163" s="356"/>
      <c r="H163" s="358" t="s">
        <v>217</v>
      </c>
      <c r="I163" s="358"/>
      <c r="J163" s="278">
        <v>131.9</v>
      </c>
    </row>
    <row r="164" spans="1:10" ht="15" thickTop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3"/>
    </row>
    <row r="165" spans="1:10" x14ac:dyDescent="0.2">
      <c r="A165" s="247" t="s">
        <v>494</v>
      </c>
      <c r="B165" s="248" t="s">
        <v>1</v>
      </c>
      <c r="C165" s="249" t="s">
        <v>2</v>
      </c>
      <c r="D165" s="249" t="s">
        <v>3</v>
      </c>
      <c r="E165" s="250" t="s">
        <v>189</v>
      </c>
      <c r="F165" s="250"/>
      <c r="G165" s="251" t="s">
        <v>4</v>
      </c>
      <c r="H165" s="248" t="s">
        <v>5</v>
      </c>
      <c r="I165" s="248" t="s">
        <v>6</v>
      </c>
      <c r="J165" s="252" t="s">
        <v>8</v>
      </c>
    </row>
    <row r="166" spans="1:10" ht="25.5" x14ac:dyDescent="0.2">
      <c r="A166" s="253" t="s">
        <v>190</v>
      </c>
      <c r="B166" s="254" t="s">
        <v>430</v>
      </c>
      <c r="C166" s="255" t="s">
        <v>34</v>
      </c>
      <c r="D166" s="255" t="s">
        <v>431</v>
      </c>
      <c r="E166" s="256" t="s">
        <v>493</v>
      </c>
      <c r="F166" s="256"/>
      <c r="G166" s="257" t="s">
        <v>36</v>
      </c>
      <c r="H166" s="258">
        <v>1</v>
      </c>
      <c r="I166" s="259">
        <v>68.39</v>
      </c>
      <c r="J166" s="260">
        <v>68.39</v>
      </c>
    </row>
    <row r="167" spans="1:10" ht="25.5" x14ac:dyDescent="0.2">
      <c r="A167" s="261" t="s">
        <v>192</v>
      </c>
      <c r="B167" s="262" t="s">
        <v>263</v>
      </c>
      <c r="C167" s="263" t="s">
        <v>15</v>
      </c>
      <c r="D167" s="263" t="s">
        <v>264</v>
      </c>
      <c r="E167" s="264" t="s">
        <v>198</v>
      </c>
      <c r="F167" s="264"/>
      <c r="G167" s="265" t="s">
        <v>199</v>
      </c>
      <c r="H167" s="266">
        <v>0.21640000000000001</v>
      </c>
      <c r="I167" s="267">
        <v>32.1</v>
      </c>
      <c r="J167" s="268">
        <v>6.94</v>
      </c>
    </row>
    <row r="168" spans="1:10" ht="38.25" x14ac:dyDescent="0.2">
      <c r="A168" s="261" t="s">
        <v>192</v>
      </c>
      <c r="B168" s="262" t="s">
        <v>260</v>
      </c>
      <c r="C168" s="263" t="s">
        <v>15</v>
      </c>
      <c r="D168" s="263" t="s">
        <v>261</v>
      </c>
      <c r="E168" s="264" t="s">
        <v>262</v>
      </c>
      <c r="F168" s="264"/>
      <c r="G168" s="265" t="s">
        <v>29</v>
      </c>
      <c r="H168" s="266">
        <v>4.4999999999999998E-2</v>
      </c>
      <c r="I168" s="267">
        <v>639.65</v>
      </c>
      <c r="J168" s="268">
        <v>28.78</v>
      </c>
    </row>
    <row r="169" spans="1:10" ht="25.5" x14ac:dyDescent="0.2">
      <c r="A169" s="261" t="s">
        <v>192</v>
      </c>
      <c r="B169" s="262" t="s">
        <v>200</v>
      </c>
      <c r="C169" s="263" t="s">
        <v>15</v>
      </c>
      <c r="D169" s="263" t="s">
        <v>201</v>
      </c>
      <c r="E169" s="264" t="s">
        <v>198</v>
      </c>
      <c r="F169" s="264"/>
      <c r="G169" s="265" t="s">
        <v>199</v>
      </c>
      <c r="H169" s="266">
        <v>0.43280000000000002</v>
      </c>
      <c r="I169" s="267">
        <v>26.11</v>
      </c>
      <c r="J169" s="268">
        <v>11.3</v>
      </c>
    </row>
    <row r="170" spans="1:10" ht="25.5" x14ac:dyDescent="0.2">
      <c r="A170" s="269" t="s">
        <v>202</v>
      </c>
      <c r="B170" s="270" t="s">
        <v>267</v>
      </c>
      <c r="C170" s="271" t="s">
        <v>15</v>
      </c>
      <c r="D170" s="271" t="s">
        <v>268</v>
      </c>
      <c r="E170" s="272" t="s">
        <v>205</v>
      </c>
      <c r="F170" s="272"/>
      <c r="G170" s="273" t="s">
        <v>29</v>
      </c>
      <c r="H170" s="274">
        <v>6.6E-3</v>
      </c>
      <c r="I170" s="275">
        <v>120</v>
      </c>
      <c r="J170" s="276">
        <v>0.79</v>
      </c>
    </row>
    <row r="171" spans="1:10" ht="25.5" x14ac:dyDescent="0.2">
      <c r="A171" s="269" t="s">
        <v>202</v>
      </c>
      <c r="B171" s="270" t="s">
        <v>269</v>
      </c>
      <c r="C171" s="271" t="s">
        <v>15</v>
      </c>
      <c r="D171" s="271" t="s">
        <v>270</v>
      </c>
      <c r="E171" s="272" t="s">
        <v>205</v>
      </c>
      <c r="F171" s="272"/>
      <c r="G171" s="273" t="s">
        <v>36</v>
      </c>
      <c r="H171" s="274">
        <v>1</v>
      </c>
      <c r="I171" s="275">
        <v>19.75</v>
      </c>
      <c r="J171" s="276">
        <v>19.75</v>
      </c>
    </row>
    <row r="172" spans="1:10" ht="25.5" x14ac:dyDescent="0.2">
      <c r="A172" s="269" t="s">
        <v>202</v>
      </c>
      <c r="B172" s="270" t="s">
        <v>265</v>
      </c>
      <c r="C172" s="271" t="s">
        <v>15</v>
      </c>
      <c r="D172" s="271" t="s">
        <v>266</v>
      </c>
      <c r="E172" s="272" t="s">
        <v>205</v>
      </c>
      <c r="F172" s="272"/>
      <c r="G172" s="273" t="s">
        <v>36</v>
      </c>
      <c r="H172" s="274">
        <v>0.2</v>
      </c>
      <c r="I172" s="275">
        <v>4.17</v>
      </c>
      <c r="J172" s="276">
        <v>0.83</v>
      </c>
    </row>
    <row r="173" spans="1:10" x14ac:dyDescent="0.2">
      <c r="A173" s="277"/>
      <c r="B173" s="356"/>
      <c r="C173" s="356"/>
      <c r="D173" s="356"/>
      <c r="E173" s="356" t="s">
        <v>213</v>
      </c>
      <c r="F173" s="357">
        <v>15.03</v>
      </c>
      <c r="G173" s="356" t="s">
        <v>214</v>
      </c>
      <c r="H173" s="357">
        <v>0</v>
      </c>
      <c r="I173" s="356" t="s">
        <v>215</v>
      </c>
      <c r="J173" s="278">
        <v>15.03</v>
      </c>
    </row>
    <row r="174" spans="1:10" ht="15" thickBot="1" x14ac:dyDescent="0.25">
      <c r="A174" s="277"/>
      <c r="B174" s="356"/>
      <c r="C174" s="356"/>
      <c r="D174" s="356"/>
      <c r="E174" s="356" t="s">
        <v>216</v>
      </c>
      <c r="F174" s="357">
        <v>15.98</v>
      </c>
      <c r="G174" s="356"/>
      <c r="H174" s="358" t="s">
        <v>217</v>
      </c>
      <c r="I174" s="358"/>
      <c r="J174" s="278">
        <v>84.37</v>
      </c>
    </row>
    <row r="175" spans="1:10" ht="15" thickTop="1" x14ac:dyDescent="0.2">
      <c r="A175" s="279"/>
      <c r="B175" s="280"/>
      <c r="C175" s="280"/>
      <c r="D175" s="280"/>
      <c r="E175" s="280"/>
      <c r="F175" s="280"/>
      <c r="G175" s="280"/>
      <c r="H175" s="280"/>
      <c r="I175" s="280"/>
      <c r="J175" s="281"/>
    </row>
    <row r="176" spans="1:10" ht="28.5" x14ac:dyDescent="0.2">
      <c r="A176" s="247" t="s">
        <v>495</v>
      </c>
      <c r="B176" s="248" t="s">
        <v>1</v>
      </c>
      <c r="C176" s="249" t="s">
        <v>2</v>
      </c>
      <c r="D176" s="249" t="s">
        <v>3</v>
      </c>
      <c r="E176" s="250" t="s">
        <v>189</v>
      </c>
      <c r="F176" s="250"/>
      <c r="G176" s="251" t="s">
        <v>4</v>
      </c>
      <c r="H176" s="248" t="s">
        <v>5</v>
      </c>
      <c r="I176" s="248" t="s">
        <v>6</v>
      </c>
      <c r="J176" s="252" t="s">
        <v>8</v>
      </c>
    </row>
    <row r="177" spans="1:10" ht="38.25" x14ac:dyDescent="0.2">
      <c r="A177" s="253" t="s">
        <v>190</v>
      </c>
      <c r="B177" s="254" t="s">
        <v>54</v>
      </c>
      <c r="C177" s="255" t="s">
        <v>15</v>
      </c>
      <c r="D177" s="255" t="s">
        <v>55</v>
      </c>
      <c r="E177" s="256" t="s">
        <v>329</v>
      </c>
      <c r="F177" s="256"/>
      <c r="G177" s="257" t="s">
        <v>17</v>
      </c>
      <c r="H177" s="258">
        <v>1</v>
      </c>
      <c r="I177" s="259">
        <v>183.31</v>
      </c>
      <c r="J177" s="260">
        <v>183.31</v>
      </c>
    </row>
    <row r="178" spans="1:10" ht="25.5" x14ac:dyDescent="0.2">
      <c r="A178" s="261" t="s">
        <v>192</v>
      </c>
      <c r="B178" s="262" t="s">
        <v>263</v>
      </c>
      <c r="C178" s="263" t="s">
        <v>15</v>
      </c>
      <c r="D178" s="263" t="s">
        <v>264</v>
      </c>
      <c r="E178" s="264" t="s">
        <v>198</v>
      </c>
      <c r="F178" s="264"/>
      <c r="G178" s="265" t="s">
        <v>199</v>
      </c>
      <c r="H178" s="266">
        <v>0.63900000000000001</v>
      </c>
      <c r="I178" s="267">
        <v>32.1</v>
      </c>
      <c r="J178" s="268">
        <v>20.51</v>
      </c>
    </row>
    <row r="179" spans="1:10" ht="25.5" x14ac:dyDescent="0.2">
      <c r="A179" s="261" t="s">
        <v>192</v>
      </c>
      <c r="B179" s="262" t="s">
        <v>200</v>
      </c>
      <c r="C179" s="263" t="s">
        <v>15</v>
      </c>
      <c r="D179" s="263" t="s">
        <v>201</v>
      </c>
      <c r="E179" s="264" t="s">
        <v>198</v>
      </c>
      <c r="F179" s="264"/>
      <c r="G179" s="265" t="s">
        <v>199</v>
      </c>
      <c r="H179" s="266">
        <v>1.2789999999999999</v>
      </c>
      <c r="I179" s="267">
        <v>26.11</v>
      </c>
      <c r="J179" s="268">
        <v>33.39</v>
      </c>
    </row>
    <row r="180" spans="1:10" ht="38.25" x14ac:dyDescent="0.2">
      <c r="A180" s="269" t="s">
        <v>202</v>
      </c>
      <c r="B180" s="270" t="s">
        <v>330</v>
      </c>
      <c r="C180" s="271" t="s">
        <v>15</v>
      </c>
      <c r="D180" s="271" t="s">
        <v>331</v>
      </c>
      <c r="E180" s="272" t="s">
        <v>205</v>
      </c>
      <c r="F180" s="272"/>
      <c r="G180" s="273" t="s">
        <v>43</v>
      </c>
      <c r="H180" s="274">
        <v>6.4375</v>
      </c>
      <c r="I180" s="275">
        <v>17.73</v>
      </c>
      <c r="J180" s="276">
        <v>114.13</v>
      </c>
    </row>
    <row r="181" spans="1:10" x14ac:dyDescent="0.2">
      <c r="A181" s="269" t="s">
        <v>202</v>
      </c>
      <c r="B181" s="270" t="s">
        <v>332</v>
      </c>
      <c r="C181" s="271" t="s">
        <v>15</v>
      </c>
      <c r="D181" s="271" t="s">
        <v>333</v>
      </c>
      <c r="E181" s="272" t="s">
        <v>205</v>
      </c>
      <c r="F181" s="272"/>
      <c r="G181" s="273" t="s">
        <v>208</v>
      </c>
      <c r="H181" s="274">
        <v>0.24</v>
      </c>
      <c r="I181" s="275">
        <v>5.16</v>
      </c>
      <c r="J181" s="276">
        <v>1.23</v>
      </c>
    </row>
    <row r="182" spans="1:10" x14ac:dyDescent="0.2">
      <c r="A182" s="269" t="s">
        <v>202</v>
      </c>
      <c r="B182" s="270" t="s">
        <v>334</v>
      </c>
      <c r="C182" s="271" t="s">
        <v>15</v>
      </c>
      <c r="D182" s="271" t="s">
        <v>335</v>
      </c>
      <c r="E182" s="272" t="s">
        <v>205</v>
      </c>
      <c r="F182" s="272"/>
      <c r="G182" s="273" t="s">
        <v>208</v>
      </c>
      <c r="H182" s="274">
        <v>8.6199999999999992</v>
      </c>
      <c r="I182" s="275">
        <v>1.63</v>
      </c>
      <c r="J182" s="276">
        <v>14.05</v>
      </c>
    </row>
    <row r="183" spans="1:10" x14ac:dyDescent="0.2">
      <c r="A183" s="277"/>
      <c r="B183" s="356"/>
      <c r="C183" s="356"/>
      <c r="D183" s="356"/>
      <c r="E183" s="356" t="s">
        <v>213</v>
      </c>
      <c r="F183" s="357">
        <v>35.14</v>
      </c>
      <c r="G183" s="356" t="s">
        <v>214</v>
      </c>
      <c r="H183" s="357">
        <v>0</v>
      </c>
      <c r="I183" s="356" t="s">
        <v>215</v>
      </c>
      <c r="J183" s="278">
        <v>35.14</v>
      </c>
    </row>
    <row r="184" spans="1:10" ht="15" thickBot="1" x14ac:dyDescent="0.25">
      <c r="A184" s="277"/>
      <c r="B184" s="356"/>
      <c r="C184" s="356"/>
      <c r="D184" s="356"/>
      <c r="E184" s="356" t="s">
        <v>216</v>
      </c>
      <c r="F184" s="357">
        <v>42.85</v>
      </c>
      <c r="G184" s="356"/>
      <c r="H184" s="358" t="s">
        <v>217</v>
      </c>
      <c r="I184" s="358"/>
      <c r="J184" s="278">
        <v>226.16</v>
      </c>
    </row>
    <row r="185" spans="1:10" ht="15" thickTop="1" x14ac:dyDescent="0.2">
      <c r="A185" s="279"/>
      <c r="B185" s="280"/>
      <c r="C185" s="280"/>
      <c r="D185" s="280"/>
      <c r="E185" s="280"/>
      <c r="F185" s="280"/>
      <c r="G185" s="280"/>
      <c r="H185" s="280"/>
      <c r="I185" s="280"/>
      <c r="J185" s="281"/>
    </row>
    <row r="186" spans="1:10" x14ac:dyDescent="0.2">
      <c r="A186" s="287" t="s">
        <v>459</v>
      </c>
      <c r="B186" s="288"/>
      <c r="C186" s="288"/>
      <c r="D186" s="288" t="s">
        <v>56</v>
      </c>
      <c r="E186" s="288"/>
      <c r="F186" s="289"/>
      <c r="G186" s="289"/>
      <c r="H186" s="290"/>
      <c r="I186" s="288"/>
      <c r="J186" s="291">
        <v>4388.84</v>
      </c>
    </row>
    <row r="187" spans="1:10" ht="28.5" x14ac:dyDescent="0.2">
      <c r="A187" s="247" t="s">
        <v>496</v>
      </c>
      <c r="B187" s="248" t="s">
        <v>1</v>
      </c>
      <c r="C187" s="249" t="s">
        <v>2</v>
      </c>
      <c r="D187" s="249" t="s">
        <v>3</v>
      </c>
      <c r="E187" s="250" t="s">
        <v>189</v>
      </c>
      <c r="F187" s="250"/>
      <c r="G187" s="251" t="s">
        <v>4</v>
      </c>
      <c r="H187" s="248" t="s">
        <v>5</v>
      </c>
      <c r="I187" s="248" t="s">
        <v>6</v>
      </c>
      <c r="J187" s="252" t="s">
        <v>8</v>
      </c>
    </row>
    <row r="188" spans="1:10" ht="25.5" x14ac:dyDescent="0.2">
      <c r="A188" s="253" t="s">
        <v>190</v>
      </c>
      <c r="B188" s="254" t="s">
        <v>57</v>
      </c>
      <c r="C188" s="255" t="s">
        <v>34</v>
      </c>
      <c r="D188" s="255" t="s">
        <v>58</v>
      </c>
      <c r="E188" s="256" t="s">
        <v>336</v>
      </c>
      <c r="F188" s="256"/>
      <c r="G188" s="257" t="s">
        <v>59</v>
      </c>
      <c r="H188" s="258">
        <v>1</v>
      </c>
      <c r="I188" s="259">
        <v>527.03</v>
      </c>
      <c r="J188" s="260">
        <v>527.03</v>
      </c>
    </row>
    <row r="189" spans="1:10" ht="25.5" x14ac:dyDescent="0.2">
      <c r="A189" s="261" t="s">
        <v>192</v>
      </c>
      <c r="B189" s="262" t="s">
        <v>337</v>
      </c>
      <c r="C189" s="263" t="s">
        <v>15</v>
      </c>
      <c r="D189" s="263" t="s">
        <v>338</v>
      </c>
      <c r="E189" s="264" t="s">
        <v>262</v>
      </c>
      <c r="F189" s="264"/>
      <c r="G189" s="265" t="s">
        <v>29</v>
      </c>
      <c r="H189" s="266">
        <v>6.4000000000000001E-2</v>
      </c>
      <c r="I189" s="267">
        <v>866.46</v>
      </c>
      <c r="J189" s="268">
        <v>55.45</v>
      </c>
    </row>
    <row r="190" spans="1:10" ht="25.5" x14ac:dyDescent="0.2">
      <c r="A190" s="261" t="s">
        <v>192</v>
      </c>
      <c r="B190" s="262" t="s">
        <v>339</v>
      </c>
      <c r="C190" s="263" t="s">
        <v>15</v>
      </c>
      <c r="D190" s="263" t="s">
        <v>340</v>
      </c>
      <c r="E190" s="264" t="s">
        <v>271</v>
      </c>
      <c r="F190" s="264"/>
      <c r="G190" s="265" t="s">
        <v>29</v>
      </c>
      <c r="H190" s="266">
        <v>6.4000000000000001E-2</v>
      </c>
      <c r="I190" s="267">
        <v>103.28</v>
      </c>
      <c r="J190" s="268">
        <v>6.6</v>
      </c>
    </row>
    <row r="191" spans="1:10" ht="25.5" x14ac:dyDescent="0.2">
      <c r="A191" s="261" t="s">
        <v>192</v>
      </c>
      <c r="B191" s="262" t="s">
        <v>200</v>
      </c>
      <c r="C191" s="263" t="s">
        <v>15</v>
      </c>
      <c r="D191" s="263" t="s">
        <v>201</v>
      </c>
      <c r="E191" s="264" t="s">
        <v>198</v>
      </c>
      <c r="F191" s="264"/>
      <c r="G191" s="265" t="s">
        <v>199</v>
      </c>
      <c r="H191" s="266">
        <v>0.05</v>
      </c>
      <c r="I191" s="267">
        <v>26.11</v>
      </c>
      <c r="J191" s="268">
        <v>1.3</v>
      </c>
    </row>
    <row r="192" spans="1:10" ht="25.5" x14ac:dyDescent="0.2">
      <c r="A192" s="269" t="s">
        <v>202</v>
      </c>
      <c r="B192" s="270" t="s">
        <v>341</v>
      </c>
      <c r="C192" s="271" t="s">
        <v>15</v>
      </c>
      <c r="D192" s="271" t="s">
        <v>342</v>
      </c>
      <c r="E192" s="272" t="s">
        <v>205</v>
      </c>
      <c r="F192" s="272"/>
      <c r="G192" s="273" t="s">
        <v>36</v>
      </c>
      <c r="H192" s="274">
        <v>3</v>
      </c>
      <c r="I192" s="275">
        <v>66.56</v>
      </c>
      <c r="J192" s="276">
        <v>199.68</v>
      </c>
    </row>
    <row r="193" spans="1:10" ht="25.5" x14ac:dyDescent="0.2">
      <c r="A193" s="269" t="s">
        <v>202</v>
      </c>
      <c r="B193" s="270" t="s">
        <v>343</v>
      </c>
      <c r="C193" s="271" t="s">
        <v>15</v>
      </c>
      <c r="D193" s="271" t="s">
        <v>344</v>
      </c>
      <c r="E193" s="272" t="s">
        <v>205</v>
      </c>
      <c r="F193" s="272"/>
      <c r="G193" s="273" t="s">
        <v>43</v>
      </c>
      <c r="H193" s="274">
        <v>2</v>
      </c>
      <c r="I193" s="275">
        <v>132</v>
      </c>
      <c r="J193" s="276">
        <v>264</v>
      </c>
    </row>
    <row r="194" spans="1:10" x14ac:dyDescent="0.2">
      <c r="A194" s="277"/>
      <c r="B194" s="356"/>
      <c r="C194" s="356"/>
      <c r="D194" s="356"/>
      <c r="E194" s="356" t="s">
        <v>213</v>
      </c>
      <c r="F194" s="357">
        <v>17.62</v>
      </c>
      <c r="G194" s="356" t="s">
        <v>214</v>
      </c>
      <c r="H194" s="357">
        <v>0</v>
      </c>
      <c r="I194" s="356" t="s">
        <v>215</v>
      </c>
      <c r="J194" s="278">
        <v>17.62</v>
      </c>
    </row>
    <row r="195" spans="1:10" ht="15" thickBot="1" x14ac:dyDescent="0.25">
      <c r="A195" s="277"/>
      <c r="B195" s="356"/>
      <c r="C195" s="356"/>
      <c r="D195" s="356"/>
      <c r="E195" s="356" t="s">
        <v>216</v>
      </c>
      <c r="F195" s="357">
        <v>123.21</v>
      </c>
      <c r="G195" s="356"/>
      <c r="H195" s="358" t="s">
        <v>217</v>
      </c>
      <c r="I195" s="358"/>
      <c r="J195" s="278">
        <v>650.24</v>
      </c>
    </row>
    <row r="196" spans="1:10" ht="15" thickTop="1" x14ac:dyDescent="0.2">
      <c r="A196" s="279"/>
      <c r="B196" s="280"/>
      <c r="C196" s="280"/>
      <c r="D196" s="280"/>
      <c r="E196" s="280"/>
      <c r="F196" s="280"/>
      <c r="G196" s="280"/>
      <c r="H196" s="280"/>
      <c r="I196" s="280"/>
      <c r="J196" s="281"/>
    </row>
    <row r="197" spans="1:10" x14ac:dyDescent="0.2">
      <c r="A197" s="247" t="s">
        <v>497</v>
      </c>
      <c r="B197" s="248" t="s">
        <v>1</v>
      </c>
      <c r="C197" s="249" t="s">
        <v>2</v>
      </c>
      <c r="D197" s="249" t="s">
        <v>3</v>
      </c>
      <c r="E197" s="250" t="s">
        <v>189</v>
      </c>
      <c r="F197" s="250"/>
      <c r="G197" s="251" t="s">
        <v>4</v>
      </c>
      <c r="H197" s="248" t="s">
        <v>5</v>
      </c>
      <c r="I197" s="248" t="s">
        <v>6</v>
      </c>
      <c r="J197" s="252" t="s">
        <v>8</v>
      </c>
    </row>
    <row r="198" spans="1:10" ht="25.5" x14ac:dyDescent="0.2">
      <c r="A198" s="253" t="s">
        <v>190</v>
      </c>
      <c r="B198" s="254" t="s">
        <v>60</v>
      </c>
      <c r="C198" s="255" t="s">
        <v>34</v>
      </c>
      <c r="D198" s="255" t="s">
        <v>61</v>
      </c>
      <c r="E198" s="256" t="s">
        <v>336</v>
      </c>
      <c r="F198" s="256"/>
      <c r="G198" s="257" t="s">
        <v>43</v>
      </c>
      <c r="H198" s="258">
        <v>1</v>
      </c>
      <c r="I198" s="259">
        <v>494.03</v>
      </c>
      <c r="J198" s="260">
        <v>494.03</v>
      </c>
    </row>
    <row r="199" spans="1:10" ht="25.5" x14ac:dyDescent="0.2">
      <c r="A199" s="261" t="s">
        <v>192</v>
      </c>
      <c r="B199" s="262" t="s">
        <v>200</v>
      </c>
      <c r="C199" s="263" t="s">
        <v>15</v>
      </c>
      <c r="D199" s="263" t="s">
        <v>201</v>
      </c>
      <c r="E199" s="264" t="s">
        <v>198</v>
      </c>
      <c r="F199" s="264"/>
      <c r="G199" s="265" t="s">
        <v>199</v>
      </c>
      <c r="H199" s="266">
        <v>0.05</v>
      </c>
      <c r="I199" s="267">
        <v>26.11</v>
      </c>
      <c r="J199" s="268">
        <v>1.3</v>
      </c>
    </row>
    <row r="200" spans="1:10" ht="25.5" x14ac:dyDescent="0.2">
      <c r="A200" s="261" t="s">
        <v>192</v>
      </c>
      <c r="B200" s="262" t="s">
        <v>337</v>
      </c>
      <c r="C200" s="263" t="s">
        <v>15</v>
      </c>
      <c r="D200" s="263" t="s">
        <v>338</v>
      </c>
      <c r="E200" s="264" t="s">
        <v>262</v>
      </c>
      <c r="F200" s="264"/>
      <c r="G200" s="265" t="s">
        <v>29</v>
      </c>
      <c r="H200" s="266">
        <v>6.4000000000000001E-2</v>
      </c>
      <c r="I200" s="267">
        <v>866.46</v>
      </c>
      <c r="J200" s="268">
        <v>55.45</v>
      </c>
    </row>
    <row r="201" spans="1:10" ht="25.5" x14ac:dyDescent="0.2">
      <c r="A201" s="261" t="s">
        <v>192</v>
      </c>
      <c r="B201" s="262" t="s">
        <v>339</v>
      </c>
      <c r="C201" s="263" t="s">
        <v>15</v>
      </c>
      <c r="D201" s="263" t="s">
        <v>340</v>
      </c>
      <c r="E201" s="264" t="s">
        <v>271</v>
      </c>
      <c r="F201" s="264"/>
      <c r="G201" s="265" t="s">
        <v>29</v>
      </c>
      <c r="H201" s="266">
        <v>6.4000000000000001E-2</v>
      </c>
      <c r="I201" s="267">
        <v>103.28</v>
      </c>
      <c r="J201" s="268">
        <v>6.6</v>
      </c>
    </row>
    <row r="202" spans="1:10" ht="25.5" x14ac:dyDescent="0.2">
      <c r="A202" s="269" t="s">
        <v>202</v>
      </c>
      <c r="B202" s="270" t="s">
        <v>341</v>
      </c>
      <c r="C202" s="271" t="s">
        <v>15</v>
      </c>
      <c r="D202" s="271" t="s">
        <v>342</v>
      </c>
      <c r="E202" s="272" t="s">
        <v>205</v>
      </c>
      <c r="F202" s="272"/>
      <c r="G202" s="273" t="s">
        <v>36</v>
      </c>
      <c r="H202" s="274">
        <v>3</v>
      </c>
      <c r="I202" s="275">
        <v>66.56</v>
      </c>
      <c r="J202" s="276">
        <v>199.68</v>
      </c>
    </row>
    <row r="203" spans="1:10" ht="25.5" x14ac:dyDescent="0.2">
      <c r="A203" s="269" t="s">
        <v>202</v>
      </c>
      <c r="B203" s="270" t="s">
        <v>345</v>
      </c>
      <c r="C203" s="271" t="s">
        <v>15</v>
      </c>
      <c r="D203" s="271" t="s">
        <v>346</v>
      </c>
      <c r="E203" s="272" t="s">
        <v>205</v>
      </c>
      <c r="F203" s="272"/>
      <c r="G203" s="273" t="s">
        <v>17</v>
      </c>
      <c r="H203" s="274">
        <v>0.25</v>
      </c>
      <c r="I203" s="275">
        <v>924</v>
      </c>
      <c r="J203" s="276">
        <v>231</v>
      </c>
    </row>
    <row r="204" spans="1:10" x14ac:dyDescent="0.2">
      <c r="A204" s="277"/>
      <c r="B204" s="356"/>
      <c r="C204" s="356"/>
      <c r="D204" s="356"/>
      <c r="E204" s="356" t="s">
        <v>213</v>
      </c>
      <c r="F204" s="357">
        <v>17.62</v>
      </c>
      <c r="G204" s="356" t="s">
        <v>214</v>
      </c>
      <c r="H204" s="357">
        <v>0</v>
      </c>
      <c r="I204" s="356" t="s">
        <v>215</v>
      </c>
      <c r="J204" s="278">
        <v>17.62</v>
      </c>
    </row>
    <row r="205" spans="1:10" ht="15" thickBot="1" x14ac:dyDescent="0.25">
      <c r="A205" s="277"/>
      <c r="B205" s="356"/>
      <c r="C205" s="356"/>
      <c r="D205" s="356"/>
      <c r="E205" s="356" t="s">
        <v>216</v>
      </c>
      <c r="F205" s="357">
        <v>115.5</v>
      </c>
      <c r="G205" s="356"/>
      <c r="H205" s="358" t="s">
        <v>217</v>
      </c>
      <c r="I205" s="358"/>
      <c r="J205" s="278">
        <v>609.53</v>
      </c>
    </row>
    <row r="206" spans="1:10" ht="15" thickTop="1" x14ac:dyDescent="0.2">
      <c r="A206" s="279"/>
      <c r="B206" s="280"/>
      <c r="C206" s="280"/>
      <c r="D206" s="280"/>
      <c r="E206" s="280"/>
      <c r="F206" s="280"/>
      <c r="G206" s="280"/>
      <c r="H206" s="280"/>
      <c r="I206" s="280"/>
      <c r="J206" s="281"/>
    </row>
    <row r="207" spans="1:10" x14ac:dyDescent="0.2">
      <c r="A207" s="287" t="s">
        <v>395</v>
      </c>
      <c r="B207" s="288"/>
      <c r="C207" s="288"/>
      <c r="D207" s="288" t="s">
        <v>62</v>
      </c>
      <c r="E207" s="288"/>
      <c r="F207" s="289"/>
      <c r="G207" s="289"/>
      <c r="H207" s="290"/>
      <c r="I207" s="288"/>
      <c r="J207" s="291">
        <v>12573.69</v>
      </c>
    </row>
    <row r="208" spans="1:10" x14ac:dyDescent="0.2">
      <c r="A208" s="247" t="s">
        <v>498</v>
      </c>
      <c r="B208" s="248" t="s">
        <v>1</v>
      </c>
      <c r="C208" s="249" t="s">
        <v>2</v>
      </c>
      <c r="D208" s="249" t="s">
        <v>3</v>
      </c>
      <c r="E208" s="250" t="s">
        <v>189</v>
      </c>
      <c r="F208" s="250"/>
      <c r="G208" s="251" t="s">
        <v>4</v>
      </c>
      <c r="H208" s="248" t="s">
        <v>5</v>
      </c>
      <c r="I208" s="248" t="s">
        <v>6</v>
      </c>
      <c r="J208" s="252" t="s">
        <v>8</v>
      </c>
    </row>
    <row r="209" spans="1:10" ht="20.25" customHeight="1" x14ac:dyDescent="0.2">
      <c r="A209" s="253" t="s">
        <v>190</v>
      </c>
      <c r="B209" s="254" t="s">
        <v>63</v>
      </c>
      <c r="C209" s="255" t="s">
        <v>27</v>
      </c>
      <c r="D209" s="255" t="s">
        <v>64</v>
      </c>
      <c r="E209" s="256" t="s">
        <v>349</v>
      </c>
      <c r="F209" s="256"/>
      <c r="G209" s="257" t="s">
        <v>29</v>
      </c>
      <c r="H209" s="258">
        <v>1</v>
      </c>
      <c r="I209" s="259">
        <v>381.44</v>
      </c>
      <c r="J209" s="260">
        <v>381.44</v>
      </c>
    </row>
    <row r="210" spans="1:10" ht="25.5" x14ac:dyDescent="0.2">
      <c r="A210" s="261" t="s">
        <v>192</v>
      </c>
      <c r="B210" s="262" t="s">
        <v>347</v>
      </c>
      <c r="C210" s="263" t="s">
        <v>27</v>
      </c>
      <c r="D210" s="263" t="s">
        <v>264</v>
      </c>
      <c r="E210" s="264" t="s">
        <v>198</v>
      </c>
      <c r="F210" s="264"/>
      <c r="G210" s="265" t="s">
        <v>232</v>
      </c>
      <c r="H210" s="266">
        <v>1.3</v>
      </c>
      <c r="I210" s="267">
        <v>32.119999999999997</v>
      </c>
      <c r="J210" s="268">
        <v>41.75</v>
      </c>
    </row>
    <row r="211" spans="1:10" ht="25.5" x14ac:dyDescent="0.2">
      <c r="A211" s="261" t="s">
        <v>192</v>
      </c>
      <c r="B211" s="262" t="s">
        <v>240</v>
      </c>
      <c r="C211" s="263" t="s">
        <v>27</v>
      </c>
      <c r="D211" s="263" t="s">
        <v>201</v>
      </c>
      <c r="E211" s="264" t="s">
        <v>198</v>
      </c>
      <c r="F211" s="264"/>
      <c r="G211" s="265" t="s">
        <v>232</v>
      </c>
      <c r="H211" s="266">
        <v>13</v>
      </c>
      <c r="I211" s="267">
        <v>26.13</v>
      </c>
      <c r="J211" s="268">
        <v>339.69</v>
      </c>
    </row>
    <row r="212" spans="1:10" x14ac:dyDescent="0.2">
      <c r="A212" s="277"/>
      <c r="B212" s="356"/>
      <c r="C212" s="356"/>
      <c r="D212" s="356"/>
      <c r="E212" s="356" t="s">
        <v>213</v>
      </c>
      <c r="F212" s="357">
        <v>241.9</v>
      </c>
      <c r="G212" s="356" t="s">
        <v>214</v>
      </c>
      <c r="H212" s="357">
        <v>0</v>
      </c>
      <c r="I212" s="356" t="s">
        <v>215</v>
      </c>
      <c r="J212" s="278">
        <v>241.9</v>
      </c>
    </row>
    <row r="213" spans="1:10" ht="15" thickBot="1" x14ac:dyDescent="0.25">
      <c r="A213" s="277"/>
      <c r="B213" s="356"/>
      <c r="C213" s="356"/>
      <c r="D213" s="356"/>
      <c r="E213" s="356" t="s">
        <v>216</v>
      </c>
      <c r="F213" s="357">
        <v>89.18</v>
      </c>
      <c r="G213" s="356"/>
      <c r="H213" s="358" t="s">
        <v>217</v>
      </c>
      <c r="I213" s="358"/>
      <c r="J213" s="278">
        <v>470.62</v>
      </c>
    </row>
    <row r="214" spans="1:10" ht="15" thickTop="1" x14ac:dyDescent="0.2">
      <c r="A214" s="279"/>
      <c r="B214" s="280"/>
      <c r="C214" s="280"/>
      <c r="D214" s="280"/>
      <c r="E214" s="280"/>
      <c r="F214" s="280"/>
      <c r="G214" s="280"/>
      <c r="H214" s="280"/>
      <c r="I214" s="280"/>
      <c r="J214" s="281"/>
    </row>
    <row r="215" spans="1:10" x14ac:dyDescent="0.2">
      <c r="A215" s="247" t="s">
        <v>499</v>
      </c>
      <c r="B215" s="248" t="s">
        <v>1</v>
      </c>
      <c r="C215" s="249" t="s">
        <v>2</v>
      </c>
      <c r="D215" s="249" t="s">
        <v>3</v>
      </c>
      <c r="E215" s="250" t="s">
        <v>189</v>
      </c>
      <c r="F215" s="250"/>
      <c r="G215" s="251" t="s">
        <v>4</v>
      </c>
      <c r="H215" s="248" t="s">
        <v>5</v>
      </c>
      <c r="I215" s="248" t="s">
        <v>6</v>
      </c>
      <c r="J215" s="252" t="s">
        <v>8</v>
      </c>
    </row>
    <row r="216" spans="1:10" ht="51" x14ac:dyDescent="0.2">
      <c r="A216" s="253" t="s">
        <v>190</v>
      </c>
      <c r="B216" s="254" t="s">
        <v>50</v>
      </c>
      <c r="C216" s="255" t="s">
        <v>15</v>
      </c>
      <c r="D216" s="255" t="s">
        <v>51</v>
      </c>
      <c r="E216" s="256" t="s">
        <v>320</v>
      </c>
      <c r="F216" s="256"/>
      <c r="G216" s="257" t="s">
        <v>29</v>
      </c>
      <c r="H216" s="258">
        <v>1</v>
      </c>
      <c r="I216" s="259">
        <v>1108.48</v>
      </c>
      <c r="J216" s="260">
        <v>1108.48</v>
      </c>
    </row>
    <row r="217" spans="1:10" ht="38.25" x14ac:dyDescent="0.2">
      <c r="A217" s="261" t="s">
        <v>192</v>
      </c>
      <c r="B217" s="262" t="s">
        <v>321</v>
      </c>
      <c r="C217" s="263" t="s">
        <v>15</v>
      </c>
      <c r="D217" s="263" t="s">
        <v>322</v>
      </c>
      <c r="E217" s="264" t="s">
        <v>262</v>
      </c>
      <c r="F217" s="264"/>
      <c r="G217" s="265" t="s">
        <v>29</v>
      </c>
      <c r="H217" s="266">
        <v>1.2315</v>
      </c>
      <c r="I217" s="267">
        <v>728.96</v>
      </c>
      <c r="J217" s="268">
        <v>897.71</v>
      </c>
    </row>
    <row r="218" spans="1:10" ht="25.5" x14ac:dyDescent="0.2">
      <c r="A218" s="261" t="s">
        <v>192</v>
      </c>
      <c r="B218" s="262" t="s">
        <v>263</v>
      </c>
      <c r="C218" s="263" t="s">
        <v>15</v>
      </c>
      <c r="D218" s="263" t="s">
        <v>264</v>
      </c>
      <c r="E218" s="264" t="s">
        <v>198</v>
      </c>
      <c r="F218" s="264"/>
      <c r="G218" s="265" t="s">
        <v>199</v>
      </c>
      <c r="H218" s="266">
        <v>1.4149</v>
      </c>
      <c r="I218" s="267">
        <v>32.1</v>
      </c>
      <c r="J218" s="268">
        <v>45.41</v>
      </c>
    </row>
    <row r="219" spans="1:10" ht="25.5" x14ac:dyDescent="0.2">
      <c r="A219" s="261" t="s">
        <v>192</v>
      </c>
      <c r="B219" s="262" t="s">
        <v>196</v>
      </c>
      <c r="C219" s="263" t="s">
        <v>15</v>
      </c>
      <c r="D219" s="263" t="s">
        <v>197</v>
      </c>
      <c r="E219" s="264" t="s">
        <v>198</v>
      </c>
      <c r="F219" s="264"/>
      <c r="G219" s="265" t="s">
        <v>199</v>
      </c>
      <c r="H219" s="266">
        <v>1.6268</v>
      </c>
      <c r="I219" s="267">
        <v>31.67</v>
      </c>
      <c r="J219" s="268">
        <v>51.52</v>
      </c>
    </row>
    <row r="220" spans="1:10" ht="25.5" x14ac:dyDescent="0.2">
      <c r="A220" s="261" t="s">
        <v>192</v>
      </c>
      <c r="B220" s="262" t="s">
        <v>200</v>
      </c>
      <c r="C220" s="263" t="s">
        <v>15</v>
      </c>
      <c r="D220" s="263" t="s">
        <v>201</v>
      </c>
      <c r="E220" s="264" t="s">
        <v>198</v>
      </c>
      <c r="F220" s="264"/>
      <c r="G220" s="265" t="s">
        <v>199</v>
      </c>
      <c r="H220" s="266">
        <v>3.0417000000000001</v>
      </c>
      <c r="I220" s="267">
        <v>26.11</v>
      </c>
      <c r="J220" s="268">
        <v>79.41</v>
      </c>
    </row>
    <row r="221" spans="1:10" ht="25.5" x14ac:dyDescent="0.2">
      <c r="A221" s="269" t="s">
        <v>202</v>
      </c>
      <c r="B221" s="270" t="s">
        <v>323</v>
      </c>
      <c r="C221" s="271" t="s">
        <v>15</v>
      </c>
      <c r="D221" s="271" t="s">
        <v>324</v>
      </c>
      <c r="E221" s="272" t="s">
        <v>205</v>
      </c>
      <c r="F221" s="272"/>
      <c r="G221" s="273" t="s">
        <v>325</v>
      </c>
      <c r="H221" s="274">
        <v>2.1299999999999999E-2</v>
      </c>
      <c r="I221" s="275">
        <v>7.86</v>
      </c>
      <c r="J221" s="276">
        <v>0.16</v>
      </c>
    </row>
    <row r="222" spans="1:10" ht="25.5" x14ac:dyDescent="0.2">
      <c r="A222" s="269" t="s">
        <v>202</v>
      </c>
      <c r="B222" s="270" t="s">
        <v>265</v>
      </c>
      <c r="C222" s="271" t="s">
        <v>15</v>
      </c>
      <c r="D222" s="271" t="s">
        <v>266</v>
      </c>
      <c r="E222" s="272" t="s">
        <v>205</v>
      </c>
      <c r="F222" s="272"/>
      <c r="G222" s="273" t="s">
        <v>36</v>
      </c>
      <c r="H222" s="274">
        <v>2.5</v>
      </c>
      <c r="I222" s="275">
        <v>4.17</v>
      </c>
      <c r="J222" s="276">
        <v>10.42</v>
      </c>
    </row>
    <row r="223" spans="1:10" ht="25.5" x14ac:dyDescent="0.2">
      <c r="A223" s="269" t="s">
        <v>202</v>
      </c>
      <c r="B223" s="270" t="s">
        <v>203</v>
      </c>
      <c r="C223" s="271" t="s">
        <v>15</v>
      </c>
      <c r="D223" s="271" t="s">
        <v>204</v>
      </c>
      <c r="E223" s="272" t="s">
        <v>205</v>
      </c>
      <c r="F223" s="272"/>
      <c r="G223" s="273" t="s">
        <v>36</v>
      </c>
      <c r="H223" s="274">
        <v>3.125</v>
      </c>
      <c r="I223" s="275">
        <v>6.04</v>
      </c>
      <c r="J223" s="276">
        <v>18.87</v>
      </c>
    </row>
    <row r="224" spans="1:10" x14ac:dyDescent="0.2">
      <c r="A224" s="269" t="s">
        <v>202</v>
      </c>
      <c r="B224" s="270" t="s">
        <v>326</v>
      </c>
      <c r="C224" s="271" t="s">
        <v>15</v>
      </c>
      <c r="D224" s="271" t="s">
        <v>327</v>
      </c>
      <c r="E224" s="272" t="s">
        <v>205</v>
      </c>
      <c r="F224" s="272"/>
      <c r="G224" s="273" t="s">
        <v>208</v>
      </c>
      <c r="H224" s="274">
        <v>0.2994</v>
      </c>
      <c r="I224" s="275">
        <v>16.66</v>
      </c>
      <c r="J224" s="276">
        <v>4.9800000000000004</v>
      </c>
    </row>
    <row r="225" spans="1:10" x14ac:dyDescent="0.2">
      <c r="A225" s="277"/>
      <c r="B225" s="356"/>
      <c r="C225" s="356"/>
      <c r="D225" s="356"/>
      <c r="E225" s="356" t="s">
        <v>213</v>
      </c>
      <c r="F225" s="357">
        <v>209.01</v>
      </c>
      <c r="G225" s="356" t="s">
        <v>214</v>
      </c>
      <c r="H225" s="357">
        <v>0</v>
      </c>
      <c r="I225" s="356" t="s">
        <v>215</v>
      </c>
      <c r="J225" s="278">
        <v>209.01</v>
      </c>
    </row>
    <row r="226" spans="1:10" ht="15" thickBot="1" x14ac:dyDescent="0.25">
      <c r="A226" s="277"/>
      <c r="B226" s="356"/>
      <c r="C226" s="356"/>
      <c r="D226" s="356"/>
      <c r="E226" s="356" t="s">
        <v>216</v>
      </c>
      <c r="F226" s="357">
        <v>259.16000000000003</v>
      </c>
      <c r="G226" s="356"/>
      <c r="H226" s="358" t="s">
        <v>217</v>
      </c>
      <c r="I226" s="358"/>
      <c r="J226" s="278">
        <v>1367.64</v>
      </c>
    </row>
    <row r="227" spans="1:10" ht="15" thickTop="1" x14ac:dyDescent="0.2">
      <c r="A227" s="279"/>
      <c r="B227" s="280"/>
      <c r="C227" s="280"/>
      <c r="D227" s="280"/>
      <c r="E227" s="280"/>
      <c r="F227" s="280"/>
      <c r="G227" s="280"/>
      <c r="H227" s="280"/>
      <c r="I227" s="280"/>
      <c r="J227" s="281"/>
    </row>
    <row r="228" spans="1:10" x14ac:dyDescent="0.2">
      <c r="A228" s="287" t="s">
        <v>460</v>
      </c>
      <c r="B228" s="288"/>
      <c r="C228" s="288"/>
      <c r="D228" s="288" t="s">
        <v>65</v>
      </c>
      <c r="E228" s="288"/>
      <c r="F228" s="289"/>
      <c r="G228" s="289"/>
      <c r="H228" s="290"/>
      <c r="I228" s="288"/>
      <c r="J228" s="291">
        <v>2927.47</v>
      </c>
    </row>
    <row r="229" spans="1:10" x14ac:dyDescent="0.2">
      <c r="A229" s="247" t="s">
        <v>500</v>
      </c>
      <c r="B229" s="248" t="s">
        <v>1</v>
      </c>
      <c r="C229" s="249" t="s">
        <v>2</v>
      </c>
      <c r="D229" s="249" t="s">
        <v>3</v>
      </c>
      <c r="E229" s="250" t="s">
        <v>189</v>
      </c>
      <c r="F229" s="250"/>
      <c r="G229" s="251" t="s">
        <v>4</v>
      </c>
      <c r="H229" s="248" t="s">
        <v>5</v>
      </c>
      <c r="I229" s="248" t="s">
        <v>6</v>
      </c>
      <c r="J229" s="252" t="s">
        <v>8</v>
      </c>
    </row>
    <row r="230" spans="1:10" ht="25.5" x14ac:dyDescent="0.2">
      <c r="A230" s="253" t="s">
        <v>190</v>
      </c>
      <c r="B230" s="254" t="s">
        <v>66</v>
      </c>
      <c r="C230" s="255" t="s">
        <v>15</v>
      </c>
      <c r="D230" s="255" t="s">
        <v>67</v>
      </c>
      <c r="E230" s="256" t="s">
        <v>348</v>
      </c>
      <c r="F230" s="256"/>
      <c r="G230" s="257" t="s">
        <v>17</v>
      </c>
      <c r="H230" s="258">
        <v>1</v>
      </c>
      <c r="I230" s="259">
        <v>0.74</v>
      </c>
      <c r="J230" s="260">
        <v>0.74</v>
      </c>
    </row>
    <row r="231" spans="1:10" ht="25.5" x14ac:dyDescent="0.2">
      <c r="A231" s="261" t="s">
        <v>192</v>
      </c>
      <c r="B231" s="262" t="s">
        <v>200</v>
      </c>
      <c r="C231" s="263" t="s">
        <v>15</v>
      </c>
      <c r="D231" s="263" t="s">
        <v>201</v>
      </c>
      <c r="E231" s="264" t="s">
        <v>198</v>
      </c>
      <c r="F231" s="264"/>
      <c r="G231" s="265" t="s">
        <v>199</v>
      </c>
      <c r="H231" s="266">
        <v>2.8661599999999999E-2</v>
      </c>
      <c r="I231" s="267">
        <v>26.11</v>
      </c>
      <c r="J231" s="268">
        <v>0.74</v>
      </c>
    </row>
    <row r="232" spans="1:10" x14ac:dyDescent="0.2">
      <c r="A232" s="277"/>
      <c r="B232" s="356"/>
      <c r="C232" s="356"/>
      <c r="D232" s="356"/>
      <c r="E232" s="356" t="s">
        <v>213</v>
      </c>
      <c r="F232" s="357">
        <v>0.46</v>
      </c>
      <c r="G232" s="356" t="s">
        <v>214</v>
      </c>
      <c r="H232" s="357">
        <v>0</v>
      </c>
      <c r="I232" s="356" t="s">
        <v>215</v>
      </c>
      <c r="J232" s="278">
        <v>0.46</v>
      </c>
    </row>
    <row r="233" spans="1:10" ht="15" thickBot="1" x14ac:dyDescent="0.25">
      <c r="A233" s="359"/>
      <c r="B233" s="360"/>
      <c r="C233" s="360"/>
      <c r="D233" s="360"/>
      <c r="E233" s="360" t="s">
        <v>216</v>
      </c>
      <c r="F233" s="361">
        <v>0.17</v>
      </c>
      <c r="G233" s="360"/>
      <c r="H233" s="362" t="s">
        <v>217</v>
      </c>
      <c r="I233" s="362"/>
      <c r="J233" s="363">
        <v>0.91</v>
      </c>
    </row>
  </sheetData>
  <mergeCells count="188">
    <mergeCell ref="E14:F14"/>
    <mergeCell ref="E15:F15"/>
    <mergeCell ref="E16:F16"/>
    <mergeCell ref="E17:F17"/>
    <mergeCell ref="E18:F18"/>
    <mergeCell ref="H20:I20"/>
    <mergeCell ref="A8:J8"/>
    <mergeCell ref="F9:G9"/>
    <mergeCell ref="E10:F10"/>
    <mergeCell ref="E11:F11"/>
    <mergeCell ref="E12:F12"/>
    <mergeCell ref="E13:F13"/>
    <mergeCell ref="E30:F30"/>
    <mergeCell ref="E31:F31"/>
    <mergeCell ref="E32:F32"/>
    <mergeCell ref="E33:F33"/>
    <mergeCell ref="E34:F34"/>
    <mergeCell ref="A35:J35"/>
    <mergeCell ref="E22:F22"/>
    <mergeCell ref="E23:F23"/>
    <mergeCell ref="E24:F24"/>
    <mergeCell ref="E25:F25"/>
    <mergeCell ref="E26:F26"/>
    <mergeCell ref="H28:I28"/>
    <mergeCell ref="E44:F44"/>
    <mergeCell ref="E45:F45"/>
    <mergeCell ref="E46:F46"/>
    <mergeCell ref="E47:F47"/>
    <mergeCell ref="H49:I49"/>
    <mergeCell ref="E51:F51"/>
    <mergeCell ref="E36:F36"/>
    <mergeCell ref="E37:F37"/>
    <mergeCell ref="E38:F38"/>
    <mergeCell ref="H40:I40"/>
    <mergeCell ref="F42:G42"/>
    <mergeCell ref="E43:F43"/>
    <mergeCell ref="E58:F58"/>
    <mergeCell ref="E59:F59"/>
    <mergeCell ref="H61:I61"/>
    <mergeCell ref="F63:G63"/>
    <mergeCell ref="E64:F64"/>
    <mergeCell ref="E65:F65"/>
    <mergeCell ref="E52:F52"/>
    <mergeCell ref="E53:F53"/>
    <mergeCell ref="E54:F54"/>
    <mergeCell ref="E55:F55"/>
    <mergeCell ref="E56:F56"/>
    <mergeCell ref="E57:F57"/>
    <mergeCell ref="H73:I73"/>
    <mergeCell ref="E75:F75"/>
    <mergeCell ref="E76:F76"/>
    <mergeCell ref="E77:F77"/>
    <mergeCell ref="E78:F78"/>
    <mergeCell ref="E79:F79"/>
    <mergeCell ref="E66:F66"/>
    <mergeCell ref="E67:F67"/>
    <mergeCell ref="E68:F68"/>
    <mergeCell ref="E69:F69"/>
    <mergeCell ref="E70:F70"/>
    <mergeCell ref="E71:F71"/>
    <mergeCell ref="E88:F88"/>
    <mergeCell ref="E89:F89"/>
    <mergeCell ref="E90:F90"/>
    <mergeCell ref="H92:I92"/>
    <mergeCell ref="E94:F94"/>
    <mergeCell ref="E95:F95"/>
    <mergeCell ref="H81:I81"/>
    <mergeCell ref="E83:F83"/>
    <mergeCell ref="E84:F84"/>
    <mergeCell ref="E85:F85"/>
    <mergeCell ref="E86:F86"/>
    <mergeCell ref="E87:F87"/>
    <mergeCell ref="E102:F102"/>
    <mergeCell ref="H104:I104"/>
    <mergeCell ref="E106:F106"/>
    <mergeCell ref="E107:F107"/>
    <mergeCell ref="E108:F108"/>
    <mergeCell ref="E109:F109"/>
    <mergeCell ref="E96:F96"/>
    <mergeCell ref="E97:F97"/>
    <mergeCell ref="E98:F98"/>
    <mergeCell ref="E99:F99"/>
    <mergeCell ref="E100:F100"/>
    <mergeCell ref="E101:F101"/>
    <mergeCell ref="H130:I130"/>
    <mergeCell ref="E118:F118"/>
    <mergeCell ref="E119:F119"/>
    <mergeCell ref="E120:F120"/>
    <mergeCell ref="E121:F121"/>
    <mergeCell ref="E122:F122"/>
    <mergeCell ref="E123:F123"/>
    <mergeCell ref="E110:F110"/>
    <mergeCell ref="E111:F111"/>
    <mergeCell ref="E112:F112"/>
    <mergeCell ref="E113:F113"/>
    <mergeCell ref="H115:I115"/>
    <mergeCell ref="F117:G117"/>
    <mergeCell ref="F132:G132"/>
    <mergeCell ref="E133:F133"/>
    <mergeCell ref="E134:F134"/>
    <mergeCell ref="E135:F135"/>
    <mergeCell ref="E136:F136"/>
    <mergeCell ref="E137:F137"/>
    <mergeCell ref="E124:F124"/>
    <mergeCell ref="E125:F125"/>
    <mergeCell ref="E126:F126"/>
    <mergeCell ref="E127:F127"/>
    <mergeCell ref="E128:F128"/>
    <mergeCell ref="E146:F146"/>
    <mergeCell ref="E147:F147"/>
    <mergeCell ref="E148:F148"/>
    <mergeCell ref="E149:F149"/>
    <mergeCell ref="E150:F150"/>
    <mergeCell ref="H152:I152"/>
    <mergeCell ref="H139:I139"/>
    <mergeCell ref="E141:F141"/>
    <mergeCell ref="E142:F142"/>
    <mergeCell ref="E143:F143"/>
    <mergeCell ref="E144:F144"/>
    <mergeCell ref="E145:F145"/>
    <mergeCell ref="H184:I184"/>
    <mergeCell ref="F186:G186"/>
    <mergeCell ref="E160:F160"/>
    <mergeCell ref="E161:F161"/>
    <mergeCell ref="H163:I163"/>
    <mergeCell ref="E176:F176"/>
    <mergeCell ref="E177:F177"/>
    <mergeCell ref="E178:F178"/>
    <mergeCell ref="E154:F154"/>
    <mergeCell ref="E155:F155"/>
    <mergeCell ref="E156:F156"/>
    <mergeCell ref="E157:F157"/>
    <mergeCell ref="E158:F158"/>
    <mergeCell ref="E159:F159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H174:I174"/>
    <mergeCell ref="E187:F187"/>
    <mergeCell ref="E188:F188"/>
    <mergeCell ref="E189:F189"/>
    <mergeCell ref="E190:F190"/>
    <mergeCell ref="E191:F191"/>
    <mergeCell ref="E192:F192"/>
    <mergeCell ref="E179:F179"/>
    <mergeCell ref="E180:F180"/>
    <mergeCell ref="E181:F181"/>
    <mergeCell ref="E182:F182"/>
    <mergeCell ref="E202:F202"/>
    <mergeCell ref="E203:F203"/>
    <mergeCell ref="H205:I205"/>
    <mergeCell ref="F207:G207"/>
    <mergeCell ref="E208:F208"/>
    <mergeCell ref="E193:F193"/>
    <mergeCell ref="H195:I195"/>
    <mergeCell ref="E197:F197"/>
    <mergeCell ref="E198:F198"/>
    <mergeCell ref="E199:F199"/>
    <mergeCell ref="E200:F200"/>
    <mergeCell ref="E231:F231"/>
    <mergeCell ref="H233:I233"/>
    <mergeCell ref="A1:J1"/>
    <mergeCell ref="A2:J2"/>
    <mergeCell ref="I6:J6"/>
    <mergeCell ref="E223:F223"/>
    <mergeCell ref="E224:F224"/>
    <mergeCell ref="H226:I226"/>
    <mergeCell ref="F228:G228"/>
    <mergeCell ref="E229:F229"/>
    <mergeCell ref="E230:F230"/>
    <mergeCell ref="E217:F217"/>
    <mergeCell ref="E218:F218"/>
    <mergeCell ref="E219:F219"/>
    <mergeCell ref="E220:F220"/>
    <mergeCell ref="E221:F221"/>
    <mergeCell ref="E222:F222"/>
    <mergeCell ref="E209:F209"/>
    <mergeCell ref="E210:F210"/>
    <mergeCell ref="E211:F211"/>
    <mergeCell ref="H213:I213"/>
    <mergeCell ref="E215:F215"/>
    <mergeCell ref="E216:F216"/>
    <mergeCell ref="E201:F201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Página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8C362-3E72-4FF5-8663-98673E9931FE}">
  <sheetPr>
    <pageSetUpPr fitToPage="1"/>
  </sheetPr>
  <dimension ref="A1:F46"/>
  <sheetViews>
    <sheetView workbookViewId="0">
      <selection activeCell="H26" sqref="H26"/>
    </sheetView>
  </sheetViews>
  <sheetFormatPr defaultRowHeight="14.25" x14ac:dyDescent="0.2"/>
  <cols>
    <col min="1" max="1" width="13.125" customWidth="1"/>
    <col min="2" max="2" width="32.375" customWidth="1"/>
    <col min="3" max="3" width="12.75" customWidth="1"/>
    <col min="4" max="4" width="14.875" customWidth="1"/>
    <col min="5" max="5" width="10.5" customWidth="1"/>
    <col min="6" max="6" width="15.125" customWidth="1"/>
  </cols>
  <sheetData>
    <row r="1" spans="1:6" ht="15" thickBot="1" x14ac:dyDescent="0.25"/>
    <row r="2" spans="1:6" ht="51" customHeight="1" x14ac:dyDescent="0.2">
      <c r="A2" s="7" t="s">
        <v>350</v>
      </c>
      <c r="B2" s="8"/>
      <c r="C2" s="8"/>
      <c r="D2" s="8"/>
      <c r="E2" s="8"/>
      <c r="F2" s="9"/>
    </row>
    <row r="3" spans="1:6" ht="18" customHeight="1" x14ac:dyDescent="0.2">
      <c r="A3" s="292" t="s">
        <v>351</v>
      </c>
      <c r="B3" s="410"/>
      <c r="C3" s="410"/>
      <c r="D3" s="410"/>
      <c r="E3" s="410"/>
      <c r="F3" s="294"/>
    </row>
    <row r="4" spans="1:6" x14ac:dyDescent="0.2">
      <c r="A4" s="10" t="s">
        <v>444</v>
      </c>
      <c r="B4" s="411"/>
      <c r="C4" s="411"/>
      <c r="D4" s="411"/>
      <c r="E4" s="411"/>
      <c r="F4" s="12"/>
    </row>
    <row r="5" spans="1:6" x14ac:dyDescent="0.2">
      <c r="A5" s="13" t="s">
        <v>473</v>
      </c>
      <c r="B5" s="412"/>
      <c r="C5" s="412"/>
      <c r="D5" s="412"/>
      <c r="E5" s="412"/>
      <c r="F5" s="15"/>
    </row>
    <row r="6" spans="1:6" x14ac:dyDescent="0.2">
      <c r="A6" s="16" t="s">
        <v>357</v>
      </c>
      <c r="B6" s="413"/>
      <c r="C6" s="413"/>
      <c r="D6" s="413"/>
      <c r="E6" s="413"/>
      <c r="F6" s="18"/>
    </row>
    <row r="7" spans="1:6" ht="15" thickBot="1" x14ac:dyDescent="0.25">
      <c r="A7" s="19" t="s">
        <v>360</v>
      </c>
      <c r="B7" s="20">
        <v>46037</v>
      </c>
      <c r="C7" s="21" t="s">
        <v>361</v>
      </c>
      <c r="D7" s="22"/>
      <c r="E7" s="295" t="s">
        <v>362</v>
      </c>
      <c r="F7" s="296"/>
    </row>
    <row r="8" spans="1:6" ht="16.5" thickBot="1" x14ac:dyDescent="0.25">
      <c r="A8" s="336" t="s">
        <v>118</v>
      </c>
      <c r="B8" s="337"/>
      <c r="C8" s="337"/>
      <c r="D8" s="337"/>
      <c r="E8" s="337"/>
      <c r="F8" s="338"/>
    </row>
    <row r="9" spans="1:6" x14ac:dyDescent="0.2">
      <c r="A9" s="297" t="s">
        <v>119</v>
      </c>
      <c r="B9" s="298" t="s">
        <v>120</v>
      </c>
      <c r="C9" s="299" t="s">
        <v>121</v>
      </c>
      <c r="D9" s="300"/>
      <c r="E9" s="299" t="s">
        <v>122</v>
      </c>
      <c r="F9" s="301"/>
    </row>
    <row r="10" spans="1:6" ht="15" thickBot="1" x14ac:dyDescent="0.25">
      <c r="A10" s="302"/>
      <c r="B10" s="303"/>
      <c r="C10" s="304" t="s">
        <v>123</v>
      </c>
      <c r="D10" s="304" t="s">
        <v>124</v>
      </c>
      <c r="E10" s="304" t="s">
        <v>123</v>
      </c>
      <c r="F10" s="305" t="s">
        <v>124</v>
      </c>
    </row>
    <row r="11" spans="1:6" ht="15.75" thickTop="1" thickBot="1" x14ac:dyDescent="0.25">
      <c r="A11" s="306" t="s">
        <v>125</v>
      </c>
      <c r="B11" s="307"/>
      <c r="C11" s="307"/>
      <c r="D11" s="307"/>
      <c r="E11" s="307"/>
      <c r="F11" s="308"/>
    </row>
    <row r="12" spans="1:6" ht="15" thickTop="1" x14ac:dyDescent="0.2">
      <c r="A12" s="309" t="s">
        <v>126</v>
      </c>
      <c r="B12" s="310" t="s">
        <v>127</v>
      </c>
      <c r="C12" s="311">
        <v>0.05</v>
      </c>
      <c r="D12" s="311">
        <v>0.05</v>
      </c>
      <c r="E12" s="311">
        <v>0.2</v>
      </c>
      <c r="F12" s="312">
        <v>0.2</v>
      </c>
    </row>
    <row r="13" spans="1:6" x14ac:dyDescent="0.2">
      <c r="A13" s="313" t="s">
        <v>128</v>
      </c>
      <c r="B13" s="314" t="s">
        <v>129</v>
      </c>
      <c r="C13" s="315">
        <v>1.4999999999999999E-2</v>
      </c>
      <c r="D13" s="315">
        <v>1.4999999999999999E-2</v>
      </c>
      <c r="E13" s="315">
        <v>1.4999999999999999E-2</v>
      </c>
      <c r="F13" s="316">
        <v>1.4999999999999999E-2</v>
      </c>
    </row>
    <row r="14" spans="1:6" x14ac:dyDescent="0.2">
      <c r="A14" s="313" t="s">
        <v>130</v>
      </c>
      <c r="B14" s="314" t="s">
        <v>131</v>
      </c>
      <c r="C14" s="315">
        <v>0.01</v>
      </c>
      <c r="D14" s="315">
        <v>0.01</v>
      </c>
      <c r="E14" s="315">
        <v>0.01</v>
      </c>
      <c r="F14" s="316">
        <v>0.01</v>
      </c>
    </row>
    <row r="15" spans="1:6" x14ac:dyDescent="0.2">
      <c r="A15" s="313" t="s">
        <v>132</v>
      </c>
      <c r="B15" s="314" t="s">
        <v>133</v>
      </c>
      <c r="C15" s="315">
        <v>2E-3</v>
      </c>
      <c r="D15" s="315">
        <v>2E-3</v>
      </c>
      <c r="E15" s="315">
        <v>2E-3</v>
      </c>
      <c r="F15" s="316">
        <v>2E-3</v>
      </c>
    </row>
    <row r="16" spans="1:6" x14ac:dyDescent="0.2">
      <c r="A16" s="313" t="s">
        <v>134</v>
      </c>
      <c r="B16" s="314" t="s">
        <v>135</v>
      </c>
      <c r="C16" s="315">
        <v>6.0000000000000001E-3</v>
      </c>
      <c r="D16" s="315">
        <v>6.0000000000000001E-3</v>
      </c>
      <c r="E16" s="315">
        <v>6.0000000000000001E-3</v>
      </c>
      <c r="F16" s="316">
        <v>6.0000000000000001E-3</v>
      </c>
    </row>
    <row r="17" spans="1:6" x14ac:dyDescent="0.2">
      <c r="A17" s="313" t="s">
        <v>136</v>
      </c>
      <c r="B17" s="314" t="s">
        <v>137</v>
      </c>
      <c r="C17" s="315">
        <v>2.5000000000000001E-2</v>
      </c>
      <c r="D17" s="315">
        <v>2.5000000000000001E-2</v>
      </c>
      <c r="E17" s="315">
        <v>2.5000000000000001E-2</v>
      </c>
      <c r="F17" s="316">
        <v>2.5000000000000001E-2</v>
      </c>
    </row>
    <row r="18" spans="1:6" x14ac:dyDescent="0.2">
      <c r="A18" s="313" t="s">
        <v>138</v>
      </c>
      <c r="B18" s="314" t="s">
        <v>139</v>
      </c>
      <c r="C18" s="315">
        <v>0.03</v>
      </c>
      <c r="D18" s="315">
        <v>0.03</v>
      </c>
      <c r="E18" s="315">
        <v>0.03</v>
      </c>
      <c r="F18" s="316">
        <v>0.03</v>
      </c>
    </row>
    <row r="19" spans="1:6" x14ac:dyDescent="0.2">
      <c r="A19" s="313" t="s">
        <v>140</v>
      </c>
      <c r="B19" s="314" t="s">
        <v>141</v>
      </c>
      <c r="C19" s="315">
        <v>0.08</v>
      </c>
      <c r="D19" s="315">
        <v>0.08</v>
      </c>
      <c r="E19" s="315">
        <v>0.08</v>
      </c>
      <c r="F19" s="316">
        <v>0.08</v>
      </c>
    </row>
    <row r="20" spans="1:6" x14ac:dyDescent="0.2">
      <c r="A20" s="317" t="s">
        <v>142</v>
      </c>
      <c r="B20" s="318" t="s">
        <v>143</v>
      </c>
      <c r="C20" s="319">
        <v>0</v>
      </c>
      <c r="D20" s="319">
        <v>0</v>
      </c>
      <c r="E20" s="319">
        <v>0</v>
      </c>
      <c r="F20" s="320">
        <v>0</v>
      </c>
    </row>
    <row r="21" spans="1:6" ht="15" thickBot="1" x14ac:dyDescent="0.25">
      <c r="A21" s="321" t="s">
        <v>144</v>
      </c>
      <c r="B21" s="322" t="s">
        <v>145</v>
      </c>
      <c r="C21" s="323">
        <f>SUM(C12:C20)</f>
        <v>0.21800000000000003</v>
      </c>
      <c r="D21" s="323">
        <f>SUM(D12:D20)</f>
        <v>0.21800000000000003</v>
      </c>
      <c r="E21" s="323">
        <f t="shared" ref="E21:F21" si="0">SUM(E12:E20)</f>
        <v>0.36800000000000005</v>
      </c>
      <c r="F21" s="331">
        <f t="shared" si="0"/>
        <v>0.36800000000000005</v>
      </c>
    </row>
    <row r="22" spans="1:6" ht="15.75" thickTop="1" thickBot="1" x14ac:dyDescent="0.25">
      <c r="A22" s="324" t="s">
        <v>146</v>
      </c>
      <c r="B22" s="325"/>
      <c r="C22" s="325"/>
      <c r="D22" s="325"/>
      <c r="E22" s="325"/>
      <c r="F22" s="326"/>
    </row>
    <row r="23" spans="1:6" ht="15" thickTop="1" x14ac:dyDescent="0.2">
      <c r="A23" s="309" t="s">
        <v>147</v>
      </c>
      <c r="B23" s="310" t="s">
        <v>148</v>
      </c>
      <c r="C23" s="311">
        <v>0.18129999999999999</v>
      </c>
      <c r="D23" s="327" t="s">
        <v>149</v>
      </c>
      <c r="E23" s="311">
        <v>0.18129999999999999</v>
      </c>
      <c r="F23" s="328" t="s">
        <v>149</v>
      </c>
    </row>
    <row r="24" spans="1:6" x14ac:dyDescent="0.2">
      <c r="A24" s="313" t="s">
        <v>150</v>
      </c>
      <c r="B24" s="314" t="s">
        <v>151</v>
      </c>
      <c r="C24" s="315">
        <v>4.1599999999999998E-2</v>
      </c>
      <c r="D24" s="330" t="s">
        <v>149</v>
      </c>
      <c r="E24" s="414">
        <v>4.1599999999999998E-2</v>
      </c>
      <c r="F24" s="329" t="s">
        <v>149</v>
      </c>
    </row>
    <row r="25" spans="1:6" x14ac:dyDescent="0.2">
      <c r="A25" s="313" t="s">
        <v>152</v>
      </c>
      <c r="B25" s="314" t="s">
        <v>153</v>
      </c>
      <c r="C25" s="315">
        <v>8.6999999999999994E-3</v>
      </c>
      <c r="D25" s="315">
        <v>6.4999999999999997E-3</v>
      </c>
      <c r="E25" s="315">
        <v>8.6999999999999994E-3</v>
      </c>
      <c r="F25" s="316">
        <v>6.4999999999999997E-3</v>
      </c>
    </row>
    <row r="26" spans="1:6" x14ac:dyDescent="0.2">
      <c r="A26" s="313" t="s">
        <v>154</v>
      </c>
      <c r="B26" s="314" t="s">
        <v>155</v>
      </c>
      <c r="C26" s="315">
        <v>0.11219999999999999</v>
      </c>
      <c r="D26" s="315">
        <v>8.3299999999999999E-2</v>
      </c>
      <c r="E26" s="315">
        <v>0.11219999999999999</v>
      </c>
      <c r="F26" s="316">
        <v>8.3299999999999999E-2</v>
      </c>
    </row>
    <row r="27" spans="1:6" x14ac:dyDescent="0.2">
      <c r="A27" s="313" t="s">
        <v>156</v>
      </c>
      <c r="B27" s="314" t="s">
        <v>157</v>
      </c>
      <c r="C27" s="315">
        <v>6.9999999999999999E-4</v>
      </c>
      <c r="D27" s="315">
        <v>5.0000000000000001E-4</v>
      </c>
      <c r="E27" s="315">
        <v>6.9999999999999999E-4</v>
      </c>
      <c r="F27" s="316">
        <v>5.0000000000000001E-4</v>
      </c>
    </row>
    <row r="28" spans="1:6" x14ac:dyDescent="0.2">
      <c r="A28" s="313" t="s">
        <v>158</v>
      </c>
      <c r="B28" s="314" t="s">
        <v>159</v>
      </c>
      <c r="C28" s="315">
        <v>7.4999999999999997E-3</v>
      </c>
      <c r="D28" s="315">
        <v>5.5999999999999999E-3</v>
      </c>
      <c r="E28" s="315">
        <v>7.4999999999999997E-3</v>
      </c>
      <c r="F28" s="316">
        <v>5.5999999999999999E-3</v>
      </c>
    </row>
    <row r="29" spans="1:6" x14ac:dyDescent="0.2">
      <c r="A29" s="313" t="s">
        <v>160</v>
      </c>
      <c r="B29" s="314" t="s">
        <v>161</v>
      </c>
      <c r="C29" s="315">
        <v>2.8299999999999999E-2</v>
      </c>
      <c r="D29" s="330" t="s">
        <v>149</v>
      </c>
      <c r="E29" s="315">
        <v>2.8299999999999999E-2</v>
      </c>
      <c r="F29" s="329" t="s">
        <v>149</v>
      </c>
    </row>
    <row r="30" spans="1:6" x14ac:dyDescent="0.2">
      <c r="A30" s="313" t="s">
        <v>162</v>
      </c>
      <c r="B30" s="314" t="s">
        <v>163</v>
      </c>
      <c r="C30" s="315">
        <v>1E-3</v>
      </c>
      <c r="D30" s="315">
        <v>6.9999999999999999E-4</v>
      </c>
      <c r="E30" s="315">
        <v>1E-3</v>
      </c>
      <c r="F30" s="316">
        <v>6.9999999999999999E-4</v>
      </c>
    </row>
    <row r="31" spans="1:6" x14ac:dyDescent="0.2">
      <c r="A31" s="313" t="s">
        <v>164</v>
      </c>
      <c r="B31" s="314" t="s">
        <v>165</v>
      </c>
      <c r="C31" s="315">
        <v>0.12820000000000001</v>
      </c>
      <c r="D31" s="315">
        <v>9.5299999999999996E-2</v>
      </c>
      <c r="E31" s="315">
        <v>0.12820000000000001</v>
      </c>
      <c r="F31" s="316">
        <v>9.5299999999999996E-2</v>
      </c>
    </row>
    <row r="32" spans="1:6" x14ac:dyDescent="0.2">
      <c r="A32" s="317" t="s">
        <v>166</v>
      </c>
      <c r="B32" s="318" t="s">
        <v>167</v>
      </c>
      <c r="C32" s="319">
        <v>2.9999999999999997E-4</v>
      </c>
      <c r="D32" s="319">
        <v>2.9999999999999997E-4</v>
      </c>
      <c r="E32" s="319">
        <v>2.9999999999999997E-4</v>
      </c>
      <c r="F32" s="320">
        <v>2.9999999999999997E-4</v>
      </c>
    </row>
    <row r="33" spans="1:6" ht="15" thickBot="1" x14ac:dyDescent="0.25">
      <c r="A33" s="321" t="s">
        <v>168</v>
      </c>
      <c r="B33" s="322" t="s">
        <v>145</v>
      </c>
      <c r="C33" s="323">
        <f>SUM(C23:C32)</f>
        <v>0.50979999999999992</v>
      </c>
      <c r="D33" s="323">
        <f>SUM(D23:D32)</f>
        <v>0.19220000000000001</v>
      </c>
      <c r="E33" s="323">
        <f>SUM(E23:E32)</f>
        <v>0.50979999999999992</v>
      </c>
      <c r="F33" s="331">
        <f>SUM(F23:F32)</f>
        <v>0.19220000000000001</v>
      </c>
    </row>
    <row r="34" spans="1:6" ht="15.75" thickTop="1" thickBot="1" x14ac:dyDescent="0.25">
      <c r="A34" s="324" t="s">
        <v>169</v>
      </c>
      <c r="B34" s="325"/>
      <c r="C34" s="325"/>
      <c r="D34" s="325"/>
      <c r="E34" s="325"/>
      <c r="F34" s="326"/>
    </row>
    <row r="35" spans="1:6" ht="15" thickTop="1" x14ac:dyDescent="0.2">
      <c r="A35" s="309" t="s">
        <v>170</v>
      </c>
      <c r="B35" s="310" t="s">
        <v>171</v>
      </c>
      <c r="C35" s="311">
        <v>5.8099999999999999E-2</v>
      </c>
      <c r="D35" s="311">
        <v>4.3200000000000002E-2</v>
      </c>
      <c r="E35" s="311">
        <v>5.8099999999999999E-2</v>
      </c>
      <c r="F35" s="312">
        <v>4.3200000000000002E-2</v>
      </c>
    </row>
    <row r="36" spans="1:6" x14ac:dyDescent="0.2">
      <c r="A36" s="313" t="s">
        <v>172</v>
      </c>
      <c r="B36" s="314" t="s">
        <v>173</v>
      </c>
      <c r="C36" s="315">
        <v>1.4E-3</v>
      </c>
      <c r="D36" s="315">
        <v>1E-3</v>
      </c>
      <c r="E36" s="315">
        <v>1.4E-3</v>
      </c>
      <c r="F36" s="316">
        <v>1E-3</v>
      </c>
    </row>
    <row r="37" spans="1:6" x14ac:dyDescent="0.2">
      <c r="A37" s="313" t="s">
        <v>174</v>
      </c>
      <c r="B37" s="314" t="s">
        <v>175</v>
      </c>
      <c r="C37" s="315">
        <v>1.77E-2</v>
      </c>
      <c r="D37" s="315">
        <v>1.3100000000000001E-2</v>
      </c>
      <c r="E37" s="315">
        <v>1.77E-2</v>
      </c>
      <c r="F37" s="316">
        <v>1.3100000000000001E-2</v>
      </c>
    </row>
    <row r="38" spans="1:6" ht="25.5" x14ac:dyDescent="0.2">
      <c r="A38" s="313" t="s">
        <v>176</v>
      </c>
      <c r="B38" s="314" t="s">
        <v>177</v>
      </c>
      <c r="C38" s="315">
        <v>2.9600000000000001E-2</v>
      </c>
      <c r="D38" s="315">
        <v>2.1999999999999999E-2</v>
      </c>
      <c r="E38" s="315">
        <v>2.9600000000000001E-2</v>
      </c>
      <c r="F38" s="316">
        <v>2.1999999999999999E-2</v>
      </c>
    </row>
    <row r="39" spans="1:6" x14ac:dyDescent="0.2">
      <c r="A39" s="317" t="s">
        <v>178</v>
      </c>
      <c r="B39" s="318" t="s">
        <v>179</v>
      </c>
      <c r="C39" s="319">
        <v>4.8999999999999998E-3</v>
      </c>
      <c r="D39" s="319">
        <v>3.5999999999999999E-3</v>
      </c>
      <c r="E39" s="319">
        <v>4.8999999999999998E-3</v>
      </c>
      <c r="F39" s="320">
        <v>3.5999999999999999E-3</v>
      </c>
    </row>
    <row r="40" spans="1:6" ht="15" thickBot="1" x14ac:dyDescent="0.25">
      <c r="A40" s="321" t="s">
        <v>180</v>
      </c>
      <c r="B40" s="322" t="s">
        <v>145</v>
      </c>
      <c r="C40" s="323">
        <f>SUM(C35:C39)</f>
        <v>0.11169999999999999</v>
      </c>
      <c r="D40" s="323">
        <f>SUM(D35:D39)</f>
        <v>8.2900000000000015E-2</v>
      </c>
      <c r="E40" s="323">
        <f>SUM(E35:E39)</f>
        <v>0.11169999999999999</v>
      </c>
      <c r="F40" s="331">
        <f>SUM(F35:F39)</f>
        <v>8.2900000000000015E-2</v>
      </c>
    </row>
    <row r="41" spans="1:6" ht="15.75" thickTop="1" thickBot="1" x14ac:dyDescent="0.25">
      <c r="A41" s="324" t="s">
        <v>181</v>
      </c>
      <c r="B41" s="325"/>
      <c r="C41" s="325"/>
      <c r="D41" s="325"/>
      <c r="E41" s="325"/>
      <c r="F41" s="326"/>
    </row>
    <row r="42" spans="1:6" ht="26.25" thickTop="1" x14ac:dyDescent="0.2">
      <c r="A42" s="309" t="s">
        <v>182</v>
      </c>
      <c r="B42" s="310" t="s">
        <v>183</v>
      </c>
      <c r="C42" s="311">
        <v>0.1055</v>
      </c>
      <c r="D42" s="311">
        <v>3.7699999999999997E-2</v>
      </c>
      <c r="E42" s="311">
        <v>0.18759999999999999</v>
      </c>
      <c r="F42" s="312">
        <v>7.0699999999999999E-2</v>
      </c>
    </row>
    <row r="43" spans="1:6" ht="25.5" x14ac:dyDescent="0.2">
      <c r="A43" s="317" t="s">
        <v>184</v>
      </c>
      <c r="B43" s="318" t="s">
        <v>185</v>
      </c>
      <c r="C43" s="319">
        <v>5.0000000000000001E-3</v>
      </c>
      <c r="D43" s="319">
        <v>3.7000000000000002E-3</v>
      </c>
      <c r="E43" s="319">
        <v>5.1999999999999998E-3</v>
      </c>
      <c r="F43" s="320">
        <v>3.8E-3</v>
      </c>
    </row>
    <row r="44" spans="1:6" ht="15" thickBot="1" x14ac:dyDescent="0.25">
      <c r="A44" s="321" t="s">
        <v>186</v>
      </c>
      <c r="B44" s="322" t="s">
        <v>145</v>
      </c>
      <c r="C44" s="323">
        <f>SUM(C42:C43)</f>
        <v>0.1105</v>
      </c>
      <c r="D44" s="323">
        <f t="shared" ref="D44:F44" si="1">SUM(D42:D43)</f>
        <v>4.1399999999999999E-2</v>
      </c>
      <c r="E44" s="323">
        <f t="shared" si="1"/>
        <v>0.1928</v>
      </c>
      <c r="F44" s="331">
        <f t="shared" si="1"/>
        <v>7.4499999999999997E-2</v>
      </c>
    </row>
    <row r="45" spans="1:6" ht="15.75" thickTop="1" thickBot="1" x14ac:dyDescent="0.25">
      <c r="A45" s="332" t="s">
        <v>187</v>
      </c>
      <c r="B45" s="333"/>
      <c r="C45" s="334">
        <f>C21+C33+C40+C44</f>
        <v>0.95000000000000007</v>
      </c>
      <c r="D45" s="334">
        <f>D21+D33+D40+D44</f>
        <v>0.53450000000000009</v>
      </c>
      <c r="E45" s="334">
        <f t="shared" ref="E45:F45" si="2">E21+E33+E40+E44</f>
        <v>1.1822999999999999</v>
      </c>
      <c r="F45" s="335">
        <f t="shared" si="2"/>
        <v>0.71760000000000002</v>
      </c>
    </row>
    <row r="46" spans="1:6" x14ac:dyDescent="0.2">
      <c r="A46" s="56"/>
      <c r="B46" s="56"/>
      <c r="C46" s="56"/>
      <c r="D46" s="56"/>
      <c r="E46" s="56"/>
      <c r="F46" s="56"/>
    </row>
  </sheetData>
  <mergeCells count="16">
    <mergeCell ref="A45:B45"/>
    <mergeCell ref="A2:F2"/>
    <mergeCell ref="A3:F3"/>
    <mergeCell ref="A4:F4"/>
    <mergeCell ref="A5:F5"/>
    <mergeCell ref="A8:F8"/>
    <mergeCell ref="A9:A10"/>
    <mergeCell ref="B9:B10"/>
    <mergeCell ref="C9:D9"/>
    <mergeCell ref="E9:F9"/>
    <mergeCell ref="A11:F11"/>
    <mergeCell ref="A6:F6"/>
    <mergeCell ref="E7:F7"/>
    <mergeCell ref="A22:F22"/>
    <mergeCell ref="A34:F34"/>
    <mergeCell ref="A41:F41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>Página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2F664-48C6-4795-85E6-6FC491489466}">
  <sheetPr>
    <pageSetUpPr fitToPage="1"/>
  </sheetPr>
  <dimension ref="A1:I13"/>
  <sheetViews>
    <sheetView tabSelected="1" zoomScale="90" zoomScaleNormal="90" workbookViewId="0">
      <selection activeCell="E6" sqref="E6"/>
    </sheetView>
  </sheetViews>
  <sheetFormatPr defaultRowHeight="14.25" x14ac:dyDescent="0.2"/>
  <cols>
    <col min="1" max="1" width="10" customWidth="1"/>
    <col min="4" max="4" width="52.75" customWidth="1"/>
    <col min="5" max="5" width="9.875" customWidth="1"/>
    <col min="7" max="7" width="16.125" customWidth="1"/>
    <col min="8" max="8" width="19.375" customWidth="1"/>
    <col min="9" max="9" width="43.875" customWidth="1"/>
  </cols>
  <sheetData>
    <row r="1" spans="1:9" ht="15" thickBot="1" x14ac:dyDescent="0.25"/>
    <row r="2" spans="1:9" ht="52.5" customHeight="1" x14ac:dyDescent="0.2">
      <c r="A2" s="57" t="s">
        <v>350</v>
      </c>
      <c r="B2" s="58"/>
      <c r="C2" s="58"/>
      <c r="D2" s="58"/>
      <c r="E2" s="58"/>
      <c r="F2" s="58"/>
      <c r="G2" s="58"/>
      <c r="H2" s="58"/>
      <c r="I2" s="59"/>
    </row>
    <row r="3" spans="1:9" ht="25.5" customHeight="1" x14ac:dyDescent="0.2">
      <c r="A3" s="135" t="s">
        <v>351</v>
      </c>
      <c r="B3" s="339"/>
      <c r="C3" s="339"/>
      <c r="D3" s="339"/>
      <c r="E3" s="339"/>
      <c r="F3" s="339"/>
      <c r="G3" s="339"/>
      <c r="H3" s="339"/>
      <c r="I3" s="136"/>
    </row>
    <row r="4" spans="1:9" ht="15.75" x14ac:dyDescent="0.2">
      <c r="A4" s="63"/>
      <c r="B4" s="207"/>
      <c r="C4" s="207"/>
      <c r="D4" s="207"/>
      <c r="E4" s="207"/>
      <c r="F4" s="207"/>
      <c r="G4" s="207"/>
      <c r="H4" s="207"/>
      <c r="I4" s="65"/>
    </row>
    <row r="5" spans="1:9" ht="15.75" x14ac:dyDescent="0.2">
      <c r="A5" s="137" t="s">
        <v>444</v>
      </c>
      <c r="B5" s="208"/>
      <c r="C5" s="209"/>
      <c r="D5" s="210"/>
      <c r="E5" s="211"/>
      <c r="F5" s="212"/>
      <c r="G5" s="340"/>
      <c r="H5" s="209" t="s">
        <v>352</v>
      </c>
      <c r="I5" s="375">
        <v>0.23380000000000001</v>
      </c>
    </row>
    <row r="6" spans="1:9" ht="15.75" x14ac:dyDescent="0.2">
      <c r="A6" s="139" t="s">
        <v>470</v>
      </c>
      <c r="B6" s="216"/>
      <c r="C6" s="216"/>
      <c r="D6" s="216"/>
      <c r="E6" s="216"/>
      <c r="F6" s="216"/>
      <c r="G6" s="341"/>
      <c r="H6" s="342" t="s">
        <v>353</v>
      </c>
      <c r="I6" s="376" t="s">
        <v>356</v>
      </c>
    </row>
    <row r="7" spans="1:9" ht="15.75" x14ac:dyDescent="0.2">
      <c r="A7" s="141" t="s">
        <v>357</v>
      </c>
      <c r="B7" s="220"/>
      <c r="C7" s="209"/>
      <c r="D7" s="210"/>
      <c r="E7" s="211"/>
      <c r="F7" s="221"/>
      <c r="G7" s="209"/>
      <c r="H7" s="209" t="s">
        <v>354</v>
      </c>
      <c r="I7" s="378">
        <f>'Orçamento Sintético'!I66</f>
        <v>1103183.3499999996</v>
      </c>
    </row>
    <row r="8" spans="1:9" ht="16.5" thickBot="1" x14ac:dyDescent="0.25">
      <c r="A8" s="84"/>
      <c r="B8" s="223"/>
      <c r="C8" s="224"/>
      <c r="D8" s="225"/>
      <c r="E8" s="226"/>
      <c r="F8" s="227"/>
      <c r="G8" s="343"/>
      <c r="H8" s="144" t="s">
        <v>355</v>
      </c>
      <c r="I8" s="377">
        <v>46037</v>
      </c>
    </row>
    <row r="9" spans="1:9" ht="18.75" thickBot="1" x14ac:dyDescent="0.25">
      <c r="A9" s="385" t="s">
        <v>501</v>
      </c>
      <c r="B9" s="386"/>
      <c r="C9" s="386"/>
      <c r="D9" s="386"/>
      <c r="E9" s="386"/>
      <c r="F9" s="386"/>
      <c r="G9" s="386"/>
      <c r="H9" s="386"/>
      <c r="I9" s="387"/>
    </row>
    <row r="10" spans="1:9" ht="25.5" x14ac:dyDescent="0.2">
      <c r="A10" s="364" t="s">
        <v>502</v>
      </c>
      <c r="B10" s="365" t="s">
        <v>119</v>
      </c>
      <c r="C10" s="365" t="s">
        <v>503</v>
      </c>
      <c r="D10" s="366" t="s">
        <v>504</v>
      </c>
      <c r="E10" s="367" t="s">
        <v>505</v>
      </c>
      <c r="F10" s="368" t="s">
        <v>506</v>
      </c>
      <c r="G10" s="369" t="s">
        <v>507</v>
      </c>
      <c r="H10" s="370" t="s">
        <v>508</v>
      </c>
      <c r="I10" s="371" t="s">
        <v>509</v>
      </c>
    </row>
    <row r="11" spans="1:9" ht="25.5" x14ac:dyDescent="0.2">
      <c r="A11" s="379" t="s">
        <v>511</v>
      </c>
      <c r="B11" s="159" t="s">
        <v>47</v>
      </c>
      <c r="C11" s="159" t="s">
        <v>15</v>
      </c>
      <c r="D11" s="159" t="s">
        <v>48</v>
      </c>
      <c r="E11" s="160" t="s">
        <v>17</v>
      </c>
      <c r="F11" s="372">
        <v>2786.9</v>
      </c>
      <c r="G11" s="388">
        <v>0.36220000000000002</v>
      </c>
      <c r="H11" s="373">
        <f>ROUND(F11*25%,2)</f>
        <v>696.73</v>
      </c>
      <c r="I11" s="374" t="s">
        <v>510</v>
      </c>
    </row>
    <row r="12" spans="1:9" ht="25.5" x14ac:dyDescent="0.2">
      <c r="A12" s="380" t="s">
        <v>512</v>
      </c>
      <c r="B12" s="159" t="s">
        <v>26</v>
      </c>
      <c r="C12" s="159" t="s">
        <v>358</v>
      </c>
      <c r="D12" s="159" t="s">
        <v>28</v>
      </c>
      <c r="E12" s="160" t="s">
        <v>29</v>
      </c>
      <c r="F12" s="372">
        <v>939.67</v>
      </c>
      <c r="G12" s="388">
        <v>0.16470000000000001</v>
      </c>
      <c r="H12" s="373">
        <f t="shared" ref="H12:H13" si="0">ROUND(F12*25%,2)</f>
        <v>234.92</v>
      </c>
      <c r="I12" s="374" t="s">
        <v>510</v>
      </c>
    </row>
    <row r="13" spans="1:9" ht="51.75" thickBot="1" x14ac:dyDescent="0.25">
      <c r="A13" s="381" t="s">
        <v>513</v>
      </c>
      <c r="B13" s="197" t="s">
        <v>39</v>
      </c>
      <c r="C13" s="197" t="s">
        <v>15</v>
      </c>
      <c r="D13" s="197" t="s">
        <v>40</v>
      </c>
      <c r="E13" s="198" t="s">
        <v>36</v>
      </c>
      <c r="F13" s="382">
        <v>215</v>
      </c>
      <c r="G13" s="389">
        <v>0.1143</v>
      </c>
      <c r="H13" s="383">
        <f t="shared" si="0"/>
        <v>53.75</v>
      </c>
      <c r="I13" s="384" t="s">
        <v>510</v>
      </c>
    </row>
  </sheetData>
  <mergeCells count="3">
    <mergeCell ref="A9:I9"/>
    <mergeCell ref="A2:I2"/>
    <mergeCell ref="A3:I3"/>
  </mergeCells>
  <conditionalFormatting sqref="F10">
    <cfRule type="cellIs" dxfId="1" priority="2" stopIfTrue="1" operator="equal">
      <formula>0</formula>
    </cfRule>
  </conditionalFormatting>
  <conditionalFormatting sqref="H10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0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 DA OBRA</vt:lpstr>
      <vt:lpstr>Orçamento Sintético</vt:lpstr>
      <vt:lpstr>MEMÓRIA DE CÁLCULO</vt:lpstr>
      <vt:lpstr>CRONOGRAMA</vt:lpstr>
      <vt:lpstr>BDI</vt:lpstr>
      <vt:lpstr>PCU</vt:lpstr>
      <vt:lpstr>ENCARGOS SOCIAIS</vt:lpstr>
      <vt:lpstr>MAIOR RELEVANCIA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Talnei Santos Ferreira Talnei</cp:lastModifiedBy>
  <cp:revision>0</cp:revision>
  <cp:lastPrinted>2026-02-08T12:52:48Z</cp:lastPrinted>
  <dcterms:created xsi:type="dcterms:W3CDTF">2026-01-15T11:12:06Z</dcterms:created>
  <dcterms:modified xsi:type="dcterms:W3CDTF">2026-02-08T12:52:59Z</dcterms:modified>
</cp:coreProperties>
</file>