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6\BREVES\Pavimentação ruas\RUAS MAIO 2026\"/>
    </mc:Choice>
  </mc:AlternateContent>
  <bookViews>
    <workbookView xWindow="-120" yWindow="-120" windowWidth="20736" windowHeight="11160" firstSheet="2" activeTab="7"/>
  </bookViews>
  <sheets>
    <sheet name="RESUMO DA OBRA" sheetId="2" r:id="rId1"/>
    <sheet name="Orçamento Sintético" sheetId="1" r:id="rId2"/>
    <sheet name="MEMÓRIA DE CÁLCULO" sheetId="3" r:id="rId3"/>
    <sheet name="CRONOGRAMA" sheetId="4" r:id="rId4"/>
    <sheet name="BDI" sheetId="8" r:id="rId5"/>
    <sheet name="PCU" sheetId="9" r:id="rId6"/>
    <sheet name="ENCARGOS SOCIAIS" sheetId="5" r:id="rId7"/>
    <sheet name="MAIOR RELEVANCIA" sheetId="6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6" l="1"/>
  <c r="G10" i="6"/>
  <c r="G12" i="6"/>
  <c r="F12" i="6"/>
  <c r="I733" i="1"/>
  <c r="I712" i="1"/>
  <c r="I602" i="1"/>
  <c r="I560" i="1"/>
  <c r="I539" i="1"/>
  <c r="I471" i="1"/>
  <c r="I389" i="1"/>
  <c r="I357" i="1"/>
  <c r="I337" i="1"/>
  <c r="I314" i="1"/>
  <c r="I293" i="1"/>
  <c r="I272" i="1"/>
  <c r="I256" i="1"/>
  <c r="I235" i="1"/>
  <c r="I214" i="1"/>
  <c r="I197" i="1"/>
  <c r="I176" i="1"/>
  <c r="I155" i="1"/>
  <c r="I134" i="1"/>
  <c r="I97" i="1"/>
  <c r="I54" i="1"/>
  <c r="I31" i="1"/>
  <c r="I10" i="1"/>
  <c r="B14" i="2" l="1"/>
  <c r="F11" i="6"/>
  <c r="F10" i="6"/>
  <c r="B88" i="4"/>
  <c r="B86" i="4"/>
  <c r="B47" i="2"/>
  <c r="I789" i="1"/>
  <c r="C88" i="4" s="1"/>
  <c r="AB88" i="4" s="1"/>
  <c r="B46" i="2"/>
  <c r="I767" i="1"/>
  <c r="C86" i="4" s="1"/>
  <c r="P86" i="4" s="1"/>
  <c r="B84" i="4"/>
  <c r="B45" i="2"/>
  <c r="I750" i="1"/>
  <c r="B82" i="4"/>
  <c r="B44" i="2"/>
  <c r="C82" i="4"/>
  <c r="D47" i="2" l="1"/>
  <c r="N86" i="4"/>
  <c r="L86" i="4"/>
  <c r="Z88" i="4"/>
  <c r="D44" i="2"/>
  <c r="D46" i="2"/>
  <c r="AB82" i="4"/>
  <c r="Z82" i="4"/>
  <c r="C84" i="4"/>
  <c r="D45" i="2"/>
  <c r="X82" i="4"/>
  <c r="I686" i="1"/>
  <c r="I491" i="1"/>
  <c r="AB84" i="4" l="1"/>
  <c r="H12" i="6"/>
  <c r="B80" i="4"/>
  <c r="B43" i="2"/>
  <c r="D43" i="2"/>
  <c r="C78" i="4"/>
  <c r="V78" i="4" s="1"/>
  <c r="B78" i="4"/>
  <c r="D42" i="2"/>
  <c r="B42" i="2"/>
  <c r="B76" i="4"/>
  <c r="B41" i="2"/>
  <c r="I665" i="1"/>
  <c r="C76" i="4" s="1"/>
  <c r="N76" i="4" s="1"/>
  <c r="B74" i="4"/>
  <c r="B40" i="2"/>
  <c r="I644" i="1"/>
  <c r="D40" i="2" s="1"/>
  <c r="B72" i="4"/>
  <c r="B39" i="2"/>
  <c r="I623" i="1"/>
  <c r="C72" i="4" s="1"/>
  <c r="AB72" i="4" s="1"/>
  <c r="B70" i="4"/>
  <c r="B38" i="2"/>
  <c r="C70" i="4"/>
  <c r="T70" i="4" s="1"/>
  <c r="D38" i="2" l="1"/>
  <c r="D39" i="2"/>
  <c r="D41" i="2"/>
  <c r="C74" i="4"/>
  <c r="F74" i="4" s="1"/>
  <c r="C80" i="4"/>
  <c r="P80" i="4" s="1"/>
  <c r="J76" i="4"/>
  <c r="L76" i="4"/>
  <c r="P70" i="4"/>
  <c r="R70" i="4"/>
  <c r="T78" i="4"/>
  <c r="B68" i="4"/>
  <c r="B37" i="2"/>
  <c r="I582" i="1"/>
  <c r="C68" i="4" s="1"/>
  <c r="AB68" i="4" s="1"/>
  <c r="H74" i="4" l="1"/>
  <c r="R80" i="4"/>
  <c r="D37" i="2"/>
  <c r="Z68" i="4"/>
  <c r="X68" i="4"/>
  <c r="B66" i="4"/>
  <c r="B36" i="2"/>
  <c r="C66" i="4"/>
  <c r="R66" i="4" s="1"/>
  <c r="D36" i="2" l="1"/>
  <c r="N66" i="4"/>
  <c r="P66" i="4"/>
  <c r="B64" i="4"/>
  <c r="B35" i="2"/>
  <c r="C64" i="4"/>
  <c r="P64" i="4" s="1"/>
  <c r="D35" i="2" l="1"/>
  <c r="J64" i="4"/>
  <c r="L64" i="4"/>
  <c r="N64" i="4"/>
  <c r="B62" i="4"/>
  <c r="B34" i="2"/>
  <c r="I517" i="1"/>
  <c r="C62" i="4" s="1"/>
  <c r="L62" i="4" s="1"/>
  <c r="C60" i="4"/>
  <c r="V60" i="4" s="1"/>
  <c r="B60" i="4"/>
  <c r="D33" i="2"/>
  <c r="B33" i="2"/>
  <c r="D34" i="2" l="1"/>
  <c r="H62" i="4"/>
  <c r="J62" i="4"/>
  <c r="X60" i="4"/>
  <c r="T60" i="4"/>
  <c r="B58" i="4"/>
  <c r="C48" i="2"/>
  <c r="B32" i="2"/>
  <c r="C58" i="4"/>
  <c r="F58" i="4" s="1"/>
  <c r="H10" i="6"/>
  <c r="B56" i="4"/>
  <c r="B31" i="2"/>
  <c r="I454" i="1"/>
  <c r="D31" i="2" s="1"/>
  <c r="B54" i="4"/>
  <c r="B30" i="2"/>
  <c r="I432" i="1"/>
  <c r="C54" i="4" s="1"/>
  <c r="L54" i="4" s="1"/>
  <c r="B52" i="4"/>
  <c r="B29" i="2"/>
  <c r="I411" i="1"/>
  <c r="D29" i="2" s="1"/>
  <c r="B50" i="4"/>
  <c r="B28" i="2"/>
  <c r="D28" i="2"/>
  <c r="B48" i="4"/>
  <c r="B27" i="2"/>
  <c r="I373" i="1"/>
  <c r="C48" i="4" s="1"/>
  <c r="B46" i="4"/>
  <c r="B26" i="2"/>
  <c r="C46" i="4"/>
  <c r="B44" i="4"/>
  <c r="B25" i="2"/>
  <c r="C44" i="4"/>
  <c r="F44" i="4" s="1"/>
  <c r="B42" i="4"/>
  <c r="B40" i="4"/>
  <c r="B24" i="2"/>
  <c r="B23" i="2"/>
  <c r="C42" i="4"/>
  <c r="C40" i="4"/>
  <c r="B38" i="4"/>
  <c r="B22" i="2"/>
  <c r="C38" i="4"/>
  <c r="B36" i="4"/>
  <c r="B21" i="2"/>
  <c r="D32" i="2" l="1"/>
  <c r="H58" i="4"/>
  <c r="J58" i="4"/>
  <c r="C56" i="4"/>
  <c r="C52" i="4"/>
  <c r="Z52" i="4" s="1"/>
  <c r="D30" i="2"/>
  <c r="N54" i="4"/>
  <c r="J54" i="4"/>
  <c r="D26" i="2"/>
  <c r="C50" i="4"/>
  <c r="X48" i="4"/>
  <c r="AB48" i="4"/>
  <c r="Z48" i="4"/>
  <c r="R46" i="4"/>
  <c r="P46" i="4"/>
  <c r="N46" i="4"/>
  <c r="T46" i="4"/>
  <c r="D27" i="2"/>
  <c r="D25" i="2"/>
  <c r="H44" i="4"/>
  <c r="J44" i="4"/>
  <c r="L44" i="4"/>
  <c r="D24" i="2"/>
  <c r="D22" i="2"/>
  <c r="T38" i="4"/>
  <c r="V38" i="4"/>
  <c r="AB40" i="4"/>
  <c r="Z40" i="4"/>
  <c r="X40" i="4"/>
  <c r="V40" i="4"/>
  <c r="R42" i="4"/>
  <c r="P42" i="4"/>
  <c r="N42" i="4"/>
  <c r="L42" i="4"/>
  <c r="C36" i="4"/>
  <c r="X36" i="4" s="1"/>
  <c r="D21" i="2"/>
  <c r="D23" i="2"/>
  <c r="X38" i="4"/>
  <c r="AB52" i="4" l="1"/>
  <c r="Z56" i="4"/>
  <c r="AB56" i="4"/>
  <c r="X52" i="4"/>
  <c r="R50" i="4"/>
  <c r="P50" i="4"/>
  <c r="V50" i="4"/>
  <c r="T50" i="4"/>
  <c r="Z36" i="4"/>
  <c r="AB36" i="4"/>
  <c r="V36" i="4"/>
  <c r="B34" i="4"/>
  <c r="B32" i="4"/>
  <c r="B30" i="4"/>
  <c r="B28" i="4"/>
  <c r="B26" i="4"/>
  <c r="B20" i="2"/>
  <c r="B19" i="2"/>
  <c r="B18" i="2"/>
  <c r="B17" i="2"/>
  <c r="B16" i="2"/>
  <c r="C28" i="4"/>
  <c r="R28" i="4" s="1"/>
  <c r="B24" i="4"/>
  <c r="B22" i="4"/>
  <c r="B20" i="4"/>
  <c r="B18" i="4"/>
  <c r="B16" i="4"/>
  <c r="B14" i="4"/>
  <c r="B12" i="4"/>
  <c r="C30" i="4" l="1"/>
  <c r="Z30" i="4" s="1"/>
  <c r="D19" i="2"/>
  <c r="C32" i="4"/>
  <c r="X32" i="4" s="1"/>
  <c r="D20" i="2"/>
  <c r="D17" i="2"/>
  <c r="D16" i="2"/>
  <c r="C26" i="4"/>
  <c r="T26" i="4" s="1"/>
  <c r="C34" i="4"/>
  <c r="Z34" i="4" s="1"/>
  <c r="D18" i="2"/>
  <c r="T28" i="4"/>
  <c r="B15" i="2"/>
  <c r="D15" i="2"/>
  <c r="B13" i="2"/>
  <c r="I113" i="1"/>
  <c r="D13" i="2"/>
  <c r="V30" i="4" l="1"/>
  <c r="X30" i="4"/>
  <c r="T30" i="4"/>
  <c r="T91" i="4" s="1"/>
  <c r="V32" i="4"/>
  <c r="AB34" i="4"/>
  <c r="AB91" i="4" s="1"/>
  <c r="Z32" i="4"/>
  <c r="Z91" i="4" s="1"/>
  <c r="X34" i="4"/>
  <c r="C20" i="4"/>
  <c r="N20" i="4" s="1"/>
  <c r="C22" i="4"/>
  <c r="P22" i="4" s="1"/>
  <c r="C24" i="4"/>
  <c r="R24" i="4" s="1"/>
  <c r="P26" i="4"/>
  <c r="R26" i="4"/>
  <c r="D14" i="2"/>
  <c r="B12" i="2"/>
  <c r="B11" i="2"/>
  <c r="B10" i="2"/>
  <c r="B9" i="2"/>
  <c r="X91" i="4" l="1"/>
  <c r="V91" i="4"/>
  <c r="L24" i="4"/>
  <c r="N22" i="4"/>
  <c r="L22" i="4"/>
  <c r="P24" i="4"/>
  <c r="P91" i="4" s="1"/>
  <c r="J20" i="4"/>
  <c r="R22" i="4"/>
  <c r="R91" i="4" s="1"/>
  <c r="N24" i="4"/>
  <c r="L20" i="4"/>
  <c r="I76" i="1"/>
  <c r="L91" i="4" l="1"/>
  <c r="N91" i="4"/>
  <c r="C18" i="4"/>
  <c r="H18" i="4" s="1"/>
  <c r="D12" i="2"/>
  <c r="C16" i="4" l="1"/>
  <c r="D11" i="2"/>
  <c r="J18" i="4"/>
  <c r="C14" i="4" l="1"/>
  <c r="D10" i="2"/>
  <c r="J16" i="4"/>
  <c r="F16" i="4"/>
  <c r="H16" i="4"/>
  <c r="I811" i="1"/>
  <c r="H11" i="6"/>
  <c r="F44" i="5"/>
  <c r="E44" i="5"/>
  <c r="D44" i="5"/>
  <c r="C44" i="5"/>
  <c r="F40" i="5"/>
  <c r="E40" i="5"/>
  <c r="D40" i="5"/>
  <c r="C40" i="5"/>
  <c r="F33" i="5"/>
  <c r="E33" i="5"/>
  <c r="D33" i="5"/>
  <c r="C33" i="5"/>
  <c r="F21" i="5"/>
  <c r="F45" i="5" s="1"/>
  <c r="E21" i="5"/>
  <c r="E45" i="5" s="1"/>
  <c r="D21" i="5"/>
  <c r="D45" i="5" s="1"/>
  <c r="C21" i="5"/>
  <c r="C45" i="5" s="1"/>
  <c r="J784" i="1" l="1"/>
  <c r="J776" i="1"/>
  <c r="J771" i="1"/>
  <c r="J772" i="1"/>
  <c r="J782" i="1"/>
  <c r="J774" i="1"/>
  <c r="J781" i="1"/>
  <c r="J775" i="1"/>
  <c r="J785" i="1"/>
  <c r="J778" i="1"/>
  <c r="J786" i="1"/>
  <c r="J777" i="1"/>
  <c r="J787" i="1"/>
  <c r="J780" i="1"/>
  <c r="J779" i="1"/>
  <c r="J783" i="1"/>
  <c r="J768" i="1"/>
  <c r="J773" i="1"/>
  <c r="J770" i="1"/>
  <c r="J788" i="1"/>
  <c r="J769" i="1"/>
  <c r="J789" i="1"/>
  <c r="J764" i="1"/>
  <c r="J757" i="1"/>
  <c r="J752" i="1"/>
  <c r="J742" i="1"/>
  <c r="J736" i="1"/>
  <c r="J760" i="1"/>
  <c r="J748" i="1"/>
  <c r="J741" i="1"/>
  <c r="J763" i="1"/>
  <c r="J756" i="1"/>
  <c r="J749" i="1"/>
  <c r="J740" i="1"/>
  <c r="J735" i="1"/>
  <c r="J758" i="1"/>
  <c r="J745" i="1"/>
  <c r="J738" i="1"/>
  <c r="J759" i="1"/>
  <c r="J746" i="1"/>
  <c r="J737" i="1"/>
  <c r="J751" i="1"/>
  <c r="J761" i="1"/>
  <c r="J754" i="1"/>
  <c r="J747" i="1"/>
  <c r="J739" i="1"/>
  <c r="J765" i="1"/>
  <c r="J755" i="1"/>
  <c r="J734" i="1"/>
  <c r="J766" i="1"/>
  <c r="J753" i="1"/>
  <c r="J744" i="1"/>
  <c r="J762" i="1"/>
  <c r="J743" i="1"/>
  <c r="J767" i="1"/>
  <c r="J750" i="1"/>
  <c r="J733" i="1"/>
  <c r="J722" i="1"/>
  <c r="J716" i="1"/>
  <c r="J703" i="1"/>
  <c r="J698" i="1"/>
  <c r="J693" i="1"/>
  <c r="J713" i="1"/>
  <c r="J687" i="1"/>
  <c r="J682" i="1"/>
  <c r="J676" i="1"/>
  <c r="J667" i="1"/>
  <c r="J673" i="1"/>
  <c r="J662" i="1"/>
  <c r="J653" i="1"/>
  <c r="J647" i="1"/>
  <c r="J645" i="1"/>
  <c r="J643" i="1"/>
  <c r="J633" i="1"/>
  <c r="J626" i="1"/>
  <c r="J624" i="1"/>
  <c r="J617" i="1"/>
  <c r="J612" i="1"/>
  <c r="J621" i="1"/>
  <c r="J610" i="1"/>
  <c r="J694" i="1"/>
  <c r="J678" i="1"/>
  <c r="J666" i="1"/>
  <c r="J635" i="1"/>
  <c r="J614" i="1"/>
  <c r="J709" i="1"/>
  <c r="J728" i="1"/>
  <c r="J683" i="1"/>
  <c r="J677" i="1"/>
  <c r="J679" i="1"/>
  <c r="J654" i="1"/>
  <c r="J648" i="1"/>
  <c r="J660" i="1"/>
  <c r="J613" i="1"/>
  <c r="J616" i="1"/>
  <c r="J732" i="1"/>
  <c r="J721" i="1"/>
  <c r="J715" i="1"/>
  <c r="J701" i="1"/>
  <c r="J697" i="1"/>
  <c r="J688" i="1"/>
  <c r="J726" i="1"/>
  <c r="J710" i="1"/>
  <c r="J680" i="1"/>
  <c r="J675" i="1"/>
  <c r="J684" i="1"/>
  <c r="J670" i="1"/>
  <c r="J661" i="1"/>
  <c r="J651" i="1"/>
  <c r="J646" i="1"/>
  <c r="J630" i="1"/>
  <c r="J636" i="1"/>
  <c r="J632" i="1"/>
  <c r="J625" i="1"/>
  <c r="J622" i="1"/>
  <c r="J615" i="1"/>
  <c r="J611" i="1"/>
  <c r="J618" i="1"/>
  <c r="J607" i="1"/>
  <c r="J730" i="1"/>
  <c r="J719" i="1"/>
  <c r="J714" i="1"/>
  <c r="J700" i="1"/>
  <c r="J696" i="1"/>
  <c r="J731" i="1"/>
  <c r="J720" i="1"/>
  <c r="J685" i="1"/>
  <c r="J669" i="1"/>
  <c r="J681" i="1"/>
  <c r="J665" i="1"/>
  <c r="J659" i="1"/>
  <c r="J650" i="1"/>
  <c r="J663" i="1"/>
  <c r="J644" i="1"/>
  <c r="J631" i="1"/>
  <c r="J623" i="1"/>
  <c r="J620" i="1"/>
  <c r="J609" i="1"/>
  <c r="J603" i="1"/>
  <c r="J729" i="1"/>
  <c r="J723" i="1"/>
  <c r="J718" i="1"/>
  <c r="J699" i="1"/>
  <c r="J695" i="1"/>
  <c r="J717" i="1"/>
  <c r="J691" i="1"/>
  <c r="J668" i="1"/>
  <c r="J664" i="1"/>
  <c r="J634" i="1"/>
  <c r="J627" i="1"/>
  <c r="J628" i="1"/>
  <c r="J608" i="1"/>
  <c r="J629" i="1"/>
  <c r="J712" i="1"/>
  <c r="J512" i="1"/>
  <c r="J638" i="1"/>
  <c r="J702" i="1"/>
  <c r="J605" i="1"/>
  <c r="J652" i="1"/>
  <c r="J704" i="1"/>
  <c r="J602" i="1"/>
  <c r="J641" i="1"/>
  <c r="J707" i="1"/>
  <c r="J597" i="1"/>
  <c r="J592" i="1"/>
  <c r="J586" i="1"/>
  <c r="J598" i="1"/>
  <c r="J583" i="1"/>
  <c r="J604" i="1"/>
  <c r="J649" i="1"/>
  <c r="J689" i="1"/>
  <c r="J656" i="1"/>
  <c r="J690" i="1"/>
  <c r="J606" i="1"/>
  <c r="J658" i="1"/>
  <c r="J692" i="1"/>
  <c r="J711" i="1"/>
  <c r="J595" i="1"/>
  <c r="J591" i="1"/>
  <c r="J585" i="1"/>
  <c r="J596" i="1"/>
  <c r="J514" i="1"/>
  <c r="J655" i="1"/>
  <c r="J705" i="1"/>
  <c r="J639" i="1"/>
  <c r="J672" i="1"/>
  <c r="J706" i="1"/>
  <c r="J619" i="1"/>
  <c r="J657" i="1"/>
  <c r="J708" i="1"/>
  <c r="J601" i="1"/>
  <c r="J594" i="1"/>
  <c r="J589" i="1"/>
  <c r="J584" i="1"/>
  <c r="J590" i="1"/>
  <c r="J513" i="1"/>
  <c r="J637" i="1"/>
  <c r="J671" i="1"/>
  <c r="J724" i="1"/>
  <c r="J640" i="1"/>
  <c r="J686" i="1"/>
  <c r="J725" i="1"/>
  <c r="J642" i="1"/>
  <c r="J674" i="1"/>
  <c r="J727" i="1"/>
  <c r="J599" i="1"/>
  <c r="J593" i="1"/>
  <c r="J588" i="1"/>
  <c r="J600" i="1"/>
  <c r="J587" i="1"/>
  <c r="J582" i="1"/>
  <c r="J576" i="1"/>
  <c r="J578" i="1"/>
  <c r="J572" i="1"/>
  <c r="J566" i="1"/>
  <c r="J565" i="1"/>
  <c r="J546" i="1"/>
  <c r="J526" i="1"/>
  <c r="J503" i="1"/>
  <c r="J475" i="1"/>
  <c r="J525" i="1"/>
  <c r="J479" i="1"/>
  <c r="J206" i="1"/>
  <c r="J579" i="1"/>
  <c r="J574" i="1"/>
  <c r="J563" i="1"/>
  <c r="J567" i="1"/>
  <c r="J581" i="1"/>
  <c r="J573" i="1"/>
  <c r="J557" i="1"/>
  <c r="J545" i="1"/>
  <c r="J524" i="1"/>
  <c r="J488" i="1"/>
  <c r="J474" i="1"/>
  <c r="J522" i="1"/>
  <c r="J205" i="1"/>
  <c r="J570" i="1"/>
  <c r="J560" i="1"/>
  <c r="J561" i="1"/>
  <c r="J571" i="1"/>
  <c r="J577" i="1"/>
  <c r="J556" i="1"/>
  <c r="J543" i="1"/>
  <c r="J505" i="1"/>
  <c r="J473" i="1"/>
  <c r="J202" i="1"/>
  <c r="J568" i="1"/>
  <c r="J562" i="1"/>
  <c r="J564" i="1"/>
  <c r="J569" i="1"/>
  <c r="J575" i="1"/>
  <c r="J580" i="1"/>
  <c r="J527" i="1"/>
  <c r="J504" i="1"/>
  <c r="J532" i="1"/>
  <c r="J485" i="1"/>
  <c r="J208" i="1"/>
  <c r="J198" i="1"/>
  <c r="J207" i="1"/>
  <c r="J477" i="1"/>
  <c r="J548" i="1"/>
  <c r="J489" i="1"/>
  <c r="J508" i="1"/>
  <c r="J494" i="1"/>
  <c r="J212" i="1"/>
  <c r="J481" i="1"/>
  <c r="J551" i="1"/>
  <c r="J547" i="1"/>
  <c r="J533" i="1"/>
  <c r="J507" i="1"/>
  <c r="J519" i="1"/>
  <c r="J539" i="1"/>
  <c r="J500" i="1"/>
  <c r="J472" i="1"/>
  <c r="J501" i="1"/>
  <c r="J558" i="1"/>
  <c r="J542" i="1"/>
  <c r="J490" i="1"/>
  <c r="J559" i="1"/>
  <c r="J537" i="1"/>
  <c r="J529" i="1"/>
  <c r="J492" i="1"/>
  <c r="J510" i="1"/>
  <c r="J210" i="1"/>
  <c r="J495" i="1"/>
  <c r="J199" i="1"/>
  <c r="J482" i="1"/>
  <c r="J552" i="1"/>
  <c r="J553" i="1"/>
  <c r="J535" i="1"/>
  <c r="J509" i="1"/>
  <c r="J520" i="1"/>
  <c r="J515" i="1"/>
  <c r="J521" i="1"/>
  <c r="J204" i="1"/>
  <c r="J487" i="1"/>
  <c r="J506" i="1"/>
  <c r="J478" i="1"/>
  <c r="J549" i="1"/>
  <c r="J540" i="1"/>
  <c r="J530" i="1"/>
  <c r="J496" i="1"/>
  <c r="J511" i="1"/>
  <c r="J211" i="1"/>
  <c r="J497" i="1"/>
  <c r="J200" i="1"/>
  <c r="J483" i="1"/>
  <c r="J554" i="1"/>
  <c r="J536" i="1"/>
  <c r="J555" i="1"/>
  <c r="J541" i="1"/>
  <c r="J476" i="1"/>
  <c r="J502" i="1"/>
  <c r="J534" i="1"/>
  <c r="J528" i="1"/>
  <c r="J493" i="1"/>
  <c r="J209" i="1"/>
  <c r="J480" i="1"/>
  <c r="J550" i="1"/>
  <c r="J544" i="1"/>
  <c r="J531" i="1"/>
  <c r="J499" i="1"/>
  <c r="J516" i="1"/>
  <c r="J213" i="1"/>
  <c r="J498" i="1"/>
  <c r="J201" i="1"/>
  <c r="J484" i="1"/>
  <c r="J203" i="1"/>
  <c r="J486" i="1"/>
  <c r="J518" i="1"/>
  <c r="J523" i="1"/>
  <c r="J197" i="1"/>
  <c r="J517" i="1"/>
  <c r="J471" i="1"/>
  <c r="J491" i="1"/>
  <c r="J470" i="1"/>
  <c r="J463" i="1"/>
  <c r="J457" i="1"/>
  <c r="J449" i="1"/>
  <c r="J444" i="1"/>
  <c r="J439" i="1"/>
  <c r="J434" i="1"/>
  <c r="J462" i="1"/>
  <c r="J450" i="1"/>
  <c r="J433" i="1"/>
  <c r="J468" i="1"/>
  <c r="J461" i="1"/>
  <c r="J456" i="1"/>
  <c r="J447" i="1"/>
  <c r="J443" i="1"/>
  <c r="J438" i="1"/>
  <c r="J469" i="1"/>
  <c r="J459" i="1"/>
  <c r="J448" i="1"/>
  <c r="J467" i="1"/>
  <c r="J460" i="1"/>
  <c r="J453" i="1"/>
  <c r="J446" i="1"/>
  <c r="J442" i="1"/>
  <c r="J436" i="1"/>
  <c r="J466" i="1"/>
  <c r="J455" i="1"/>
  <c r="J440" i="1"/>
  <c r="J465" i="1"/>
  <c r="J458" i="1"/>
  <c r="J451" i="1"/>
  <c r="J445" i="1"/>
  <c r="J441" i="1"/>
  <c r="J435" i="1"/>
  <c r="J464" i="1"/>
  <c r="J452" i="1"/>
  <c r="J437" i="1"/>
  <c r="J454" i="1"/>
  <c r="J432" i="1"/>
  <c r="J428" i="1"/>
  <c r="J422" i="1"/>
  <c r="J417" i="1"/>
  <c r="J410" i="1"/>
  <c r="J403" i="1"/>
  <c r="J399" i="1"/>
  <c r="J393" i="1"/>
  <c r="J386" i="1"/>
  <c r="J379" i="1"/>
  <c r="J372" i="1"/>
  <c r="J364" i="1"/>
  <c r="J359" i="1"/>
  <c r="J419" i="1"/>
  <c r="J407" i="1"/>
  <c r="J394" i="1"/>
  <c r="J383" i="1"/>
  <c r="J371" i="1"/>
  <c r="J365" i="1"/>
  <c r="J426" i="1"/>
  <c r="J421" i="1"/>
  <c r="J415" i="1"/>
  <c r="J408" i="1"/>
  <c r="J402" i="1"/>
  <c r="J398" i="1"/>
  <c r="J392" i="1"/>
  <c r="J384" i="1"/>
  <c r="J377" i="1"/>
  <c r="J370" i="1"/>
  <c r="J363" i="1"/>
  <c r="J430" i="1"/>
  <c r="J416" i="1"/>
  <c r="J390" i="1"/>
  <c r="J381" i="1"/>
  <c r="J369" i="1"/>
  <c r="J362" i="1"/>
  <c r="J431" i="1"/>
  <c r="J424" i="1"/>
  <c r="J420" i="1"/>
  <c r="J414" i="1"/>
  <c r="J406" i="1"/>
  <c r="J401" i="1"/>
  <c r="J396" i="1"/>
  <c r="J391" i="1"/>
  <c r="J382" i="1"/>
  <c r="J376" i="1"/>
  <c r="J368" i="1"/>
  <c r="J361" i="1"/>
  <c r="J427" i="1"/>
  <c r="J412" i="1"/>
  <c r="J405" i="1"/>
  <c r="J387" i="1"/>
  <c r="J378" i="1"/>
  <c r="J358" i="1"/>
  <c r="J389" i="1"/>
  <c r="J429" i="1"/>
  <c r="J423" i="1"/>
  <c r="J418" i="1"/>
  <c r="J413" i="1"/>
  <c r="J404" i="1"/>
  <c r="J400" i="1"/>
  <c r="J395" i="1"/>
  <c r="J388" i="1"/>
  <c r="J380" i="1"/>
  <c r="J375" i="1"/>
  <c r="J366" i="1"/>
  <c r="J360" i="1"/>
  <c r="J425" i="1"/>
  <c r="J409" i="1"/>
  <c r="J397" i="1"/>
  <c r="J385" i="1"/>
  <c r="J374" i="1"/>
  <c r="J367" i="1"/>
  <c r="J411" i="1"/>
  <c r="J357" i="1"/>
  <c r="J339" i="1"/>
  <c r="J341" i="1"/>
  <c r="J355" i="1"/>
  <c r="J373" i="1"/>
  <c r="J356" i="1"/>
  <c r="J344" i="1"/>
  <c r="J343" i="1"/>
  <c r="J354" i="1"/>
  <c r="J347" i="1"/>
  <c r="J337" i="1"/>
  <c r="J346" i="1"/>
  <c r="J342" i="1"/>
  <c r="J338" i="1"/>
  <c r="J351" i="1"/>
  <c r="J349" i="1"/>
  <c r="J352" i="1"/>
  <c r="J348" i="1"/>
  <c r="J353" i="1"/>
  <c r="J345" i="1"/>
  <c r="J350" i="1"/>
  <c r="J340" i="1"/>
  <c r="J336" i="1"/>
  <c r="J326" i="1"/>
  <c r="J316" i="1"/>
  <c r="J319" i="1"/>
  <c r="J310" i="1"/>
  <c r="J308" i="1"/>
  <c r="J302" i="1"/>
  <c r="J312" i="1"/>
  <c r="J298" i="1"/>
  <c r="J287" i="1"/>
  <c r="J276" i="1"/>
  <c r="J277" i="1"/>
  <c r="J264" i="1"/>
  <c r="J325" i="1"/>
  <c r="J335" i="1"/>
  <c r="J314" i="1"/>
  <c r="J306" i="1"/>
  <c r="J299" i="1"/>
  <c r="J309" i="1"/>
  <c r="J294" i="1"/>
  <c r="J292" i="1"/>
  <c r="J285" i="1"/>
  <c r="J281" i="1"/>
  <c r="J275" i="1"/>
  <c r="J273" i="1"/>
  <c r="J268" i="1"/>
  <c r="J263" i="1"/>
  <c r="J258" i="1"/>
  <c r="J261" i="1"/>
  <c r="J290" i="1"/>
  <c r="J284" i="1"/>
  <c r="J279" i="1"/>
  <c r="J274" i="1"/>
  <c r="J286" i="1"/>
  <c r="J266" i="1"/>
  <c r="J262" i="1"/>
  <c r="J270" i="1"/>
  <c r="J257" i="1"/>
  <c r="J331" i="1"/>
  <c r="J321" i="1"/>
  <c r="J330" i="1"/>
  <c r="J304" i="1"/>
  <c r="J297" i="1"/>
  <c r="J303" i="1"/>
  <c r="J296" i="1"/>
  <c r="J301" i="1"/>
  <c r="J289" i="1"/>
  <c r="J283" i="1"/>
  <c r="J278" i="1"/>
  <c r="J291" i="1"/>
  <c r="J280" i="1"/>
  <c r="J271" i="1"/>
  <c r="J267" i="1"/>
  <c r="J260" i="1"/>
  <c r="J282" i="1"/>
  <c r="J288" i="1"/>
  <c r="J269" i="1"/>
  <c r="J265" i="1"/>
  <c r="J259" i="1"/>
  <c r="J329" i="1"/>
  <c r="J320" i="1"/>
  <c r="J322" i="1"/>
  <c r="J313" i="1"/>
  <c r="J295" i="1"/>
  <c r="J311" i="1"/>
  <c r="J323" i="1"/>
  <c r="J332" i="1"/>
  <c r="J300" i="1"/>
  <c r="J315" i="1"/>
  <c r="J327" i="1"/>
  <c r="J318" i="1"/>
  <c r="J334" i="1"/>
  <c r="J293" i="1"/>
  <c r="J305" i="1"/>
  <c r="J324" i="1"/>
  <c r="J256" i="1"/>
  <c r="J272" i="1"/>
  <c r="J307" i="1"/>
  <c r="J317" i="1"/>
  <c r="J333" i="1"/>
  <c r="J328" i="1"/>
  <c r="J253" i="1"/>
  <c r="J247" i="1"/>
  <c r="J242" i="1"/>
  <c r="J237" i="1"/>
  <c r="J229" i="1"/>
  <c r="J224" i="1"/>
  <c r="J218" i="1"/>
  <c r="J191" i="1"/>
  <c r="J186" i="1"/>
  <c r="J180" i="1"/>
  <c r="J173" i="1"/>
  <c r="J167" i="1"/>
  <c r="J162" i="1"/>
  <c r="J157" i="1"/>
  <c r="J249" i="1"/>
  <c r="J233" i="1"/>
  <c r="J222" i="1"/>
  <c r="J177" i="1"/>
  <c r="J169" i="1"/>
  <c r="J252" i="1"/>
  <c r="J246" i="1"/>
  <c r="J241" i="1"/>
  <c r="J234" i="1"/>
  <c r="J227" i="1"/>
  <c r="J223" i="1"/>
  <c r="J217" i="1"/>
  <c r="J196" i="1"/>
  <c r="J189" i="1"/>
  <c r="J185" i="1"/>
  <c r="J179" i="1"/>
  <c r="J172" i="1"/>
  <c r="J166" i="1"/>
  <c r="J161" i="1"/>
  <c r="J254" i="1"/>
  <c r="J243" i="1"/>
  <c r="J230" i="1"/>
  <c r="J219" i="1"/>
  <c r="J190" i="1"/>
  <c r="J174" i="1"/>
  <c r="J163" i="1"/>
  <c r="J255" i="1"/>
  <c r="J248" i="1"/>
  <c r="J244" i="1"/>
  <c r="J238" i="1"/>
  <c r="J231" i="1"/>
  <c r="J225" i="1"/>
  <c r="J220" i="1"/>
  <c r="J193" i="1"/>
  <c r="J187" i="1"/>
  <c r="J182" i="1"/>
  <c r="J175" i="1"/>
  <c r="J168" i="1"/>
  <c r="J164" i="1"/>
  <c r="J250" i="1"/>
  <c r="J245" i="1"/>
  <c r="J239" i="1"/>
  <c r="J232" i="1"/>
  <c r="J226" i="1"/>
  <c r="J221" i="1"/>
  <c r="J216" i="1"/>
  <c r="J194" i="1"/>
  <c r="J188" i="1"/>
  <c r="J183" i="1"/>
  <c r="J178" i="1"/>
  <c r="J170" i="1"/>
  <c r="J165" i="1"/>
  <c r="J159" i="1"/>
  <c r="J251" i="1"/>
  <c r="J240" i="1"/>
  <c r="J215" i="1"/>
  <c r="J195" i="1"/>
  <c r="J184" i="1"/>
  <c r="J171" i="1"/>
  <c r="J160" i="1"/>
  <c r="J236" i="1"/>
  <c r="J192" i="1"/>
  <c r="J228" i="1"/>
  <c r="J181" i="1"/>
  <c r="J158" i="1"/>
  <c r="J156" i="1"/>
  <c r="J214" i="1"/>
  <c r="J176" i="1"/>
  <c r="J235" i="1"/>
  <c r="J155" i="1"/>
  <c r="J134" i="1"/>
  <c r="J97" i="1"/>
  <c r="J113" i="1"/>
  <c r="J76" i="1"/>
  <c r="J54" i="1"/>
  <c r="C12" i="4"/>
  <c r="C90" i="4" s="1"/>
  <c r="D86" i="4" s="1"/>
  <c r="J10" i="1"/>
  <c r="D9" i="2"/>
  <c r="F14" i="4"/>
  <c r="H14" i="4"/>
  <c r="I6" i="6"/>
  <c r="D84" i="4" l="1"/>
  <c r="D88" i="4"/>
  <c r="D48" i="2"/>
  <c r="D80" i="4"/>
  <c r="D82" i="4"/>
  <c r="F12" i="4"/>
  <c r="F91" i="4" s="1"/>
  <c r="H12" i="4"/>
  <c r="H91" i="4" s="1"/>
  <c r="J12" i="4"/>
  <c r="J91" i="4" s="1"/>
  <c r="J154" i="1"/>
  <c r="J147" i="1"/>
  <c r="J143" i="1"/>
  <c r="J137" i="1"/>
  <c r="J130" i="1"/>
  <c r="J124" i="1"/>
  <c r="J119" i="1"/>
  <c r="J112" i="1"/>
  <c r="J104" i="1"/>
  <c r="J99" i="1"/>
  <c r="J91" i="1"/>
  <c r="J86" i="1"/>
  <c r="J80" i="1"/>
  <c r="J73" i="1"/>
  <c r="J67" i="1"/>
  <c r="J63" i="1"/>
  <c r="J57" i="1"/>
  <c r="J50" i="1"/>
  <c r="J40" i="1"/>
  <c r="J34" i="1"/>
  <c r="J16" i="1"/>
  <c r="J142" i="1"/>
  <c r="J107" i="1"/>
  <c r="J81" i="1"/>
  <c r="J55" i="1"/>
  <c r="J29" i="1"/>
  <c r="J152" i="1"/>
  <c r="J146" i="1"/>
  <c r="J141" i="1"/>
  <c r="J136" i="1"/>
  <c r="J128" i="1"/>
  <c r="J123" i="1"/>
  <c r="J117" i="1"/>
  <c r="J110" i="1"/>
  <c r="J103" i="1"/>
  <c r="J96" i="1"/>
  <c r="J89" i="1"/>
  <c r="J85" i="1"/>
  <c r="J79" i="1"/>
  <c r="J71" i="1"/>
  <c r="J66" i="1"/>
  <c r="J61" i="1"/>
  <c r="J56" i="1"/>
  <c r="J48" i="1"/>
  <c r="J43" i="1"/>
  <c r="J38" i="1"/>
  <c r="J33" i="1"/>
  <c r="J25" i="1"/>
  <c r="J20" i="1"/>
  <c r="J14" i="1"/>
  <c r="J150" i="1"/>
  <c r="J139" i="1"/>
  <c r="J127" i="1"/>
  <c r="J111" i="1"/>
  <c r="J105" i="1"/>
  <c r="J92" i="1"/>
  <c r="J77" i="1"/>
  <c r="J70" i="1"/>
  <c r="J52" i="1"/>
  <c r="J39" i="1"/>
  <c r="J26" i="1"/>
  <c r="J15" i="1"/>
  <c r="J78" i="1"/>
  <c r="J60" i="1"/>
  <c r="J42" i="1"/>
  <c r="J37" i="1"/>
  <c r="J19" i="1"/>
  <c r="J13" i="1"/>
  <c r="J121" i="1"/>
  <c r="J102" i="1"/>
  <c r="J74" i="1"/>
  <c r="J49" i="1"/>
  <c r="J11" i="1"/>
  <c r="J151" i="1"/>
  <c r="J145" i="1"/>
  <c r="J140" i="1"/>
  <c r="J133" i="1"/>
  <c r="J126" i="1"/>
  <c r="J122" i="1"/>
  <c r="J116" i="1"/>
  <c r="J108" i="1"/>
  <c r="J101" i="1"/>
  <c r="J94" i="1"/>
  <c r="J88" i="1"/>
  <c r="J83" i="1"/>
  <c r="J69" i="1"/>
  <c r="J65" i="1"/>
  <c r="J53" i="1"/>
  <c r="J46" i="1"/>
  <c r="J30" i="1"/>
  <c r="J23" i="1"/>
  <c r="J135" i="1"/>
  <c r="J109" i="1"/>
  <c r="J90" i="1"/>
  <c r="J62" i="1"/>
  <c r="J36" i="1"/>
  <c r="J149" i="1"/>
  <c r="J144" i="1"/>
  <c r="J138" i="1"/>
  <c r="J131" i="1"/>
  <c r="J125" i="1"/>
  <c r="J120" i="1"/>
  <c r="J115" i="1"/>
  <c r="J106" i="1"/>
  <c r="J100" i="1"/>
  <c r="J93" i="1"/>
  <c r="J87" i="1"/>
  <c r="J82" i="1"/>
  <c r="J75" i="1"/>
  <c r="J68" i="1"/>
  <c r="J64" i="1"/>
  <c r="J58" i="1"/>
  <c r="J51" i="1"/>
  <c r="J45" i="1"/>
  <c r="J41" i="1"/>
  <c r="J35" i="1"/>
  <c r="J28" i="1"/>
  <c r="J22" i="1"/>
  <c r="J17" i="1"/>
  <c r="J12" i="1"/>
  <c r="J148" i="1"/>
  <c r="J132" i="1"/>
  <c r="J118" i="1"/>
  <c r="J98" i="1"/>
  <c r="J84" i="1"/>
  <c r="J72" i="1"/>
  <c r="J59" i="1"/>
  <c r="J32" i="1"/>
  <c r="J24" i="1"/>
  <c r="J44" i="1"/>
  <c r="J27" i="1"/>
  <c r="J21" i="1"/>
  <c r="J153" i="1"/>
  <c r="J129" i="1"/>
  <c r="J114" i="1"/>
  <c r="J95" i="1"/>
  <c r="J47" i="1"/>
  <c r="J18" i="1"/>
  <c r="J31" i="1"/>
  <c r="J811" i="1" s="1"/>
  <c r="AB7" i="4"/>
  <c r="I6" i="9"/>
  <c r="I21" i="8"/>
  <c r="I15" i="8" s="1"/>
  <c r="I23" i="8" s="1"/>
  <c r="E46" i="2" l="1"/>
  <c r="E47" i="2"/>
  <c r="E44" i="2"/>
  <c r="E43" i="2"/>
  <c r="E45" i="2"/>
  <c r="D76" i="4"/>
  <c r="D78" i="4"/>
  <c r="E41" i="2"/>
  <c r="E42" i="2"/>
  <c r="D72" i="4"/>
  <c r="D74" i="4"/>
  <c r="E39" i="2"/>
  <c r="E40" i="2"/>
  <c r="D68" i="4"/>
  <c r="D70" i="4"/>
  <c r="E37" i="2"/>
  <c r="E38" i="2"/>
  <c r="E35" i="2"/>
  <c r="E36" i="2"/>
  <c r="D64" i="4"/>
  <c r="D66" i="4"/>
  <c r="E28" i="2"/>
  <c r="E32" i="2"/>
  <c r="E34" i="2"/>
  <c r="E33" i="2"/>
  <c r="E31" i="2"/>
  <c r="D62" i="4"/>
  <c r="D58" i="4"/>
  <c r="D60" i="4"/>
  <c r="D56" i="4"/>
  <c r="E26" i="2"/>
  <c r="E27" i="2"/>
  <c r="E29" i="2"/>
  <c r="D52" i="4"/>
  <c r="D54" i="4"/>
  <c r="D48" i="4"/>
  <c r="D50" i="4"/>
  <c r="D44" i="4"/>
  <c r="D46" i="4"/>
  <c r="E25" i="2"/>
  <c r="D40" i="4"/>
  <c r="D42" i="4"/>
  <c r="D36" i="4"/>
  <c r="D38" i="4"/>
  <c r="D34" i="4"/>
  <c r="D26" i="4"/>
  <c r="D30" i="4"/>
  <c r="D28" i="4"/>
  <c r="D32" i="4"/>
  <c r="G91" i="4"/>
  <c r="D16" i="4"/>
  <c r="AA91" i="4"/>
  <c r="W91" i="4"/>
  <c r="Y91" i="4"/>
  <c r="U91" i="4"/>
  <c r="S91" i="4"/>
  <c r="D22" i="4"/>
  <c r="D20" i="4"/>
  <c r="D24" i="4"/>
  <c r="Q91" i="4"/>
  <c r="O91" i="4"/>
  <c r="M91" i="4"/>
  <c r="K91" i="4"/>
  <c r="D18" i="4"/>
  <c r="D14" i="4"/>
  <c r="I91" i="4"/>
  <c r="D12" i="4"/>
  <c r="E91" i="4"/>
  <c r="E92" i="4" s="1"/>
  <c r="F92" i="4"/>
  <c r="H92" i="4" s="1"/>
  <c r="G92" i="4" s="1"/>
  <c r="D90" i="4" l="1"/>
  <c r="E30" i="2"/>
  <c r="E23" i="2"/>
  <c r="E24" i="2"/>
  <c r="E21" i="2"/>
  <c r="E22" i="2"/>
  <c r="J92" i="4"/>
  <c r="E17" i="2"/>
  <c r="E20" i="2"/>
  <c r="E19" i="2"/>
  <c r="E16" i="2"/>
  <c r="E18" i="2"/>
  <c r="E13" i="2"/>
  <c r="E15" i="2"/>
  <c r="E9" i="2"/>
  <c r="E12" i="2"/>
  <c r="E10" i="2"/>
  <c r="E11" i="2"/>
  <c r="E14" i="2"/>
  <c r="I6" i="1"/>
  <c r="I7" i="3"/>
  <c r="E48" i="2" l="1"/>
  <c r="I92" i="4"/>
  <c r="L92" i="4"/>
  <c r="K92" i="4" l="1"/>
  <c r="N92" i="4"/>
  <c r="M92" i="4" l="1"/>
  <c r="P92" i="4"/>
  <c r="O92" i="4" l="1"/>
  <c r="R92" i="4"/>
  <c r="Q92" i="4" l="1"/>
  <c r="T92" i="4"/>
  <c r="S92" i="4" l="1"/>
  <c r="V92" i="4"/>
  <c r="U92" i="4" l="1"/>
  <c r="X92" i="4"/>
  <c r="W92" i="4" l="1"/>
  <c r="Z92" i="4"/>
  <c r="Y92" i="4" l="1"/>
  <c r="AB92" i="4"/>
  <c r="AA92" i="4" s="1"/>
</calcChain>
</file>

<file path=xl/sharedStrings.xml><?xml version="1.0" encoding="utf-8"?>
<sst xmlns="http://schemas.openxmlformats.org/spreadsheetml/2006/main" count="9256" uniqueCount="1798">
  <si>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</si>
  <si>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</si>
  <si>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</si>
  <si>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</si>
  <si>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</si>
  <si>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</si>
  <si>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</si>
  <si>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</si>
  <si>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</si>
  <si>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</si>
  <si>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</si>
  <si>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</si>
  <si>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</si>
  <si>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</si>
  <si>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</si>
  <si>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</si>
  <si>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</si>
  <si>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</si>
  <si>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</si>
  <si>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98525 </t>
  </si>
  <si>
    <t>LIMPEZA MECANIZADA DE CAMADA VEGETAL, VEGETAÇÃO E PEQUENAS ÁRVORES (DIÂMETRO DE TRONCO MENOR QUE 0,20 M), COM TRATOR DE ESTEIRAS. AF_03/2024</t>
  </si>
  <si>
    <t xml:space="preserve"> 1.3 </t>
  </si>
  <si>
    <t xml:space="preserve"> 2605 </t>
  </si>
  <si>
    <t>ORSE</t>
  </si>
  <si>
    <t>Locação de serviços de pavimentação</t>
  </si>
  <si>
    <t xml:space="preserve"> 2 </t>
  </si>
  <si>
    <t>MOVIMENTO DE TERRA</t>
  </si>
  <si>
    <t xml:space="preserve"> 2.1 </t>
  </si>
  <si>
    <t xml:space="preserve"> 030011 </t>
  </si>
  <si>
    <t>SEDOP</t>
  </si>
  <si>
    <t>Aterro incluindo carga, descarga, transporte e apiloamento</t>
  </si>
  <si>
    <t>m³</t>
  </si>
  <si>
    <t xml:space="preserve"> 2.2 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</si>
  <si>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</si>
  <si>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</si>
  <si>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 xml:space="preserve"> 3 </t>
  </si>
  <si>
    <t>DRENAGEM</t>
  </si>
  <si>
    <t xml:space="preserve"> 3.1 </t>
  </si>
  <si>
    <t xml:space="preserve"> GMS </t>
  </si>
  <si>
    <t>Próprio</t>
  </si>
  <si>
    <t>GUIA (MEIO-FIO) E SARJETA CONJUGADOS DE CONCRETO,  MOLDADA  IN LOCO, 45 CM BASE (15 CM BASE DA GUIA + 30  CM BASE DA SARJETA) X 22 CM ALTURA.</t>
  </si>
  <si>
    <t>M</t>
  </si>
  <si>
    <t xml:space="preserve"> 3.2 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</si>
  <si>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</si>
  <si>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</si>
  <si>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3.3 </t>
  </si>
  <si>
    <t xml:space="preserve"> CPU-22 </t>
  </si>
  <si>
    <t>BOCA DE LOBO EM CONCRETO ARMADO C/TAMPA - 1,20x1,20x1,50m</t>
  </si>
  <si>
    <t>UN</t>
  </si>
  <si>
    <t xml:space="preserve"> 93379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</si>
  <si>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</si>
  <si>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 xml:space="preserve"> 4 </t>
  </si>
  <si>
    <t>PAVIMENTAÇÃO EM BLOKRET</t>
  </si>
  <si>
    <t xml:space="preserve"> 4.1 </t>
  </si>
  <si>
    <t xml:space="preserve"> 92394 </t>
  </si>
  <si>
    <t>EXECUÇÃO DE PAVIMENTO EM PISO INTERTRAVADO, COM BLOCO SEXTAVADO DE 25 X 25 CM, ESPESSURA 8 CM. AF_10/2022</t>
  </si>
  <si>
    <t>SINALIZAÇÃO VIARIA</t>
  </si>
  <si>
    <t xml:space="preserve"> 6.1 </t>
  </si>
  <si>
    <t xml:space="preserve"> PLI </t>
  </si>
  <si>
    <t>PLACA DE IDENTIFICAÇÃO NR DE RUA, DIMENSÕES DE  45x25CM, FORN. E INSTALAÇÃO</t>
  </si>
  <si>
    <t>PT</t>
  </si>
  <si>
    <t xml:space="preserve"> PLS </t>
  </si>
  <si>
    <t>PLACA DE SINALIZAÇÃO VIÁRIA TOTALMENTE REFLEXIVA</t>
  </si>
  <si>
    <t>LIMPEZA FINAL DA OBRA</t>
  </si>
  <si>
    <t xml:space="preserve"> 99811 </t>
  </si>
  <si>
    <t>LIMPEZA DE CONTRAPISO COM VASSOURA A SECO. AF_10/2025</t>
  </si>
  <si>
    <t xml:space="preserve">VALOR TOTAL </t>
  </si>
  <si>
    <t>Planilha Orçamentária Resumida</t>
  </si>
  <si>
    <t>VALOR TOTAL</t>
  </si>
  <si>
    <t>MÉMORIA DE CÁLCULO</t>
  </si>
  <si>
    <t>Memória de cálculo</t>
  </si>
  <si>
    <t>6,00m x 3,00m</t>
  </si>
  <si>
    <t>Cronograma Físico e Financeiro</t>
  </si>
  <si>
    <t>30 DIAS</t>
  </si>
  <si>
    <t>60 DIAS</t>
  </si>
  <si>
    <t>90 DIAS</t>
  </si>
  <si>
    <t>PLANILHA DE BDI PARA OBRAS E SERVIÇOS DE ENGENHARIA</t>
  </si>
  <si>
    <t>Parcela do BDI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</si>
  <si>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</si>
  <si>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</si>
  <si>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</si>
  <si>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</si>
  <si>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</si>
  <si>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COFINS, e ISS)</t>
  </si>
  <si>
    <t xml:space="preserve">Impostos </t>
  </si>
  <si>
    <t>6.1</t>
  </si>
  <si>
    <t>ISS</t>
  </si>
  <si>
    <t>6.3</t>
  </si>
  <si>
    <t>PIS</t>
  </si>
  <si>
    <t>COFINS</t>
  </si>
  <si>
    <t>6.4</t>
  </si>
  <si>
    <t>CPRB</t>
  </si>
  <si>
    <t>Total Impostos =</t>
  </si>
  <si>
    <t>Fórmula para o cálculo de BDI</t>
  </si>
  <si>
    <t>LEIS SOCIAIS SOBRE A MÃO DE OBRA</t>
  </si>
  <si>
    <t>CÓDIGO</t>
  </si>
  <si>
    <t>DESCRIÇÃO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</si>
  <si>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</si>
  <si>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</si>
  <si>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</si>
  <si>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</si>
  <si>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</si>
  <si>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</si>
  <si>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</si>
  <si>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</si>
  <si>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</si>
  <si>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</si>
  <si>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</si>
  <si>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</si>
  <si>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</si>
  <si>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</si>
  <si>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</si>
  <si>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</si>
  <si>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</si>
  <si>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</si>
  <si>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</si>
  <si>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</si>
  <si>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</si>
  <si>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</si>
  <si>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</si>
  <si>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</si>
  <si>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</si>
  <si>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</si>
  <si>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</si>
  <si>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</si>
  <si>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xxxxxxxxxxxxxxx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</si>
  <si>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</si>
  <si>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</si>
  <si>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</si>
  <si>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</si>
  <si>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</si>
  <si>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</si>
  <si>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</si>
  <si>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</si>
  <si>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</si>
  <si>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</si>
  <si>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</si>
  <si>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</si>
  <si>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</si>
  <si>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</si>
  <si>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</si>
  <si>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</si>
  <si>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</si>
  <si>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</si>
  <si>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</si>
  <si>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</si>
  <si>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</si>
  <si>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</si>
  <si>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</si>
  <si>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</si>
  <si>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</si>
  <si>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</si>
  <si>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</si>
  <si>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DEPÓSOTO DE RECISÃO SEM JUSTA CAUSA</t>
  </si>
  <si>
    <t>C5</t>
  </si>
  <si>
    <t>INDENIZAÇÃO ADICIONAL</t>
  </si>
  <si>
    <t>C</t>
  </si>
  <si>
    <t>GRUPO D</t>
  </si>
  <si>
    <t>D1</t>
  </si>
  <si>
    <t>REINCIDÊNCIA DO GRUPO "A" SOBRE O GRUPO "B"</t>
  </si>
  <si>
    <t>D2</t>
  </si>
  <si>
    <t>TRABALHO E REINCIDÊNCIA DE FGTS SOBRE AVISO PRÉVIO INDENIZADO</t>
  </si>
  <si>
    <t>D</t>
  </si>
  <si>
    <t>TOTAL (A + B + C + D)</t>
  </si>
  <si>
    <t>Planilha Orçamentária Analítica</t>
  </si>
  <si>
    <t>Tipo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</si>
  <si>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</si>
  <si>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</si>
  <si>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</si>
  <si>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</si>
  <si>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</si>
  <si>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</si>
  <si>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</si>
  <si>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</si>
  <si>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</si>
  <si>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</si>
  <si>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</si>
  <si>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</si>
  <si>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</si>
  <si>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</si>
  <si>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</si>
  <si>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</si>
  <si>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 xml:space="preserve"> 00005069 </t>
  </si>
  <si>
    <t>PREGO DE ACO POLIDO COM CABECA 17 X 27 (2 1/2 X 11)</t>
  </si>
  <si>
    <t>KG</t>
  </si>
  <si>
    <t xml:space="preserve"> 00005065 </t>
  </si>
  <si>
    <t>PREGO DE ACO POLIDO COM CABECA 10 X 10 (7/8 X 17)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</si>
  <si>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</si>
  <si>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</si>
  <si>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</si>
  <si>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</si>
  <si>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</si>
  <si>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</si>
  <si>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</si>
  <si>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6,00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</si>
  <si>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</si>
  <si>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</si>
  <si>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</si>
  <si>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</si>
  <si>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>CHI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</si>
  <si>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</si>
  <si>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</si>
  <si>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</si>
  <si>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</si>
  <si>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>CHP</t>
  </si>
  <si>
    <t>Pavimentação em Paralepípedo ou com Peças Pré-moldadas de Concreto</t>
  </si>
  <si>
    <t xml:space="preserve"> 48 </t>
  </si>
  <si>
    <t>Auxiliar topografia - SICRO</t>
  </si>
  <si>
    <t>Mão de Obra</t>
  </si>
  <si>
    <t>h</t>
  </si>
  <si>
    <t xml:space="preserve"> 70 </t>
  </si>
  <si>
    <t>Topógrafo - SICRO</t>
  </si>
  <si>
    <t>0,66</t>
  </si>
  <si>
    <t>Detalhamento de Cálculo ORSE</t>
  </si>
  <si>
    <t xml:space="preserve"> 280026 </t>
  </si>
  <si>
    <t xml:space="preserve"> J00001 </t>
  </si>
  <si>
    <t>Aterro arenoso</t>
  </si>
  <si>
    <t xml:space="preserve"> M00006 </t>
  </si>
  <si>
    <t>Compactador de solo CM-13</t>
  </si>
  <si>
    <t>Equipamento</t>
  </si>
  <si>
    <t>Aterros, Bases, Sub bases e Imprimações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</si>
  <si>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</si>
  <si>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</si>
  <si>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</si>
  <si>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</si>
  <si>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</si>
  <si>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</si>
  <si>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</si>
  <si>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</si>
  <si>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5934 </t>
  </si>
  <si>
    <t>MOTONIVELADORA POTÊNCIA BÁSICA LÍQUIDA (PRIMEIRA MARCHA) 125 HP, PESO BRUTO 13032 KG, LARGURA DA LÂMINA DE 3,7 M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</si>
  <si>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</si>
  <si>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</si>
  <si>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>ASTU - ASSENTAMENTO DE TUBOS E PECAS</t>
  </si>
  <si>
    <t xml:space="preserve"> 102474 </t>
  </si>
  <si>
    <t>CONCRETO FCK = 15MPA, TRAÇO 1:3,4:3,4 (EM MASSA SECA DE CIMENTO/ AREIA MÉDIA/ SEIXO ROLADO) - PREPARO MECÂNICO COM BETONEIRA 400 L. AF_05/2021</t>
  </si>
  <si>
    <t>Produção de Concreto</t>
  </si>
  <si>
    <t xml:space="preserve"> 88309 </t>
  </si>
  <si>
    <t>PEDREIRO COM ENCARGOS COMPLEMENTARES</t>
  </si>
  <si>
    <t xml:space="preserve"> 00004517 </t>
  </si>
  <si>
    <t>SARRAFO *2,5 X 7,5* CM EM PINUS, MISTA OU EQUIVALENTE DA REGIAO - BRUTA</t>
  </si>
  <si>
    <t xml:space="preserve"> 00000370 </t>
  </si>
  <si>
    <t>AREIA MEDIA - POSTO JAZIDA/FORNECEDOR (RETIRADO NA JAZIDA, SEM TRANSPORTE)</t>
  </si>
  <si>
    <t xml:space="preserve"> 00006212 </t>
  </si>
  <si>
    <t>TABUA *2,5 X 30 CM EM PINUS, MISTA OU EQUIVALENTE DA REGIAO - BRUTA</t>
  </si>
  <si>
    <t>Escavação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</si>
  <si>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</si>
  <si>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</si>
  <si>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</si>
  <si>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</si>
  <si>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Assentamento de tubos de esgoto ou drenagem pluvial em concreto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</si>
  <si>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</si>
  <si>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</si>
  <si>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</si>
  <si>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</si>
  <si>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88629 </t>
  </si>
  <si>
    <t>ARGAMASSA TRAÇO 1:3 (EM VOLUME DE CIMENTO E AREIA MÉDIA ÚMIDA), PREPARO MANUAL. AF_08/2019</t>
  </si>
  <si>
    <t>Argamassas</t>
  </si>
  <si>
    <t xml:space="preserve"> 88246 </t>
  </si>
  <si>
    <t>ASSENTADOR DE TUBOS COM ENCARGOS COMPLEMENTARES</t>
  </si>
  <si>
    <t>DROP - DRENAGEM/OBRAS DE CONTENÇÃO / POÇOS DE VISITA E CAIXAS</t>
  </si>
  <si>
    <t xml:space="preserve"> 92882 </t>
  </si>
  <si>
    <t>ARMAÇÃO UTILIZANDO AÇO CA-25 DE 6,3 MM - MONTAGEM. AF_06/2022</t>
  </si>
  <si>
    <t>Armação para Estruturas de Concreto Armado</t>
  </si>
  <si>
    <t xml:space="preserve"> 96536 </t>
  </si>
  <si>
    <t>FABRICAÇÃO, MONTAGEM E DESMONTAGEM DE FÔRMA PARA VIGA BALDRAME, EM MADEIRA SERRADA, E=25 MM, 4 UTILIZAÇÕES. AF_01/2024</t>
  </si>
  <si>
    <t>Fundações Rasas (Blocos, Sapatas, Vigas Baldrame)</t>
  </si>
  <si>
    <t xml:space="preserve"> 92759 </t>
  </si>
  <si>
    <t>ARMAÇÃO DE PILAR OU VIGA DE ESTRUTURA CONVENCIONAL DE CONCRETO ARMADO UTILIZANDO AÇO CA-60 DE 5,0 MM - MONTAGEM. AF_06/2022</t>
  </si>
  <si>
    <t xml:space="preserve"> 103001 </t>
  </si>
  <si>
    <t>GRELHA DE FERRO FUNDIDO SIMPLES COM REQUADRO, 150 X 1000 MM, ASSENTADA COM ARGAMASSA 1 : 3 CIMENTO: AREIA - FORNECIMENTO E INSTALAÇÃO. AF_05/2025</t>
  </si>
  <si>
    <t>Canaletas, Grelhas e Caixas com Grelha para Drenagem</t>
  </si>
  <si>
    <t xml:space="preserve"> 94962 </t>
  </si>
  <si>
    <t>CONCRETO MAGRO PARA LASTRO, TRAÇO 1:4,5:4,5 (EM MASSA SECA DE CIMENTO/ AREIA MÉDIA/ BRITA 1) - PREPARO MECÂNICO COM BETONEIRA 400 L. AF_05/2021</t>
  </si>
  <si>
    <t>Aterro e Reaterro de Valas</t>
  </si>
  <si>
    <t xml:space="preserve"> 91533 </t>
  </si>
  <si>
    <t>COMPACTADOR DE SOLOS DE PERCUSSÃO (SOQUETE) COM MOTOR A GASOLINA 4 TEMPOS, POTÊNCIA 4 CV - CHP DIURNO. AF_08/2015</t>
  </si>
  <si>
    <t>Pavimento Intertravado</t>
  </si>
  <si>
    <t xml:space="preserve"> 91277 </t>
  </si>
  <si>
    <t>PLACA VIBRATÓRIA REVERSÍVEL COM MOTOR 4 TEMPOS A GASOLINA, FORÇA CENTRÍFUGA DE 25 KN (2500 KGF), POTÊNCIA 5,5 CV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</si>
  <si>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</si>
  <si>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</si>
  <si>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</si>
  <si>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</si>
  <si>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</si>
  <si>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</si>
  <si>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88260 </t>
  </si>
  <si>
    <t>CALCETEIRO COM ENCARGOS COMPLEMENTARES</t>
  </si>
  <si>
    <t xml:space="preserve"> 00000712 </t>
  </si>
  <si>
    <t>BLOQUETE/PISO INTERTRAVADO DE CONCRETO - MODELO SEXTAVADO / HEXAGONAL, *25 X 25* CM, E = 8 CM, RESISTENCIA DE 35 MPA, COR NATURAL</t>
  </si>
  <si>
    <t xml:space="preserve"> 00004741 </t>
  </si>
  <si>
    <t>PO DE PEDRA (POSTO PEDREIRA/FORNECEDOR, SEM FRETE)</t>
  </si>
  <si>
    <t>SEDI - SERVIÇOS DIVERSOS</t>
  </si>
  <si>
    <t xml:space="preserve"> 102487 </t>
  </si>
  <si>
    <t>CONCRETO CICLÓPICO FCK = 15MPA, 30% PEDRA DE MÃO EM VOLUME REAL, INCLUSIVE LANÇAMENTO. AF_05/2021</t>
  </si>
  <si>
    <t xml:space="preserve"> 93358 </t>
  </si>
  <si>
    <t>ESCAVAÇÃO MANUAL DE VALA. AF_09/2024</t>
  </si>
  <si>
    <t xml:space="preserve"> 00021013 </t>
  </si>
  <si>
    <t>TUBO ACO GALVANIZADO COM COSTURA, CLASSE LEVE, DN 50 MM (2"), E = 3,00 MM, *4,40* KG/M (NBR 5580)</t>
  </si>
  <si>
    <t xml:space="preserve"> 00013521 </t>
  </si>
  <si>
    <t>PLACA DE ACO ESMALTADA PARA IDENTIFICACAO DE RUA, *45 CM X 20* CM</t>
  </si>
  <si>
    <t xml:space="preserve"> 00034723 </t>
  </si>
  <si>
    <t>PLACA DE SINALIZACAO EM CHAPA DE ACO NUM 16 COM PINTURA REFLETIVA</t>
  </si>
  <si>
    <t>Limpeza de Obra</t>
  </si>
  <si>
    <t>PREFEITURA MUNICIPAL DE BREVES</t>
  </si>
  <si>
    <t>SECRETARIA MUNICIPAL DE DESENVOLVIMENTO ECONÔMICO, PROJETOS E CONVÊNIOS</t>
  </si>
  <si>
    <t>BDI:</t>
  </si>
  <si>
    <t>PRAZO DE EXECUÇÃO:</t>
  </si>
  <si>
    <t>VALOR TOTAL:</t>
  </si>
  <si>
    <t>DATA:</t>
  </si>
  <si>
    <t>ORÇAMENTO SINTÉTICO</t>
  </si>
  <si>
    <t xml:space="preserve">DATA: </t>
  </si>
  <si>
    <t>BDI: 23,38%</t>
  </si>
  <si>
    <t xml:space="preserve"> 92212 </t>
  </si>
  <si>
    <t>TUBO DE CONCRETO PARA REDES COLETORAS DE ÁGUAS PLUVIAIS, DIÂMETRO DE 600 MM, JUNTA RÍGIDA, INSTALADO EM LOCAL COM BAIXO NÍVEL DE INTERFERÊNCIAS - FORNECIMENTO E ASSENTAMENTO. AF_03/2024</t>
  </si>
  <si>
    <t>REF. DE PREÇOS: SINAPI  03/2026 -  SEOP 03/2026 - ORSE - 02/2026 - NÃO DESONERADO</t>
  </si>
  <si>
    <t xml:space="preserve"> 2</t>
  </si>
  <si>
    <t xml:space="preserve"> 3</t>
  </si>
  <si>
    <t xml:space="preserve"> 4</t>
  </si>
  <si>
    <t xml:space="preserve"> 5</t>
  </si>
  <si>
    <t xml:space="preserve"> 6</t>
  </si>
  <si>
    <t>(5,10m x 60,00m)</t>
  </si>
  <si>
    <t>VALOR</t>
  </si>
  <si>
    <t>36,78</t>
  </si>
  <si>
    <t>21,68</t>
  </si>
  <si>
    <t>0,78</t>
  </si>
  <si>
    <t xml:space="preserve"> 00007725 </t>
  </si>
  <si>
    <t>TUBO DE CONCRETO ARMADO PARA AGUAS PLUVIAIS, CLASSE PA-1, COM ENCAIXE PONTA E BOLSA, DIAMETRO NOMINAL DE = 600 MM</t>
  </si>
  <si>
    <t>ITEM</t>
  </si>
  <si>
    <t>FONTE</t>
  </si>
  <si>
    <t>DESCRIÇÃO DOS SERVIÇOS</t>
  </si>
  <si>
    <t>UN.</t>
  </si>
  <si>
    <t>QUANT.</t>
  </si>
  <si>
    <t>PESO FINANCEIRO(%)</t>
  </si>
  <si>
    <t>QUALIFICAÇÃO PROFISSIONAL- PROFISSIONAL C/CAPACIDADE TÉCNICA EXIGIDO</t>
  </si>
  <si>
    <t>M2</t>
  </si>
  <si>
    <t>ENGENHEIRO(A) CIVIL OU ARQUITETO(A)</t>
  </si>
  <si>
    <t>QUANTIDADE MÍNIMA EXIGIDA 25%</t>
  </si>
  <si>
    <t>Planilha de Maior Relevância</t>
  </si>
  <si>
    <t>3.1</t>
  </si>
  <si>
    <t>4.1</t>
  </si>
  <si>
    <t>180 DIAS</t>
  </si>
  <si>
    <t xml:space="preserve"> 7</t>
  </si>
  <si>
    <t xml:space="preserve"> 5.4 </t>
  </si>
  <si>
    <t xml:space="preserve"> 6.2 </t>
  </si>
  <si>
    <t>Trecho 1-(102,12m x 10,25m)=1.046,73m² + Trecho 2 -(215,97m x 10,25m)= 2,213,69m² + Trecho 3 - (99,90m x 10,25m)= 1.023,97m²</t>
  </si>
  <si>
    <t>Trecho 1-[(102,12m x 10,25m)=1.046,73m² x 0,10m= 104,67m³] + Trecho 2 -[(215,97m x 10,25m)= 2,213,69m² x 0,10m= 221,36m³] + Trecho 3 -[ (99,90m x 10,25m)= 1.023,97m² x 0,10m = 102,40m³]</t>
  </si>
  <si>
    <t>Trecho 1 - (1,00m x 1,00m x 33,00m)= 33,00m³ + Trecho 2 - (1,00m x 1,00m x 34,00m)= 34,00m³</t>
  </si>
  <si>
    <t>Trecho 1 - ( 13,00m + 7,00m + 13,00m)= 33,00m + Trecho 2 - (13,00m x 6,00m x 15,00m)= 34,00m</t>
  </si>
  <si>
    <t>Trecho 1 - 4,00 unidades + Trecho 2 - 4,00 unidades</t>
  </si>
  <si>
    <t>Trecho 1 - [33,00m³ - (3,14 x 0,30² x 33,00m)= 23,67m³ + Trecho 2 - [34,00m³-(3,14 x 0,30² x 34,00m)= 24,39m³</t>
  </si>
  <si>
    <t>Trecho 1 - 1,00 unid + Trecho 2 - 1,00 unid + trecho 3 - 1,00 unid</t>
  </si>
  <si>
    <t>Trecho 1 - 204,24m + Trecho 2 - 431,94m + trecho 3 - 199,80m</t>
  </si>
  <si>
    <t>Trecho 1 - 2,00 unid + Trecho 2 - 2,00 unid + trecho 3 - 1,00 unid</t>
  </si>
  <si>
    <t>120 DIAS</t>
  </si>
  <si>
    <t>150 DIAS</t>
  </si>
  <si>
    <t>5,00</t>
  </si>
  <si>
    <t>5.2</t>
  </si>
  <si>
    <t>OBRA: PAVIMENTAÇÃO DE VIAS URBANAS</t>
  </si>
  <si>
    <r>
      <t>LOCAL: ZONA URBANA</t>
    </r>
    <r>
      <rPr>
        <b/>
        <sz val="12"/>
        <color rgb="FF000000"/>
        <rFont val="Cambria"/>
        <family val="1"/>
      </rPr>
      <t xml:space="preserve"> DO MUNICÍPIO -  BREVES - PA</t>
    </r>
  </si>
  <si>
    <t>ALAMEDA MADENORTE</t>
  </si>
  <si>
    <t>1.1</t>
  </si>
  <si>
    <t xml:space="preserve"> 1.1.1</t>
  </si>
  <si>
    <t xml:space="preserve"> 1.1.2</t>
  </si>
  <si>
    <t xml:space="preserve"> 1.1.3</t>
  </si>
  <si>
    <t>1.2</t>
  </si>
  <si>
    <t xml:space="preserve"> 1.2.1.</t>
  </si>
  <si>
    <t>1.3</t>
  </si>
  <si>
    <t xml:space="preserve"> 1.3.1 </t>
  </si>
  <si>
    <t xml:space="preserve"> 1.3.2</t>
  </si>
  <si>
    <t xml:space="preserve"> 1.3.3</t>
  </si>
  <si>
    <t xml:space="preserve"> 1.3.4</t>
  </si>
  <si>
    <t xml:space="preserve"> 1.3.5</t>
  </si>
  <si>
    <t>1.4</t>
  </si>
  <si>
    <t xml:space="preserve"> 1.4.1 </t>
  </si>
  <si>
    <t>1.5</t>
  </si>
  <si>
    <t xml:space="preserve"> 1.5.1 </t>
  </si>
  <si>
    <t xml:space="preserve"> 1.5.2</t>
  </si>
  <si>
    <t>1.6</t>
  </si>
  <si>
    <t xml:space="preserve"> 1.6.1 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</si>
  <si>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</si>
  <si>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</si>
  <si>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 xml:space="preserve"> 11537 </t>
  </si>
  <si>
    <t>Caixa de passagem / poço de visita em concreto armado fck=21 mpa, inclusive tampa em ferro fundido TDA-600mm, dimensões internas 1.40 x 1.40 x 1.50 m</t>
  </si>
  <si>
    <t>un</t>
  </si>
  <si>
    <t>RUA BOM SOSSEGO</t>
  </si>
  <si>
    <t>2.1</t>
  </si>
  <si>
    <t xml:space="preserve"> 2.1.1 </t>
  </si>
  <si>
    <t xml:space="preserve"> 2.1.2</t>
  </si>
  <si>
    <t xml:space="preserve"> 2.1.3</t>
  </si>
  <si>
    <t>2.2</t>
  </si>
  <si>
    <t xml:space="preserve"> 2.2.1 </t>
  </si>
  <si>
    <t xml:space="preserve"> 2.2.2</t>
  </si>
  <si>
    <t>2.3</t>
  </si>
  <si>
    <t xml:space="preserve"> 2.3.1 </t>
  </si>
  <si>
    <t xml:space="preserve"> 2.3.2</t>
  </si>
  <si>
    <t xml:space="preserve"> 2.3.3</t>
  </si>
  <si>
    <t xml:space="preserve"> 2.3.4</t>
  </si>
  <si>
    <t xml:space="preserve"> 2.3.5</t>
  </si>
  <si>
    <t xml:space="preserve"> 2.3.6</t>
  </si>
  <si>
    <t xml:space="preserve"> 2.3.7</t>
  </si>
  <si>
    <t>2.4</t>
  </si>
  <si>
    <t xml:space="preserve"> 2.4.1 </t>
  </si>
  <si>
    <t>2.5</t>
  </si>
  <si>
    <t xml:space="preserve"> 2.5.1 </t>
  </si>
  <si>
    <t xml:space="preserve"> 2.5.2</t>
  </si>
  <si>
    <t>2.6</t>
  </si>
  <si>
    <t xml:space="preserve"> 2.6.1 </t>
  </si>
  <si>
    <t>RUA MANOEL MACHADO</t>
  </si>
  <si>
    <t xml:space="preserve"> 95565 </t>
  </si>
  <si>
    <t>TUBO DE CONCRETO PARA REDES COLETORAS DE ÁGUAS PLUVIAIS, DIÂMETRO DE 300MM, JUNTA RÍGIDA, INSTALADO EM LOCAL COM BAIXO NÍVEL DE INTERFERÊNCIAS - FORNECIMENTO E ASSENTAMENTO. AF_03/2024</t>
  </si>
  <si>
    <t xml:space="preserve"> 3.1.1 </t>
  </si>
  <si>
    <t xml:space="preserve"> 3.1.2</t>
  </si>
  <si>
    <t xml:space="preserve"> 3.1.3</t>
  </si>
  <si>
    <t>3.2</t>
  </si>
  <si>
    <t xml:space="preserve"> 3.2.1 </t>
  </si>
  <si>
    <t xml:space="preserve"> 3.2.2</t>
  </si>
  <si>
    <t>3.3</t>
  </si>
  <si>
    <t xml:space="preserve">3.3.1 </t>
  </si>
  <si>
    <t>3.3.2</t>
  </si>
  <si>
    <t>3.3.3</t>
  </si>
  <si>
    <t>3.3.4</t>
  </si>
  <si>
    <t>3.3.5</t>
  </si>
  <si>
    <t>3.3.6</t>
  </si>
  <si>
    <t>3.3.7</t>
  </si>
  <si>
    <t>3.4</t>
  </si>
  <si>
    <t xml:space="preserve">3.4.1 </t>
  </si>
  <si>
    <t xml:space="preserve"> 3.5.1 </t>
  </si>
  <si>
    <t>3.6</t>
  </si>
  <si>
    <t xml:space="preserve"> 3.6.1 </t>
  </si>
  <si>
    <t>RUA 7 DE SETEMBRO</t>
  </si>
  <si>
    <t xml:space="preserve"> 4.1.1</t>
  </si>
  <si>
    <t xml:space="preserve"> 4.1.2</t>
  </si>
  <si>
    <t xml:space="preserve"> 4.1.3</t>
  </si>
  <si>
    <t>4.2</t>
  </si>
  <si>
    <t xml:space="preserve">4.2.1 </t>
  </si>
  <si>
    <t>4.2.2</t>
  </si>
  <si>
    <t>4.3</t>
  </si>
  <si>
    <t xml:space="preserve">4.3.1 </t>
  </si>
  <si>
    <t>4.3.2</t>
  </si>
  <si>
    <t>4.3.3</t>
  </si>
  <si>
    <t>4.3.4</t>
  </si>
  <si>
    <t>4.3.5</t>
  </si>
  <si>
    <t>4.4</t>
  </si>
  <si>
    <t xml:space="preserve"> 4.4.1 </t>
  </si>
  <si>
    <t>4.5</t>
  </si>
  <si>
    <t xml:space="preserve">4.5.1 </t>
  </si>
  <si>
    <t>4.5.2</t>
  </si>
  <si>
    <t>4.6</t>
  </si>
  <si>
    <t>4.6.1</t>
  </si>
  <si>
    <r>
      <t>LOCAL: ZONA URBANA DO MUNICÍPIO</t>
    </r>
    <r>
      <rPr>
        <b/>
        <sz val="10"/>
        <color rgb="FF000000"/>
        <rFont val="Cambria"/>
        <family val="1"/>
      </rPr>
      <t xml:space="preserve">  -  BREVES - PA</t>
    </r>
  </si>
  <si>
    <r>
      <t>LOCAL: ZONA URBANA DO MUNICÍPIO</t>
    </r>
    <r>
      <rPr>
        <b/>
        <sz val="10"/>
        <color rgb="FF000000"/>
        <rFont val="Cambria"/>
        <family val="1"/>
      </rPr>
      <t xml:space="preserve"> -  BREVES - PA</t>
    </r>
  </si>
  <si>
    <t>Trecho 1-(184,00m x 7,80m)=1.435,20m² + Trecho 2 -(91,00m x 8,65m)= 787,15m² - total=2.222,35m²</t>
  </si>
  <si>
    <t>Trecho 1-(184,00m x 7,80m x 0,10m)=143,52m² + Trecho 2 -(91,00m x 8,65m x 0,10m)= 78,72m² - total=222,24m²</t>
  </si>
  <si>
    <t>Trecho 1 - (184,00m x 2lados)=368,00m + Trecho 2 - (91,00m x 2 lados)=182,00m  - total = 550,00m</t>
  </si>
  <si>
    <t xml:space="preserve">Trecho 1 - [(1,20m x 1,50m x 173,00m) + (1,00m x 1,00m x 16,00m)]= 327,40m³  </t>
  </si>
  <si>
    <t>Trecho 1 = 16,00 metros</t>
  </si>
  <si>
    <t>Trecho 1 = 173,00 metros</t>
  </si>
  <si>
    <t>Trecho 1 = 6,00 unidades</t>
  </si>
  <si>
    <t>Trecho 1 = 7,00 unidades</t>
  </si>
  <si>
    <t>Trecho 1 - [327,40m³ - [(3,14 x 0,40² x 173,00m)+(3,14x0,30²x 16,00m)= 235,96m³</t>
  </si>
  <si>
    <t>Trecho 1-(184,00m x 4,50m)=828,00m² + Trecho 2 -(91,00m x 5,35m)= 486,85m² - total= 1.314,,85m²</t>
  </si>
  <si>
    <t>Trecho 1 = 2,00 pontos</t>
  </si>
  <si>
    <t>Trecho 1 = 2,00 unidades + Trecho 3 = 1,00 unidade</t>
  </si>
  <si>
    <t>Trecho 1-(52,18m x 9,27m)=483,71m² + Trecho 2 -(70,11m x 9,27m)= 649,92m² + Trecho 3 - (72,12m x 9,27m)= 668,55m² + Trecho 4 - (79,51m x 9,27m)= 737,06m² + Trecho 5 - (68,30m x 9,27m)= 633,14m² - total=3.172,38m²</t>
  </si>
  <si>
    <t>Trecho 1-(52,18m x 9,27m)=483,71m² + Trecho 2 -(70,11m x 9,27m)= 649,92m² + Trecho 3 - (72,12m x 9,27m)= 668,55m² + Trecho 4 - (79,51m x 9,27m)= 737,06m² + Trecho 5 - (68,30m x 9,27m)= 633,14m² - total=3.172,38m² x 0,10m = 317,24m³</t>
  </si>
  <si>
    <t>Trecho 1 - (45,82x2lados)=91,64m + Trecho 2 - (63,35m x 2 lados)=126,70m + trecho 3 - (65,43m x 2lados)=130,86m + Trecho 4 - (72,90m x 2lados)=145,80m + Trecho 5 - (61,43m x 2 lados)=122,86m - total = 617,86m</t>
  </si>
  <si>
    <t>Trecho 1 - [(1,20m x 1,50m x 97,00m) + (0,70m x 0,60m x 26,00m)]=185,52m³  + Trecho 2 - [(1,20m x 1,50m x 78,00m) + (0,70m x 0,60m x 26,00m)]=151,32m³ + Trecho 3-[(1,20m x 1,50m x 70,00m) + (0,70m x 0,60m x 26,00m)]=136,92m³ + Trecho 4  - [(1,20m x 1,50m x 68,00m) + (0,70m x 0,60m x 26,00m)]=133,32m³+ Trecho 5 - [(1,20m x 1,50m x 50,00m) + (0,70m x 0,60m x 6,00m)]=92,52m³</t>
  </si>
  <si>
    <t>Trecho 1 = 26,00m + Trecho 2 = 26,00m + Trecho 3 = 26,00m + Trecho 4 = 26,00m + Trecho 5 =6,00m</t>
  </si>
  <si>
    <t>Trecho 1 = 97,00m + Trecho 2 = 78,00m + Trecho 3 = 70,00m + Trecho 4 = 68,00m + Trecho 5 =50,00m</t>
  </si>
  <si>
    <t>Trecho 1 = 4,00 unid + Trecho 2 = 4,00 unid + Trecho 3 = 4,00 unid + Trecho 4 = 4,00 unid + Trecho 5 = 2,00 unid</t>
  </si>
  <si>
    <t>Trecho 1 = 5,00 unid + Trecho 2 = 3,00 unid + Trecho 3 = 3,00 unid + Trecho 4 = 3,00 unid + Trecho 5 = 3,00 unid</t>
  </si>
  <si>
    <t>Trecho 1 - [185,52m³ - [(3,14 x 0,40² x 97,00m)+(3,14x0,15²x 26,00m)= 134,94m³ + Trecho 2 - [151,32m³ - [(3,14 x 0,40² x 78,00m)+(3,14x0,15²x 26,00m)= 110,30m³ + Trecho 3 - [136,92m³ - [(3,14 x 0,40² x 7,00m)+(3,14x0,15²x 26,00m)= 99,92m³ + Trecho 4 - [133,32m³ - [(3,14 x 0,40² x 68,00m)+(3,14x0,15²x 26,00m)= 97,31m³ + Trecho 5 - [92,52m³ - [(3,14 x 0,40² x 50,00m)+(3,14x0,15²x 6,00m)= 66,98m³</t>
  </si>
  <si>
    <t>Trecho 1-(52,18m x 5,97m)=311,51m² + Trecho 2 -(70,11m x 5,97m)= 418,56m² + Trecho 3 - (72,12m x 5,97m)= 430,56m² + Trecho 4 - (79,51m x 5,97m)= 474,67m² + Trecho 5 - (68,30m x 5,97m)= 407,75m² - total=2.043,05m²</t>
  </si>
  <si>
    <t>Trecho 1 = 1,00unid + Trecho 2 = 1,00 unid + Trecho 3 = 1,00unid + Trecho 4 = 1,00unid + Trecho 5 =2,00 unid</t>
  </si>
  <si>
    <t>6,00m x 60,00m</t>
  </si>
  <si>
    <t>(6,00m x 60,00m x 0,10m)</t>
  </si>
  <si>
    <t>60,00m x 2 lados</t>
  </si>
  <si>
    <t>(1,00m x 1,00m x17,00m)</t>
  </si>
  <si>
    <t>17,00 metros</t>
  </si>
  <si>
    <t>4,00 unidades</t>
  </si>
  <si>
    <t>[17,00m³ - (3,14 x 0,30² x 17,00m)]</t>
  </si>
  <si>
    <t>1,00 ponto</t>
  </si>
  <si>
    <t>1,00 unidade</t>
  </si>
  <si>
    <t xml:space="preserve"> 00007750 </t>
  </si>
  <si>
    <t>TUBO DE CONCRETO ARMADO PARA AGUAS PLUVIAIS, CLASSE PA-1, COM ENCAIXE PONTA E BOLSA, DIAMETRO NOMINAL DE 800 MM</t>
  </si>
  <si>
    <t>Poços de Visita para Redes de Drenagem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</si>
  <si>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</si>
  <si>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</si>
  <si>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</si>
  <si>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>kg</t>
  </si>
  <si>
    <t>12,56</t>
  </si>
  <si>
    <t>2.954,11</t>
  </si>
  <si>
    <t xml:space="preserve"> 127 </t>
  </si>
  <si>
    <t>Concreto simples usinado fck=21mpa, bombeado, lançado e adensado em superestrutura</t>
  </si>
  <si>
    <t>Concreto Simples</t>
  </si>
  <si>
    <t>593,80</t>
  </si>
  <si>
    <t>1.745,77</t>
  </si>
  <si>
    <t xml:space="preserve"> 2642 </t>
  </si>
  <si>
    <t>Escada marinheiro em barra chata de ferro 2" x 5/16"</t>
  </si>
  <si>
    <t>Serviços de Proteção e Segurança</t>
  </si>
  <si>
    <t>m</t>
  </si>
  <si>
    <t>382,01</t>
  </si>
  <si>
    <t>496,61</t>
  </si>
  <si>
    <t xml:space="preserve"> 80 </t>
  </si>
  <si>
    <t>Forma plana para fundações, em compensado resinado 12mm, 02 usos</t>
  </si>
  <si>
    <t>Formas para Fundações</t>
  </si>
  <si>
    <t>114,85</t>
  </si>
  <si>
    <t>3.376,59</t>
  </si>
  <si>
    <t xml:space="preserve"> 2557 </t>
  </si>
  <si>
    <t>Tampão ferro fundido articulado TDA-600mm, 300kg/cm², p/poço de visitas e caixas</t>
  </si>
  <si>
    <t>671,28</t>
  </si>
  <si>
    <t xml:space="preserve"> 00006111/SINAPI </t>
  </si>
  <si>
    <t>Servente de obras (horista)</t>
  </si>
  <si>
    <t>15,59</t>
  </si>
  <si>
    <t>1.085,51</t>
  </si>
  <si>
    <t xml:space="preserve"> 81 </t>
  </si>
  <si>
    <t>Aço ca-50   6,3 a 12,5 mm</t>
  </si>
  <si>
    <t>8,43</t>
  </si>
  <si>
    <t>1.982,73</t>
  </si>
  <si>
    <t xml:space="preserve"> 00002711/SINAPI </t>
  </si>
  <si>
    <t>Carrinho de mao, em aco, com capacidade de *45 a 65* l / *100* kg, pneu com camara</t>
  </si>
  <si>
    <t>183,00</t>
  </si>
  <si>
    <t>2,54</t>
  </si>
  <si>
    <t xml:space="preserve"> 4728 </t>
  </si>
  <si>
    <t>Talhadeira chata 10"</t>
  </si>
  <si>
    <t>18,58</t>
  </si>
  <si>
    <t>0,38</t>
  </si>
  <si>
    <t xml:space="preserve"> 158 </t>
  </si>
  <si>
    <t>Almoço (Participação do empregador)</t>
  </si>
  <si>
    <t>14,00</t>
  </si>
  <si>
    <t>204,71</t>
  </si>
  <si>
    <t xml:space="preserve"> 00012893/SINAPI </t>
  </si>
  <si>
    <t>Bota de seguranca com biqueira de aco e colarinho acolchoado</t>
  </si>
  <si>
    <t>par</t>
  </si>
  <si>
    <t>73,93</t>
  </si>
  <si>
    <t>8,16</t>
  </si>
  <si>
    <t xml:space="preserve"> 10599 </t>
  </si>
  <si>
    <t>Protetor solar fps 30 com 120ml</t>
  </si>
  <si>
    <t>18,00</t>
  </si>
  <si>
    <t>4,65</t>
  </si>
  <si>
    <t xml:space="preserve"> 10492 </t>
  </si>
  <si>
    <t>Cesta Básica</t>
  </si>
  <si>
    <t>205,00</t>
  </si>
  <si>
    <t>132,50</t>
  </si>
  <si>
    <t xml:space="preserve"> 10596 </t>
  </si>
  <si>
    <t>Protetor auricular</t>
  </si>
  <si>
    <t>4,81</t>
  </si>
  <si>
    <t>3,10</t>
  </si>
  <si>
    <t xml:space="preserve"> 2378 </t>
  </si>
  <si>
    <t>Vale transporte</t>
  </si>
  <si>
    <t>4,50</t>
  </si>
  <si>
    <t>51,26</t>
  </si>
  <si>
    <t xml:space="preserve"> 1651 </t>
  </si>
  <si>
    <t>Óculos branco proteção</t>
  </si>
  <si>
    <t>pr</t>
  </si>
  <si>
    <t xml:space="preserve"> 10517 </t>
  </si>
  <si>
    <t>Exames admissionais/demissionais (checkup)</t>
  </si>
  <si>
    <t>Serviços</t>
  </si>
  <si>
    <t>cj</t>
  </si>
  <si>
    <t>300,00</t>
  </si>
  <si>
    <t>17,23</t>
  </si>
  <si>
    <t xml:space="preserve"> 4729 </t>
  </si>
  <si>
    <t>Marreta 1 kg com cabo</t>
  </si>
  <si>
    <t>39,50</t>
  </si>
  <si>
    <t>0,27</t>
  </si>
  <si>
    <t xml:space="preserve"> 00012895/SINAPI </t>
  </si>
  <si>
    <t>Capacete de seguranca aba frontal com suspensao de polietileno, sem jugular (classe b)</t>
  </si>
  <si>
    <t>13,50</t>
  </si>
  <si>
    <t>1,16</t>
  </si>
  <si>
    <t xml:space="preserve"> 941 </t>
  </si>
  <si>
    <t>Fardamento com mangas curta</t>
  </si>
  <si>
    <t>193,04</t>
  </si>
  <si>
    <t>41,59</t>
  </si>
  <si>
    <t xml:space="preserve"> 10761 </t>
  </si>
  <si>
    <t>Refeição - café da manhã ( café com leite e dois pães com manteiga)</t>
  </si>
  <si>
    <t>73,11</t>
  </si>
  <si>
    <t xml:space="preserve"> 00012894/SINAPI </t>
  </si>
  <si>
    <t>Capa para chuva em pvc com forro de poliester, com capuz (amarela ou azul)</t>
  </si>
  <si>
    <t>20,11</t>
  </si>
  <si>
    <t>0,57</t>
  </si>
  <si>
    <t xml:space="preserve"> 10362 </t>
  </si>
  <si>
    <t>Seguro de vida e acidente em grupo</t>
  </si>
  <si>
    <t>12,54</t>
  </si>
  <si>
    <t>8,10</t>
  </si>
  <si>
    <t xml:space="preserve"> 00012892/SINAPI </t>
  </si>
  <si>
    <t>Luva raspa de couro, cano curto (punho *7* cm)</t>
  </si>
  <si>
    <t>10,87</t>
  </si>
  <si>
    <t>3,59</t>
  </si>
  <si>
    <t xml:space="preserve"> 10788 </t>
  </si>
  <si>
    <t>Pá quadrada</t>
  </si>
  <si>
    <t>36,90</t>
  </si>
  <si>
    <t>0,51</t>
  </si>
  <si>
    <t xml:space="preserve"> 00043132/SINAPI </t>
  </si>
  <si>
    <t>Arame recozido 16 bwg, d = 1,65 mm (0,016 kg/m) ou 18 bwg, d = 1,25 mm (0,01 kg/m)</t>
  </si>
  <si>
    <t>25,00</t>
  </si>
  <si>
    <t>117,60</t>
  </si>
  <si>
    <t xml:space="preserve"> 10585 </t>
  </si>
  <si>
    <t>Arco de serra</t>
  </si>
  <si>
    <t>19,95</t>
  </si>
  <si>
    <t>0,09</t>
  </si>
  <si>
    <t xml:space="preserve"> 10586 </t>
  </si>
  <si>
    <t>Torquesa</t>
  </si>
  <si>
    <t>45,00</t>
  </si>
  <si>
    <t>0,20</t>
  </si>
  <si>
    <t xml:space="preserve"> 00000378/SINAPI </t>
  </si>
  <si>
    <t>Armador (horista)</t>
  </si>
  <si>
    <t>20,45</t>
  </si>
  <si>
    <t>475,36</t>
  </si>
  <si>
    <t xml:space="preserve"> 00039315/SINAPI </t>
  </si>
  <si>
    <t>Espacador / distanciador tipo garra dupla, em plastico, cobrimento *20* mm, para ferragens de lajes e fundo de vigas</t>
  </si>
  <si>
    <t>0,36</t>
  </si>
  <si>
    <t>33,86</t>
  </si>
  <si>
    <t xml:space="preserve"> 00039017/SINAPI </t>
  </si>
  <si>
    <t>Espacador / distanciador circular com entrada lateral, em plastico, para vergalhao *4,2 a 12,5* mm, cobrimento 20 mm</t>
  </si>
  <si>
    <t>0,22</t>
  </si>
  <si>
    <t>20,69</t>
  </si>
  <si>
    <t xml:space="preserve"> 11249 </t>
  </si>
  <si>
    <t>Serra circular eletrica portatil</t>
  </si>
  <si>
    <t>979,65</t>
  </si>
  <si>
    <t>4,42</t>
  </si>
  <si>
    <t xml:space="preserve"> 10577 </t>
  </si>
  <si>
    <t>Serrote 40cm</t>
  </si>
  <si>
    <t>36,00</t>
  </si>
  <si>
    <t>0,16</t>
  </si>
  <si>
    <t xml:space="preserve"> 11244 </t>
  </si>
  <si>
    <t>Martelo com unha</t>
  </si>
  <si>
    <t>39,10</t>
  </si>
  <si>
    <t>0,35</t>
  </si>
  <si>
    <t xml:space="preserve"> 10579 </t>
  </si>
  <si>
    <t>Chave de fenda chata 30 cm</t>
  </si>
  <si>
    <t>26,89</t>
  </si>
  <si>
    <t>0,24</t>
  </si>
  <si>
    <t xml:space="preserve"> 11248 </t>
  </si>
  <si>
    <t>Furadeira e Parafusadeira eletrica Bosch ou Similar profissional</t>
  </si>
  <si>
    <t>246,00</t>
  </si>
  <si>
    <t>1,11</t>
  </si>
  <si>
    <t xml:space="preserve"> 10578 </t>
  </si>
  <si>
    <t>Formão grande</t>
  </si>
  <si>
    <t>21,30</t>
  </si>
  <si>
    <t>0,19</t>
  </si>
  <si>
    <t xml:space="preserve"> 4722 </t>
  </si>
  <si>
    <t>Colher de pedreiro</t>
  </si>
  <si>
    <t>18,80</t>
  </si>
  <si>
    <t>0,01</t>
  </si>
  <si>
    <t xml:space="preserve"> 10790 </t>
  </si>
  <si>
    <t>Prumo de face</t>
  </si>
  <si>
    <t>25,95</t>
  </si>
  <si>
    <t>0,00</t>
  </si>
  <si>
    <t xml:space="preserve"> 10282 </t>
  </si>
  <si>
    <t>Regua de alumínio c/ 2,00m (para pedreiro)</t>
  </si>
  <si>
    <t>44,00</t>
  </si>
  <si>
    <t xml:space="preserve"> 11246 </t>
  </si>
  <si>
    <t>Escala métrica de bambú</t>
  </si>
  <si>
    <t>Un</t>
  </si>
  <si>
    <t>10,22</t>
  </si>
  <si>
    <t xml:space="preserve"> 11264 </t>
  </si>
  <si>
    <t>Marreta de 1/2 kg com cabo</t>
  </si>
  <si>
    <t>13,52</t>
  </si>
  <si>
    <t xml:space="preserve"> 11245 </t>
  </si>
  <si>
    <t>Desempoladeira de madeira 12x22</t>
  </si>
  <si>
    <t>11,60</t>
  </si>
  <si>
    <t xml:space="preserve"> 10789 </t>
  </si>
  <si>
    <t>Nível de bolha de madeira</t>
  </si>
  <si>
    <t>15,40</t>
  </si>
  <si>
    <t xml:space="preserve"> 11247 </t>
  </si>
  <si>
    <t>Serra mármore</t>
  </si>
  <si>
    <t>319,90</t>
  </si>
  <si>
    <t>0,05</t>
  </si>
  <si>
    <t xml:space="preserve"> 11243 </t>
  </si>
  <si>
    <t>Martelo sem unha</t>
  </si>
  <si>
    <t>28,00</t>
  </si>
  <si>
    <t xml:space="preserve"> 4174 </t>
  </si>
  <si>
    <t>Desempenadeira de aço lisa, cabo madeira, ref:143, Atlas ou similar</t>
  </si>
  <si>
    <t>12,90</t>
  </si>
  <si>
    <t xml:space="preserve"> 11265 </t>
  </si>
  <si>
    <t>Martelo de borracha com cabo</t>
  </si>
  <si>
    <t>18,75</t>
  </si>
  <si>
    <t xml:space="preserve"> 00001213/SINAPI </t>
  </si>
  <si>
    <t>Carpinteiro de formas para concreto (horista)</t>
  </si>
  <si>
    <t>923,48</t>
  </si>
  <si>
    <t xml:space="preserve"> 00004750/SINAPI </t>
  </si>
  <si>
    <t>Pedreiro (horista)</t>
  </si>
  <si>
    <t>34,93</t>
  </si>
  <si>
    <t xml:space="preserve"> 00034492/SINAPI </t>
  </si>
  <si>
    <t>Concreto usinado bombeavel, classe de resistencia c20, com brita 0 e 1, slump= 100 +/- 20 mm, exclui servico de bombeamento (nbr 8953)</t>
  </si>
  <si>
    <t>490,00</t>
  </si>
  <si>
    <t>1.440,60</t>
  </si>
  <si>
    <t xml:space="preserve"> 00044535/SINAPI </t>
  </si>
  <si>
    <t>Servico de bombeamento de concreto com consumo minimo de 40 m3, (disponibilizacao de bomba), sem o lancamento</t>
  </si>
  <si>
    <t>50,38</t>
  </si>
  <si>
    <t>148,11</t>
  </si>
  <si>
    <t xml:space="preserve"> 11286 </t>
  </si>
  <si>
    <t>Macariço de solda Ref. CG201 código 010414410 carbografite</t>
  </si>
  <si>
    <t>406,60</t>
  </si>
  <si>
    <t>0,47</t>
  </si>
  <si>
    <t xml:space="preserve"> 11274 </t>
  </si>
  <si>
    <t>Grampo de de aperto rápido 16" Ref. 60987 Beltools</t>
  </si>
  <si>
    <t>19,17</t>
  </si>
  <si>
    <t>0,02</t>
  </si>
  <si>
    <t xml:space="preserve"> 11277 </t>
  </si>
  <si>
    <t>Alicate de pressão para solda de chapa 18" (460mm), Ref.138 Z Gedore</t>
  </si>
  <si>
    <t>202,75</t>
  </si>
  <si>
    <t>0,15</t>
  </si>
  <si>
    <t xml:space="preserve"> 11272 </t>
  </si>
  <si>
    <t>Alicate Climpador ( cripador )</t>
  </si>
  <si>
    <t>212,34</t>
  </si>
  <si>
    <t>0,08</t>
  </si>
  <si>
    <t xml:space="preserve"> 11285 </t>
  </si>
  <si>
    <t>Fonte inversora de solda WMI 140ED 220V - BAMBOZZI - WMI- 140ED</t>
  </si>
  <si>
    <t>930,00</t>
  </si>
  <si>
    <t xml:space="preserve"> 11282 </t>
  </si>
  <si>
    <t>Esmerilhadeira angular elétrico portátil 4 1/2" - 1000 watts  - ref. G1000kB2Black e Decker</t>
  </si>
  <si>
    <t>362,00</t>
  </si>
  <si>
    <t>0,28</t>
  </si>
  <si>
    <t xml:space="preserve"> 11275 </t>
  </si>
  <si>
    <t>Alicate de pressão 11"</t>
  </si>
  <si>
    <t>136,13</t>
  </si>
  <si>
    <t>0,10</t>
  </si>
  <si>
    <t xml:space="preserve"> 11271 </t>
  </si>
  <si>
    <t>Talhadeira com punho de proteção 22 x225mm ref.207206BR Belzer</t>
  </si>
  <si>
    <t>61,45</t>
  </si>
  <si>
    <t xml:space="preserve"> 11279 </t>
  </si>
  <si>
    <t>Alicate para anéis de pistão capacidade 50-100mm. ref.44044101 Tramontina ou similar</t>
  </si>
  <si>
    <t>216,85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</si>
  <si>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</si>
  <si>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</si>
  <si>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169,93</t>
  </si>
  <si>
    <t>0,13</t>
  </si>
  <si>
    <t xml:space="preserve"> 11284 </t>
  </si>
  <si>
    <t>Cavalete de ferro nº 1</t>
  </si>
  <si>
    <t>123,10</t>
  </si>
  <si>
    <t xml:space="preserve"> 11270 </t>
  </si>
  <si>
    <t>Martelo de solda do tipo picareta, cabo de madeira, 300x0,4x0,5mm</t>
  </si>
  <si>
    <t>44,02</t>
  </si>
  <si>
    <t xml:space="preserve"> 11283 </t>
  </si>
  <si>
    <t>Selador horizontal para fita de aço 1"</t>
  </si>
  <si>
    <t>732,17</t>
  </si>
  <si>
    <t xml:space="preserve"> 11278 </t>
  </si>
  <si>
    <t>Alicate diagonal para corte rente 5" a 8"</t>
  </si>
  <si>
    <t>31,98</t>
  </si>
  <si>
    <t xml:space="preserve"> 11281 </t>
  </si>
  <si>
    <t>Bolsa de lona para ferramentas 40 x 30 x 20cm</t>
  </si>
  <si>
    <t>357,49</t>
  </si>
  <si>
    <t xml:space="preserve"> 11273 </t>
  </si>
  <si>
    <t>Esquadro de alumínio para soldagem de peças, com duas morsas, 35 x 35 x 4,5cm, marca Black Jack</t>
  </si>
  <si>
    <t>223,29</t>
  </si>
  <si>
    <t>0,17</t>
  </si>
  <si>
    <t xml:space="preserve"> 11280 </t>
  </si>
  <si>
    <t>Chave Inglesa 15" ref. 012418012 carbografite</t>
  </si>
  <si>
    <t>60,50</t>
  </si>
  <si>
    <t>0,04</t>
  </si>
  <si>
    <t xml:space="preserve"> 00000560/SINAPI </t>
  </si>
  <si>
    <t>Barra de aco chato, retangular, 50,8 mm x 7,94 mm (l x e), 3,162 kg/m</t>
  </si>
  <si>
    <t>33,60</t>
  </si>
  <si>
    <t>131,04</t>
  </si>
  <si>
    <t xml:space="preserve"> 00006160/SINAPI </t>
  </si>
  <si>
    <t>Soldador (horista)</t>
  </si>
  <si>
    <t>79,75</t>
  </si>
  <si>
    <t xml:space="preserve"> 00010997/SINAPI </t>
  </si>
  <si>
    <t>Eletrodo revestido aws - e7018, diametro igual a 4,00 mm</t>
  </si>
  <si>
    <t>51,84</t>
  </si>
  <si>
    <t>33,69</t>
  </si>
  <si>
    <t xml:space="preserve"> 262 </t>
  </si>
  <si>
    <t>Barra quadrada de ferro 3/4" (2,85 kg/m)</t>
  </si>
  <si>
    <t>29,95</t>
  </si>
  <si>
    <t>85,65</t>
  </si>
  <si>
    <t xml:space="preserve"> 630 </t>
  </si>
  <si>
    <t>Compensado resinado 12mm - Madeirit ou similar</t>
  </si>
  <si>
    <t>44,17</t>
  </si>
  <si>
    <t>714,22</t>
  </si>
  <si>
    <t xml:space="preserve"> 00043130/SINAPI </t>
  </si>
  <si>
    <t>Arame galvanizado 12 bwg, d = 2,76 mm (0,048 kg/m) ou 14 bwg, d = 2,11 mm (0,026 kg/m)</t>
  </si>
  <si>
    <t>110,25</t>
  </si>
  <si>
    <t xml:space="preserve"> 1569 </t>
  </si>
  <si>
    <t>Madeira mista serrada (barrote) 6 x 6cm - 0,0036 m3/m (angelim, louro)</t>
  </si>
  <si>
    <t>6,69</t>
  </si>
  <si>
    <t>98,34</t>
  </si>
  <si>
    <t xml:space="preserve"> 00004509/SINAPI </t>
  </si>
  <si>
    <t>Sarrafo *2,5 x 10* cm em pinus, mista ou equivalente da regiao - bruta</t>
  </si>
  <si>
    <t>6,12</t>
  </si>
  <si>
    <t>359,85</t>
  </si>
  <si>
    <t xml:space="preserve"> 00005067/SINAPI </t>
  </si>
  <si>
    <t>Prego de aco polido com cabeca 16 x 24 (2 1/4 x 12)</t>
  </si>
  <si>
    <t>18,01</t>
  </si>
  <si>
    <t>158,84</t>
  </si>
  <si>
    <t xml:space="preserve"> 00002692/SINAPI </t>
  </si>
  <si>
    <t>Desmoldante protetor para formas de madeira, de base oleosa emulsionada em agua</t>
  </si>
  <si>
    <t>l</t>
  </si>
  <si>
    <t>8,12</t>
  </si>
  <si>
    <t>3,58</t>
  </si>
  <si>
    <t>3.7</t>
  </si>
  <si>
    <t xml:space="preserve"> 00040334 </t>
  </si>
  <si>
    <t>TUBO DE CONCRETO ARMADO PARA AGUAS PLUVIAIS, CLASSE PA-1, COM ENCAIXE PONTA E BOLSA, DIAMETRO NOMINAL DE 300 MM</t>
  </si>
  <si>
    <t>3.5</t>
  </si>
  <si>
    <t>3.8</t>
  </si>
  <si>
    <t>TV.CASTILHO FRANÇA</t>
  </si>
  <si>
    <t>5.1</t>
  </si>
  <si>
    <t xml:space="preserve">5.1.1 </t>
  </si>
  <si>
    <t>5.1.2</t>
  </si>
  <si>
    <t>5.1.3</t>
  </si>
  <si>
    <t xml:space="preserve">5.2.1 </t>
  </si>
  <si>
    <t>5.2.2</t>
  </si>
  <si>
    <t>5.3</t>
  </si>
  <si>
    <t xml:space="preserve">5.3.1 </t>
  </si>
  <si>
    <t xml:space="preserve"> 5.4.1 </t>
  </si>
  <si>
    <t xml:space="preserve">5.6.1 </t>
  </si>
  <si>
    <t>TV. CASTILHO FRANÇA</t>
  </si>
  <si>
    <t>3,00m x 2,00m</t>
  </si>
  <si>
    <t>Trecho 1 - (280,00m x 4,70m) + trecho 2 - (110,00m x 4,70m)</t>
  </si>
  <si>
    <t>Trecho 1 - (280,00m x 8,00m x 0,10m) + trecho 2 - (110,00m x 8,00m x 0,10m)</t>
  </si>
  <si>
    <t>Trecho 1 - (280,00m x 8,00m) + trecho 2 - (110,00m x 8,00m)</t>
  </si>
  <si>
    <t>(276,00m + 110,00m) x 2 lados</t>
  </si>
  <si>
    <t>2,00 pontos</t>
  </si>
  <si>
    <t xml:space="preserve">6.1.1 </t>
  </si>
  <si>
    <t>6.1.2</t>
  </si>
  <si>
    <t>6.1.3</t>
  </si>
  <si>
    <t xml:space="preserve"> 6.2.1 </t>
  </si>
  <si>
    <t xml:space="preserve"> 6.2.2</t>
  </si>
  <si>
    <t xml:space="preserve">6.3.1 </t>
  </si>
  <si>
    <t>6.3.2</t>
  </si>
  <si>
    <t>6.3.3</t>
  </si>
  <si>
    <t>6.3.4</t>
  </si>
  <si>
    <t>6.3.5</t>
  </si>
  <si>
    <t xml:space="preserve">6.4.1 </t>
  </si>
  <si>
    <t xml:space="preserve"> 6.5 </t>
  </si>
  <si>
    <t xml:space="preserve"> 6.5.1 </t>
  </si>
  <si>
    <t xml:space="preserve"> 6.5.2</t>
  </si>
  <si>
    <t xml:space="preserve"> 6.6 </t>
  </si>
  <si>
    <t xml:space="preserve"> 6.6.1 </t>
  </si>
  <si>
    <t>Trecho 1 - (151,00m x 7,70m) + Trecho 2 - (193,00m x 7,20m) + Trecho 3 - (120,00m x 7,70m) + Trecho 4 = (110,00m x 7,30m)</t>
  </si>
  <si>
    <t>Trecho 1 - [(151,00m x 7,70m) + Trecho 2 - (193,00m x 7,20m) + Trecho 3 - (120,00m x 7,70m) + Trecho 4 = (110,00m x 7,30m)] x 0,10m</t>
  </si>
  <si>
    <t>574,00m x 2 lados</t>
  </si>
  <si>
    <t>(1,00m x 1,00m x 16,00m)</t>
  </si>
  <si>
    <t>16,00 metros</t>
  </si>
  <si>
    <t>[16,00m³ - (3,14 x 0,30² x 16,00m)</t>
  </si>
  <si>
    <t>Trecho 1 - (151,00m x 6,80m) + Trecho 2 - (193,00m x 6,30m) + Trecho 3 - (120,00m x 6,80m) + Trecho 4 = (110,00m x 6,40m)</t>
  </si>
  <si>
    <t xml:space="preserve"> 8</t>
  </si>
  <si>
    <t xml:space="preserve"> 9</t>
  </si>
  <si>
    <t xml:space="preserve"> 10</t>
  </si>
  <si>
    <t xml:space="preserve"> 11</t>
  </si>
  <si>
    <t>7.1</t>
  </si>
  <si>
    <t xml:space="preserve"> 7.1.1 </t>
  </si>
  <si>
    <t xml:space="preserve"> 7.1.2</t>
  </si>
  <si>
    <t xml:space="preserve"> 7.1.3</t>
  </si>
  <si>
    <t>7.2</t>
  </si>
  <si>
    <t xml:space="preserve"> 7.2.1 </t>
  </si>
  <si>
    <t xml:space="preserve"> 7.2.2</t>
  </si>
  <si>
    <t>7.3</t>
  </si>
  <si>
    <t xml:space="preserve">7.3.1 </t>
  </si>
  <si>
    <t>7.3.2</t>
  </si>
  <si>
    <t>7.3.3</t>
  </si>
  <si>
    <t>7.3.4</t>
  </si>
  <si>
    <t>7.3.5</t>
  </si>
  <si>
    <t>7.4</t>
  </si>
  <si>
    <t xml:space="preserve">7.4.1 </t>
  </si>
  <si>
    <t>7.6</t>
  </si>
  <si>
    <t>Trecho 1 - (165,00m x 14,35m) + Trecho 2 - (206,00m x 14,35m) + Trecho 3 - (195,00m x 14,35m) + Trecho 4 = (244,00m x 14,35m)</t>
  </si>
  <si>
    <t>Trecho 1 - [(165,00m x 14,35m) + Trecho 2 - (206,00m x 14,35m) + Trecho 3 - (195,00m x 14,35m) + Trecho 4 = (244,00m x 14,35m)] x 0,10m</t>
  </si>
  <si>
    <t>810,00m x 2 lados</t>
  </si>
  <si>
    <t>(1,00m x 1,00m x 30,00m)</t>
  </si>
  <si>
    <t>30,00 metros</t>
  </si>
  <si>
    <t>[30,00m³ - (3,14 x 0,30² x 30,00m)</t>
  </si>
  <si>
    <t>Trecho 1 - (165,00m x 9,00m) + Trecho 2 - (206,00m x 9,00m) + Trecho 3 - (195,00m x 9,00m) + Trecho 4 = (244,00m x 9,00m)</t>
  </si>
  <si>
    <t>Comprimento(m)</t>
  </si>
  <si>
    <t>VALOR (R$)</t>
  </si>
  <si>
    <t>% ITEM</t>
  </si>
  <si>
    <t>;</t>
  </si>
  <si>
    <t>Valores totais</t>
  </si>
  <si>
    <t>TOTAL GERAL SIMPLES</t>
  </si>
  <si>
    <t>TOTAL GERAL ACUMULADO</t>
  </si>
  <si>
    <t>210 DIAS</t>
  </si>
  <si>
    <t>240 DIAS</t>
  </si>
  <si>
    <t>270 DIAS</t>
  </si>
  <si>
    <t>300 DIAS</t>
  </si>
  <si>
    <t>330 DIAS</t>
  </si>
  <si>
    <t>360 DIAS</t>
  </si>
  <si>
    <t>RUA DIVA REBELO</t>
  </si>
  <si>
    <t xml:space="preserve"> CPU-23 </t>
  </si>
  <si>
    <t>BOCA DE LOBO EM CONCRETO ARMADO C/TAMPA - 1,40x1,40x1,50m</t>
  </si>
  <si>
    <t>RUA FLORIANO GONÇALVES</t>
  </si>
  <si>
    <t>RUA MARIA ROSA</t>
  </si>
  <si>
    <t>RUA PARQUE INDUSTRIAL</t>
  </si>
  <si>
    <t>PASS. RAIMUNDO PINHEIRO</t>
  </si>
  <si>
    <t>8.1</t>
  </si>
  <si>
    <t>8.2</t>
  </si>
  <si>
    <t>8.3</t>
  </si>
  <si>
    <t>8.4</t>
  </si>
  <si>
    <t>8.5</t>
  </si>
  <si>
    <t xml:space="preserve">8.1.1 </t>
  </si>
  <si>
    <t>8.1.2</t>
  </si>
  <si>
    <t>8.1.3</t>
  </si>
  <si>
    <t xml:space="preserve"> 8.2.1 </t>
  </si>
  <si>
    <t xml:space="preserve"> 8.2.2</t>
  </si>
  <si>
    <t xml:space="preserve">8.3.1 </t>
  </si>
  <si>
    <t>8.3.2</t>
  </si>
  <si>
    <t>8.3.3</t>
  </si>
  <si>
    <t>8.3.4</t>
  </si>
  <si>
    <t>8.3.5</t>
  </si>
  <si>
    <t xml:space="preserve">8.4.1 </t>
  </si>
  <si>
    <t xml:space="preserve">8.5.1 </t>
  </si>
  <si>
    <t>8.5.2</t>
  </si>
  <si>
    <t>9.1</t>
  </si>
  <si>
    <t>9.2</t>
  </si>
  <si>
    <t>9.3</t>
  </si>
  <si>
    <t>9.4</t>
  </si>
  <si>
    <t>9.5</t>
  </si>
  <si>
    <t>9.6</t>
  </si>
  <si>
    <t xml:space="preserve"> 9.1.1 </t>
  </si>
  <si>
    <t xml:space="preserve"> 9.1.2</t>
  </si>
  <si>
    <t xml:space="preserve"> 9.1.3</t>
  </si>
  <si>
    <t xml:space="preserve">9.2.1 </t>
  </si>
  <si>
    <t>9.2.2</t>
  </si>
  <si>
    <t xml:space="preserve">9.3.1 </t>
  </si>
  <si>
    <t>9.3.2</t>
  </si>
  <si>
    <t>9.3.3</t>
  </si>
  <si>
    <t>9.3.4</t>
  </si>
  <si>
    <t>9.3.5</t>
  </si>
  <si>
    <t xml:space="preserve">9.4.1 </t>
  </si>
  <si>
    <t>11.1</t>
  </si>
  <si>
    <t xml:space="preserve"> 11.1.1 </t>
  </si>
  <si>
    <t xml:space="preserve"> 11.1.2</t>
  </si>
  <si>
    <t xml:space="preserve"> 11.1.3</t>
  </si>
  <si>
    <t>11.2</t>
  </si>
  <si>
    <t xml:space="preserve">11.2.1 </t>
  </si>
  <si>
    <t>11.2.2</t>
  </si>
  <si>
    <t>11.3</t>
  </si>
  <si>
    <t xml:space="preserve">11.3.1 </t>
  </si>
  <si>
    <t>11.3.2</t>
  </si>
  <si>
    <t>11.3.3</t>
  </si>
  <si>
    <t>11.3.4</t>
  </si>
  <si>
    <t>11.3.5</t>
  </si>
  <si>
    <t xml:space="preserve"> 11.4 </t>
  </si>
  <si>
    <t xml:space="preserve"> 11.4.1 </t>
  </si>
  <si>
    <t xml:space="preserve"> 11.5.1 </t>
  </si>
  <si>
    <t xml:space="preserve"> 11.5.2</t>
  </si>
  <si>
    <t xml:space="preserve"> 11.6.1 </t>
  </si>
  <si>
    <t>12.1</t>
  </si>
  <si>
    <t>12.2</t>
  </si>
  <si>
    <t>12.3</t>
  </si>
  <si>
    <t>12.4</t>
  </si>
  <si>
    <t>12.5</t>
  </si>
  <si>
    <t>12.6</t>
  </si>
  <si>
    <t xml:space="preserve">12.1.1 </t>
  </si>
  <si>
    <t>12.1.2</t>
  </si>
  <si>
    <t>12.1.3</t>
  </si>
  <si>
    <t xml:space="preserve"> 12.2.1 </t>
  </si>
  <si>
    <t xml:space="preserve"> 12.2.2</t>
  </si>
  <si>
    <t xml:space="preserve">12.3.1 </t>
  </si>
  <si>
    <t>12.3.2</t>
  </si>
  <si>
    <t>12.3.3</t>
  </si>
  <si>
    <t>12.3.4</t>
  </si>
  <si>
    <t>12.3.5</t>
  </si>
  <si>
    <t xml:space="preserve">12.4.1 </t>
  </si>
  <si>
    <t xml:space="preserve">12.5.1 </t>
  </si>
  <si>
    <t>12.5.2</t>
  </si>
  <si>
    <t xml:space="preserve">12.6.1 </t>
  </si>
  <si>
    <t xml:space="preserve"> 12</t>
  </si>
  <si>
    <t xml:space="preserve"> 13</t>
  </si>
  <si>
    <t xml:space="preserve"> 14</t>
  </si>
  <si>
    <t xml:space="preserve"> 15</t>
  </si>
  <si>
    <t>2,00 M X 3,00M</t>
  </si>
  <si>
    <t>TRECHO 1= 759,06 m²
TRECHO 2= 1.212,37 m²
TOTAL= 1.971,43 m²</t>
  </si>
  <si>
    <t>TRECHO 1= 759,06 m² X 0,10m
TRECHO 2= 1.212,37 m² x 0,10 m
TOTAL= 1.971,43 m² x 0,10m= 197,14 m³</t>
  </si>
  <si>
    <t>TRECHO 1= 111.61 m X 2 Lados
TRECHO 2= 245.47 m X 2 Lados
TOTAL= 714,16 m</t>
  </si>
  <si>
    <t>67,00 m x 1,20m x 1,20 = 96,48 m³</t>
  </si>
  <si>
    <t>TRECHO 1= 62,00 m
TRECHO 2= 5,00 m
TOTAL= 67,00 m</t>
  </si>
  <si>
    <t>Volume reaterro = Volume escavado - Volume de tubo
Volume reaterro= 96,48m³ -[3,14x(0,40m)² x 67,00] = 62,81 M³</t>
  </si>
  <si>
    <t>TRECHO 1= 491,20 m²
TRECHO 2= 623,25 m²
TOTAL= 1.114,45 m²</t>
  </si>
  <si>
    <t>4,00 UNIDADES</t>
  </si>
  <si>
    <t>2,00 PONTOS</t>
  </si>
  <si>
    <t xml:space="preserve"> 1.1.1 </t>
  </si>
  <si>
    <t xml:space="preserve"> 1.1.2 </t>
  </si>
  <si>
    <t xml:space="preserve"> 1.1.3 </t>
  </si>
  <si>
    <t xml:space="preserve"> 1.2.1 </t>
  </si>
  <si>
    <t xml:space="preserve"> 1.2.2 </t>
  </si>
  <si>
    <t>RUA MARIO CURICA</t>
  </si>
  <si>
    <t>13.1</t>
  </si>
  <si>
    <t>13.2</t>
  </si>
  <si>
    <t>13.3</t>
  </si>
  <si>
    <t>13.4</t>
  </si>
  <si>
    <t>13.5</t>
  </si>
  <si>
    <t>13.6</t>
  </si>
  <si>
    <t xml:space="preserve"> 13.1.1 </t>
  </si>
  <si>
    <t xml:space="preserve"> 13.1.2</t>
  </si>
  <si>
    <t xml:space="preserve"> 13.1.3</t>
  </si>
  <si>
    <t xml:space="preserve"> 13.2.1 </t>
  </si>
  <si>
    <t xml:space="preserve"> 13.2.2</t>
  </si>
  <si>
    <t xml:space="preserve"> 13.3.1 </t>
  </si>
  <si>
    <t xml:space="preserve"> 13.4.1 </t>
  </si>
  <si>
    <t xml:space="preserve"> 13.6.1 </t>
  </si>
  <si>
    <t xml:space="preserve">(122,00m x 10,30m)+(115,00m x 10,00m)+(115,00m x 8,30m)			
</t>
  </si>
  <si>
    <t>(122,00m x 10,30m)+(115,00m x 10,00m)+(115,00m x 8,30m) x 0,20m</t>
  </si>
  <si>
    <t xml:space="preserve">352,00m x 2 lados			
</t>
  </si>
  <si>
    <t xml:space="preserve">(122,00m x 7,00m)+(115,00m x 6,70m)+(115,00m x 5,00m)			
</t>
  </si>
  <si>
    <t xml:space="preserve">3,00 pontos
</t>
  </si>
  <si>
    <t xml:space="preserve"> 1.3.2 </t>
  </si>
  <si>
    <t xml:space="preserve"> 1.3.3 </t>
  </si>
  <si>
    <t xml:space="preserve"> 1.3.4 </t>
  </si>
  <si>
    <t xml:space="preserve"> 1.3.5 </t>
  </si>
  <si>
    <t>RUA FRANCISCO JOSÉ DA ROCHA</t>
  </si>
  <si>
    <t>14.1</t>
  </si>
  <si>
    <t xml:space="preserve"> 14.1.1 </t>
  </si>
  <si>
    <t xml:space="preserve"> 14.1.2</t>
  </si>
  <si>
    <t xml:space="preserve"> 14.1.3</t>
  </si>
  <si>
    <t xml:space="preserve"> 14.2 </t>
  </si>
  <si>
    <t xml:space="preserve"> 14.2.1 </t>
  </si>
  <si>
    <t xml:space="preserve"> 14.2.2</t>
  </si>
  <si>
    <t xml:space="preserve"> 14.3 </t>
  </si>
  <si>
    <t xml:space="preserve"> 14.3.1 </t>
  </si>
  <si>
    <t xml:space="preserve"> 14.3.2</t>
  </si>
  <si>
    <t xml:space="preserve"> 14.3.3</t>
  </si>
  <si>
    <t xml:space="preserve"> 14.3.4</t>
  </si>
  <si>
    <t xml:space="preserve"> 14.3.5</t>
  </si>
  <si>
    <t xml:space="preserve"> 14.4 </t>
  </si>
  <si>
    <t xml:space="preserve"> 14.4.1 </t>
  </si>
  <si>
    <t xml:space="preserve"> 14.5.1 </t>
  </si>
  <si>
    <t xml:space="preserve"> 14.6.1 </t>
  </si>
  <si>
    <t>Área irreg.autocad - 3.133,95 conf.projeto</t>
  </si>
  <si>
    <t>3.133,95m² x 0,15m</t>
  </si>
  <si>
    <t>TRECHO : ANGELO / ESQUINA = 110,30 M X 2,00 LADOS=220,30 M
TRECHO : ESQUINA / FINAL = 230,97 M X 2,00 LADOS= 461,94 M
TOTAL= 682,24 M</t>
  </si>
  <si>
    <t xml:space="preserve">largura x profundidade x comprimento= 
TUBO 600mm= 1,0m x 1,05m x 67,00m= 70,35M³
</t>
  </si>
  <si>
    <t xml:space="preserve">67,00 metros
</t>
  </si>
  <si>
    <t xml:space="preserve">2,00 unidades
</t>
  </si>
  <si>
    <t>Volume reaterro = Volume escavado - Volume de tubo
Volume reaterro= 70,35m³ - [3,14 x (0,30m)² x 70,35m] 
TOTAL=50,46M³</t>
  </si>
  <si>
    <t>área irreg.autocad - 2.007,76m² conforme projeto</t>
  </si>
  <si>
    <t>1 unidade</t>
  </si>
  <si>
    <t>ESTRADA DA PROJETA 2</t>
  </si>
  <si>
    <t>ESTRADA PROJETADA 2</t>
  </si>
  <si>
    <t>RUA BOA VISTA</t>
  </si>
  <si>
    <t>RUA MAURICIO DE SOUZA</t>
  </si>
  <si>
    <t xml:space="preserve">15.1 </t>
  </si>
  <si>
    <t xml:space="preserve"> 15.1.1 </t>
  </si>
  <si>
    <t xml:space="preserve"> 15.1.2</t>
  </si>
  <si>
    <t xml:space="preserve"> 15.1.3</t>
  </si>
  <si>
    <t xml:space="preserve"> 15.2 </t>
  </si>
  <si>
    <t xml:space="preserve"> 15.3 </t>
  </si>
  <si>
    <t xml:space="preserve"> 15.2.1 </t>
  </si>
  <si>
    <t xml:space="preserve"> 15.2.2 </t>
  </si>
  <si>
    <t xml:space="preserve"> 15.3.1 </t>
  </si>
  <si>
    <t xml:space="preserve"> 15.3.2</t>
  </si>
  <si>
    <t xml:space="preserve"> 15.3.3</t>
  </si>
  <si>
    <t xml:space="preserve"> 15.3.4</t>
  </si>
  <si>
    <t xml:space="preserve"> 15.3.5</t>
  </si>
  <si>
    <t xml:space="preserve"> 15.5.1 </t>
  </si>
  <si>
    <t xml:space="preserve"> 15.5.2</t>
  </si>
  <si>
    <t xml:space="preserve"> 15.6.1 </t>
  </si>
  <si>
    <t>16.1</t>
  </si>
  <si>
    <t xml:space="preserve"> 16.1.1 </t>
  </si>
  <si>
    <t xml:space="preserve"> 16.1.2</t>
  </si>
  <si>
    <t xml:space="preserve"> 16.1.3</t>
  </si>
  <si>
    <t xml:space="preserve"> 16.2 </t>
  </si>
  <si>
    <t xml:space="preserve"> 16.2.1 </t>
  </si>
  <si>
    <t xml:space="preserve"> 16.2.2</t>
  </si>
  <si>
    <t xml:space="preserve"> 16.3 </t>
  </si>
  <si>
    <t xml:space="preserve"> 16.3.1 </t>
  </si>
  <si>
    <t xml:space="preserve"> 16.3.2</t>
  </si>
  <si>
    <t xml:space="preserve"> 16.3.3</t>
  </si>
  <si>
    <t xml:space="preserve"> 16.3.4</t>
  </si>
  <si>
    <t xml:space="preserve"> 16.3.5</t>
  </si>
  <si>
    <t xml:space="preserve"> 16.3.6</t>
  </si>
  <si>
    <t xml:space="preserve"> 16.3.7</t>
  </si>
  <si>
    <t xml:space="preserve"> 16.4 </t>
  </si>
  <si>
    <t xml:space="preserve"> 16.4.1 </t>
  </si>
  <si>
    <t xml:space="preserve"> 16.5.1 </t>
  </si>
  <si>
    <t xml:space="preserve"> 16.5.2</t>
  </si>
  <si>
    <t xml:space="preserve"> 16.6.1 </t>
  </si>
  <si>
    <t xml:space="preserve"> 16</t>
  </si>
  <si>
    <t xml:space="preserve"> 17</t>
  </si>
  <si>
    <t>RUA SÃO JOÃO BATISTA</t>
  </si>
  <si>
    <t xml:space="preserve"> 17.1 </t>
  </si>
  <si>
    <t xml:space="preserve"> 17.2 </t>
  </si>
  <si>
    <t xml:space="preserve"> 17.3 </t>
  </si>
  <si>
    <t xml:space="preserve"> 17.4 </t>
  </si>
  <si>
    <t xml:space="preserve"> 18</t>
  </si>
  <si>
    <t xml:space="preserve"> 19</t>
  </si>
  <si>
    <t>RUA SANTANA</t>
  </si>
  <si>
    <t xml:space="preserve"> 18.1 </t>
  </si>
  <si>
    <t xml:space="preserve"> 18.1.1 </t>
  </si>
  <si>
    <t xml:space="preserve"> 18.1.2</t>
  </si>
  <si>
    <t xml:space="preserve"> 18.1.3</t>
  </si>
  <si>
    <t xml:space="preserve"> 18.2 </t>
  </si>
  <si>
    <t xml:space="preserve"> 18.2.1 </t>
  </si>
  <si>
    <t xml:space="preserve"> 18.2.2</t>
  </si>
  <si>
    <t xml:space="preserve"> 18.3 </t>
  </si>
  <si>
    <t xml:space="preserve"> 18.3.1 </t>
  </si>
  <si>
    <t xml:space="preserve"> 18.4 </t>
  </si>
  <si>
    <t xml:space="preserve"> 18.4.1 </t>
  </si>
  <si>
    <t xml:space="preserve"> 18.5.1 </t>
  </si>
  <si>
    <t xml:space="preserve"> 18.6.1 </t>
  </si>
  <si>
    <t>784,99m² x 0,10m</t>
  </si>
  <si>
    <t xml:space="preserve">108,56 m X 2 Lados = 217,12m </t>
  </si>
  <si>
    <t xml:space="preserve">47,00 m x 1,00m x 1,00 </t>
  </si>
  <si>
    <t>7,00 m + 40,00 m = 47,00 m</t>
  </si>
  <si>
    <t>2,00 UN</t>
  </si>
  <si>
    <t>Volume reaterro = Volume escavado - Volume de tubo
Volume reaterro= 47,00m³ -[3,14x(0,30m)² x 47,00] = 33,71 M³</t>
  </si>
  <si>
    <t>Área irreg. Autocad - 524,45m² conforme projeto</t>
  </si>
  <si>
    <t>2,00  unidades</t>
  </si>
  <si>
    <t>Área irreg.autocad - 784,99m²conforme projeto</t>
  </si>
  <si>
    <t>5,00 unidades</t>
  </si>
  <si>
    <t>960,89 m² + 434,64 m² = 1.395,53 m²</t>
  </si>
  <si>
    <t>1.395,53m2 x 0,10m</t>
  </si>
  <si>
    <t xml:space="preserve">181,10 m X 2 Lados = 362,20 m </t>
  </si>
  <si>
    <t xml:space="preserve">229 m x 1,00m x 1,00 </t>
  </si>
  <si>
    <t>229,00 m</t>
  </si>
  <si>
    <t>13,00 UN</t>
  </si>
  <si>
    <t>Volume reaterro = Volume escavado - Volume de tubo
Volume reaterro= 362,20m³ -[3,14x(0,30m)² x 229,00] =  297,48 m³</t>
  </si>
  <si>
    <t>2,00 undades</t>
  </si>
  <si>
    <t>TRECHO 1= 414,59 m² + 199,60 m²
TRECHO 2= 373,58 m² + 185,35 m²
TOTAL= 1.173,12 m²</t>
  </si>
  <si>
    <t>1.173,12m² x 0,10m</t>
  </si>
  <si>
    <t>TRECHO 1= 83,17 m X 2 Lados
TRECHO 2= 77,23 m X 2 Lados
TOTAL= 320,80 m</t>
  </si>
  <si>
    <t>TRECHO 1=85,00 m x 1,20m x 1,20 = 122,40m³
TRECHO 2=101,00 m x 1,20m x 1,20 = 145,44 m³
TOTAL= 267,84 m³</t>
  </si>
  <si>
    <t>TRECHO 1= 85,00 m
TRECHO 2= 101,00 m
TOTAL= 186 m</t>
  </si>
  <si>
    <t>15,00 un</t>
  </si>
  <si>
    <t>Volume reaterro = Volume escavado - Volume de tubo
Volume reaterro= 267,84m³ -[3,14x(0,40m)² x 186,00] = 174,39 M³</t>
  </si>
  <si>
    <t>TRECHO 1= 414,59 m² 
TRECHO 2= 373,58 m² 
TOTAL= 788,17 m²</t>
  </si>
  <si>
    <t>3,00 unidades</t>
  </si>
  <si>
    <t>TRECHO 1= 1.161,48 m²
TRECHO 2= 688.63 m² + 275,23 m²
TRECHO 3= 2724.15 + 524,70 m²
TOTAL=  5.374,19 m²</t>
  </si>
  <si>
    <t>5.374,19m² x 0,10m</t>
  </si>
  <si>
    <t>TRECHO 1= 206,81 m X 2 Lados
TRECHO 2= 114,68m  X 2 Lados
TRECHO 3= 349,80m  X 2 Lados
TOTAL=  1.342,58m</t>
  </si>
  <si>
    <t>TRECHO 1= 0
TRECHO 2= 14,00 m x 1,00m x 1,00m
TRECHO 3= 23,00 m x 1,00m 1,00m
TOTAL=  37,00m³</t>
  </si>
  <si>
    <t>TRECHO 1= 0
TRECHO 2= 14,00 m
TRECHO 3= 23,00 m
TOTAL=  37,00m</t>
  </si>
  <si>
    <t>Volume reaterro = Volume escavado - Volume de tubo
Volume reaterro= 37m³ -[3,14x(0,30m)² x 37,00] =  26,54 m³</t>
  </si>
  <si>
    <t>9,00 unidades</t>
  </si>
  <si>
    <t xml:space="preserve"> 15.4 </t>
  </si>
  <si>
    <t xml:space="preserve"> 15.4.1 </t>
  </si>
  <si>
    <t>TRECHO 1= 1161.48 m²
TRECHO 2= 688.63 m²
TRECHO 3= 2724.15 m²
TOTAL=  4.574,56 m²
COLETADA PELO AUTO CAD</t>
  </si>
  <si>
    <t>TRECHO 1= 493.28 m² + 207,72 m²
TRECHO 2= 395.32 m² + 166,41 m²
TRECHO 3= 388.86 m² + 163,48 m²
TOTAL=  1.815,07 m²</t>
  </si>
  <si>
    <t>1.815,07m² x 0,10m</t>
  </si>
  <si>
    <t>TRECHO 1= 86.55 m x 2 lados
TRECHO 2= 69.34 x 2 lados
TRECHO 3= 68.12 x 2 lados
TOTAL=  448,02 m</t>
  </si>
  <si>
    <t>tubo 600mm= 136m x 1,00 m x 1,00m
tubo 800mm= 225m x 1,20 m x 1,20m
TOTAL= 460 m³</t>
  </si>
  <si>
    <t>tubo 600mm= 136m</t>
  </si>
  <si>
    <t>tubo 800mm= 225m</t>
  </si>
  <si>
    <t>8,00 un</t>
  </si>
  <si>
    <t>3,00 un</t>
  </si>
  <si>
    <t>Volume reaterro = Volume escavado - Volume de tubo
Volume reaterro= 460m³ -[3,14x(0,30m)² x 136,00] - [3,14x(0,40m)² x 225,00] =  308,52 m³</t>
  </si>
  <si>
    <t>TRECHO 1= 493.28 m² 
TRECHO 2= 395.32 m² 
TRECHO 3= 388.86 m²
TOTAL=  1.277,46 m²</t>
  </si>
  <si>
    <t>6,00 pontos</t>
  </si>
  <si>
    <t>6,00 unidades</t>
  </si>
  <si>
    <t>Trecho 1 - (110,00m x 8,00m) + Trecho 2 - (131,00m x 8,00m) + Trecho 3 - (70,00m x 8,00m) + Trecho 4 - (116,00m x 8,00m)</t>
  </si>
  <si>
    <t>3.146,00m² x 0,10m</t>
  </si>
  <si>
    <t>Trecho 1 - (206,00m) + Trecho 2 - (256,00m) + Trecho 3 - (128,00m) + Trecho 4 - (226,00m)</t>
  </si>
  <si>
    <t>(1,00m x 1,00m x 77,00m)</t>
  </si>
  <si>
    <t>77,00 metros</t>
  </si>
  <si>
    <t>[77,00m³-(3,14 x 0,30m²x 77,00m)</t>
  </si>
  <si>
    <t>Trecho 1 - (110,00m x 4,70m) + Trecho 2 - (131,00m x 4,70m) + Trecho 3 - (70,00m x 4,70m) + Trecho 4 - (116,00m x 4,70m)</t>
  </si>
  <si>
    <t>Trecho 1 - (163,00m x 8,00m) + Trecho 2 - (151,00m x 8,00m) + Trecho 3 - (71,00m x 8,00m) + Trecho 4 - (72,00m x 8,00m)</t>
  </si>
  <si>
    <t>3.656,00m² x 0,10m</t>
  </si>
  <si>
    <t>Trecho 1 - (314,00m) + Trecho 2 - (289,00m) + Trecho 3 - (135,00m) + Trecho 4 - (132,00m)</t>
  </si>
  <si>
    <t>Trecho 1 - (163,00m x 4,70m) + Trecho 2 - (151,00m x 4,70m) + Trecho 3 - (71,00m x 4,70m) + Trecho 4 - (72,00m x 4,70m)</t>
  </si>
  <si>
    <t>7,00 pontos</t>
  </si>
  <si>
    <t xml:space="preserve">RUA LOURENÇO BORGES </t>
  </si>
  <si>
    <t xml:space="preserve"> 20</t>
  </si>
  <si>
    <t xml:space="preserve"> 21</t>
  </si>
  <si>
    <t xml:space="preserve">Trecho 1 - (103,00m x 6,70m) + Trecho 2 - (89,00m x 5,85m) + Trecho 3 - (89,00m x 7,20m) </t>
  </si>
  <si>
    <t>1.851,77m² x 0,10m</t>
  </si>
  <si>
    <t xml:space="preserve">Trecho 1 - (206,00m) + Trecho 2 - (169,00m) + Trecho 3 - (169,00m) </t>
  </si>
  <si>
    <t xml:space="preserve">Trecho 1 - (103,00m x 5,80m) + Trecho 2 - (89,00m x 4,95m) + Trecho 3 - (89,00m x 6,30m) </t>
  </si>
  <si>
    <t xml:space="preserve"> 1.3.7 </t>
  </si>
  <si>
    <t>RUA CAZUZA FARIAS DA COSTA</t>
  </si>
  <si>
    <t xml:space="preserve"> 19.1 </t>
  </si>
  <si>
    <t xml:space="preserve"> 19.1.1 </t>
  </si>
  <si>
    <t xml:space="preserve"> 19.1.2</t>
  </si>
  <si>
    <t xml:space="preserve"> 19.1.3</t>
  </si>
  <si>
    <t xml:space="preserve"> 19.2 </t>
  </si>
  <si>
    <t xml:space="preserve"> 19.2.1 </t>
  </si>
  <si>
    <t xml:space="preserve"> 19.2.2</t>
  </si>
  <si>
    <t xml:space="preserve"> 19.3 </t>
  </si>
  <si>
    <t xml:space="preserve"> 19.3.1 </t>
  </si>
  <si>
    <t xml:space="preserve"> 19.4 </t>
  </si>
  <si>
    <t xml:space="preserve"> 19.4.1 </t>
  </si>
  <si>
    <t xml:space="preserve"> 19.5 </t>
  </si>
  <si>
    <t xml:space="preserve"> 19.5.1 </t>
  </si>
  <si>
    <t xml:space="preserve"> 19.6 </t>
  </si>
  <si>
    <t xml:space="preserve"> 19.6.1 </t>
  </si>
  <si>
    <t xml:space="preserve"> 22</t>
  </si>
  <si>
    <t xml:space="preserve">20.1 </t>
  </si>
  <si>
    <t xml:space="preserve"> 20.1.1 </t>
  </si>
  <si>
    <t xml:space="preserve"> 20.1.2</t>
  </si>
  <si>
    <t xml:space="preserve"> 20.1.3</t>
  </si>
  <si>
    <t xml:space="preserve">20.2 </t>
  </si>
  <si>
    <t xml:space="preserve">20.2.1 </t>
  </si>
  <si>
    <t>20.2.2</t>
  </si>
  <si>
    <t xml:space="preserve">20.3 </t>
  </si>
  <si>
    <t xml:space="preserve"> 20.3.1 </t>
  </si>
  <si>
    <t xml:space="preserve"> 20.3.2</t>
  </si>
  <si>
    <t xml:space="preserve"> 20.3.3</t>
  </si>
  <si>
    <t xml:space="preserve"> 20.3.4</t>
  </si>
  <si>
    <t xml:space="preserve"> 20.3.5</t>
  </si>
  <si>
    <t xml:space="preserve"> 20.3.6</t>
  </si>
  <si>
    <t xml:space="preserve"> 20.3.7</t>
  </si>
  <si>
    <t xml:space="preserve"> 20.4 </t>
  </si>
  <si>
    <t xml:space="preserve">20.4.1 </t>
  </si>
  <si>
    <t xml:space="preserve"> 20.5.1 </t>
  </si>
  <si>
    <t xml:space="preserve"> 20.6.1 </t>
  </si>
  <si>
    <t>RUA AFUÁ</t>
  </si>
  <si>
    <t xml:space="preserve"> 21.1 </t>
  </si>
  <si>
    <t xml:space="preserve">21.1.1 </t>
  </si>
  <si>
    <t>21.1.2</t>
  </si>
  <si>
    <t>21.1.3</t>
  </si>
  <si>
    <t xml:space="preserve"> 21.2 </t>
  </si>
  <si>
    <t xml:space="preserve"> 21.2.1 </t>
  </si>
  <si>
    <t xml:space="preserve"> 21.2.2</t>
  </si>
  <si>
    <t xml:space="preserve">2 1.3 </t>
  </si>
  <si>
    <t xml:space="preserve"> 21.3.1 </t>
  </si>
  <si>
    <t xml:space="preserve"> 21.3.2</t>
  </si>
  <si>
    <t xml:space="preserve"> 21.3.3</t>
  </si>
  <si>
    <t xml:space="preserve"> 21.3.4</t>
  </si>
  <si>
    <t xml:space="preserve"> 21.3.5</t>
  </si>
  <si>
    <t xml:space="preserve">2 1.4 </t>
  </si>
  <si>
    <t xml:space="preserve"> 21.4.1 </t>
  </si>
  <si>
    <t xml:space="preserve">2 1.5 </t>
  </si>
  <si>
    <t xml:space="preserve"> 21.5.1 </t>
  </si>
  <si>
    <t xml:space="preserve"> 21.5.2 </t>
  </si>
  <si>
    <t xml:space="preserve">2 1.6 </t>
  </si>
  <si>
    <t xml:space="preserve"> 21.6.1 </t>
  </si>
  <si>
    <t xml:space="preserve">Trecho 1 - (43,00m x 9,30m) + Trecho 2 - (67,00m x 9,30m) + Trecho 3 - (80,00m x 9,30m) </t>
  </si>
  <si>
    <t>1.767,00m² x 0,10m</t>
  </si>
  <si>
    <t xml:space="preserve">Trecho 1 - (70,00m) + Trecho 2 - (124,00m ) + Trecho 3 - (160,00m) </t>
  </si>
  <si>
    <t>(1,00m x 1,00m x 134,00m)+(1,20m x 1,50m x 225,00m)</t>
  </si>
  <si>
    <t>[539,00m³-[(3,14 x 0,30² x 134,00m)+(3,14 x 0,50² x  225,00m)}</t>
  </si>
  <si>
    <t xml:space="preserve">Trecho 1 - (43,00m x 6,00m) + Trecho 2 - (67,00m x 6,00m) + Trecho 3 - (80,00m x 6,00m) </t>
  </si>
  <si>
    <t>4,00 pontos</t>
  </si>
  <si>
    <t>2022.53 m²- COLETADO AUTOCAD</t>
  </si>
  <si>
    <t>2.022,53m² x 0,10m</t>
  </si>
  <si>
    <t>298.92 m x 2 lados= 597,84 m</t>
  </si>
  <si>
    <t>8,00m x 1,20 m 1,20m 
TOTAL=11,52 m³</t>
  </si>
  <si>
    <t>8,00m</t>
  </si>
  <si>
    <t>2,00 un</t>
  </si>
  <si>
    <t>Volume reaterro = Volume escavado - Volume de tubo
Volume reaterro= 11,52m³ -[3,14x(0,40m)² x 8,00] = 7,50 M³</t>
  </si>
  <si>
    <t>3,00 unifdades</t>
  </si>
  <si>
    <t>RUA ÁREA VERDE 2</t>
  </si>
  <si>
    <t xml:space="preserve"> 22.1 </t>
  </si>
  <si>
    <t xml:space="preserve">22.1.1 </t>
  </si>
  <si>
    <t>22.1.2</t>
  </si>
  <si>
    <t>22.1.3</t>
  </si>
  <si>
    <t xml:space="preserve">22.2 </t>
  </si>
  <si>
    <t xml:space="preserve"> 22.2.1 </t>
  </si>
  <si>
    <t xml:space="preserve"> 22.2.2</t>
  </si>
  <si>
    <t xml:space="preserve">22.3 </t>
  </si>
  <si>
    <t xml:space="preserve">22.3.1 </t>
  </si>
  <si>
    <t>22.3.2</t>
  </si>
  <si>
    <t>22.3.3</t>
  </si>
  <si>
    <t>22.3.4</t>
  </si>
  <si>
    <t>22.3.5</t>
  </si>
  <si>
    <t>22.3.6</t>
  </si>
  <si>
    <t>22.3.7</t>
  </si>
  <si>
    <t xml:space="preserve"> 22.4 </t>
  </si>
  <si>
    <t xml:space="preserve"> 22.4.1 </t>
  </si>
  <si>
    <t xml:space="preserve">22.5 </t>
  </si>
  <si>
    <t xml:space="preserve">22.5.1 </t>
  </si>
  <si>
    <t xml:space="preserve">22.6 </t>
  </si>
  <si>
    <t xml:space="preserve">22.6.1 </t>
  </si>
  <si>
    <t>162,30m x 7,,65m</t>
  </si>
  <si>
    <t>162,30m x 7,,65m x 0,10m</t>
  </si>
  <si>
    <t>317,40 metros</t>
  </si>
  <si>
    <t>(1,00m x 1,00m x 15,00m)+(1,20m x 1,50m x 245,00m)</t>
  </si>
  <si>
    <t>15,00 metros</t>
  </si>
  <si>
    <t>245,00 metros</t>
  </si>
  <si>
    <t>8,00 unidades</t>
  </si>
  <si>
    <t>[456,00m³ -(3,14 x 0,30² x 15,00m)+(3,14 x 0,40² x 245,00m)</t>
  </si>
  <si>
    <t>162,30m x 6,,75m</t>
  </si>
  <si>
    <t>PRAZO:360 Dias</t>
  </si>
  <si>
    <t>360 Dias</t>
  </si>
  <si>
    <t>PRAZO: 360 Dias</t>
  </si>
  <si>
    <t>PASSAGEM CAJUAL</t>
  </si>
  <si>
    <t>23.1</t>
  </si>
  <si>
    <t xml:space="preserve"> 23.1.1 </t>
  </si>
  <si>
    <t xml:space="preserve"> 23.1.2</t>
  </si>
  <si>
    <t xml:space="preserve"> 23.1.3</t>
  </si>
  <si>
    <t xml:space="preserve">23.2 </t>
  </si>
  <si>
    <t xml:space="preserve">23.2.1 </t>
  </si>
  <si>
    <t>23.2.2</t>
  </si>
  <si>
    <t xml:space="preserve"> 23.3 </t>
  </si>
  <si>
    <t xml:space="preserve">23.3.1 </t>
  </si>
  <si>
    <t xml:space="preserve">23.4 </t>
  </si>
  <si>
    <t xml:space="preserve"> 23.4.1 </t>
  </si>
  <si>
    <t xml:space="preserve">23.5 </t>
  </si>
  <si>
    <t xml:space="preserve"> 23.5.1 </t>
  </si>
  <si>
    <t xml:space="preserve"> 23.5.2</t>
  </si>
  <si>
    <t xml:space="preserve">23.6 </t>
  </si>
  <si>
    <t xml:space="preserve"> 23.6.1 </t>
  </si>
  <si>
    <t>1002.27 m²- COLETADO AUTOCAD</t>
  </si>
  <si>
    <t xml:space="preserve">1,00 ponto
</t>
  </si>
  <si>
    <t xml:space="preserve">1,00 unidade
</t>
  </si>
  <si>
    <t>1002,27m² x 0,10m</t>
  </si>
  <si>
    <t xml:space="preserve">323.87m  X 2 Lados = 647,74 m </t>
  </si>
  <si>
    <t>PASSAGEM SANTA CRUZ</t>
  </si>
  <si>
    <t xml:space="preserve">24.1 </t>
  </si>
  <si>
    <t xml:space="preserve"> 24.1.1 </t>
  </si>
  <si>
    <t xml:space="preserve"> 24.1.2</t>
  </si>
  <si>
    <t xml:space="preserve"> 24.1.3</t>
  </si>
  <si>
    <t xml:space="preserve">24.2 </t>
  </si>
  <si>
    <t xml:space="preserve">24.3 </t>
  </si>
  <si>
    <t xml:space="preserve">24.3.1 </t>
  </si>
  <si>
    <t>24.3.2</t>
  </si>
  <si>
    <t>24.3.3</t>
  </si>
  <si>
    <t>24.3.4</t>
  </si>
  <si>
    <t>24.3.5</t>
  </si>
  <si>
    <t xml:space="preserve">24.4 </t>
  </si>
  <si>
    <t xml:space="preserve">24.4.1 </t>
  </si>
  <si>
    <t>24.2.1</t>
  </si>
  <si>
    <t>24.2.2</t>
  </si>
  <si>
    <t>Trecho 1 - (93,00m x 10,65m) + Trecho 2 - (54,00m x 6,35m)</t>
  </si>
  <si>
    <t>1.333,25m² x 0,10m</t>
  </si>
  <si>
    <t>Trecho 1 - (184,00m) + Trecho 2 - (96,00m)</t>
  </si>
  <si>
    <t>1,00m x 1,00m x 29,00m</t>
  </si>
  <si>
    <t>29,00 metros</t>
  </si>
  <si>
    <t>[29,00m³ -(3,14 x 0,30² x 29,00m)</t>
  </si>
  <si>
    <t>Trecho 1 - (93,00m x 9,75m) + Trecho 2 - (54,00m x 5,45m)</t>
  </si>
  <si>
    <t>RUA JOSÉ RINALDO</t>
  </si>
  <si>
    <t xml:space="preserve"> 25.1 </t>
  </si>
  <si>
    <t xml:space="preserve">25.1.1 </t>
  </si>
  <si>
    <t>25.1.2</t>
  </si>
  <si>
    <t>25.1.3</t>
  </si>
  <si>
    <t xml:space="preserve">25.2 </t>
  </si>
  <si>
    <t xml:space="preserve">25.2.1 </t>
  </si>
  <si>
    <t>25.2.2</t>
  </si>
  <si>
    <t xml:space="preserve">25.3 </t>
  </si>
  <si>
    <t xml:space="preserve">25.3.1 </t>
  </si>
  <si>
    <t>25.3.2</t>
  </si>
  <si>
    <t>25.3.3</t>
  </si>
  <si>
    <t>25.3.4</t>
  </si>
  <si>
    <t>25.3.5</t>
  </si>
  <si>
    <t>25.3.6</t>
  </si>
  <si>
    <t>25.3.7</t>
  </si>
  <si>
    <t xml:space="preserve"> 25.4 </t>
  </si>
  <si>
    <t xml:space="preserve"> 25.4.1 </t>
  </si>
  <si>
    <t xml:space="preserve"> 25.5 </t>
  </si>
  <si>
    <t xml:space="preserve"> 25.5.1 </t>
  </si>
  <si>
    <t xml:space="preserve"> 25.5.2</t>
  </si>
  <si>
    <t xml:space="preserve">25.6.1 </t>
  </si>
  <si>
    <t>72,00m x 6,80m</t>
  </si>
  <si>
    <t>72,00m x 6,80m x 0,10m</t>
  </si>
  <si>
    <t>72,00m x 2 lados</t>
  </si>
  <si>
    <t>[(1,00m x 1,00m x 76,00m)+(1,20m x 1,50m x 114,00m)]</t>
  </si>
  <si>
    <t>76,00 metros</t>
  </si>
  <si>
    <t>114,00 metros</t>
  </si>
  <si>
    <t>[281,20m³ - [(3,14 x 0,30² x 76,00m)+(3,14x 0,40² x 114m)]</t>
  </si>
  <si>
    <t>72,00m x 5,90m</t>
  </si>
  <si>
    <t xml:space="preserve">26.1 </t>
  </si>
  <si>
    <t xml:space="preserve">26.1.1 </t>
  </si>
  <si>
    <t>26.1.2</t>
  </si>
  <si>
    <t>26.1.3</t>
  </si>
  <si>
    <t xml:space="preserve">26.2 </t>
  </si>
  <si>
    <t xml:space="preserve"> 26.2.1 </t>
  </si>
  <si>
    <t xml:space="preserve"> 26.2.2</t>
  </si>
  <si>
    <t xml:space="preserve">26.3 </t>
  </si>
  <si>
    <t xml:space="preserve">26.3.1 </t>
  </si>
  <si>
    <t>26.3.2</t>
  </si>
  <si>
    <t>26.3.3</t>
  </si>
  <si>
    <t>26.3.4</t>
  </si>
  <si>
    <t>26.3.5</t>
  </si>
  <si>
    <t>26.3.6</t>
  </si>
  <si>
    <t xml:space="preserve"> 26.4 </t>
  </si>
  <si>
    <t xml:space="preserve"> 26.4.1 </t>
  </si>
  <si>
    <t xml:space="preserve"> 26.5 </t>
  </si>
  <si>
    <t xml:space="preserve">26.5.1 </t>
  </si>
  <si>
    <t>26.5.2</t>
  </si>
  <si>
    <t xml:space="preserve">26.6 </t>
  </si>
  <si>
    <t xml:space="preserve"> 26.6.1 </t>
  </si>
  <si>
    <t>PASSAGEM SEMPRE COM DEUS</t>
  </si>
  <si>
    <t>138,00m x 6,30m</t>
  </si>
  <si>
    <t>869,40m² x 0,10m</t>
  </si>
  <si>
    <t>138,00m x 2 lados</t>
  </si>
  <si>
    <t>(1,20m x 1,50m x 154,00m)</t>
  </si>
  <si>
    <t>154,00 metros</t>
  </si>
  <si>
    <t>[277,20m³ - (3,14 x 0,40² x 154,00m)]</t>
  </si>
  <si>
    <t>138,00m x 5,40m</t>
  </si>
  <si>
    <t xml:space="preserve"> 10.1 </t>
  </si>
  <si>
    <t xml:space="preserve"> 10.1.1 </t>
  </si>
  <si>
    <t xml:space="preserve"> 10.1.2</t>
  </si>
  <si>
    <t xml:space="preserve"> 10.1.3</t>
  </si>
  <si>
    <t xml:space="preserve"> 10.2 </t>
  </si>
  <si>
    <t xml:space="preserve"> 10.2.1 </t>
  </si>
  <si>
    <t xml:space="preserve"> 10.2.2</t>
  </si>
  <si>
    <t xml:space="preserve"> 10.3 </t>
  </si>
  <si>
    <t xml:space="preserve"> 10.3.1 </t>
  </si>
  <si>
    <t xml:space="preserve"> 10.4 </t>
  </si>
  <si>
    <t xml:space="preserve"> 10.4.1 </t>
  </si>
  <si>
    <t xml:space="preserve"> 10.5.1 </t>
  </si>
  <si>
    <t xml:space="preserve"> 10.5.2</t>
  </si>
  <si>
    <t xml:space="preserve"> 10.6.1 </t>
  </si>
  <si>
    <t>9404,90m2 x 0,10m</t>
  </si>
  <si>
    <t xml:space="preserve">TECHO 1= 639,42 m²
TECHO 2= 333,67 m²
TRECHO 3= 1.670,48 m²
TRECHO 4: 573,42 m²
TRECHO 5: 958,43 m²
TRECHO 6: 1.709,66 m²
TRECHO 7: 1.983,28 m²
TRECHO 8: 1.094,60 m²
TOTAL= 9.404,90 m²
</t>
  </si>
  <si>
    <t>TECHO 1= 80.92 m X 2 LADOS
TECHO 2= 98.14 m X 2 LADOS
TRECHO 3= 211.42 m X 2 LADOS
TRECHO 4= 101.42 m X 2 LADOS
TRECHO 5= 119.16 m X 2 LADOS
TRECHO 6= 223.8 m X 2 LADOS
TRECHO 7= 244,85m X 2 LADOS
TRECHO 8= 127,28m X 2 LADOS
TOTAL= 2.413,98 m</t>
  </si>
  <si>
    <t>TECHO 1= 445.22 m²
TECHO 2= 540.08 m²
TRECHO 3= 1163.08 m²
TRECHO 4= 573.42 m²
TRECHO 5= 672.45 m²
TRECHO 6= 1.172.54m²
TRECHO 7= 1.395,64m²
TRECHO 8= 789,13m²
TOTAL= 6.751,56m²</t>
  </si>
  <si>
    <t>RUA MARIA MELO</t>
  </si>
  <si>
    <t xml:space="preserve">27.1 </t>
  </si>
  <si>
    <t xml:space="preserve">27.1.1 </t>
  </si>
  <si>
    <t>27.1.2</t>
  </si>
  <si>
    <t>27.1.3</t>
  </si>
  <si>
    <t xml:space="preserve">27.2 </t>
  </si>
  <si>
    <t xml:space="preserve">27.2.1 </t>
  </si>
  <si>
    <t>27.2.2</t>
  </si>
  <si>
    <t xml:space="preserve">27.3 </t>
  </si>
  <si>
    <t xml:space="preserve">27.3.1 </t>
  </si>
  <si>
    <t>27.3.2</t>
  </si>
  <si>
    <t>27.3.3</t>
  </si>
  <si>
    <t>27.3.4</t>
  </si>
  <si>
    <t>27.3.5</t>
  </si>
  <si>
    <t xml:space="preserve">27.4 </t>
  </si>
  <si>
    <t xml:space="preserve">27.4.1 </t>
  </si>
  <si>
    <t xml:space="preserve">27.5.1 </t>
  </si>
  <si>
    <t>27.5.2</t>
  </si>
  <si>
    <t xml:space="preserve">27.6.1 </t>
  </si>
  <si>
    <t>TRECHO 1= 243.23 m² + 116,18 m²
TRECHO 2= 343.56  m² + 163,27 m²
TRECHO 3= 375.30 m² + 177,98 m²
TRECHO 4= 387.55 m² + 184,72 m²
TOTAL=  1.992,24 m²</t>
  </si>
  <si>
    <t>1.992,24m³ x 0,10m</t>
  </si>
  <si>
    <t>TRECHO 1= 48.41 m  x 2 Lados
TRECHO 2= 68.03 m x 2 Lados
TRECHO 3= 74.16 m x 2 Lados
TRECHO 4= 76.97 m x 2 Lados
TOTAL=  535,14 m</t>
  </si>
  <si>
    <t>tubo 600mm= 405.00 m x 1,00 m x 1,00m
TOTAL= 405.00 m³</t>
  </si>
  <si>
    <t>405,00 metros</t>
  </si>
  <si>
    <t>21,00 unidades</t>
  </si>
  <si>
    <t>Volume reaterro = Volume escavado - Volume de tubo
Volume reaterro= 405m³ -[3,14x(0,30m)² x 405,00]  =  290,54 m³</t>
  </si>
  <si>
    <t>TRECHO 1= 243.23 m² 
TRECHO 2= 343.56  m² 
TRECHO 3= 375.30 m²
TRECHO 4= 387.55 m² 
TOTAL=  1.349,64 m²</t>
  </si>
  <si>
    <t>7,00 unidades</t>
  </si>
  <si>
    <t>RUA INEZ BREVES</t>
  </si>
  <si>
    <t xml:space="preserve">28.1 </t>
  </si>
  <si>
    <t xml:space="preserve"> 28.1.1 </t>
  </si>
  <si>
    <t xml:space="preserve"> 28.1.2</t>
  </si>
  <si>
    <t xml:space="preserve"> 28.1.3</t>
  </si>
  <si>
    <t xml:space="preserve">28.2 </t>
  </si>
  <si>
    <t xml:space="preserve"> 28.2.1 </t>
  </si>
  <si>
    <t xml:space="preserve"> 28.2.2</t>
  </si>
  <si>
    <t xml:space="preserve">28.3 </t>
  </si>
  <si>
    <t xml:space="preserve">28.3.1 </t>
  </si>
  <si>
    <t>28.3.2</t>
  </si>
  <si>
    <t>28.3.3</t>
  </si>
  <si>
    <t>28.3.4</t>
  </si>
  <si>
    <t>28.3.5</t>
  </si>
  <si>
    <t>28.3.6</t>
  </si>
  <si>
    <t xml:space="preserve">28.4 </t>
  </si>
  <si>
    <t xml:space="preserve">28.4.1 </t>
  </si>
  <si>
    <t xml:space="preserve">28.5.1 </t>
  </si>
  <si>
    <t xml:space="preserve">28.6.1 </t>
  </si>
  <si>
    <t>111,00m x 10,50m</t>
  </si>
  <si>
    <t>111,00m x 10,50m x 0,10m</t>
  </si>
  <si>
    <t>111,00m x 2 lados</t>
  </si>
  <si>
    <t>(1,00m x 1,00m x 58,00m)</t>
  </si>
  <si>
    <t>58,00 metros</t>
  </si>
  <si>
    <t>[58,00m³ - (3,14 x 0,30² x 58,00m)</t>
  </si>
  <si>
    <t>111,00m x 7,20m</t>
  </si>
  <si>
    <t>2,00 unidades</t>
  </si>
  <si>
    <t>PASSAGEM GESPÃO</t>
  </si>
  <si>
    <t xml:space="preserve">29.1 </t>
  </si>
  <si>
    <t xml:space="preserve">29.1.1 </t>
  </si>
  <si>
    <t>29.1.2</t>
  </si>
  <si>
    <t>29.1.3</t>
  </si>
  <si>
    <t xml:space="preserve">29.2 </t>
  </si>
  <si>
    <t xml:space="preserve">29.2.1 </t>
  </si>
  <si>
    <t>29.2.2</t>
  </si>
  <si>
    <t xml:space="preserve">29.3 </t>
  </si>
  <si>
    <t xml:space="preserve">29.3.1 </t>
  </si>
  <si>
    <t>29.3.2</t>
  </si>
  <si>
    <t>29.3.3</t>
  </si>
  <si>
    <t>29.3.4</t>
  </si>
  <si>
    <t>29.3.5</t>
  </si>
  <si>
    <t xml:space="preserve">29.4 </t>
  </si>
  <si>
    <t xml:space="preserve"> 29.4.1 </t>
  </si>
  <si>
    <t xml:space="preserve">29.5 </t>
  </si>
  <si>
    <t xml:space="preserve">29.5.1 </t>
  </si>
  <si>
    <t xml:space="preserve">29.6 </t>
  </si>
  <si>
    <t xml:space="preserve">29.6.1 </t>
  </si>
  <si>
    <t>Trecho 1 - (162,00m x 5,90m) + Trecho 2 - (54,00m x 7,70m) + Trecho 3 - (157,00m x 6,85m)</t>
  </si>
  <si>
    <t>2.443,33m² x 0,10m</t>
  </si>
  <si>
    <t>Trecho 1 - (324,31m ) + Trecho 2 - (87,79m) + Trecho 3 - (314,00m)</t>
  </si>
  <si>
    <t>(1,00m x 1,00m x 4,00m)</t>
  </si>
  <si>
    <t>4,00 metros</t>
  </si>
  <si>
    <t>[4,00m³ - (3,14 x ,30² x 4,00m)</t>
  </si>
  <si>
    <t>3,00 pontos</t>
  </si>
  <si>
    <t>Trecho 1 - (162,00m x 5,00m) + Trecho 2 - (54,00m x 6,80m) + Trecho 3 - (157,00m x 5,95m)</t>
  </si>
  <si>
    <t>PASSAGEM NOSSA SENHORA DA CONSOLAÇÃO</t>
  </si>
  <si>
    <t xml:space="preserve"> 30.1 </t>
  </si>
  <si>
    <t xml:space="preserve">30.1.1 </t>
  </si>
  <si>
    <t>30.1.2</t>
  </si>
  <si>
    <t>30.1.3</t>
  </si>
  <si>
    <t xml:space="preserve">30.2 </t>
  </si>
  <si>
    <t xml:space="preserve">30.2.1 </t>
  </si>
  <si>
    <t>30.2.2</t>
  </si>
  <si>
    <t xml:space="preserve">30.3 </t>
  </si>
  <si>
    <t xml:space="preserve">30.3.1 </t>
  </si>
  <si>
    <t>30.3.2</t>
  </si>
  <si>
    <t>30.3.3</t>
  </si>
  <si>
    <t>30.3.4</t>
  </si>
  <si>
    <t>30.3.5</t>
  </si>
  <si>
    <t xml:space="preserve">30.4 </t>
  </si>
  <si>
    <t xml:space="preserve">30.4.1 </t>
  </si>
  <si>
    <t xml:space="preserve">30.5.1 </t>
  </si>
  <si>
    <t>30.5.2</t>
  </si>
  <si>
    <t xml:space="preserve">30.6.1 </t>
  </si>
  <si>
    <t>TRECHO 1= 988.81m² + 394.54 m²
TOTAL=  1.383,35 m²</t>
  </si>
  <si>
    <t>1.383,35m² x 0,10m</t>
  </si>
  <si>
    <t>TRECHO 1= 141.66 m X 2 Lados
TOTAL=  283,32 m</t>
  </si>
  <si>
    <t>tubo 600mm= 137m x 1,00 m x 1,00m
TOTAL= 137,00 m³</t>
  </si>
  <si>
    <t xml:space="preserve">tubo 600mm= 3 + 3 +70 + 53+ 4 + 4 m 
total= 137 m
</t>
  </si>
  <si>
    <t>5,00 un</t>
  </si>
  <si>
    <t>Volume reaterro = Volume escavado - Volume de tubo
Volume reaterro= 137,00 m³ -[3,14x(0,30m)² x 137,00]  =  98,28 m³</t>
  </si>
  <si>
    <t xml:space="preserve">TRECHO 1= 988.81m²
</t>
  </si>
  <si>
    <t>RUA DUQUE DE CAXIAS</t>
  </si>
  <si>
    <t xml:space="preserve">31.1 </t>
  </si>
  <si>
    <t xml:space="preserve">31.1.1 </t>
  </si>
  <si>
    <t>31.1.2</t>
  </si>
  <si>
    <t>31.1.3</t>
  </si>
  <si>
    <t xml:space="preserve"> 31.2 </t>
  </si>
  <si>
    <t xml:space="preserve"> 31.2.1 </t>
  </si>
  <si>
    <t xml:space="preserve"> 31.2.2</t>
  </si>
  <si>
    <t xml:space="preserve"> 31.3 </t>
  </si>
  <si>
    <t xml:space="preserve"> 31.3.1 </t>
  </si>
  <si>
    <t xml:space="preserve"> 31.3.2</t>
  </si>
  <si>
    <t xml:space="preserve"> 31.3.3</t>
  </si>
  <si>
    <t xml:space="preserve"> 31.3.4</t>
  </si>
  <si>
    <t xml:space="preserve"> 31.3.5</t>
  </si>
  <si>
    <t xml:space="preserve"> 31.4 </t>
  </si>
  <si>
    <t xml:space="preserve"> 31.4.1 </t>
  </si>
  <si>
    <t xml:space="preserve"> 31.5 </t>
  </si>
  <si>
    <t xml:space="preserve"> 31.5.1 </t>
  </si>
  <si>
    <t xml:space="preserve"> 31.5.2</t>
  </si>
  <si>
    <t xml:space="preserve"> 31.6 </t>
  </si>
  <si>
    <t xml:space="preserve"> 31.6.1 </t>
  </si>
  <si>
    <t>62,61m x 6,15m</t>
  </si>
  <si>
    <t>62,61m x 6,15m x 0,10m</t>
  </si>
  <si>
    <t>125,22 metros</t>
  </si>
  <si>
    <t>(1,00m x 1,00m x 60,00m)</t>
  </si>
  <si>
    <t>60,00 metros</t>
  </si>
  <si>
    <t>[60,00m³ - (3,14 x ,30² x 60,00m)</t>
  </si>
  <si>
    <t>62,61m x 5,25m</t>
  </si>
  <si>
    <t>RUA ANTERO ARAUJO</t>
  </si>
  <si>
    <t xml:space="preserve">32.1 </t>
  </si>
  <si>
    <t xml:space="preserve">32.1.1 </t>
  </si>
  <si>
    <t>32.1.2</t>
  </si>
  <si>
    <t>32.1.3</t>
  </si>
  <si>
    <t xml:space="preserve">32.2 </t>
  </si>
  <si>
    <t xml:space="preserve">32.2.1 </t>
  </si>
  <si>
    <t>32.2.2</t>
  </si>
  <si>
    <t xml:space="preserve">32.3 </t>
  </si>
  <si>
    <t xml:space="preserve">32.3.1 </t>
  </si>
  <si>
    <t>32.3.2</t>
  </si>
  <si>
    <t>32.3.3</t>
  </si>
  <si>
    <t>32.3.4</t>
  </si>
  <si>
    <t>32.3.5</t>
  </si>
  <si>
    <t xml:space="preserve">32.4 </t>
  </si>
  <si>
    <t xml:space="preserve">32.4.1 </t>
  </si>
  <si>
    <t xml:space="preserve">32.5 </t>
  </si>
  <si>
    <t xml:space="preserve">32.5.1 </t>
  </si>
  <si>
    <t>32.5.2</t>
  </si>
  <si>
    <t xml:space="preserve">32.6 </t>
  </si>
  <si>
    <t xml:space="preserve">32.6.1 </t>
  </si>
  <si>
    <t>159,31m x 6,30m</t>
  </si>
  <si>
    <t>159,31m x 6,30m x 0,10m</t>
  </si>
  <si>
    <t>159,31m x 2 lados</t>
  </si>
  <si>
    <t>(1,00m x 1,00m x 18,00 metros</t>
  </si>
  <si>
    <t>18,00 metros</t>
  </si>
  <si>
    <t>[18,00m³ - (3,14 x 0,30m² x 18,00m)]</t>
  </si>
  <si>
    <t>159,31m x 5,40m</t>
  </si>
  <si>
    <t>RUA NOVA</t>
  </si>
  <si>
    <t xml:space="preserve">33.1 </t>
  </si>
  <si>
    <t xml:space="preserve">33.1.1 </t>
  </si>
  <si>
    <t>33.1.2</t>
  </si>
  <si>
    <t>33.1.3</t>
  </si>
  <si>
    <t xml:space="preserve">33.2 </t>
  </si>
  <si>
    <t xml:space="preserve">33.2.1 </t>
  </si>
  <si>
    <t>33.2.2</t>
  </si>
  <si>
    <t xml:space="preserve">33.3 </t>
  </si>
  <si>
    <t xml:space="preserve">33.3.1 </t>
  </si>
  <si>
    <t>33.3.2</t>
  </si>
  <si>
    <t>33.3.3</t>
  </si>
  <si>
    <t>33.3.4</t>
  </si>
  <si>
    <t>33.3.5</t>
  </si>
  <si>
    <t xml:space="preserve">33.4 </t>
  </si>
  <si>
    <t xml:space="preserve">33.4.1 </t>
  </si>
  <si>
    <t xml:space="preserve">33.5 </t>
  </si>
  <si>
    <t xml:space="preserve"> 33.5.1 </t>
  </si>
  <si>
    <t xml:space="preserve"> 33.5.2</t>
  </si>
  <si>
    <t xml:space="preserve">33.6 </t>
  </si>
  <si>
    <t xml:space="preserve">33.6.1 </t>
  </si>
  <si>
    <t>Trecho 1-(54,00m x 7,70m) + Trecho 2 - (54,00m x 7,45m) + Trecho 3 - (59,00m x 7,70m) + Trecho 4 - (89,00m x 7,15m)</t>
  </si>
  <si>
    <t>(1.908,75m² x 0,10m)</t>
  </si>
  <si>
    <t>Trecho 1-(108,00m) + Trecho 2 - (108,00m) + Trecho 3 - (104,00m) + Trecho 4 - (178,00m)</t>
  </si>
  <si>
    <t>Trecho 1-(60,00m x 1,00m x 1,00m)) + Trecho 2 - (66,00m x 1,00m x 1,00m) + Trecho 3 - (7,00m x 1,00m x 1,00m)</t>
  </si>
  <si>
    <t>Trecho 1-(60,00m) + Trecho 2 - (66,00m) + Trecho 3 - (7,00m)</t>
  </si>
  <si>
    <t>Trecho 1-(2,00 unid) + Trecho 2 - (3,00unid) + Trecho 3 - (2,00unid)</t>
  </si>
  <si>
    <t>[133,00m³ - (Trecho 1-(3,14x0,30²x60,00m) + Trecho 2 - (3,14x 0,30²x66,00m) + Trecho 3 - (3,14x ,30m²x7,00m)</t>
  </si>
  <si>
    <t>Trecho 1-(54,00m x 6,80m) + Trecho 2 - (54,00m x 6,55m) + Trecho 3 - (59,00m x 6,80m) + Trecho 4 - (89,00m x 6,25m)</t>
  </si>
  <si>
    <t>RETIRADA</t>
  </si>
  <si>
    <t xml:space="preserve"> 020841 </t>
  </si>
  <si>
    <t>Retirada de blokret com aproveitamento</t>
  </si>
  <si>
    <t xml:space="preserve"> 260698 </t>
  </si>
  <si>
    <t>Reassentamento de blokret (incl. areia e rejuntamento)</t>
  </si>
  <si>
    <t xml:space="preserve"> 34.1 </t>
  </si>
  <si>
    <t xml:space="preserve">34.1.1 </t>
  </si>
  <si>
    <t>34.1.2</t>
  </si>
  <si>
    <t>34.1.3</t>
  </si>
  <si>
    <t xml:space="preserve"> 34.2 </t>
  </si>
  <si>
    <t xml:space="preserve">34.2.1 </t>
  </si>
  <si>
    <t>34.2.2</t>
  </si>
  <si>
    <t xml:space="preserve">34.3 </t>
  </si>
  <si>
    <t xml:space="preserve">34.3.1 </t>
  </si>
  <si>
    <t>34.3.2</t>
  </si>
  <si>
    <t>34.3.3</t>
  </si>
  <si>
    <t>34.3.4</t>
  </si>
  <si>
    <t>34.3.5</t>
  </si>
  <si>
    <t>34.3.6</t>
  </si>
  <si>
    <t>34.3.7</t>
  </si>
  <si>
    <t xml:space="preserve">34.4 </t>
  </si>
  <si>
    <t xml:space="preserve">34.4.1 </t>
  </si>
  <si>
    <t xml:space="preserve">34.5 </t>
  </si>
  <si>
    <t xml:space="preserve">34.5.1 </t>
  </si>
  <si>
    <t>34.5.2</t>
  </si>
  <si>
    <t xml:space="preserve"> 34.6 </t>
  </si>
  <si>
    <t xml:space="preserve">34.6.1 </t>
  </si>
  <si>
    <t>34.6.2</t>
  </si>
  <si>
    <t xml:space="preserve"> 34.7 </t>
  </si>
  <si>
    <t xml:space="preserve"> 34.7.1 </t>
  </si>
  <si>
    <t>ALAMEDA BALA</t>
  </si>
  <si>
    <t>102,61m x 6,10m</t>
  </si>
  <si>
    <t>102,61m x 6,10m x 0,10m</t>
  </si>
  <si>
    <t>102,61m x 2 lados</t>
  </si>
  <si>
    <t>(0,70m x 0,70m x 6,00m) + (1,00m x 1,00m x 111,00m)</t>
  </si>
  <si>
    <t>6,00 metros</t>
  </si>
  <si>
    <t>111,00 metros</t>
  </si>
  <si>
    <t>[113,94m³ - [(3,14x0,15² x 6,00m)+(3,14x ,30² x 111,00m)]</t>
  </si>
  <si>
    <t>102,61m x 5,20m</t>
  </si>
  <si>
    <t>(11,00m x 1,00m)</t>
  </si>
  <si>
    <t xml:space="preserve">35.1 </t>
  </si>
  <si>
    <t xml:space="preserve">35.1.1 </t>
  </si>
  <si>
    <t>35.1.2</t>
  </si>
  <si>
    <t>35.1.3</t>
  </si>
  <si>
    <t xml:space="preserve">35.2 </t>
  </si>
  <si>
    <t xml:space="preserve">35.2.1 </t>
  </si>
  <si>
    <t>35.2.2</t>
  </si>
  <si>
    <t xml:space="preserve">35.3 </t>
  </si>
  <si>
    <t xml:space="preserve">35.3.1 </t>
  </si>
  <si>
    <t>35.3.2</t>
  </si>
  <si>
    <t>35.3.3</t>
  </si>
  <si>
    <t>35.3.4</t>
  </si>
  <si>
    <t>35.3.5</t>
  </si>
  <si>
    <t xml:space="preserve">35.4 </t>
  </si>
  <si>
    <t xml:space="preserve">35.4.1 </t>
  </si>
  <si>
    <t xml:space="preserve">35.5.1 </t>
  </si>
  <si>
    <t>35.5.2</t>
  </si>
  <si>
    <t xml:space="preserve">35.6.1 </t>
  </si>
  <si>
    <t>RUA REVIVER</t>
  </si>
  <si>
    <t>TRECHO 1= 996.89 m² + 166,44 m²
TOTAL=  1.163,33 m²</t>
  </si>
  <si>
    <t>(1.163,33m² x 0,10m)</t>
  </si>
  <si>
    <t>TRECHO 1= 138.70 m X 2 Lados
TOTAL=  277,40 m</t>
  </si>
  <si>
    <t>tubo 600mm= 9,00 m x 1,00 m x 1,00m
TOTAL= 9,00 m³</t>
  </si>
  <si>
    <t xml:space="preserve">tubo 600mm= 9,00 m
</t>
  </si>
  <si>
    <t>Volume reaterro = Volume escavado - Volume de tubo
Volume reaterro= 9,00 m³ -[3,14x(0,30m)² x 9,00]  =  6,45 m³</t>
  </si>
  <si>
    <t xml:space="preserve">TRECHO 1= 996.89  m² 
</t>
  </si>
  <si>
    <t xml:space="preserve"> 25.6 </t>
  </si>
  <si>
    <t>25.6.2</t>
  </si>
  <si>
    <t xml:space="preserve">25.7 </t>
  </si>
  <si>
    <t xml:space="preserve">25.7.1 </t>
  </si>
  <si>
    <t>(114,00m x 1,50m)</t>
  </si>
  <si>
    <t>RUA BEJAMIM CONSTANT 2</t>
  </si>
  <si>
    <t xml:space="preserve">36.1 </t>
  </si>
  <si>
    <t xml:space="preserve">36.1.1 </t>
  </si>
  <si>
    <t>36.1.2</t>
  </si>
  <si>
    <t>36.1.3</t>
  </si>
  <si>
    <t xml:space="preserve">36.2 </t>
  </si>
  <si>
    <t xml:space="preserve">36.2.1 </t>
  </si>
  <si>
    <t>36.2.2</t>
  </si>
  <si>
    <t xml:space="preserve">36.3 </t>
  </si>
  <si>
    <t xml:space="preserve">36.3.1 </t>
  </si>
  <si>
    <t xml:space="preserve">36.4 </t>
  </si>
  <si>
    <t xml:space="preserve">36..4.1 </t>
  </si>
  <si>
    <t xml:space="preserve">36.5.1 </t>
  </si>
  <si>
    <t>36.5.2</t>
  </si>
  <si>
    <t xml:space="preserve">36.6.1 </t>
  </si>
  <si>
    <t>TRECHO 1= 238.35 m² + 96,50 m²
TRECHO 2= 638.81 m² + 267,07 m²
TOTAL=  1.240,73 m²</t>
  </si>
  <si>
    <t>TRECHO 1= (238.35 m² + 96,50 m²) X 0,10m
TRECHO 2= (638.81 m² + 267,07 m²)X 0,10m
TOTAL=  124,07 m³</t>
  </si>
  <si>
    <t>TRECHO 1= 40,21 m  x 2 Lados
TRECHO 2= 111,28 m x 2 Lados
TOTAL=  302,98 m</t>
  </si>
  <si>
    <t>TRECHO 1= 238.35 m² 
TRECHO 2= 638.81 m² 
TOTAL=  877,16 m²</t>
  </si>
  <si>
    <t>PASSAGEM RAIMUNDO NEVES</t>
  </si>
  <si>
    <t xml:space="preserve">37.1 </t>
  </si>
  <si>
    <t xml:space="preserve">37.1.1 </t>
  </si>
  <si>
    <t>37.1.2</t>
  </si>
  <si>
    <t>37.1.3</t>
  </si>
  <si>
    <t xml:space="preserve">37.2 </t>
  </si>
  <si>
    <t xml:space="preserve">37.2.1 </t>
  </si>
  <si>
    <t>37.2.2</t>
  </si>
  <si>
    <t xml:space="preserve">37.3 </t>
  </si>
  <si>
    <t xml:space="preserve">37.3.1 </t>
  </si>
  <si>
    <t xml:space="preserve">37.4 </t>
  </si>
  <si>
    <t xml:space="preserve">37.4.1 </t>
  </si>
  <si>
    <t xml:space="preserve">37.5 </t>
  </si>
  <si>
    <t xml:space="preserve">37.5.1 </t>
  </si>
  <si>
    <t>37.5.2</t>
  </si>
  <si>
    <t xml:space="preserve">37.6 </t>
  </si>
  <si>
    <t xml:space="preserve">TRECHO 1= 382.60 m²
</t>
  </si>
  <si>
    <t>TRECHO 1= 382.60 m²</t>
  </si>
  <si>
    <t>TRECHO 1= 382.60 m² X 0,10m 
TOTAL= 38,26 M²</t>
  </si>
  <si>
    <t>TRECHO 1= 69.26 m  x 2 Lados
TOTAL=  138,52 m</t>
  </si>
  <si>
    <t xml:space="preserve">38.1 </t>
  </si>
  <si>
    <t xml:space="preserve">38.1.1 </t>
  </si>
  <si>
    <t>38.1.2</t>
  </si>
  <si>
    <t>38.1.3</t>
  </si>
  <si>
    <t xml:space="preserve">38.2 </t>
  </si>
  <si>
    <t xml:space="preserve">38.3 </t>
  </si>
  <si>
    <t xml:space="preserve">38.3.1 </t>
  </si>
  <si>
    <t xml:space="preserve">38.4 </t>
  </si>
  <si>
    <t xml:space="preserve">38.4.1 </t>
  </si>
  <si>
    <t xml:space="preserve">38.5 </t>
  </si>
  <si>
    <t xml:space="preserve">38.5.1 </t>
  </si>
  <si>
    <t xml:space="preserve">38.6 </t>
  </si>
  <si>
    <t xml:space="preserve">38.6.1 </t>
  </si>
  <si>
    <t>RUA MARIO CURICA 2</t>
  </si>
  <si>
    <t>TRECHO 1= 1058.84m²
TRECHO 2= 1022.28 m²
TRECHO 3= 596.88 m²
TRECHO 4= 371.04 m²
TOTAL=  1.349,64 m²</t>
  </si>
  <si>
    <t>TRECHO 1= 1058.84m² X 0,10M
TRECHO 2= 1022.28 m² X 0,10M
TRECHO 3= 596.88 m² X 0,10M
TRECHO 4= 371.04 m² X 0,10M
TOTAL=  134,96 m³</t>
  </si>
  <si>
    <t>TRECHO 1= 190.15 m X 2 LADOS
TRECHO 2= 180.33 m X 2 LADOS
TRECHO 3= 106.05 m X 2 LADOS
TRECHO 4= 66.03 m X 2 LADOS
TOTAL=  1085,12 m</t>
  </si>
  <si>
    <t>tubo 600mm= 143,00 m x 1,00 m x 1,00m
tubo 800mm= 8,00 m x 1,20 m x 1,20m
TOTAL= 154,52 m³</t>
  </si>
  <si>
    <t xml:space="preserve">tubo 600mm= 143,00 m
</t>
  </si>
  <si>
    <t>8,00 metros</t>
  </si>
  <si>
    <t>Volume reaterro = Volume escavado - Volume de tubo
Volume reaterro= 154,52 m³ -[3,14x(0,30m)² x 143,00] - [3,14x(0,40m)² x 8,00] =  110,08 m³</t>
  </si>
  <si>
    <t xml:space="preserve">38.2.1 </t>
  </si>
  <si>
    <t>38.2.2</t>
  </si>
  <si>
    <t>38.3.2</t>
  </si>
  <si>
    <t>38.3.3</t>
  </si>
  <si>
    <t>38.3.4</t>
  </si>
  <si>
    <t>38.3.5</t>
  </si>
  <si>
    <t>38.3.6</t>
  </si>
  <si>
    <t>38.3.7</t>
  </si>
  <si>
    <t>RUA DOM PEDRO I</t>
  </si>
  <si>
    <t xml:space="preserve">39.1 </t>
  </si>
  <si>
    <t xml:space="preserve">39.1.1 </t>
  </si>
  <si>
    <t>39.1.2</t>
  </si>
  <si>
    <t>39.1.3</t>
  </si>
  <si>
    <t xml:space="preserve">39.2 </t>
  </si>
  <si>
    <t xml:space="preserve">39.2.1 </t>
  </si>
  <si>
    <t>39.2.2</t>
  </si>
  <si>
    <t xml:space="preserve">39.3 </t>
  </si>
  <si>
    <t xml:space="preserve">39.3.1 </t>
  </si>
  <si>
    <t>39.3.2</t>
  </si>
  <si>
    <t>39.3.3</t>
  </si>
  <si>
    <t>39.3.4</t>
  </si>
  <si>
    <t>39.3.5</t>
  </si>
  <si>
    <t>39.3.6</t>
  </si>
  <si>
    <t xml:space="preserve">39.4 </t>
  </si>
  <si>
    <t xml:space="preserve">39.4.1 </t>
  </si>
  <si>
    <t xml:space="preserve">39.5 </t>
  </si>
  <si>
    <t xml:space="preserve">39.5.1 </t>
  </si>
  <si>
    <t>39.5.2</t>
  </si>
  <si>
    <t xml:space="preserve"> 39.6 </t>
  </si>
  <si>
    <t xml:space="preserve">39.6.1 </t>
  </si>
  <si>
    <t>89,00m x 6,05m</t>
  </si>
  <si>
    <t>89,00m x 6,05m x 0,10m</t>
  </si>
  <si>
    <t>89,00m x 2 lados</t>
  </si>
  <si>
    <t>97,00 metros</t>
  </si>
  <si>
    <t>(1,00m x 1,00m x 97,00m)</t>
  </si>
  <si>
    <t>[97,00m³ - (3,14 x 0,30² x 97,00m)</t>
  </si>
  <si>
    <t>89,00m x 5,15m</t>
  </si>
  <si>
    <t>RUA LUIZA FRAZÃO</t>
  </si>
  <si>
    <t xml:space="preserve"> 1.5.1</t>
  </si>
  <si>
    <t xml:space="preserve">1.6.1 </t>
  </si>
  <si>
    <t>5.5</t>
  </si>
  <si>
    <t xml:space="preserve">5.5.1 </t>
  </si>
  <si>
    <t xml:space="preserve"> 5.6</t>
  </si>
  <si>
    <t>7.5</t>
  </si>
  <si>
    <t xml:space="preserve"> 7.5.1 </t>
  </si>
  <si>
    <t xml:space="preserve"> 7.5.2</t>
  </si>
  <si>
    <t>7.6.1</t>
  </si>
  <si>
    <t>8.76</t>
  </si>
  <si>
    <t xml:space="preserve"> 8.6.1 </t>
  </si>
  <si>
    <t xml:space="preserve"> 9.5.1 </t>
  </si>
  <si>
    <t xml:space="preserve"> 9.5.2</t>
  </si>
  <si>
    <t>9.6.1</t>
  </si>
  <si>
    <t>10.5</t>
  </si>
  <si>
    <t>10.6</t>
  </si>
  <si>
    <t>11.5</t>
  </si>
  <si>
    <t>11.6</t>
  </si>
  <si>
    <t>13.5.1</t>
  </si>
  <si>
    <t>14.5</t>
  </si>
  <si>
    <t xml:space="preserve"> 14.5.2 </t>
  </si>
  <si>
    <t>14.6</t>
  </si>
  <si>
    <t>15.5</t>
  </si>
  <si>
    <t>15.6</t>
  </si>
  <si>
    <t>16.5</t>
  </si>
  <si>
    <t>16.6</t>
  </si>
  <si>
    <t xml:space="preserve"> 17.5</t>
  </si>
  <si>
    <t xml:space="preserve"> 17.6</t>
  </si>
  <si>
    <t>18.5</t>
  </si>
  <si>
    <t>18.6</t>
  </si>
  <si>
    <t>20.5</t>
  </si>
  <si>
    <t>20.6</t>
  </si>
  <si>
    <t>24.5</t>
  </si>
  <si>
    <t xml:space="preserve"> 24.5.1 </t>
  </si>
  <si>
    <t>24.6</t>
  </si>
  <si>
    <t xml:space="preserve">24.6.1 </t>
  </si>
  <si>
    <t>27.5</t>
  </si>
  <si>
    <t>27.6</t>
  </si>
  <si>
    <t>28.5</t>
  </si>
  <si>
    <t>28.5.2</t>
  </si>
  <si>
    <t>28.6</t>
  </si>
  <si>
    <t>30.5</t>
  </si>
  <si>
    <t>300.6</t>
  </si>
  <si>
    <t>35.5</t>
  </si>
  <si>
    <t>35.6</t>
  </si>
  <si>
    <t>36.5</t>
  </si>
  <si>
    <t>36.6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</si>
</sst>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"/>
    <numFmt numFmtId="166" formatCode="#,##0.0000000"/>
    <numFmt numFmtId="167" formatCode="_(* #,##0.00_);_(* \(#,##0.00\);_(* &quot;-&quot;??_);_(@_)"/>
    <numFmt numFmtId="168" formatCode="_-[$R$-416]\ * #,##0.00_-;\-[$R$-416]\ * #,##0.00_-;_-[$R$-416]\ * &quot;-&quot;??_-;_-@_-"/>
  </numFmts>
  <fonts count="4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1"/>
      <name val="Arial"/>
      <family val="1"/>
    </font>
    <font>
      <b/>
      <sz val="14"/>
      <name val="Arial"/>
      <family val="1"/>
    </font>
    <font>
      <sz val="14"/>
      <name val="Arial"/>
      <family val="1"/>
    </font>
    <font>
      <sz val="12"/>
      <name val="Arial"/>
      <family val="1"/>
    </font>
    <font>
      <b/>
      <sz val="12"/>
      <name val="Arial"/>
      <family val="1"/>
    </font>
    <font>
      <sz val="10"/>
      <name val="Arial"/>
      <family val="2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  <font>
      <b/>
      <sz val="20"/>
      <name val="Cambria"/>
      <family val="1"/>
    </font>
    <font>
      <b/>
      <sz val="14"/>
      <name val="Cambria"/>
      <family val="1"/>
    </font>
    <font>
      <b/>
      <sz val="12"/>
      <name val="Cambria"/>
      <family val="1"/>
    </font>
    <font>
      <b/>
      <sz val="12"/>
      <color indexed="8"/>
      <name val="Cambria"/>
      <family val="1"/>
    </font>
    <font>
      <b/>
      <sz val="12"/>
      <color rgb="FF000000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b/>
      <sz val="11"/>
      <color rgb="FF000000"/>
      <name val="Cambria"/>
      <family val="1"/>
    </font>
    <font>
      <b/>
      <sz val="10"/>
      <color indexed="8"/>
      <name val="Cambria"/>
      <family val="1"/>
    </font>
    <font>
      <sz val="8"/>
      <name val="Arial"/>
      <family val="1"/>
    </font>
    <font>
      <b/>
      <sz val="11"/>
      <name val="Cambria"/>
      <family val="1"/>
    </font>
    <font>
      <b/>
      <sz val="18"/>
      <name val="Cambria"/>
      <family val="1"/>
    </font>
    <font>
      <b/>
      <sz val="11"/>
      <color indexed="8"/>
      <name val="Cambria"/>
      <family val="1"/>
    </font>
    <font>
      <sz val="11"/>
      <name val="Cambria"/>
      <family val="1"/>
    </font>
    <font>
      <sz val="12"/>
      <name val="Cambria"/>
      <family val="1"/>
    </font>
    <font>
      <b/>
      <i/>
      <sz val="12"/>
      <name val="Cambria"/>
      <family val="1"/>
    </font>
    <font>
      <b/>
      <i/>
      <sz val="9"/>
      <name val="Cambria"/>
      <family val="1"/>
    </font>
    <font>
      <b/>
      <i/>
      <sz val="10"/>
      <name val="Cambria"/>
      <family val="1"/>
    </font>
    <font>
      <i/>
      <sz val="10"/>
      <name val="Cambria"/>
      <family val="1"/>
    </font>
    <font>
      <i/>
      <sz val="10"/>
      <color rgb="FF000000"/>
      <name val="Cambria"/>
      <family val="1"/>
    </font>
    <font>
      <b/>
      <i/>
      <sz val="10"/>
      <color rgb="FF000000"/>
      <name val="Cambria"/>
      <family val="1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2"/>
      <color indexed="8"/>
      <name val="Cambria"/>
      <family val="1"/>
    </font>
    <font>
      <sz val="12"/>
      <color indexed="18"/>
      <name val="Cambria"/>
      <family val="1"/>
    </font>
    <font>
      <sz val="12"/>
      <color indexed="10"/>
      <name val="Cambria"/>
      <family val="1"/>
    </font>
    <font>
      <sz val="9"/>
      <name val="Cambria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BAD4EF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09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5" fillId="0" borderId="0"/>
  </cellStyleXfs>
  <cellXfs count="626">
    <xf numFmtId="0" fontId="0" fillId="0" borderId="0" xfId="0"/>
    <xf numFmtId="0" fontId="12" fillId="0" borderId="2" xfId="0" applyFont="1" applyBorder="1" applyAlignment="1">
      <alignment horizontal="left" vertical="center" wrapText="1"/>
    </xf>
    <xf numFmtId="0" fontId="15" fillId="5" borderId="72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73" xfId="0" applyFont="1" applyFill="1" applyBorder="1" applyAlignment="1">
      <alignment horizontal="center" vertical="center" wrapText="1"/>
    </xf>
    <xf numFmtId="49" fontId="16" fillId="5" borderId="72" xfId="0" applyNumberFormat="1" applyFont="1" applyFill="1" applyBorder="1" applyAlignment="1">
      <alignment horizontal="left" vertical="center"/>
    </xf>
    <xf numFmtId="49" fontId="16" fillId="5" borderId="0" xfId="0" applyNumberFormat="1" applyFont="1" applyFill="1" applyAlignment="1">
      <alignment horizontal="left" vertical="center"/>
    </xf>
    <xf numFmtId="0" fontId="15" fillId="5" borderId="0" xfId="0" applyFont="1" applyFill="1" applyAlignment="1">
      <alignment horizontal="right" vertical="center"/>
    </xf>
    <xf numFmtId="0" fontId="15" fillId="5" borderId="0" xfId="0" applyFont="1" applyFill="1" applyAlignment="1">
      <alignment horizontal="left" vertical="center" wrapText="1"/>
    </xf>
    <xf numFmtId="10" fontId="15" fillId="5" borderId="73" xfId="0" applyNumberFormat="1" applyFont="1" applyFill="1" applyBorder="1" applyAlignment="1" applyProtection="1">
      <alignment horizontal="center" vertical="center"/>
      <protection locked="0"/>
    </xf>
    <xf numFmtId="49" fontId="16" fillId="5" borderId="72" xfId="0" quotePrefix="1" applyNumberFormat="1" applyFont="1" applyFill="1" applyBorder="1" applyAlignment="1">
      <alignment vertical="center"/>
    </xf>
    <xf numFmtId="49" fontId="16" fillId="5" borderId="0" xfId="0" quotePrefix="1" applyNumberFormat="1" applyFont="1" applyFill="1" applyAlignment="1">
      <alignment vertical="center" wrapText="1"/>
    </xf>
    <xf numFmtId="4" fontId="15" fillId="5" borderId="73" xfId="0" applyNumberFormat="1" applyFont="1" applyFill="1" applyBorder="1" applyAlignment="1">
      <alignment horizontal="center" vertical="center"/>
    </xf>
    <xf numFmtId="10" fontId="15" fillId="5" borderId="72" xfId="0" applyNumberFormat="1" applyFont="1" applyFill="1" applyBorder="1" applyAlignment="1" applyProtection="1">
      <alignment horizontal="left" vertical="center"/>
      <protection locked="0"/>
    </xf>
    <xf numFmtId="10" fontId="15" fillId="5" borderId="0" xfId="0" applyNumberFormat="1" applyFont="1" applyFill="1" applyAlignment="1" applyProtection="1">
      <alignment horizontal="left" vertical="center"/>
      <protection locked="0"/>
    </xf>
    <xf numFmtId="44" fontId="15" fillId="5" borderId="0" xfId="1" applyFont="1" applyFill="1" applyBorder="1" applyAlignment="1" applyProtection="1">
      <alignment horizontal="right" vertical="center"/>
      <protection locked="0"/>
    </xf>
    <xf numFmtId="14" fontId="15" fillId="5" borderId="73" xfId="1" applyNumberFormat="1" applyFont="1" applyFill="1" applyBorder="1" applyAlignment="1" applyProtection="1">
      <alignment horizontal="center" vertical="center"/>
      <protection locked="0"/>
    </xf>
    <xf numFmtId="0" fontId="19" fillId="5" borderId="73" xfId="0" applyFont="1" applyFill="1" applyBorder="1" applyAlignment="1">
      <alignment horizontal="left" vertical="center" wrapText="1"/>
    </xf>
    <xf numFmtId="49" fontId="21" fillId="5" borderId="72" xfId="0" quotePrefix="1" applyNumberFormat="1" applyFont="1" applyFill="1" applyBorder="1" applyAlignment="1">
      <alignment vertical="center"/>
    </xf>
    <xf numFmtId="49" fontId="21" fillId="5" borderId="73" xfId="0" quotePrefix="1" applyNumberFormat="1" applyFont="1" applyFill="1" applyBorder="1" applyAlignment="1">
      <alignment vertical="center" wrapText="1"/>
    </xf>
    <xf numFmtId="0" fontId="18" fillId="5" borderId="76" xfId="0" applyFont="1" applyFill="1" applyBorder="1" applyAlignment="1">
      <alignment horizontal="left" vertical="center" wrapText="1"/>
    </xf>
    <xf numFmtId="14" fontId="18" fillId="5" borderId="77" xfId="0" applyNumberFormat="1" applyFont="1" applyFill="1" applyBorder="1" applyAlignment="1">
      <alignment horizontal="left" vertical="center" wrapText="1"/>
    </xf>
    <xf numFmtId="0" fontId="11" fillId="5" borderId="77" xfId="0" applyFont="1" applyFill="1" applyBorder="1" applyAlignment="1">
      <alignment horizontal="center" vertical="center"/>
    </xf>
    <xf numFmtId="10" fontId="11" fillId="5" borderId="78" xfId="0" applyNumberFormat="1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left" vertical="center" wrapText="1"/>
    </xf>
    <xf numFmtId="0" fontId="23" fillId="5" borderId="6" xfId="0" applyFont="1" applyFill="1" applyBorder="1" applyAlignment="1">
      <alignment horizontal="left" vertical="center" wrapText="1"/>
    </xf>
    <xf numFmtId="0" fontId="23" fillId="5" borderId="6" xfId="0" applyFont="1" applyFill="1" applyBorder="1" applyAlignment="1">
      <alignment horizontal="right" vertical="center" wrapText="1"/>
    </xf>
    <xf numFmtId="0" fontId="23" fillId="5" borderId="10" xfId="0" applyFont="1" applyFill="1" applyBorder="1" applyAlignment="1">
      <alignment horizontal="right" vertical="center" wrapText="1"/>
    </xf>
    <xf numFmtId="0" fontId="11" fillId="0" borderId="8" xfId="0" applyFont="1" applyBorder="1" applyAlignment="1">
      <alignment horizontal="left" vertical="center" wrapText="1"/>
    </xf>
    <xf numFmtId="44" fontId="11" fillId="0" borderId="2" xfId="0" applyNumberFormat="1" applyFont="1" applyBorder="1" applyAlignment="1">
      <alignment horizontal="right" vertical="center" wrapText="1"/>
    </xf>
    <xf numFmtId="164" fontId="11" fillId="0" borderId="9" xfId="0" applyNumberFormat="1" applyFont="1" applyBorder="1" applyAlignment="1">
      <alignment horizontal="right" vertical="center" wrapText="1"/>
    </xf>
    <xf numFmtId="44" fontId="23" fillId="5" borderId="12" xfId="0" applyNumberFormat="1" applyFont="1" applyFill="1" applyBorder="1"/>
    <xf numFmtId="164" fontId="23" fillId="5" borderId="13" xfId="0" applyNumberFormat="1" applyFont="1" applyFill="1" applyBorder="1"/>
    <xf numFmtId="2" fontId="12" fillId="0" borderId="2" xfId="0" applyNumberFormat="1" applyFont="1" applyBorder="1" applyAlignment="1">
      <alignment horizontal="right" vertical="center" wrapText="1"/>
    </xf>
    <xf numFmtId="44" fontId="12" fillId="0" borderId="2" xfId="0" applyNumberFormat="1" applyFont="1" applyBorder="1" applyAlignment="1">
      <alignment horizontal="right" vertical="center" wrapText="1"/>
    </xf>
    <xf numFmtId="0" fontId="23" fillId="5" borderId="0" xfId="0" applyFont="1" applyFill="1" applyAlignment="1">
      <alignment horizontal="right" vertical="center"/>
    </xf>
    <xf numFmtId="10" fontId="23" fillId="5" borderId="73" xfId="0" applyNumberFormat="1" applyFont="1" applyFill="1" applyBorder="1" applyAlignment="1" applyProtection="1">
      <alignment horizontal="center" vertical="center"/>
      <protection locked="0"/>
    </xf>
    <xf numFmtId="4" fontId="23" fillId="5" borderId="0" xfId="0" applyNumberFormat="1" applyFont="1" applyFill="1" applyAlignment="1">
      <alignment horizontal="right" vertical="center"/>
    </xf>
    <xf numFmtId="4" fontId="23" fillId="5" borderId="73" xfId="0" applyNumberFormat="1" applyFont="1" applyFill="1" applyBorder="1" applyAlignment="1">
      <alignment horizontal="center" vertical="center"/>
    </xf>
    <xf numFmtId="10" fontId="23" fillId="5" borderId="72" xfId="0" applyNumberFormat="1" applyFont="1" applyFill="1" applyBorder="1" applyAlignment="1" applyProtection="1">
      <alignment horizontal="left" vertical="center"/>
      <protection locked="0"/>
    </xf>
    <xf numFmtId="44" fontId="23" fillId="5" borderId="0" xfId="1" applyFont="1" applyFill="1" applyBorder="1" applyAlignment="1" applyProtection="1">
      <alignment horizontal="right" vertical="center"/>
      <protection locked="0"/>
    </xf>
    <xf numFmtId="14" fontId="23" fillId="5" borderId="73" xfId="1" applyNumberFormat="1" applyFont="1" applyFill="1" applyBorder="1" applyAlignment="1" applyProtection="1">
      <alignment horizontal="center" vertical="center"/>
      <protection locked="0"/>
    </xf>
    <xf numFmtId="0" fontId="23" fillId="5" borderId="6" xfId="0" applyFont="1" applyFill="1" applyBorder="1" applyAlignment="1">
      <alignment horizontal="center" vertical="center" wrapText="1"/>
    </xf>
    <xf numFmtId="44" fontId="15" fillId="6" borderId="12" xfId="0" applyNumberFormat="1" applyFont="1" applyFill="1" applyBorder="1" applyAlignment="1">
      <alignment horizontal="center" vertical="center" wrapText="1"/>
    </xf>
    <xf numFmtId="10" fontId="23" fillId="5" borderId="73" xfId="0" applyNumberFormat="1" applyFont="1" applyFill="1" applyBorder="1" applyAlignment="1" applyProtection="1">
      <alignment horizontal="right" vertical="center"/>
      <protection locked="0"/>
    </xf>
    <xf numFmtId="4" fontId="23" fillId="5" borderId="73" xfId="0" applyNumberFormat="1" applyFont="1" applyFill="1" applyBorder="1" applyAlignment="1">
      <alignment horizontal="right" vertical="center"/>
    </xf>
    <xf numFmtId="44" fontId="23" fillId="5" borderId="73" xfId="1" applyFont="1" applyFill="1" applyBorder="1" applyAlignment="1" applyProtection="1">
      <alignment vertical="center"/>
      <protection locked="0"/>
    </xf>
    <xf numFmtId="10" fontId="18" fillId="5" borderId="76" xfId="0" applyNumberFormat="1" applyFont="1" applyFill="1" applyBorder="1" applyAlignment="1" applyProtection="1">
      <alignment horizontal="left" vertical="center"/>
      <protection locked="0"/>
    </xf>
    <xf numFmtId="10" fontId="18" fillId="5" borderId="77" xfId="0" applyNumberFormat="1" applyFont="1" applyFill="1" applyBorder="1" applyAlignment="1" applyProtection="1">
      <alignment horizontal="left" vertical="center"/>
      <protection locked="0"/>
    </xf>
    <xf numFmtId="0" fontId="19" fillId="5" borderId="77" xfId="0" applyFont="1" applyFill="1" applyBorder="1" applyAlignment="1">
      <alignment horizontal="right" vertical="center"/>
    </xf>
    <xf numFmtId="0" fontId="19" fillId="5" borderId="77" xfId="0" applyFont="1" applyFill="1" applyBorder="1" applyAlignment="1">
      <alignment horizontal="left" vertical="center" wrapText="1"/>
    </xf>
    <xf numFmtId="44" fontId="23" fillId="5" borderId="77" xfId="1" applyFont="1" applyFill="1" applyBorder="1" applyAlignment="1" applyProtection="1">
      <alignment horizontal="right" vertical="center"/>
      <protection locked="0"/>
    </xf>
    <xf numFmtId="14" fontId="23" fillId="5" borderId="78" xfId="1" applyNumberFormat="1" applyFont="1" applyFill="1" applyBorder="1" applyAlignment="1" applyProtection="1">
      <alignment horizontal="right" vertical="center"/>
      <protection locked="0"/>
    </xf>
    <xf numFmtId="10" fontId="11" fillId="5" borderId="77" xfId="0" applyNumberFormat="1" applyFont="1" applyFill="1" applyBorder="1" applyAlignment="1">
      <alignment horizontal="center" vertical="center"/>
    </xf>
    <xf numFmtId="0" fontId="26" fillId="5" borderId="77" xfId="0" applyFont="1" applyFill="1" applyBorder="1"/>
    <xf numFmtId="0" fontId="18" fillId="5" borderId="29" xfId="0" applyFont="1" applyFill="1" applyBorder="1" applyAlignment="1">
      <alignment horizontal="center" vertical="center"/>
    </xf>
    <xf numFmtId="0" fontId="18" fillId="5" borderId="0" xfId="0" applyFont="1" applyFill="1" applyAlignment="1">
      <alignment vertical="center"/>
    </xf>
    <xf numFmtId="0" fontId="12" fillId="5" borderId="0" xfId="0" applyFont="1" applyFill="1" applyAlignment="1">
      <alignment vertical="center"/>
    </xf>
    <xf numFmtId="2" fontId="12" fillId="5" borderId="30" xfId="0" applyNumberFormat="1" applyFont="1" applyFill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10" fontId="12" fillId="0" borderId="31" xfId="2" applyNumberFormat="1" applyFont="1" applyFill="1" applyBorder="1" applyAlignment="1" applyProtection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0" borderId="0" xfId="0" applyFont="1" applyAlignment="1">
      <alignment vertical="center"/>
    </xf>
    <xf numFmtId="10" fontId="12" fillId="0" borderId="35" xfId="2" applyNumberFormat="1" applyFont="1" applyFill="1" applyBorder="1" applyAlignment="1" applyProtection="1">
      <alignment horizontal="center" vertical="center"/>
    </xf>
    <xf numFmtId="0" fontId="12" fillId="0" borderId="30" xfId="0" applyFont="1" applyBorder="1" applyAlignment="1">
      <alignment vertical="center"/>
    </xf>
    <xf numFmtId="10" fontId="12" fillId="0" borderId="35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12" fillId="0" borderId="38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10" fontId="12" fillId="0" borderId="36" xfId="2" applyNumberFormat="1" applyFont="1" applyFill="1" applyBorder="1" applyAlignment="1" applyProtection="1">
      <alignment horizontal="center" vertical="center"/>
    </xf>
    <xf numFmtId="10" fontId="12" fillId="5" borderId="30" xfId="0" applyNumberFormat="1" applyFont="1" applyFill="1" applyBorder="1" applyAlignment="1">
      <alignment vertical="center"/>
    </xf>
    <xf numFmtId="0" fontId="19" fillId="0" borderId="32" xfId="0" applyFont="1" applyBorder="1" applyAlignment="1">
      <alignment vertical="center"/>
    </xf>
    <xf numFmtId="10" fontId="19" fillId="0" borderId="31" xfId="2" applyNumberFormat="1" applyFont="1" applyFill="1" applyBorder="1" applyAlignment="1" applyProtection="1">
      <alignment horizontal="center" vertical="center"/>
    </xf>
    <xf numFmtId="0" fontId="12" fillId="0" borderId="37" xfId="0" applyFont="1" applyBorder="1" applyAlignment="1">
      <alignment vertical="center"/>
    </xf>
    <xf numFmtId="10" fontId="18" fillId="0" borderId="40" xfId="2" applyNumberFormat="1" applyFont="1" applyFill="1" applyBorder="1" applyAlignment="1" applyProtection="1">
      <alignment horizontal="center" vertical="center"/>
    </xf>
    <xf numFmtId="10" fontId="18" fillId="5" borderId="40" xfId="0" applyNumberFormat="1" applyFont="1" applyFill="1" applyBorder="1" applyAlignment="1">
      <alignment horizontal="center" vertical="center"/>
    </xf>
    <xf numFmtId="0" fontId="23" fillId="4" borderId="79" xfId="0" applyFont="1" applyFill="1" applyBorder="1" applyAlignment="1">
      <alignment horizontal="center" vertical="center" wrapText="1"/>
    </xf>
    <xf numFmtId="0" fontId="12" fillId="7" borderId="79" xfId="0" applyFont="1" applyFill="1" applyBorder="1" applyAlignment="1">
      <alignment horizontal="right" vertical="center" wrapText="1"/>
    </xf>
    <xf numFmtId="0" fontId="12" fillId="7" borderId="79" xfId="0" applyFont="1" applyFill="1" applyBorder="1" applyAlignment="1">
      <alignment horizontal="center" vertical="center" wrapText="1"/>
    </xf>
    <xf numFmtId="166" fontId="12" fillId="7" borderId="79" xfId="0" applyNumberFormat="1" applyFont="1" applyFill="1" applyBorder="1" applyAlignment="1">
      <alignment horizontal="right" vertical="center" wrapText="1"/>
    </xf>
    <xf numFmtId="4" fontId="12" fillId="7" borderId="79" xfId="0" applyNumberFormat="1" applyFont="1" applyFill="1" applyBorder="1" applyAlignment="1">
      <alignment horizontal="right" vertical="center" wrapText="1"/>
    </xf>
    <xf numFmtId="0" fontId="19" fillId="2" borderId="79" xfId="0" applyFont="1" applyFill="1" applyBorder="1" applyAlignment="1">
      <alignment horizontal="right" vertical="center" wrapText="1"/>
    </xf>
    <xf numFmtId="0" fontId="19" fillId="2" borderId="79" xfId="0" applyFont="1" applyFill="1" applyBorder="1" applyAlignment="1">
      <alignment horizontal="center" vertical="center" wrapText="1"/>
    </xf>
    <xf numFmtId="166" fontId="19" fillId="2" borderId="79" xfId="0" applyNumberFormat="1" applyFont="1" applyFill="1" applyBorder="1" applyAlignment="1">
      <alignment horizontal="right" vertical="center" wrapText="1"/>
    </xf>
    <xf numFmtId="4" fontId="19" fillId="2" borderId="79" xfId="0" applyNumberFormat="1" applyFont="1" applyFill="1" applyBorder="1" applyAlignment="1">
      <alignment horizontal="right" vertical="center" wrapText="1"/>
    </xf>
    <xf numFmtId="0" fontId="19" fillId="3" borderId="79" xfId="0" applyFont="1" applyFill="1" applyBorder="1" applyAlignment="1">
      <alignment horizontal="right" vertical="center" wrapText="1"/>
    </xf>
    <xf numFmtId="0" fontId="19" fillId="3" borderId="79" xfId="0" applyFont="1" applyFill="1" applyBorder="1" applyAlignment="1">
      <alignment horizontal="center" vertical="center" wrapText="1"/>
    </xf>
    <xf numFmtId="166" fontId="19" fillId="3" borderId="79" xfId="0" applyNumberFormat="1" applyFont="1" applyFill="1" applyBorder="1" applyAlignment="1">
      <alignment horizontal="right" vertical="center" wrapText="1"/>
    </xf>
    <xf numFmtId="4" fontId="19" fillId="3" borderId="79" xfId="0" applyNumberFormat="1" applyFont="1" applyFill="1" applyBorder="1" applyAlignment="1">
      <alignment horizontal="right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23" fillId="4" borderId="83" xfId="0" applyFont="1" applyFill="1" applyBorder="1" applyAlignment="1">
      <alignment horizontal="left" vertical="center" wrapText="1"/>
    </xf>
    <xf numFmtId="0" fontId="12" fillId="7" borderId="83" xfId="0" applyFont="1" applyFill="1" applyBorder="1" applyAlignment="1">
      <alignment horizontal="left" vertical="center" wrapText="1"/>
    </xf>
    <xf numFmtId="4" fontId="12" fillId="7" borderId="84" xfId="0" applyNumberFormat="1" applyFont="1" applyFill="1" applyBorder="1" applyAlignment="1">
      <alignment horizontal="right" vertical="center" wrapText="1"/>
    </xf>
    <xf numFmtId="0" fontId="19" fillId="2" borderId="83" xfId="0" applyFont="1" applyFill="1" applyBorder="1" applyAlignment="1">
      <alignment horizontal="left" vertical="center" wrapText="1"/>
    </xf>
    <xf numFmtId="4" fontId="19" fillId="2" borderId="84" xfId="0" applyNumberFormat="1" applyFont="1" applyFill="1" applyBorder="1" applyAlignment="1">
      <alignment horizontal="right" vertical="center" wrapText="1"/>
    </xf>
    <xf numFmtId="0" fontId="19" fillId="3" borderId="83" xfId="0" applyFont="1" applyFill="1" applyBorder="1" applyAlignment="1">
      <alignment horizontal="left" vertical="center" wrapText="1"/>
    </xf>
    <xf numFmtId="4" fontId="19" fillId="3" borderId="84" xfId="0" applyNumberFormat="1" applyFont="1" applyFill="1" applyBorder="1" applyAlignment="1">
      <alignment horizontal="right" vertical="center" wrapText="1"/>
    </xf>
    <xf numFmtId="0" fontId="19" fillId="4" borderId="72" xfId="0" applyFont="1" applyFill="1" applyBorder="1" applyAlignment="1">
      <alignment horizontal="right" vertical="center" wrapText="1"/>
    </xf>
    <xf numFmtId="4" fontId="19" fillId="4" borderId="73" xfId="0" applyNumberFormat="1" applyFont="1" applyFill="1" applyBorder="1" applyAlignment="1">
      <alignment horizontal="right" vertical="center" wrapText="1"/>
    </xf>
    <xf numFmtId="0" fontId="12" fillId="7" borderId="74" xfId="0" applyFont="1" applyFill="1" applyBorder="1" applyAlignment="1">
      <alignment horizontal="left" vertical="center" wrapText="1"/>
    </xf>
    <xf numFmtId="0" fontId="12" fillId="7" borderId="75" xfId="0" applyFont="1" applyFill="1" applyBorder="1" applyAlignment="1">
      <alignment horizontal="left" vertical="center" wrapText="1"/>
    </xf>
    <xf numFmtId="165" fontId="19" fillId="3" borderId="84" xfId="0" applyNumberFormat="1" applyFont="1" applyFill="1" applyBorder="1" applyAlignment="1">
      <alignment horizontal="right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0" borderId="54" xfId="0" applyFont="1" applyBorder="1" applyAlignment="1">
      <alignment horizontal="left" vertical="center" wrapText="1"/>
    </xf>
    <xf numFmtId="10" fontId="32" fillId="0" borderId="54" xfId="0" applyNumberFormat="1" applyFont="1" applyBorder="1" applyAlignment="1">
      <alignment horizontal="center" vertical="center" shrinkToFit="1"/>
    </xf>
    <xf numFmtId="10" fontId="32" fillId="0" borderId="55" xfId="0" applyNumberFormat="1" applyFont="1" applyBorder="1" applyAlignment="1">
      <alignment horizontal="center" vertical="center" shrinkToFit="1"/>
    </xf>
    <xf numFmtId="0" fontId="31" fillId="0" borderId="5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left" vertical="center" wrapText="1"/>
    </xf>
    <xf numFmtId="10" fontId="32" fillId="0" borderId="57" xfId="0" applyNumberFormat="1" applyFont="1" applyBorder="1" applyAlignment="1">
      <alignment horizontal="center" vertical="center" shrinkToFit="1"/>
    </xf>
    <xf numFmtId="10" fontId="32" fillId="0" borderId="58" xfId="0" applyNumberFormat="1" applyFont="1" applyBorder="1" applyAlignment="1">
      <alignment horizontal="center" vertical="center" shrinkToFit="1"/>
    </xf>
    <xf numFmtId="0" fontId="31" fillId="0" borderId="59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left" vertical="center" wrapText="1"/>
    </xf>
    <xf numFmtId="10" fontId="32" fillId="0" borderId="60" xfId="0" applyNumberFormat="1" applyFont="1" applyBorder="1" applyAlignment="1">
      <alignment horizontal="center" vertical="center" shrinkToFit="1"/>
    </xf>
    <xf numFmtId="10" fontId="32" fillId="0" borderId="61" xfId="0" applyNumberFormat="1" applyFont="1" applyBorder="1" applyAlignment="1">
      <alignment horizontal="center" vertical="center" shrinkToFi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10" fontId="33" fillId="0" borderId="63" xfId="0" applyNumberFormat="1" applyFont="1" applyBorder="1" applyAlignment="1">
      <alignment horizontal="center" vertical="center" shrinkToFit="1"/>
    </xf>
    <xf numFmtId="10" fontId="33" fillId="0" borderId="64" xfId="0" applyNumberFormat="1" applyFont="1" applyBorder="1" applyAlignment="1">
      <alignment horizontal="center" vertical="center" shrinkToFit="1"/>
    </xf>
    <xf numFmtId="0" fontId="31" fillId="0" borderId="54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58" xfId="0" applyFont="1" applyBorder="1" applyAlignment="1">
      <alignment horizontal="center" vertical="center" wrapText="1"/>
    </xf>
    <xf numFmtId="0" fontId="29" fillId="5" borderId="48" xfId="0" applyFont="1" applyFill="1" applyBorder="1" applyAlignment="1">
      <alignment horizontal="center" vertical="center"/>
    </xf>
    <xf numFmtId="0" fontId="29" fillId="5" borderId="49" xfId="0" applyFont="1" applyFill="1" applyBorder="1" applyAlignment="1">
      <alignment horizontal="center" vertical="center"/>
    </xf>
    <xf numFmtId="10" fontId="33" fillId="5" borderId="67" xfId="0" applyNumberFormat="1" applyFont="1" applyFill="1" applyBorder="1" applyAlignment="1">
      <alignment horizontal="center" vertical="center" shrinkToFit="1"/>
    </xf>
    <xf numFmtId="10" fontId="33" fillId="5" borderId="68" xfId="0" applyNumberFormat="1" applyFont="1" applyFill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9" fillId="0" borderId="85" xfId="0" applyFont="1" applyBorder="1" applyAlignment="1">
      <alignment horizontal="center" vertical="center"/>
    </xf>
    <xf numFmtId="10" fontId="15" fillId="5" borderId="73" xfId="0" applyNumberFormat="1" applyFont="1" applyFill="1" applyBorder="1" applyAlignment="1" applyProtection="1">
      <alignment horizontal="right" vertical="center"/>
      <protection locked="0"/>
    </xf>
    <xf numFmtId="4" fontId="15" fillId="5" borderId="73" xfId="0" applyNumberFormat="1" applyFont="1" applyFill="1" applyBorder="1" applyAlignment="1">
      <alignment horizontal="right" vertical="center"/>
    </xf>
    <xf numFmtId="44" fontId="15" fillId="5" borderId="73" xfId="1" applyFont="1" applyFill="1" applyBorder="1" applyAlignment="1" applyProtection="1">
      <alignment horizontal="right" vertical="center"/>
      <protection locked="0"/>
    </xf>
    <xf numFmtId="14" fontId="15" fillId="5" borderId="73" xfId="1" applyNumberFormat="1" applyFont="1" applyFill="1" applyBorder="1" applyAlignment="1" applyProtection="1">
      <alignment horizontal="right" vertical="center"/>
      <protection locked="0"/>
    </xf>
    <xf numFmtId="0" fontId="19" fillId="0" borderId="2" xfId="0" applyFont="1" applyBorder="1" applyAlignment="1">
      <alignment horizontal="right" vertical="center" wrapText="1"/>
    </xf>
    <xf numFmtId="0" fontId="19" fillId="0" borderId="2" xfId="0" applyFont="1" applyBorder="1" applyAlignment="1">
      <alignment horizontal="left" vertical="center" wrapText="1"/>
    </xf>
    <xf numFmtId="0" fontId="11" fillId="8" borderId="2" xfId="0" applyFont="1" applyFill="1" applyBorder="1" applyAlignment="1">
      <alignment horizontal="left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right" vertical="center" wrapText="1"/>
    </xf>
    <xf numFmtId="44" fontId="11" fillId="8" borderId="2" xfId="0" applyNumberFormat="1" applyFont="1" applyFill="1" applyBorder="1" applyAlignment="1">
      <alignment horizontal="right" vertical="center" wrapText="1"/>
    </xf>
    <xf numFmtId="2" fontId="11" fillId="8" borderId="2" xfId="0" applyNumberFormat="1" applyFont="1" applyFill="1" applyBorder="1" applyAlignment="1">
      <alignment horizontal="right" vertical="center" wrapText="1"/>
    </xf>
    <xf numFmtId="0" fontId="11" fillId="8" borderId="8" xfId="0" applyFont="1" applyFill="1" applyBorder="1" applyAlignment="1">
      <alignment horizontal="left" vertical="center" wrapText="1"/>
    </xf>
    <xf numFmtId="0" fontId="11" fillId="9" borderId="88" xfId="0" applyFont="1" applyFill="1" applyBorder="1" applyAlignment="1">
      <alignment horizontal="left" vertical="center" wrapText="1"/>
    </xf>
    <xf numFmtId="0" fontId="11" fillId="9" borderId="89" xfId="0" applyFont="1" applyFill="1" applyBorder="1" applyAlignment="1">
      <alignment horizontal="right" vertical="center" wrapText="1"/>
    </xf>
    <xf numFmtId="4" fontId="11" fillId="9" borderId="90" xfId="0" applyNumberFormat="1" applyFont="1" applyFill="1" applyBorder="1" applyAlignment="1">
      <alignment horizontal="right" vertical="center" wrapText="1"/>
    </xf>
    <xf numFmtId="0" fontId="11" fillId="9" borderId="83" xfId="0" applyFont="1" applyFill="1" applyBorder="1" applyAlignment="1">
      <alignment horizontal="left" vertical="center" wrapText="1"/>
    </xf>
    <xf numFmtId="0" fontId="11" fillId="9" borderId="79" xfId="0" applyFont="1" applyFill="1" applyBorder="1" applyAlignment="1">
      <alignment horizontal="right" vertical="center" wrapText="1"/>
    </xf>
    <xf numFmtId="4" fontId="11" fillId="9" borderId="84" xfId="0" applyNumberFormat="1" applyFont="1" applyFill="1" applyBorder="1" applyAlignment="1">
      <alignment horizontal="right" vertical="center" wrapText="1"/>
    </xf>
    <xf numFmtId="0" fontId="23" fillId="10" borderId="79" xfId="0" applyFont="1" applyFill="1" applyBorder="1" applyAlignment="1">
      <alignment horizontal="right" vertical="center" wrapText="1"/>
    </xf>
    <xf numFmtId="0" fontId="23" fillId="10" borderId="79" xfId="0" applyFont="1" applyFill="1" applyBorder="1" applyAlignment="1">
      <alignment horizontal="center" vertical="center" wrapText="1"/>
    </xf>
    <xf numFmtId="0" fontId="23" fillId="10" borderId="84" xfId="0" applyFont="1" applyFill="1" applyBorder="1" applyAlignment="1">
      <alignment horizontal="righ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right" vertical="center" wrapText="1"/>
    </xf>
    <xf numFmtId="0" fontId="12" fillId="0" borderId="8" xfId="0" applyFont="1" applyBorder="1" applyAlignment="1">
      <alignment horizontal="left" vertical="center" wrapText="1"/>
    </xf>
    <xf numFmtId="2" fontId="11" fillId="5" borderId="2" xfId="0" applyNumberFormat="1" applyFont="1" applyFill="1" applyBorder="1" applyAlignment="1">
      <alignment horizontal="right" vertical="center" wrapText="1"/>
    </xf>
    <xf numFmtId="0" fontId="19" fillId="4" borderId="76" xfId="0" applyFont="1" applyFill="1" applyBorder="1" applyAlignment="1">
      <alignment horizontal="right" vertical="center" wrapText="1"/>
    </xf>
    <xf numFmtId="4" fontId="19" fillId="4" borderId="77" xfId="0" applyNumberFormat="1" applyFont="1" applyFill="1" applyBorder="1" applyAlignment="1">
      <alignment horizontal="right" vertical="center" wrapText="1"/>
    </xf>
    <xf numFmtId="4" fontId="19" fillId="4" borderId="78" xfId="0" applyNumberFormat="1" applyFont="1" applyFill="1" applyBorder="1" applyAlignment="1">
      <alignment horizontal="right" vertical="center" wrapText="1"/>
    </xf>
    <xf numFmtId="165" fontId="19" fillId="2" borderId="84" xfId="0" applyNumberFormat="1" applyFont="1" applyFill="1" applyBorder="1" applyAlignment="1">
      <alignment horizontal="right" vertical="center" wrapText="1"/>
    </xf>
    <xf numFmtId="43" fontId="12" fillId="0" borderId="2" xfId="8" applyFont="1" applyFill="1" applyBorder="1" applyAlignment="1">
      <alignment horizontal="right" vertical="center" wrapText="1"/>
    </xf>
    <xf numFmtId="44" fontId="12" fillId="0" borderId="2" xfId="8" applyNumberFormat="1" applyFont="1" applyFill="1" applyBorder="1" applyAlignment="1">
      <alignment horizontal="right" vertical="center" wrapText="1"/>
    </xf>
    <xf numFmtId="43" fontId="11" fillId="5" borderId="2" xfId="8" applyFont="1" applyFill="1" applyBorder="1" applyAlignment="1">
      <alignment horizontal="right" vertical="center" wrapText="1"/>
    </xf>
    <xf numFmtId="0" fontId="23" fillId="11" borderId="6" xfId="0" applyFont="1" applyFill="1" applyBorder="1" applyAlignment="1">
      <alignment horizontal="center" vertical="center" wrapText="1"/>
    </xf>
    <xf numFmtId="0" fontId="23" fillId="11" borderId="25" xfId="0" applyFont="1" applyFill="1" applyBorder="1" applyAlignment="1">
      <alignment horizontal="center" vertical="center" wrapText="1"/>
    </xf>
    <xf numFmtId="0" fontId="23" fillId="11" borderId="26" xfId="0" applyFont="1" applyFill="1" applyBorder="1" applyAlignment="1">
      <alignment horizontal="center" vertical="center" wrapText="1"/>
    </xf>
    <xf numFmtId="0" fontId="23" fillId="11" borderId="27" xfId="0" applyFont="1" applyFill="1" applyBorder="1" applyAlignment="1">
      <alignment horizontal="center" vertical="center" wrapText="1"/>
    </xf>
    <xf numFmtId="0" fontId="23" fillId="11" borderId="6" xfId="0" applyFont="1" applyFill="1" applyBorder="1" applyAlignment="1">
      <alignment horizontal="left" vertical="center" wrapText="1"/>
    </xf>
    <xf numFmtId="0" fontId="23" fillId="11" borderId="25" xfId="0" applyFont="1" applyFill="1" applyBorder="1" applyAlignment="1">
      <alignment horizontal="left" vertical="center" wrapText="1"/>
    </xf>
    <xf numFmtId="0" fontId="23" fillId="11" borderId="26" xfId="0" applyFont="1" applyFill="1" applyBorder="1" applyAlignment="1">
      <alignment horizontal="left" vertical="center" wrapText="1"/>
    </xf>
    <xf numFmtId="0" fontId="23" fillId="11" borderId="27" xfId="0" applyFont="1" applyFill="1" applyBorder="1" applyAlignment="1">
      <alignment horizontal="left" vertical="center" wrapText="1"/>
    </xf>
    <xf numFmtId="0" fontId="23" fillId="5" borderId="86" xfId="0" applyFont="1" applyFill="1" applyBorder="1" applyAlignment="1">
      <alignment horizontal="center" vertical="center" wrapText="1"/>
    </xf>
    <xf numFmtId="0" fontId="23" fillId="5" borderId="80" xfId="0" applyFont="1" applyFill="1" applyBorder="1" applyAlignment="1">
      <alignment horizontal="center" vertical="center" wrapText="1"/>
    </xf>
    <xf numFmtId="0" fontId="23" fillId="11" borderId="14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43" fontId="12" fillId="0" borderId="12" xfId="8" applyFont="1" applyFill="1" applyBorder="1" applyAlignment="1">
      <alignment horizontal="right" vertical="center" wrapText="1"/>
    </xf>
    <xf numFmtId="43" fontId="11" fillId="0" borderId="2" xfId="8" applyFont="1" applyBorder="1" applyAlignment="1">
      <alignment horizontal="right" vertical="center" wrapText="1"/>
    </xf>
    <xf numFmtId="43" fontId="23" fillId="5" borderId="12" xfId="8" applyFont="1" applyFill="1" applyBorder="1"/>
    <xf numFmtId="43" fontId="11" fillId="8" borderId="2" xfId="8" applyFont="1" applyFill="1" applyBorder="1" applyAlignment="1">
      <alignment horizontal="right" vertical="center" wrapText="1"/>
    </xf>
    <xf numFmtId="44" fontId="11" fillId="8" borderId="2" xfId="8" applyNumberFormat="1" applyFont="1" applyFill="1" applyBorder="1" applyAlignment="1">
      <alignment horizontal="right" vertical="center" wrapText="1"/>
    </xf>
    <xf numFmtId="0" fontId="15" fillId="0" borderId="8" xfId="4" applyFont="1" applyBorder="1" applyAlignment="1">
      <alignment horizontal="center"/>
    </xf>
    <xf numFmtId="0" fontId="15" fillId="0" borderId="3" xfId="4" applyFont="1" applyBorder="1"/>
    <xf numFmtId="0" fontId="26" fillId="0" borderId="99" xfId="4" applyFont="1" applyBorder="1" applyAlignment="1">
      <alignment horizontal="center"/>
    </xf>
    <xf numFmtId="0" fontId="26" fillId="0" borderId="93" xfId="4" applyFont="1" applyBorder="1"/>
    <xf numFmtId="0" fontId="27" fillId="0" borderId="14" xfId="4" applyFont="1" applyBorder="1"/>
    <xf numFmtId="0" fontId="27" fillId="0" borderId="25" xfId="4" applyFont="1" applyBorder="1" applyAlignment="1">
      <alignment horizontal="center"/>
    </xf>
    <xf numFmtId="0" fontId="15" fillId="5" borderId="22" xfId="4" applyFont="1" applyFill="1" applyBorder="1" applyAlignment="1">
      <alignment horizontal="center" vertical="center"/>
    </xf>
    <xf numFmtId="0" fontId="15" fillId="5" borderId="102" xfId="4" applyFont="1" applyFill="1" applyBorder="1" applyAlignment="1">
      <alignment horizontal="center" vertical="center"/>
    </xf>
    <xf numFmtId="0" fontId="15" fillId="5" borderId="101" xfId="4" applyFont="1" applyFill="1" applyBorder="1" applyAlignment="1">
      <alignment horizontal="right" vertical="center"/>
    </xf>
    <xf numFmtId="0" fontId="15" fillId="8" borderId="8" xfId="4" applyFont="1" applyFill="1" applyBorder="1" applyAlignment="1">
      <alignment horizontal="center"/>
    </xf>
    <xf numFmtId="0" fontId="15" fillId="8" borderId="3" xfId="4" applyFont="1" applyFill="1" applyBorder="1"/>
    <xf numFmtId="0" fontId="19" fillId="0" borderId="0" xfId="9" applyFont="1"/>
    <xf numFmtId="39" fontId="36" fillId="0" borderId="0" xfId="13" applyNumberFormat="1" applyFont="1" applyBorder="1"/>
    <xf numFmtId="39" fontId="36" fillId="0" borderId="0" xfId="13" applyNumberFormat="1" applyFont="1" applyFill="1" applyBorder="1"/>
    <xf numFmtId="39" fontId="37" fillId="0" borderId="0" xfId="13" applyNumberFormat="1" applyFont="1" applyFill="1" applyBorder="1"/>
    <xf numFmtId="167" fontId="15" fillId="0" borderId="2" xfId="10" applyFont="1" applyBorder="1"/>
    <xf numFmtId="167" fontId="23" fillId="0" borderId="2" xfId="10" applyFont="1" applyBorder="1"/>
    <xf numFmtId="10" fontId="15" fillId="0" borderId="3" xfId="11" applyNumberFormat="1" applyFont="1" applyBorder="1"/>
    <xf numFmtId="10" fontId="23" fillId="0" borderId="3" xfId="11" applyNumberFormat="1" applyFont="1" applyBorder="1"/>
    <xf numFmtId="0" fontId="26" fillId="0" borderId="44" xfId="4" applyFont="1" applyBorder="1"/>
    <xf numFmtId="0" fontId="26" fillId="0" borderId="103" xfId="4" applyFont="1" applyBorder="1"/>
    <xf numFmtId="10" fontId="36" fillId="0" borderId="44" xfId="12" applyNumberFormat="1" applyFont="1" applyBorder="1"/>
    <xf numFmtId="39" fontId="36" fillId="0" borderId="103" xfId="13" applyNumberFormat="1" applyFont="1" applyBorder="1"/>
    <xf numFmtId="10" fontId="15" fillId="0" borderId="44" xfId="11" applyNumberFormat="1" applyFont="1" applyBorder="1"/>
    <xf numFmtId="49" fontId="39" fillId="0" borderId="103" xfId="0" applyNumberFormat="1" applyFont="1" applyBorder="1" applyAlignment="1">
      <alignment horizontal="center" vertical="top" wrapText="1"/>
    </xf>
    <xf numFmtId="10" fontId="26" fillId="0" borderId="44" xfId="11" applyNumberFormat="1" applyFont="1" applyBorder="1"/>
    <xf numFmtId="49" fontId="39" fillId="12" borderId="103" xfId="0" applyNumberFormat="1" applyFont="1" applyFill="1" applyBorder="1" applyAlignment="1">
      <alignment horizontal="center" vertical="top" wrapText="1"/>
    </xf>
    <xf numFmtId="10" fontId="23" fillId="0" borderId="104" xfId="10" applyNumberFormat="1" applyFont="1" applyFill="1" applyBorder="1" applyAlignment="1"/>
    <xf numFmtId="10" fontId="38" fillId="0" borderId="44" xfId="12" applyNumberFormat="1" applyFont="1" applyFill="1" applyBorder="1"/>
    <xf numFmtId="39" fontId="36" fillId="0" borderId="103" xfId="13" applyNumberFormat="1" applyFont="1" applyFill="1" applyBorder="1"/>
    <xf numFmtId="10" fontId="37" fillId="0" borderId="44" xfId="12" applyNumberFormat="1" applyFont="1" applyFill="1" applyBorder="1"/>
    <xf numFmtId="39" fontId="37" fillId="0" borderId="103" xfId="13" applyNumberFormat="1" applyFont="1" applyFill="1" applyBorder="1"/>
    <xf numFmtId="49" fontId="39" fillId="0" borderId="44" xfId="0" applyNumberFormat="1" applyFont="1" applyBorder="1" applyAlignment="1">
      <alignment horizontal="center" vertical="top" wrapText="1"/>
    </xf>
    <xf numFmtId="9" fontId="26" fillId="0" borderId="103" xfId="11" applyFont="1" applyFill="1" applyBorder="1"/>
    <xf numFmtId="167" fontId="26" fillId="0" borderId="103" xfId="4" applyNumberFormat="1" applyFont="1" applyBorder="1"/>
    <xf numFmtId="49" fontId="39" fillId="12" borderId="44" xfId="0" applyNumberFormat="1" applyFont="1" applyFill="1" applyBorder="1" applyAlignment="1">
      <alignment horizontal="center" vertical="top" wrapText="1"/>
    </xf>
    <xf numFmtId="0" fontId="26" fillId="0" borderId="73" xfId="4" applyFont="1" applyBorder="1"/>
    <xf numFmtId="167" fontId="26" fillId="0" borderId="73" xfId="4" applyNumberFormat="1" applyFont="1" applyBorder="1"/>
    <xf numFmtId="39" fontId="36" fillId="0" borderId="73" xfId="13" applyNumberFormat="1" applyFont="1" applyBorder="1"/>
    <xf numFmtId="39" fontId="36" fillId="0" borderId="73" xfId="13" applyNumberFormat="1" applyFont="1" applyFill="1" applyBorder="1"/>
    <xf numFmtId="9" fontId="26" fillId="0" borderId="73" xfId="11" applyFont="1" applyFill="1" applyBorder="1"/>
    <xf numFmtId="0" fontId="19" fillId="0" borderId="73" xfId="9" applyFont="1" applyBorder="1"/>
    <xf numFmtId="39" fontId="37" fillId="0" borderId="73" xfId="13" applyNumberFormat="1" applyFont="1" applyFill="1" applyBorder="1"/>
    <xf numFmtId="10" fontId="23" fillId="0" borderId="0" xfId="10" applyNumberFormat="1" applyFont="1" applyFill="1" applyBorder="1" applyAlignment="1"/>
    <xf numFmtId="10" fontId="23" fillId="0" borderId="73" xfId="10" applyNumberFormat="1" applyFont="1" applyFill="1" applyBorder="1" applyAlignment="1"/>
    <xf numFmtId="10" fontId="23" fillId="0" borderId="44" xfId="10" applyNumberFormat="1" applyFont="1" applyFill="1" applyBorder="1" applyAlignment="1"/>
    <xf numFmtId="10" fontId="23" fillId="0" borderId="103" xfId="10" applyNumberFormat="1" applyFont="1" applyFill="1" applyBorder="1" applyAlignment="1"/>
    <xf numFmtId="0" fontId="27" fillId="0" borderId="6" xfId="4" applyFont="1" applyBorder="1" applyAlignment="1">
      <alignment horizontal="right"/>
    </xf>
    <xf numFmtId="0" fontId="27" fillId="0" borderId="25" xfId="4" applyFont="1" applyBorder="1"/>
    <xf numFmtId="0" fontId="15" fillId="5" borderId="15" xfId="4" applyFont="1" applyFill="1" applyBorder="1" applyAlignment="1">
      <alignment horizontal="center" vertical="center"/>
    </xf>
    <xf numFmtId="0" fontId="26" fillId="0" borderId="105" xfId="4" applyFont="1" applyBorder="1"/>
    <xf numFmtId="9" fontId="26" fillId="0" borderId="44" xfId="11" applyFont="1" applyFill="1" applyBorder="1"/>
    <xf numFmtId="167" fontId="26" fillId="0" borderId="44" xfId="4" applyNumberFormat="1" applyFont="1" applyBorder="1"/>
    <xf numFmtId="10" fontId="36" fillId="0" borderId="44" xfId="12" applyNumberFormat="1" applyFont="1" applyFill="1" applyBorder="1"/>
    <xf numFmtId="10" fontId="26" fillId="0" borderId="44" xfId="11" applyNumberFormat="1" applyFont="1" applyFill="1" applyBorder="1"/>
    <xf numFmtId="0" fontId="19" fillId="0" borderId="105" xfId="9" applyFont="1" applyBorder="1"/>
    <xf numFmtId="0" fontId="19" fillId="0" borderId="44" xfId="9" applyFont="1" applyBorder="1"/>
    <xf numFmtId="39" fontId="36" fillId="0" borderId="44" xfId="13" applyNumberFormat="1" applyFont="1" applyBorder="1"/>
    <xf numFmtId="39" fontId="37" fillId="0" borderId="44" xfId="13" applyNumberFormat="1" applyFont="1" applyFill="1" applyBorder="1"/>
    <xf numFmtId="39" fontId="36" fillId="0" borderId="44" xfId="13" applyNumberFormat="1" applyFont="1" applyFill="1" applyBorder="1"/>
    <xf numFmtId="10" fontId="23" fillId="8" borderId="3" xfId="10" applyNumberFormat="1" applyFont="1" applyFill="1" applyBorder="1"/>
    <xf numFmtId="10" fontId="25" fillId="8" borderId="100" xfId="13" applyNumberFormat="1" applyFont="1" applyFill="1" applyBorder="1" applyAlignment="1">
      <alignment horizontal="center" vertical="center"/>
    </xf>
    <xf numFmtId="167" fontId="25" fillId="8" borderId="20" xfId="12" applyFont="1" applyFill="1" applyBorder="1" applyAlignment="1">
      <alignment horizontal="center" vertical="center"/>
    </xf>
    <xf numFmtId="10" fontId="25" fillId="8" borderId="11" xfId="12" applyNumberFormat="1" applyFont="1" applyFill="1" applyBorder="1" applyAlignment="1">
      <alignment vertical="center"/>
    </xf>
    <xf numFmtId="167" fontId="25" fillId="8" borderId="13" xfId="13" applyNumberFormat="1" applyFont="1" applyFill="1" applyBorder="1" applyAlignment="1">
      <alignment vertical="center"/>
    </xf>
    <xf numFmtId="39" fontId="25" fillId="8" borderId="13" xfId="12" applyNumberFormat="1" applyFont="1" applyFill="1" applyBorder="1" applyAlignment="1">
      <alignment vertical="center"/>
    </xf>
    <xf numFmtId="39" fontId="25" fillId="8" borderId="98" xfId="12" applyNumberFormat="1" applyFont="1" applyFill="1" applyBorder="1" applyAlignment="1">
      <alignment vertical="center"/>
    </xf>
    <xf numFmtId="10" fontId="25" fillId="8" borderId="2" xfId="13" applyNumberFormat="1" applyFont="1" applyFill="1" applyBorder="1" applyAlignment="1">
      <alignment horizontal="center" vertical="center"/>
    </xf>
    <xf numFmtId="167" fontId="25" fillId="8" borderId="3" xfId="12" applyFont="1" applyFill="1" applyBorder="1" applyAlignment="1">
      <alignment horizontal="center" vertical="center"/>
    </xf>
    <xf numFmtId="10" fontId="25" fillId="8" borderId="86" xfId="12" applyNumberFormat="1" applyFont="1" applyFill="1" applyBorder="1"/>
    <xf numFmtId="167" fontId="25" fillId="8" borderId="82" xfId="12" applyFont="1" applyFill="1" applyBorder="1"/>
    <xf numFmtId="10" fontId="37" fillId="8" borderId="44" xfId="12" applyNumberFormat="1" applyFont="1" applyFill="1" applyBorder="1"/>
    <xf numFmtId="39" fontId="37" fillId="8" borderId="103" xfId="13" applyNumberFormat="1" applyFont="1" applyFill="1" applyBorder="1"/>
    <xf numFmtId="10" fontId="38" fillId="8" borderId="44" xfId="12" applyNumberFormat="1" applyFont="1" applyFill="1" applyBorder="1"/>
    <xf numFmtId="39" fontId="36" fillId="8" borderId="103" xfId="13" applyNumberFormat="1" applyFont="1" applyFill="1" applyBorder="1"/>
    <xf numFmtId="39" fontId="36" fillId="8" borderId="73" xfId="13" applyNumberFormat="1" applyFont="1" applyFill="1" applyBorder="1"/>
    <xf numFmtId="0" fontId="15" fillId="0" borderId="99" xfId="4" applyFont="1" applyBorder="1" applyAlignment="1">
      <alignment horizontal="center"/>
    </xf>
    <xf numFmtId="0" fontId="15" fillId="0" borderId="93" xfId="4" applyFont="1" applyBorder="1"/>
    <xf numFmtId="0" fontId="11" fillId="11" borderId="2" xfId="0" applyFont="1" applyFill="1" applyBorder="1" applyAlignment="1">
      <alignment horizontal="left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right" vertical="center" wrapText="1"/>
    </xf>
    <xf numFmtId="43" fontId="11" fillId="11" borderId="2" xfId="8" applyFont="1" applyFill="1" applyBorder="1" applyAlignment="1">
      <alignment horizontal="right" vertical="center" wrapText="1"/>
    </xf>
    <xf numFmtId="39" fontId="36" fillId="8" borderId="44" xfId="13" applyNumberFormat="1" applyFont="1" applyFill="1" applyBorder="1"/>
    <xf numFmtId="43" fontId="11" fillId="0" borderId="5" xfId="8" applyFont="1" applyBorder="1" applyAlignment="1">
      <alignment horizontal="left" vertical="center" wrapText="1"/>
    </xf>
    <xf numFmtId="43" fontId="11" fillId="0" borderId="5" xfId="8" applyFont="1" applyBorder="1" applyAlignment="1">
      <alignment horizontal="right" vertical="center" wrapText="1"/>
    </xf>
    <xf numFmtId="44" fontId="15" fillId="0" borderId="2" xfId="10" applyNumberFormat="1" applyFont="1" applyBorder="1"/>
    <xf numFmtId="44" fontId="23" fillId="11" borderId="6" xfId="0" applyNumberFormat="1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left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right" vertical="center" wrapText="1"/>
    </xf>
    <xf numFmtId="44" fontId="20" fillId="11" borderId="2" xfId="8" applyNumberFormat="1" applyFont="1" applyFill="1" applyBorder="1" applyAlignment="1">
      <alignment horizontal="right" vertical="center" wrapText="1"/>
    </xf>
    <xf numFmtId="43" fontId="20" fillId="11" borderId="2" xfId="8" applyFont="1" applyFill="1" applyBorder="1" applyAlignment="1">
      <alignment horizontal="right" vertical="center" wrapText="1"/>
    </xf>
    <xf numFmtId="0" fontId="18" fillId="11" borderId="25" xfId="0" applyFont="1" applyFill="1" applyBorder="1" applyAlignment="1">
      <alignment horizontal="left" vertical="center" wrapText="1"/>
    </xf>
    <xf numFmtId="0" fontId="18" fillId="11" borderId="26" xfId="0" applyFont="1" applyFill="1" applyBorder="1" applyAlignment="1">
      <alignment horizontal="left" vertical="center" wrapText="1"/>
    </xf>
    <xf numFmtId="0" fontId="18" fillId="11" borderId="27" xfId="0" applyFont="1" applyFill="1" applyBorder="1" applyAlignment="1">
      <alignment horizontal="left" vertical="center" wrapText="1"/>
    </xf>
    <xf numFmtId="0" fontId="19" fillId="8" borderId="2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20" fillId="11" borderId="8" xfId="0" applyFont="1" applyFill="1" applyBorder="1" applyAlignment="1">
      <alignment horizontal="left" vertical="center" wrapText="1"/>
    </xf>
    <xf numFmtId="0" fontId="19" fillId="11" borderId="106" xfId="0" applyFont="1" applyFill="1" applyBorder="1" applyAlignment="1">
      <alignment horizontal="center" vertical="center"/>
    </xf>
    <xf numFmtId="0" fontId="19" fillId="11" borderId="73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right" vertical="center" wrapText="1"/>
    </xf>
    <xf numFmtId="2" fontId="11" fillId="0" borderId="5" xfId="0" applyNumberFormat="1" applyFont="1" applyBorder="1" applyAlignment="1">
      <alignment horizontal="right" vertical="center" wrapText="1"/>
    </xf>
    <xf numFmtId="0" fontId="19" fillId="8" borderId="25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8" borderId="27" xfId="0" applyFont="1" applyFill="1" applyBorder="1" applyAlignment="1">
      <alignment horizontal="center" vertical="center"/>
    </xf>
    <xf numFmtId="4" fontId="12" fillId="0" borderId="2" xfId="0" applyNumberFormat="1" applyFont="1" applyBorder="1" applyAlignment="1">
      <alignment horizontal="right" vertical="center" wrapText="1"/>
    </xf>
    <xf numFmtId="43" fontId="12" fillId="0" borderId="2" xfId="8" applyFont="1" applyBorder="1" applyAlignment="1">
      <alignment horizontal="right" vertical="center" wrapText="1"/>
    </xf>
    <xf numFmtId="4" fontId="11" fillId="8" borderId="2" xfId="0" applyNumberFormat="1" applyFont="1" applyFill="1" applyBorder="1" applyAlignment="1">
      <alignment horizontal="right" vertical="center" wrapText="1"/>
    </xf>
    <xf numFmtId="0" fontId="15" fillId="8" borderId="99" xfId="4" applyFont="1" applyFill="1" applyBorder="1" applyAlignment="1">
      <alignment horizontal="center"/>
    </xf>
    <xf numFmtId="0" fontId="15" fillId="8" borderId="93" xfId="4" applyFont="1" applyFill="1" applyBorder="1"/>
    <xf numFmtId="0" fontId="12" fillId="7" borderId="72" xfId="0" applyFont="1" applyFill="1" applyBorder="1" applyAlignment="1">
      <alignment horizontal="left" vertical="center" wrapText="1"/>
    </xf>
    <xf numFmtId="0" fontId="12" fillId="7" borderId="73" xfId="0" applyFont="1" applyFill="1" applyBorder="1" applyAlignment="1">
      <alignment horizontal="left" vertical="center" wrapText="1"/>
    </xf>
    <xf numFmtId="0" fontId="12" fillId="7" borderId="69" xfId="0" applyFont="1" applyFill="1" applyBorder="1" applyAlignment="1">
      <alignment horizontal="left" vertical="center" wrapText="1"/>
    </xf>
    <xf numFmtId="0" fontId="12" fillId="7" borderId="70" xfId="0" applyFont="1" applyFill="1" applyBorder="1" applyAlignment="1">
      <alignment horizontal="left" vertical="center" wrapText="1"/>
    </xf>
    <xf numFmtId="0" fontId="12" fillId="7" borderId="71" xfId="0" applyFont="1" applyFill="1" applyBorder="1" applyAlignment="1">
      <alignment horizontal="left" vertical="center" wrapText="1"/>
    </xf>
    <xf numFmtId="0" fontId="0" fillId="11" borderId="73" xfId="0" applyFill="1" applyBorder="1"/>
    <xf numFmtId="10" fontId="23" fillId="11" borderId="10" xfId="0" applyNumberFormat="1" applyFont="1" applyFill="1" applyBorder="1" applyAlignment="1">
      <alignment horizontal="right" vertical="center" wrapText="1"/>
    </xf>
    <xf numFmtId="164" fontId="11" fillId="8" borderId="9" xfId="0" applyNumberFormat="1" applyFont="1" applyFill="1" applyBorder="1" applyAlignment="1">
      <alignment horizontal="right" vertical="center" wrapText="1"/>
    </xf>
    <xf numFmtId="164" fontId="12" fillId="0" borderId="9" xfId="0" applyNumberFormat="1" applyFont="1" applyBorder="1" applyAlignment="1">
      <alignment horizontal="right" vertical="center" wrapText="1"/>
    </xf>
    <xf numFmtId="10" fontId="18" fillId="11" borderId="10" xfId="0" applyNumberFormat="1" applyFont="1" applyFill="1" applyBorder="1" applyAlignment="1">
      <alignment horizontal="right" vertical="center" wrapText="1"/>
    </xf>
    <xf numFmtId="10" fontId="1" fillId="11" borderId="10" xfId="0" applyNumberFormat="1" applyFont="1" applyFill="1" applyBorder="1" applyAlignment="1">
      <alignment horizontal="right" vertical="center" wrapText="1"/>
    </xf>
    <xf numFmtId="44" fontId="11" fillId="0" borderId="5" xfId="0" applyNumberFormat="1" applyFont="1" applyBorder="1" applyAlignment="1">
      <alignment horizontal="right" vertical="center" wrapText="1"/>
    </xf>
    <xf numFmtId="0" fontId="26" fillId="0" borderId="92" xfId="4" applyFont="1" applyBorder="1" applyAlignment="1">
      <alignment horizontal="center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43" fontId="12" fillId="0" borderId="5" xfId="8" applyFont="1" applyFill="1" applyBorder="1" applyAlignment="1">
      <alignment horizontal="right" vertical="center" wrapText="1"/>
    </xf>
    <xf numFmtId="0" fontId="11" fillId="8" borderId="6" xfId="0" applyFont="1" applyFill="1" applyBorder="1" applyAlignment="1">
      <alignment horizontal="left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right" vertical="center" wrapText="1"/>
    </xf>
    <xf numFmtId="0" fontId="0" fillId="11" borderId="4" xfId="0" applyFill="1" applyBorder="1"/>
    <xf numFmtId="0" fontId="1" fillId="5" borderId="86" xfId="0" applyFont="1" applyFill="1" applyBorder="1" applyAlignment="1">
      <alignment horizontal="center" vertical="center" wrapText="1"/>
    </xf>
    <xf numFmtId="0" fontId="3" fillId="5" borderId="80" xfId="0" applyFont="1" applyFill="1" applyBorder="1" applyAlignment="1">
      <alignment horizontal="center" vertical="center" wrapText="1"/>
    </xf>
    <xf numFmtId="0" fontId="1" fillId="5" borderId="80" xfId="0" applyFont="1" applyFill="1" applyBorder="1" applyAlignment="1">
      <alignment horizontal="center" vertical="center" wrapText="1"/>
    </xf>
    <xf numFmtId="0" fontId="2" fillId="5" borderId="80" xfId="0" applyFont="1" applyFill="1" applyBorder="1" applyAlignment="1">
      <alignment horizontal="center" vertical="center" wrapText="1"/>
    </xf>
    <xf numFmtId="0" fontId="3" fillId="5" borderId="82" xfId="0" applyFont="1" applyFill="1" applyBorder="1" applyAlignment="1">
      <alignment horizontal="center" vertical="center" wrapText="1"/>
    </xf>
    <xf numFmtId="0" fontId="0" fillId="11" borderId="18" xfId="0" applyFill="1" applyBorder="1"/>
    <xf numFmtId="0" fontId="23" fillId="8" borderId="93" xfId="4" applyFont="1" applyFill="1" applyBorder="1"/>
    <xf numFmtId="44" fontId="23" fillId="0" borderId="2" xfId="10" applyNumberFormat="1" applyFont="1" applyBorder="1"/>
    <xf numFmtId="44" fontId="23" fillId="8" borderId="2" xfId="10" applyNumberFormat="1" applyFont="1" applyFill="1" applyBorder="1"/>
    <xf numFmtId="43" fontId="19" fillId="5" borderId="6" xfId="8" applyFont="1" applyFill="1" applyBorder="1" applyAlignment="1">
      <alignment horizontal="left" vertical="center"/>
    </xf>
    <xf numFmtId="43" fontId="19" fillId="5" borderId="81" xfId="8" applyFont="1" applyFill="1" applyBorder="1" applyAlignment="1">
      <alignment horizontal="left" vertical="center"/>
    </xf>
    <xf numFmtId="44" fontId="12" fillId="0" borderId="2" xfId="8" applyNumberFormat="1" applyFont="1" applyBorder="1" applyAlignment="1">
      <alignment horizontal="right" vertical="center" wrapText="1"/>
    </xf>
    <xf numFmtId="43" fontId="11" fillId="0" borderId="108" xfId="8" applyFont="1" applyBorder="1" applyAlignment="1">
      <alignment horizontal="left" vertical="center" wrapText="1"/>
    </xf>
    <xf numFmtId="43" fontId="11" fillId="0" borderId="92" xfId="8" applyFont="1" applyBorder="1" applyAlignment="1">
      <alignment horizontal="left" vertical="center" wrapText="1"/>
    </xf>
    <xf numFmtId="10" fontId="36" fillId="8" borderId="44" xfId="12" applyNumberFormat="1" applyFont="1" applyFill="1" applyBorder="1"/>
    <xf numFmtId="0" fontId="23" fillId="8" borderId="92" xfId="4" applyFont="1" applyFill="1" applyBorder="1" applyAlignment="1">
      <alignment horizontal="center"/>
    </xf>
    <xf numFmtId="43" fontId="19" fillId="0" borderId="2" xfId="0" applyNumberFormat="1" applyFont="1" applyBorder="1" applyAlignment="1">
      <alignment horizontal="right" vertical="center" wrapText="1"/>
    </xf>
    <xf numFmtId="43" fontId="19" fillId="5" borderId="2" xfId="8" applyFont="1" applyFill="1" applyBorder="1" applyAlignment="1">
      <alignment horizontal="left" vertical="center"/>
    </xf>
    <xf numFmtId="0" fontId="12" fillId="0" borderId="104" xfId="0" applyFont="1" applyBorder="1" applyAlignment="1">
      <alignment horizontal="center" vertical="center" wrapText="1"/>
    </xf>
    <xf numFmtId="43" fontId="19" fillId="0" borderId="81" xfId="0" applyNumberFormat="1" applyFont="1" applyBorder="1" applyAlignment="1">
      <alignment horizontal="right" vertical="center" wrapText="1"/>
    </xf>
    <xf numFmtId="10" fontId="15" fillId="6" borderId="13" xfId="0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11" borderId="106" xfId="0" applyFont="1" applyFill="1" applyBorder="1" applyAlignment="1">
      <alignment horizontal="center"/>
    </xf>
    <xf numFmtId="0" fontId="19" fillId="11" borderId="73" xfId="0" applyFont="1" applyFill="1" applyBorder="1" applyAlignment="1">
      <alignment horizontal="center"/>
    </xf>
    <xf numFmtId="0" fontId="26" fillId="8" borderId="3" xfId="0" applyFont="1" applyFill="1" applyBorder="1" applyAlignment="1">
      <alignment horizontal="center" vertical="center"/>
    </xf>
    <xf numFmtId="0" fontId="26" fillId="8" borderId="4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 vertical="center"/>
    </xf>
    <xf numFmtId="44" fontId="11" fillId="5" borderId="3" xfId="0" applyNumberFormat="1" applyFont="1" applyFill="1" applyBorder="1" applyAlignment="1">
      <alignment horizontal="center" vertical="center" wrapText="1"/>
    </xf>
    <xf numFmtId="44" fontId="11" fillId="5" borderId="4" xfId="0" applyNumberFormat="1" applyFont="1" applyFill="1" applyBorder="1" applyAlignment="1">
      <alignment horizontal="center" vertical="center" wrapText="1"/>
    </xf>
    <xf numFmtId="44" fontId="11" fillId="5" borderId="18" xfId="0" applyNumberFormat="1" applyFont="1" applyFill="1" applyBorder="1" applyAlignment="1">
      <alignment horizontal="center" vertical="center" wrapText="1"/>
    </xf>
    <xf numFmtId="0" fontId="15" fillId="5" borderId="72" xfId="0" applyFont="1" applyFill="1" applyBorder="1" applyAlignment="1">
      <alignment horizontal="center" vertical="center" wrapText="1"/>
    </xf>
    <xf numFmtId="0" fontId="15" fillId="5" borderId="7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49" fontId="21" fillId="5" borderId="72" xfId="0" applyNumberFormat="1" applyFont="1" applyFill="1" applyBorder="1" applyAlignment="1">
      <alignment horizontal="left" vertical="center"/>
    </xf>
    <xf numFmtId="10" fontId="18" fillId="5" borderId="72" xfId="0" applyNumberFormat="1" applyFont="1" applyFill="1" applyBorder="1" applyAlignment="1" applyProtection="1">
      <alignment horizontal="left" vertical="center"/>
      <protection locked="0"/>
    </xf>
    <xf numFmtId="0" fontId="19" fillId="2" borderId="79" xfId="0" applyFont="1" applyFill="1" applyBorder="1" applyAlignment="1">
      <alignment horizontal="left" vertical="center" wrapText="1"/>
    </xf>
    <xf numFmtId="0" fontId="19" fillId="4" borderId="77" xfId="0" applyFont="1" applyFill="1" applyBorder="1" applyAlignment="1">
      <alignment horizontal="right" vertical="center" wrapText="1"/>
    </xf>
    <xf numFmtId="0" fontId="23" fillId="4" borderId="79" xfId="0" applyFont="1" applyFill="1" applyBorder="1" applyAlignment="1">
      <alignment horizontal="left" vertical="center" wrapText="1"/>
    </xf>
    <xf numFmtId="0" fontId="12" fillId="7" borderId="79" xfId="0" applyFont="1" applyFill="1" applyBorder="1" applyAlignment="1">
      <alignment horizontal="left" vertical="center" wrapText="1"/>
    </xf>
    <xf numFmtId="0" fontId="19" fillId="3" borderId="79" xfId="0" applyFont="1" applyFill="1" applyBorder="1" applyAlignment="1">
      <alignment horizontal="left" vertical="center" wrapText="1"/>
    </xf>
    <xf numFmtId="0" fontId="11" fillId="9" borderId="79" xfId="0" applyFont="1" applyFill="1" applyBorder="1" applyAlignment="1">
      <alignment horizontal="left" vertical="center" wrapText="1"/>
    </xf>
    <xf numFmtId="0" fontId="23" fillId="10" borderId="79" xfId="0" applyFont="1" applyFill="1" applyBorder="1" applyAlignment="1">
      <alignment horizontal="left" vertical="center" wrapText="1"/>
    </xf>
    <xf numFmtId="0" fontId="11" fillId="9" borderId="89" xfId="0" applyFont="1" applyFill="1" applyBorder="1" applyAlignment="1">
      <alignment horizontal="left" vertical="center" wrapText="1"/>
    </xf>
    <xf numFmtId="0" fontId="23" fillId="4" borderId="79" xfId="0" applyFont="1" applyFill="1" applyBorder="1" applyAlignment="1">
      <alignment horizontal="right" vertical="center" wrapText="1"/>
    </xf>
    <xf numFmtId="0" fontId="23" fillId="4" borderId="84" xfId="0" applyFont="1" applyFill="1" applyBorder="1" applyAlignment="1">
      <alignment horizontal="right" vertical="center" wrapText="1"/>
    </xf>
    <xf numFmtId="10" fontId="11" fillId="5" borderId="78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23" fillId="5" borderId="20" xfId="0" applyFont="1" applyFill="1" applyBorder="1" applyAlignment="1">
      <alignment horizontal="center"/>
    </xf>
    <xf numFmtId="0" fontId="23" fillId="5" borderId="21" xfId="0" applyFont="1" applyFill="1" applyBorder="1" applyAlignment="1">
      <alignment horizontal="center"/>
    </xf>
    <xf numFmtId="0" fontId="14" fillId="5" borderId="69" xfId="0" applyFont="1" applyFill="1" applyBorder="1" applyAlignment="1">
      <alignment horizontal="center" vertical="center" wrapText="1"/>
    </xf>
    <xf numFmtId="0" fontId="14" fillId="5" borderId="70" xfId="0" applyFont="1" applyFill="1" applyBorder="1" applyAlignment="1">
      <alignment horizontal="center" vertical="center" wrapText="1"/>
    </xf>
    <xf numFmtId="0" fontId="14" fillId="5" borderId="71" xfId="0" applyFont="1" applyFill="1" applyBorder="1" applyAlignment="1">
      <alignment horizontal="center" vertical="center" wrapText="1"/>
    </xf>
    <xf numFmtId="0" fontId="20" fillId="5" borderId="72" xfId="0" applyFont="1" applyFill="1" applyBorder="1" applyAlignment="1">
      <alignment horizontal="center" vertical="center"/>
    </xf>
    <xf numFmtId="0" fontId="20" fillId="5" borderId="73" xfId="0" applyFont="1" applyFill="1" applyBorder="1" applyAlignment="1">
      <alignment horizontal="center" vertical="center"/>
    </xf>
    <xf numFmtId="0" fontId="13" fillId="5" borderId="69" xfId="0" applyFont="1" applyFill="1" applyBorder="1" applyAlignment="1">
      <alignment horizontal="center" vertical="center" wrapText="1"/>
    </xf>
    <xf numFmtId="0" fontId="13" fillId="5" borderId="70" xfId="0" applyFont="1" applyFill="1" applyBorder="1" applyAlignment="1">
      <alignment horizontal="center" vertical="center" wrapText="1"/>
    </xf>
    <xf numFmtId="0" fontId="13" fillId="5" borderId="71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44" fontId="15" fillId="5" borderId="0" xfId="1" applyFont="1" applyFill="1" applyBorder="1" applyAlignment="1" applyProtection="1">
      <alignment horizontal="center" vertical="center"/>
      <protection locked="0"/>
    </xf>
    <xf numFmtId="44" fontId="15" fillId="5" borderId="73" xfId="1" applyFont="1" applyFill="1" applyBorder="1" applyAlignment="1" applyProtection="1">
      <alignment horizontal="center" vertical="center"/>
      <protection locked="0"/>
    </xf>
    <xf numFmtId="0" fontId="14" fillId="6" borderId="20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44" fontId="12" fillId="0" borderId="12" xfId="0" applyNumberFormat="1" applyFont="1" applyBorder="1" applyAlignment="1">
      <alignment horizontal="center" vertical="center" wrapText="1"/>
    </xf>
    <xf numFmtId="44" fontId="12" fillId="0" borderId="13" xfId="0" applyNumberFormat="1" applyFont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44" fontId="12" fillId="0" borderId="2" xfId="0" applyNumberFormat="1" applyFont="1" applyBorder="1" applyAlignment="1">
      <alignment horizontal="center" vertical="center" wrapText="1"/>
    </xf>
    <xf numFmtId="44" fontId="12" fillId="0" borderId="9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3" xfId="0" applyFont="1" applyBorder="1" applyAlignment="1">
      <alignment horizontal="center" vertical="center" wrapText="1"/>
    </xf>
    <xf numFmtId="0" fontId="12" fillId="0" borderId="91" xfId="0" applyFont="1" applyBorder="1" applyAlignment="1">
      <alignment horizontal="center" vertical="center" wrapText="1"/>
    </xf>
    <xf numFmtId="0" fontId="12" fillId="0" borderId="97" xfId="0" applyFont="1" applyBorder="1" applyAlignment="1">
      <alignment horizontal="center" vertical="center" wrapText="1"/>
    </xf>
    <xf numFmtId="0" fontId="0" fillId="11" borderId="106" xfId="0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93" xfId="0" applyFont="1" applyBorder="1" applyAlignment="1">
      <alignment horizontal="center" vertical="center" wrapText="1"/>
    </xf>
    <xf numFmtId="0" fontId="40" fillId="0" borderId="91" xfId="0" applyFont="1" applyBorder="1" applyAlignment="1">
      <alignment horizontal="center" vertical="center" wrapText="1"/>
    </xf>
    <xf numFmtId="0" fontId="40" fillId="0" borderId="9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4" fontId="12" fillId="0" borderId="3" xfId="0" applyNumberFormat="1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horizontal="center" vertical="center" wrapText="1"/>
    </xf>
    <xf numFmtId="44" fontId="12" fillId="0" borderId="18" xfId="0" applyNumberFormat="1" applyFont="1" applyBorder="1" applyAlignment="1">
      <alignment horizontal="center" vertical="center" wrapText="1"/>
    </xf>
    <xf numFmtId="44" fontId="12" fillId="0" borderId="93" xfId="0" applyNumberFormat="1" applyFont="1" applyBorder="1" applyAlignment="1">
      <alignment horizontal="center" vertical="center" wrapText="1"/>
    </xf>
    <xf numFmtId="44" fontId="12" fillId="0" borderId="91" xfId="0" applyNumberFormat="1" applyFont="1" applyBorder="1" applyAlignment="1">
      <alignment horizontal="center" vertical="center" wrapText="1"/>
    </xf>
    <xf numFmtId="44" fontId="12" fillId="0" borderId="97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07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93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19" fillId="0" borderId="9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93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9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11" borderId="106" xfId="0" applyFont="1" applyFill="1" applyBorder="1" applyAlignment="1">
      <alignment horizontal="center"/>
    </xf>
    <xf numFmtId="0" fontId="19" fillId="11" borderId="73" xfId="0" applyFont="1" applyFill="1" applyBorder="1" applyAlignment="1">
      <alignment horizontal="center"/>
    </xf>
    <xf numFmtId="0" fontId="12" fillId="0" borderId="2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9" fillId="0" borderId="93" xfId="0" applyFont="1" applyBorder="1" applyAlignment="1">
      <alignment horizontal="center"/>
    </xf>
    <xf numFmtId="0" fontId="19" fillId="0" borderId="91" xfId="0" applyFont="1" applyBorder="1" applyAlignment="1">
      <alignment horizontal="center"/>
    </xf>
    <xf numFmtId="0" fontId="19" fillId="0" borderId="97" xfId="0" applyFont="1" applyBorder="1" applyAlignment="1">
      <alignment horizontal="center"/>
    </xf>
    <xf numFmtId="0" fontId="24" fillId="5" borderId="69" xfId="0" applyFont="1" applyFill="1" applyBorder="1" applyAlignment="1">
      <alignment horizontal="center" vertical="center" wrapText="1"/>
    </xf>
    <xf numFmtId="0" fontId="24" fillId="5" borderId="70" xfId="0" applyFont="1" applyFill="1" applyBorder="1" applyAlignment="1">
      <alignment horizontal="center" vertical="center" wrapText="1"/>
    </xf>
    <xf numFmtId="0" fontId="24" fillId="5" borderId="71" xfId="0" applyFont="1" applyFill="1" applyBorder="1" applyAlignment="1">
      <alignment horizontal="center" vertical="center" wrapText="1"/>
    </xf>
    <xf numFmtId="0" fontId="15" fillId="5" borderId="72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73" xfId="0" applyFont="1" applyFill="1" applyBorder="1" applyAlignment="1">
      <alignment horizontal="center" vertical="center" wrapText="1"/>
    </xf>
    <xf numFmtId="44" fontId="23" fillId="5" borderId="0" xfId="1" applyFont="1" applyFill="1" applyBorder="1" applyAlignment="1" applyProtection="1">
      <alignment horizontal="center" vertical="center"/>
      <protection locked="0"/>
    </xf>
    <xf numFmtId="44" fontId="23" fillId="5" borderId="73" xfId="1" applyFont="1" applyFill="1" applyBorder="1" applyAlignment="1" applyProtection="1">
      <alignment horizontal="center" vertical="center"/>
      <protection locked="0"/>
    </xf>
    <xf numFmtId="44" fontId="11" fillId="8" borderId="3" xfId="0" applyNumberFormat="1" applyFont="1" applyFill="1" applyBorder="1" applyAlignment="1">
      <alignment horizontal="center" vertical="center" wrapText="1"/>
    </xf>
    <xf numFmtId="44" fontId="11" fillId="8" borderId="4" xfId="0" applyNumberFormat="1" applyFont="1" applyFill="1" applyBorder="1" applyAlignment="1">
      <alignment horizontal="center" vertical="center" wrapText="1"/>
    </xf>
    <xf numFmtId="44" fontId="11" fillId="8" borderId="18" xfId="0" applyNumberFormat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3" fillId="5" borderId="94" xfId="0" applyFont="1" applyFill="1" applyBorder="1" applyAlignment="1">
      <alignment horizontal="center" vertical="center" wrapText="1"/>
    </xf>
    <xf numFmtId="0" fontId="23" fillId="5" borderId="95" xfId="0" applyFont="1" applyFill="1" applyBorder="1" applyAlignment="1">
      <alignment horizontal="center" vertical="center" wrapText="1"/>
    </xf>
    <xf numFmtId="0" fontId="23" fillId="5" borderId="96" xfId="0" applyFont="1" applyFill="1" applyBorder="1" applyAlignment="1">
      <alignment horizontal="center" vertical="center" wrapText="1"/>
    </xf>
    <xf numFmtId="44" fontId="4" fillId="8" borderId="3" xfId="0" applyNumberFormat="1" applyFont="1" applyFill="1" applyBorder="1" applyAlignment="1">
      <alignment horizontal="center" vertical="center" wrapText="1"/>
    </xf>
    <xf numFmtId="44" fontId="4" fillId="8" borderId="4" xfId="0" applyNumberFormat="1" applyFont="1" applyFill="1" applyBorder="1" applyAlignment="1">
      <alignment horizontal="center" vertical="center" wrapText="1"/>
    </xf>
    <xf numFmtId="44" fontId="4" fillId="8" borderId="18" xfId="0" applyNumberFormat="1" applyFont="1" applyFill="1" applyBorder="1" applyAlignment="1">
      <alignment horizontal="center" vertical="center" wrapText="1"/>
    </xf>
    <xf numFmtId="44" fontId="4" fillId="5" borderId="3" xfId="0" applyNumberFormat="1" applyFont="1" applyFill="1" applyBorder="1" applyAlignment="1">
      <alignment horizontal="center" vertical="center" wrapText="1"/>
    </xf>
    <xf numFmtId="44" fontId="4" fillId="5" borderId="4" xfId="0" applyNumberFormat="1" applyFont="1" applyFill="1" applyBorder="1" applyAlignment="1">
      <alignment horizontal="center" vertical="center" wrapText="1"/>
    </xf>
    <xf numFmtId="44" fontId="4" fillId="5" borderId="18" xfId="0" applyNumberFormat="1" applyFont="1" applyFill="1" applyBorder="1" applyAlignment="1">
      <alignment horizontal="center" vertical="center" wrapText="1"/>
    </xf>
    <xf numFmtId="44" fontId="11" fillId="5" borderId="3" xfId="0" applyNumberFormat="1" applyFont="1" applyFill="1" applyBorder="1" applyAlignment="1">
      <alignment horizontal="center" vertical="center" wrapText="1"/>
    </xf>
    <xf numFmtId="44" fontId="11" fillId="5" borderId="4" xfId="0" applyNumberFormat="1" applyFont="1" applyFill="1" applyBorder="1" applyAlignment="1">
      <alignment horizontal="center" vertical="center" wrapText="1"/>
    </xf>
    <xf numFmtId="44" fontId="11" fillId="5" borderId="18" xfId="0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44" fontId="12" fillId="0" borderId="98" xfId="0" applyNumberFormat="1" applyFont="1" applyBorder="1" applyAlignment="1">
      <alignment horizontal="center" vertical="center" wrapText="1"/>
    </xf>
    <xf numFmtId="44" fontId="12" fillId="0" borderId="19" xfId="0" applyNumberFormat="1" applyFont="1" applyBorder="1" applyAlignment="1">
      <alignment horizontal="center" vertical="center" wrapText="1"/>
    </xf>
    <xf numFmtId="44" fontId="12" fillId="0" borderId="87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0" fontId="26" fillId="8" borderId="4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 vertical="center"/>
    </xf>
    <xf numFmtId="0" fontId="25" fillId="8" borderId="2" xfId="14" applyFont="1" applyFill="1" applyBorder="1" applyAlignment="1">
      <alignment horizontal="center"/>
    </xf>
    <xf numFmtId="0" fontId="25" fillId="8" borderId="11" xfId="14" applyFont="1" applyFill="1" applyBorder="1" applyAlignment="1">
      <alignment horizontal="center" vertical="center"/>
    </xf>
    <xf numFmtId="0" fontId="25" fillId="8" borderId="98" xfId="14" applyFont="1" applyFill="1" applyBorder="1" applyAlignment="1">
      <alignment horizontal="center" vertical="center"/>
    </xf>
    <xf numFmtId="0" fontId="23" fillId="5" borderId="15" xfId="4" applyFont="1" applyFill="1" applyBorder="1" applyAlignment="1">
      <alignment horizontal="center" vertical="center"/>
    </xf>
    <xf numFmtId="0" fontId="23" fillId="5" borderId="17" xfId="4" applyFont="1" applyFill="1" applyBorder="1" applyAlignment="1">
      <alignment horizontal="center" vertical="center"/>
    </xf>
    <xf numFmtId="0" fontId="14" fillId="0" borderId="69" xfId="0" applyFont="1" applyBorder="1" applyAlignment="1">
      <alignment horizontal="center" vertical="center" wrapText="1"/>
    </xf>
    <xf numFmtId="0" fontId="14" fillId="0" borderId="70" xfId="0" applyFont="1" applyBorder="1" applyAlignment="1">
      <alignment horizontal="center" vertical="center" wrapText="1"/>
    </xf>
    <xf numFmtId="0" fontId="23" fillId="8" borderId="2" xfId="4" applyFont="1" applyFill="1" applyBorder="1" applyAlignment="1">
      <alignment horizontal="center"/>
    </xf>
    <xf numFmtId="0" fontId="23" fillId="5" borderId="16" xfId="4" applyFont="1" applyFill="1" applyBorder="1" applyAlignment="1">
      <alignment horizontal="center" vertical="center"/>
    </xf>
    <xf numFmtId="0" fontId="23" fillId="5" borderId="15" xfId="4" applyFont="1" applyFill="1" applyBorder="1" applyAlignment="1">
      <alignment horizontal="center" vertical="center" wrapText="1"/>
    </xf>
    <xf numFmtId="0" fontId="23" fillId="5" borderId="17" xfId="4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/>
    </xf>
    <xf numFmtId="0" fontId="12" fillId="5" borderId="41" xfId="0" applyFont="1" applyFill="1" applyBorder="1" applyAlignment="1">
      <alignment horizontal="center"/>
    </xf>
    <xf numFmtId="0" fontId="12" fillId="5" borderId="42" xfId="0" applyFont="1" applyFill="1" applyBorder="1" applyAlignment="1">
      <alignment horizontal="center"/>
    </xf>
    <xf numFmtId="0" fontId="12" fillId="5" borderId="43" xfId="0" applyFont="1" applyFill="1" applyBorder="1" applyAlignment="1">
      <alignment horizontal="center"/>
    </xf>
    <xf numFmtId="0" fontId="11" fillId="5" borderId="72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5" borderId="73" xfId="0" applyFont="1" applyFill="1" applyBorder="1" applyAlignment="1">
      <alignment horizontal="center" vertical="center"/>
    </xf>
    <xf numFmtId="49" fontId="21" fillId="5" borderId="72" xfId="0" applyNumberFormat="1" applyFont="1" applyFill="1" applyBorder="1" applyAlignment="1">
      <alignment horizontal="left" vertical="center"/>
    </xf>
    <xf numFmtId="49" fontId="21" fillId="5" borderId="0" xfId="0" applyNumberFormat="1" applyFont="1" applyFill="1" applyAlignment="1">
      <alignment horizontal="left" vertical="center"/>
    </xf>
    <xf numFmtId="49" fontId="21" fillId="5" borderId="73" xfId="0" applyNumberFormat="1" applyFont="1" applyFill="1" applyBorder="1" applyAlignment="1">
      <alignment horizontal="left" vertical="center"/>
    </xf>
    <xf numFmtId="49" fontId="21" fillId="5" borderId="72" xfId="0" quotePrefix="1" applyNumberFormat="1" applyFont="1" applyFill="1" applyBorder="1" applyAlignment="1">
      <alignment horizontal="left" vertical="center"/>
    </xf>
    <xf numFmtId="49" fontId="21" fillId="5" borderId="0" xfId="0" quotePrefix="1" applyNumberFormat="1" applyFont="1" applyFill="1" applyAlignment="1">
      <alignment horizontal="left" vertical="center"/>
    </xf>
    <xf numFmtId="49" fontId="21" fillId="5" borderId="73" xfId="0" quotePrefix="1" applyNumberFormat="1" applyFont="1" applyFill="1" applyBorder="1" applyAlignment="1">
      <alignment horizontal="left" vertical="center"/>
    </xf>
    <xf numFmtId="10" fontId="18" fillId="5" borderId="72" xfId="0" applyNumberFormat="1" applyFont="1" applyFill="1" applyBorder="1" applyAlignment="1" applyProtection="1">
      <alignment horizontal="left" vertical="center"/>
      <protection locked="0"/>
    </xf>
    <xf numFmtId="10" fontId="18" fillId="5" borderId="0" xfId="0" applyNumberFormat="1" applyFont="1" applyFill="1" applyAlignment="1" applyProtection="1">
      <alignment horizontal="left" vertical="center"/>
      <protection locked="0"/>
    </xf>
    <xf numFmtId="10" fontId="18" fillId="5" borderId="73" xfId="0" applyNumberFormat="1" applyFont="1" applyFill="1" applyBorder="1" applyAlignment="1" applyProtection="1">
      <alignment horizontal="left" vertical="center"/>
      <protection locked="0"/>
    </xf>
    <xf numFmtId="0" fontId="23" fillId="4" borderId="79" xfId="0" applyFont="1" applyFill="1" applyBorder="1" applyAlignment="1">
      <alignment horizontal="left" vertical="center" wrapText="1"/>
    </xf>
    <xf numFmtId="0" fontId="12" fillId="7" borderId="79" xfId="0" applyFont="1" applyFill="1" applyBorder="1" applyAlignment="1">
      <alignment horizontal="left" vertical="center" wrapText="1"/>
    </xf>
    <xf numFmtId="0" fontId="19" fillId="2" borderId="79" xfId="0" applyFont="1" applyFill="1" applyBorder="1" applyAlignment="1">
      <alignment horizontal="left" vertical="center" wrapText="1"/>
    </xf>
    <xf numFmtId="0" fontId="19" fillId="3" borderId="79" xfId="0" applyFont="1" applyFill="1" applyBorder="1" applyAlignment="1">
      <alignment horizontal="left" vertical="center" wrapText="1"/>
    </xf>
    <xf numFmtId="0" fontId="11" fillId="9" borderId="79" xfId="0" applyFont="1" applyFill="1" applyBorder="1" applyAlignment="1">
      <alignment horizontal="left" vertical="center" wrapText="1"/>
    </xf>
    <xf numFmtId="0" fontId="23" fillId="4" borderId="79" xfId="0" applyFont="1" applyFill="1" applyBorder="1" applyAlignment="1">
      <alignment horizontal="right" vertical="center" wrapText="1"/>
    </xf>
    <xf numFmtId="0" fontId="23" fillId="4" borderId="83" xfId="0" applyFont="1" applyFill="1" applyBorder="1" applyAlignment="1">
      <alignment horizontal="center" vertical="center" wrapText="1"/>
    </xf>
    <xf numFmtId="0" fontId="23" fillId="4" borderId="84" xfId="0" applyFont="1" applyFill="1" applyBorder="1" applyAlignment="1">
      <alignment horizontal="right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1" fillId="9" borderId="89" xfId="0" applyFont="1" applyFill="1" applyBorder="1" applyAlignment="1">
      <alignment horizontal="left" vertical="center" wrapText="1"/>
    </xf>
    <xf numFmtId="0" fontId="23" fillId="10" borderId="79" xfId="0" applyFont="1" applyFill="1" applyBorder="1" applyAlignment="1">
      <alignment horizontal="left" vertical="center" wrapText="1"/>
    </xf>
    <xf numFmtId="0" fontId="19" fillId="4" borderId="77" xfId="0" applyFont="1" applyFill="1" applyBorder="1" applyAlignment="1">
      <alignment horizontal="right" vertical="center" wrapText="1"/>
    </xf>
    <xf numFmtId="0" fontId="30" fillId="5" borderId="65" xfId="0" applyFont="1" applyFill="1" applyBorder="1" applyAlignment="1">
      <alignment horizontal="center" vertical="center" wrapText="1"/>
    </xf>
    <xf numFmtId="0" fontId="30" fillId="5" borderId="66" xfId="0" applyFont="1" applyFill="1" applyBorder="1" applyAlignment="1">
      <alignment horizontal="center" vertical="center" wrapText="1"/>
    </xf>
    <xf numFmtId="10" fontId="28" fillId="0" borderId="15" xfId="0" applyNumberFormat="1" applyFont="1" applyBorder="1" applyAlignment="1" applyProtection="1">
      <alignment horizontal="center" vertical="center"/>
      <protection locked="0"/>
    </xf>
    <xf numFmtId="10" fontId="28" fillId="0" borderId="16" xfId="0" applyNumberFormat="1" applyFont="1" applyBorder="1" applyAlignment="1" applyProtection="1">
      <alignment horizontal="center" vertical="center"/>
      <protection locked="0"/>
    </xf>
    <xf numFmtId="10" fontId="28" fillId="0" borderId="17" xfId="0" applyNumberFormat="1" applyFont="1" applyBorder="1" applyAlignment="1" applyProtection="1">
      <alignment horizontal="center" vertical="center"/>
      <protection locked="0"/>
    </xf>
    <xf numFmtId="0" fontId="29" fillId="5" borderId="44" xfId="0" applyFont="1" applyFill="1" applyBorder="1" applyAlignment="1">
      <alignment horizontal="center" vertical="center"/>
    </xf>
    <xf numFmtId="0" fontId="29" fillId="5" borderId="46" xfId="0" applyFont="1" applyFill="1" applyBorder="1" applyAlignment="1">
      <alignment horizontal="center" vertical="center"/>
    </xf>
    <xf numFmtId="0" fontId="29" fillId="5" borderId="7" xfId="0" applyFont="1" applyFill="1" applyBorder="1" applyAlignment="1">
      <alignment horizontal="center" vertical="center"/>
    </xf>
    <xf numFmtId="0" fontId="29" fillId="5" borderId="47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0" fontId="29" fillId="5" borderId="45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center" vertical="center"/>
    </xf>
    <xf numFmtId="0" fontId="30" fillId="5" borderId="50" xfId="0" applyFont="1" applyFill="1" applyBorder="1" applyAlignment="1">
      <alignment horizontal="center" vertical="center"/>
    </xf>
    <xf numFmtId="0" fontId="30" fillId="5" borderId="51" xfId="0" applyFont="1" applyFill="1" applyBorder="1" applyAlignment="1">
      <alignment horizontal="center" vertical="center"/>
    </xf>
    <xf numFmtId="0" fontId="30" fillId="5" borderId="52" xfId="0" applyFont="1" applyFill="1" applyBorder="1" applyAlignment="1">
      <alignment horizontal="center" vertical="center"/>
    </xf>
    <xf numFmtId="10" fontId="11" fillId="5" borderId="77" xfId="0" applyNumberFormat="1" applyFont="1" applyFill="1" applyBorder="1" applyAlignment="1">
      <alignment horizontal="center" vertical="center"/>
    </xf>
    <xf numFmtId="10" fontId="11" fillId="5" borderId="78" xfId="0" applyNumberFormat="1" applyFont="1" applyFill="1" applyBorder="1" applyAlignment="1">
      <alignment horizontal="center" vertical="center"/>
    </xf>
    <xf numFmtId="0" fontId="30" fillId="5" borderId="50" xfId="0" applyFont="1" applyFill="1" applyBorder="1" applyAlignment="1">
      <alignment horizontal="center" vertical="center" wrapText="1"/>
    </xf>
    <xf numFmtId="0" fontId="30" fillId="5" borderId="51" xfId="0" applyFont="1" applyFill="1" applyBorder="1" applyAlignment="1">
      <alignment horizontal="center" vertical="center" wrapText="1"/>
    </xf>
    <xf numFmtId="0" fontId="30" fillId="5" borderId="52" xfId="0" applyFont="1" applyFill="1" applyBorder="1" applyAlignment="1">
      <alignment horizontal="center" vertical="center" wrapText="1"/>
    </xf>
    <xf numFmtId="167" fontId="14" fillId="0" borderId="15" xfId="7" applyFont="1" applyFill="1" applyBorder="1" applyAlignment="1">
      <alignment horizontal="center" vertical="center"/>
    </xf>
    <xf numFmtId="167" fontId="14" fillId="0" borderId="16" xfId="7" applyFont="1" applyFill="1" applyBorder="1" applyAlignment="1">
      <alignment horizontal="center" vertical="center"/>
    </xf>
    <xf numFmtId="167" fontId="14" fillId="0" borderId="17" xfId="7" applyFont="1" applyFill="1" applyBorder="1" applyAlignment="1">
      <alignment horizontal="center" vertical="center"/>
    </xf>
    <xf numFmtId="3" fontId="12" fillId="0" borderId="8" xfId="0" applyNumberFormat="1" applyFont="1" applyBorder="1" applyAlignment="1">
      <alignment horizontal="left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49" fontId="16" fillId="5" borderId="0" xfId="0" applyNumberFormat="1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right" vertical="center"/>
    </xf>
    <xf numFmtId="0" fontId="15" fillId="5" borderId="0" xfId="0" applyFont="1" applyFill="1" applyBorder="1" applyAlignment="1">
      <alignment horizontal="left" vertical="center" wrapText="1"/>
    </xf>
    <xf numFmtId="0" fontId="15" fillId="5" borderId="0" xfId="0" applyFont="1" applyFill="1" applyBorder="1" applyAlignment="1">
      <alignment vertical="center"/>
    </xf>
    <xf numFmtId="0" fontId="15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4" fontId="23" fillId="5" borderId="0" xfId="0" applyNumberFormat="1" applyFont="1" applyFill="1" applyBorder="1" applyAlignment="1">
      <alignment vertical="center"/>
    </xf>
    <xf numFmtId="0" fontId="23" fillId="5" borderId="0" xfId="0" applyFont="1" applyFill="1" applyBorder="1" applyAlignment="1">
      <alignment horizontal="right" vertical="center"/>
    </xf>
    <xf numFmtId="49" fontId="16" fillId="5" borderId="0" xfId="0" quotePrefix="1" applyNumberFormat="1" applyFont="1" applyFill="1" applyBorder="1" applyAlignment="1">
      <alignment vertical="center" wrapText="1"/>
    </xf>
    <xf numFmtId="49" fontId="25" fillId="5" borderId="0" xfId="0" quotePrefix="1" applyNumberFormat="1" applyFont="1" applyFill="1" applyBorder="1" applyAlignment="1">
      <alignment vertical="center" wrapText="1"/>
    </xf>
    <xf numFmtId="49" fontId="25" fillId="5" borderId="0" xfId="0" applyNumberFormat="1" applyFont="1" applyFill="1" applyBorder="1" applyAlignment="1">
      <alignment vertical="center" wrapText="1"/>
    </xf>
    <xf numFmtId="4" fontId="23" fillId="5" borderId="0" xfId="0" applyNumberFormat="1" applyFont="1" applyFill="1" applyBorder="1" applyAlignment="1">
      <alignment horizontal="right" vertical="center"/>
    </xf>
    <xf numFmtId="10" fontId="15" fillId="5" borderId="0" xfId="0" applyNumberFormat="1" applyFont="1" applyFill="1" applyBorder="1" applyAlignment="1" applyProtection="1">
      <alignment horizontal="left" vertical="center"/>
      <protection locked="0"/>
    </xf>
    <xf numFmtId="0" fontId="15" fillId="5" borderId="0" xfId="0" applyFont="1" applyFill="1" applyBorder="1" applyAlignment="1">
      <alignment horizontal="left" vertical="center"/>
    </xf>
    <xf numFmtId="0" fontId="23" fillId="5" borderId="0" xfId="0" applyFont="1" applyFill="1" applyBorder="1" applyAlignment="1">
      <alignment vertical="center"/>
    </xf>
    <xf numFmtId="10" fontId="18" fillId="5" borderId="0" xfId="0" applyNumberFormat="1" applyFont="1" applyFill="1" applyBorder="1" applyAlignment="1" applyProtection="1">
      <alignment horizontal="left" vertical="center"/>
      <protection locked="0"/>
    </xf>
    <xf numFmtId="0" fontId="19" fillId="5" borderId="0" xfId="0" applyFont="1" applyFill="1" applyBorder="1" applyAlignment="1">
      <alignment horizontal="right" vertical="center"/>
    </xf>
    <xf numFmtId="0" fontId="19" fillId="5" borderId="0" xfId="0" applyFont="1" applyFill="1" applyBorder="1" applyAlignment="1">
      <alignment horizontal="left" vertical="center" wrapText="1"/>
    </xf>
    <xf numFmtId="0" fontId="19" fillId="5" borderId="0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vertical="center"/>
    </xf>
    <xf numFmtId="0" fontId="19" fillId="11" borderId="0" xfId="0" applyFont="1" applyFill="1" applyBorder="1" applyAlignment="1">
      <alignment horizontal="center"/>
    </xf>
    <xf numFmtId="0" fontId="19" fillId="11" borderId="0" xfId="0" applyFont="1" applyFill="1" applyBorder="1" applyAlignment="1">
      <alignment horizontal="center"/>
    </xf>
    <xf numFmtId="0" fontId="19" fillId="11" borderId="0" xfId="0" applyFont="1" applyFill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 applyBorder="1" applyAlignment="1">
      <alignment horizontal="center"/>
    </xf>
    <xf numFmtId="0" fontId="20" fillId="5" borderId="0" xfId="0" applyFont="1" applyFill="1" applyBorder="1" applyAlignment="1">
      <alignment horizontal="center" vertical="center"/>
    </xf>
    <xf numFmtId="49" fontId="21" fillId="5" borderId="0" xfId="0" applyNumberFormat="1" applyFont="1" applyFill="1" applyBorder="1" applyAlignment="1">
      <alignment horizontal="left" vertical="center"/>
    </xf>
    <xf numFmtId="49" fontId="21" fillId="5" borderId="0" xfId="0" quotePrefix="1" applyNumberFormat="1" applyFont="1" applyFill="1" applyBorder="1" applyAlignment="1">
      <alignment vertical="center" wrapText="1"/>
    </xf>
    <xf numFmtId="0" fontId="14" fillId="5" borderId="0" xfId="0" applyFont="1" applyFill="1" applyBorder="1" applyAlignment="1">
      <alignment horizontal="center" vertical="center" wrapText="1"/>
    </xf>
    <xf numFmtId="4" fontId="15" fillId="5" borderId="0" xfId="0" applyNumberFormat="1" applyFont="1" applyFill="1" applyBorder="1" applyAlignment="1">
      <alignment vertical="center"/>
    </xf>
    <xf numFmtId="49" fontId="16" fillId="5" borderId="0" xfId="0" applyNumberFormat="1" applyFont="1" applyFill="1" applyBorder="1" applyAlignment="1">
      <alignment vertical="center" wrapText="1"/>
    </xf>
    <xf numFmtId="4" fontId="15" fillId="5" borderId="0" xfId="0" applyNumberFormat="1" applyFont="1" applyFill="1" applyBorder="1" applyAlignment="1">
      <alignment horizontal="right" vertical="center"/>
    </xf>
    <xf numFmtId="0" fontId="18" fillId="5" borderId="0" xfId="0" applyFont="1" applyFill="1" applyBorder="1" applyAlignment="1">
      <alignment horizontal="right" vertical="center"/>
    </xf>
    <xf numFmtId="0" fontId="18" fillId="10" borderId="83" xfId="0" applyFont="1" applyFill="1" applyBorder="1" applyAlignment="1">
      <alignment horizontal="left" vertical="center" wrapText="1"/>
    </xf>
    <xf numFmtId="49" fontId="25" fillId="5" borderId="0" xfId="0" applyNumberFormat="1" applyFont="1" applyFill="1" applyBorder="1" applyAlignment="1">
      <alignment horizontal="left" vertical="center"/>
    </xf>
    <xf numFmtId="0" fontId="23" fillId="5" borderId="0" xfId="0" applyFont="1" applyFill="1" applyBorder="1" applyAlignment="1">
      <alignment horizontal="left" vertical="center" wrapText="1"/>
    </xf>
    <xf numFmtId="10" fontId="23" fillId="5" borderId="0" xfId="0" applyNumberFormat="1" applyFont="1" applyFill="1" applyBorder="1" applyAlignment="1" applyProtection="1">
      <alignment horizontal="left" vertical="center"/>
      <protection locked="0"/>
    </xf>
    <xf numFmtId="0" fontId="23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right" vertical="center"/>
    </xf>
    <xf numFmtId="0" fontId="26" fillId="5" borderId="0" xfId="0" applyFont="1" applyFill="1" applyBorder="1" applyAlignment="1">
      <alignment horizontal="left" vertical="center" wrapText="1"/>
    </xf>
    <xf numFmtId="0" fontId="19" fillId="4" borderId="0" xfId="0" applyFont="1" applyFill="1" applyBorder="1" applyAlignment="1">
      <alignment horizontal="right" vertical="center" wrapText="1"/>
    </xf>
    <xf numFmtId="4" fontId="19" fillId="4" borderId="0" xfId="0" applyNumberFormat="1" applyFont="1" applyFill="1" applyBorder="1" applyAlignment="1">
      <alignment horizontal="right" vertical="center" wrapText="1"/>
    </xf>
    <xf numFmtId="0" fontId="19" fillId="4" borderId="0" xfId="0" applyFont="1" applyFill="1" applyBorder="1" applyAlignment="1">
      <alignment horizontal="right" vertical="center" wrapText="1"/>
    </xf>
    <xf numFmtId="0" fontId="12" fillId="7" borderId="0" xfId="0" applyFont="1" applyFill="1" applyBorder="1" applyAlignment="1">
      <alignment horizontal="left" vertical="center" wrapText="1"/>
    </xf>
    <xf numFmtId="10" fontId="19" fillId="0" borderId="81" xfId="0" applyNumberFormat="1" applyFont="1" applyBorder="1" applyAlignment="1">
      <alignment horizontal="right" vertical="center" wrapText="1"/>
    </xf>
    <xf numFmtId="10" fontId="19" fillId="0" borderId="2" xfId="0" applyNumberFormat="1" applyFont="1" applyBorder="1" applyAlignment="1">
      <alignment horizontal="right" vertical="center" wrapText="1"/>
    </xf>
    <xf numFmtId="0" fontId="12" fillId="0" borderId="14" xfId="0" applyFont="1" applyBorder="1" applyAlignment="1">
      <alignment horizontal="center" vertical="center"/>
    </xf>
    <xf numFmtId="0" fontId="19" fillId="0" borderId="6" xfId="0" applyFont="1" applyBorder="1" applyAlignment="1">
      <alignment horizontal="righ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center" vertical="center" wrapText="1"/>
    </xf>
    <xf numFmtId="4" fontId="19" fillId="0" borderId="6" xfId="0" applyNumberFormat="1" applyFont="1" applyBorder="1" applyAlignment="1">
      <alignment horizontal="right" vertical="center" wrapText="1"/>
    </xf>
    <xf numFmtId="10" fontId="19" fillId="0" borderId="6" xfId="0" applyNumberFormat="1" applyFont="1" applyBorder="1" applyAlignment="1">
      <alignment horizontal="right" vertical="center" wrapText="1"/>
    </xf>
    <xf numFmtId="49" fontId="18" fillId="5" borderId="22" xfId="3" applyNumberFormat="1" applyFont="1" applyFill="1" applyBorder="1" applyAlignment="1">
      <alignment horizontal="center" vertical="center"/>
    </xf>
    <xf numFmtId="49" fontId="18" fillId="5" borderId="23" xfId="3" applyNumberFormat="1" applyFont="1" applyFill="1" applyBorder="1" applyAlignment="1">
      <alignment horizontal="center" vertical="center"/>
    </xf>
    <xf numFmtId="49" fontId="18" fillId="5" borderId="23" xfId="3" applyNumberFormat="1" applyFont="1" applyFill="1" applyBorder="1" applyAlignment="1">
      <alignment horizontal="center" vertical="center" wrapText="1"/>
    </xf>
    <xf numFmtId="0" fontId="18" fillId="5" borderId="23" xfId="4" applyFont="1" applyFill="1" applyBorder="1" applyAlignment="1">
      <alignment horizontal="center" vertical="center"/>
    </xf>
    <xf numFmtId="167" fontId="18" fillId="5" borderId="23" xfId="5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 wrapText="1"/>
    </xf>
    <xf numFmtId="168" fontId="18" fillId="5" borderId="23" xfId="6" applyNumberFormat="1" applyFont="1" applyFill="1" applyBorder="1" applyAlignment="1">
      <alignment horizontal="center" vertical="center" wrapText="1"/>
    </xf>
    <xf numFmtId="168" fontId="18" fillId="5" borderId="24" xfId="6" applyNumberFormat="1" applyFont="1" applyFill="1" applyBorder="1" applyAlignment="1">
      <alignment horizontal="center" vertical="center" wrapText="1"/>
    </xf>
  </cellXfs>
  <cellStyles count="15">
    <cellStyle name="Moeda" xfId="1" builtinId="4"/>
    <cellStyle name="Moeda 2" xfId="13"/>
    <cellStyle name="Normal" xfId="0" builtinId="0"/>
    <cellStyle name="Normal 10" xfId="9"/>
    <cellStyle name="Normal 2 2 2" xfId="4"/>
    <cellStyle name="Normal 2 3" xfId="3"/>
    <cellStyle name="Normal 4" xfId="14"/>
    <cellStyle name="Porcentagem 2 2" xfId="11"/>
    <cellStyle name="Porcentagem 3" xfId="2"/>
    <cellStyle name="Separador de milhares 2" xfId="12"/>
    <cellStyle name="Vírgula" xfId="8" builtinId="3"/>
    <cellStyle name="Vírgula 13" xfId="6"/>
    <cellStyle name="Vírgula 2 3" xfId="10"/>
    <cellStyle name="Vírgula 4" xfId="7"/>
    <cellStyle name="Vírgula 5 2" xfId="5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1152525</xdr:colOff>
      <xdr:row>0</xdr:row>
      <xdr:rowOff>123825</xdr:rowOff>
    </xdr:from>
    <xdr:to>
      <xdr:col>4</xdr:col>
      <xdr:colOff>1009650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35107056-007A-4D1E-BD21-790033A41CD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123825"/>
          <a:ext cx="1266826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0</xdr:row>
      <xdr:rowOff>104776</xdr:rowOff>
    </xdr:from>
    <xdr:to>
      <xdr:col>1</xdr:col>
      <xdr:colOff>447675</xdr:colOff>
      <xdr:row>0</xdr:row>
      <xdr:rowOff>628650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16FB2780-62D4-4604-A45C-70F8627C9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04776"/>
          <a:ext cx="647700" cy="523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137584</xdr:rowOff>
    </xdr:from>
    <xdr:to>
      <xdr:col>2</xdr:col>
      <xdr:colOff>412750</xdr:colOff>
      <xdr:row>1</xdr:row>
      <xdr:rowOff>222251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E3D5829-08B1-4234-A71C-D7D24634B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328084"/>
          <a:ext cx="917575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973665</xdr:colOff>
      <xdr:row>0</xdr:row>
      <xdr:rowOff>169334</xdr:rowOff>
    </xdr:from>
    <xdr:to>
      <xdr:col>9</xdr:col>
      <xdr:colOff>64557</xdr:colOff>
      <xdr:row>2</xdr:row>
      <xdr:rowOff>10583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F5855C90-B0AF-4177-B798-4E211BC3BAE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8582" y="359834"/>
          <a:ext cx="1588559" cy="7619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1</xdr:row>
      <xdr:rowOff>156633</xdr:rowOff>
    </xdr:from>
    <xdr:to>
      <xdr:col>2</xdr:col>
      <xdr:colOff>33867</xdr:colOff>
      <xdr:row>3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810005E-CB7A-4EA7-AD2B-D35266462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7133"/>
          <a:ext cx="862542" cy="624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714375</xdr:colOff>
      <xdr:row>1</xdr:row>
      <xdr:rowOff>45509</xdr:rowOff>
    </xdr:from>
    <xdr:to>
      <xdr:col>9</xdr:col>
      <xdr:colOff>571500</xdr:colOff>
      <xdr:row>3</xdr:row>
      <xdr:rowOff>95250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97DA27D9-25C3-4772-A285-B71156DB03A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236009"/>
          <a:ext cx="1409700" cy="8403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371476</xdr:colOff>
      <xdr:row>1</xdr:row>
      <xdr:rowOff>128058</xdr:rowOff>
    </xdr:from>
    <xdr:to>
      <xdr:col>2</xdr:col>
      <xdr:colOff>1314450</xdr:colOff>
      <xdr:row>3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0AB581A-BA7F-4E48-96C6-68F287D7B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1" y="318558"/>
          <a:ext cx="942974" cy="700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609600</xdr:colOff>
      <xdr:row>1</xdr:row>
      <xdr:rowOff>93135</xdr:rowOff>
    </xdr:from>
    <xdr:to>
      <xdr:col>21</xdr:col>
      <xdr:colOff>133350</xdr:colOff>
      <xdr:row>2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31E63B02-E97D-46F4-9AF2-7769FE7AE8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02300" y="283635"/>
          <a:ext cx="1343025" cy="6498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22</xdr:row>
      <xdr:rowOff>95250</xdr:rowOff>
    </xdr:from>
    <xdr:to>
      <xdr:col>6</xdr:col>
      <xdr:colOff>47625</xdr:colOff>
      <xdr:row>22</xdr:row>
      <xdr:rowOff>466725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xmlns="" id="{A91B00EC-8CE9-4AE7-8B2F-24DBD71EE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848350"/>
          <a:ext cx="3000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228600</xdr:colOff>
      <xdr:row>1</xdr:row>
      <xdr:rowOff>57150</xdr:rowOff>
    </xdr:from>
    <xdr:to>
      <xdr:col>8</xdr:col>
      <xdr:colOff>561976</xdr:colOff>
      <xdr:row>1</xdr:row>
      <xdr:rowOff>447675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B29874C8-7F20-485D-BDA5-507A704C20D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0" y="238125"/>
          <a:ext cx="1019176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1</xdr:row>
      <xdr:rowOff>38101</xdr:rowOff>
    </xdr:from>
    <xdr:to>
      <xdr:col>1</xdr:col>
      <xdr:colOff>190500</xdr:colOff>
      <xdr:row>1</xdr:row>
      <xdr:rowOff>400050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FDDBB00F-1F94-4A20-925F-4EAF9840E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19076"/>
          <a:ext cx="457200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657224</xdr:colOff>
      <xdr:row>0</xdr:row>
      <xdr:rowOff>114301</xdr:rowOff>
    </xdr:from>
    <xdr:to>
      <xdr:col>1</xdr:col>
      <xdr:colOff>714374</xdr:colOff>
      <xdr:row>1</xdr:row>
      <xdr:rowOff>190500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C6B907A-4B78-4D59-934C-B5218A2D5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4" y="114301"/>
          <a:ext cx="885825" cy="69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484716</xdr:colOff>
      <xdr:row>0</xdr:row>
      <xdr:rowOff>131234</xdr:rowOff>
    </xdr:from>
    <xdr:to>
      <xdr:col>9</xdr:col>
      <xdr:colOff>304800</xdr:colOff>
      <xdr:row>1</xdr:row>
      <xdr:rowOff>38101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2A5171CA-4810-409D-A96B-66D0FFB1524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9991" y="131234"/>
          <a:ext cx="1610784" cy="52599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7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EDBAB0A6-EF50-434C-9D14-0312E02FF6BA}"/>
            </a:ext>
          </a:extLst>
        </xdr:cNvPr>
        <xdr:cNvSpPr txBox="1"/>
      </xdr:nvSpPr>
      <xdr:spPr>
        <a:xfrm>
          <a:off x="54006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 editAs="oneCell">
    <xdr:from>
      <xdr:col>4</xdr:col>
      <xdr:colOff>523875</xdr:colOff>
      <xdr:row>1</xdr:row>
      <xdr:rowOff>95250</xdr:rowOff>
    </xdr:from>
    <xdr:to>
      <xdr:col>5</xdr:col>
      <xdr:colOff>990601</xdr:colOff>
      <xdr:row>2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9E61EDD-6DC4-4E92-ADBE-722B404468B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5" y="276225"/>
          <a:ext cx="1266826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1</xdr:row>
      <xdr:rowOff>104776</xdr:rowOff>
    </xdr:from>
    <xdr:to>
      <xdr:col>1</xdr:col>
      <xdr:colOff>314325</xdr:colOff>
      <xdr:row>1</xdr:row>
      <xdr:rowOff>438150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F5831BBA-9DE4-40B5-BF99-C05DB98AA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85751"/>
          <a:ext cx="647700" cy="333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257175</xdr:colOff>
      <xdr:row>7</xdr:row>
      <xdr:rowOff>0</xdr:rowOff>
    </xdr:from>
    <xdr:ext cx="184731" cy="26456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3445B0CF-4BAD-43C5-AE5F-90A2C0A91ABC}"/>
            </a:ext>
          </a:extLst>
        </xdr:cNvPr>
        <xdr:cNvSpPr txBox="1"/>
      </xdr:nvSpPr>
      <xdr:spPr>
        <a:xfrm>
          <a:off x="6429375" y="228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137585</xdr:rowOff>
    </xdr:from>
    <xdr:to>
      <xdr:col>2</xdr:col>
      <xdr:colOff>488950</xdr:colOff>
      <xdr:row>1</xdr:row>
      <xdr:rowOff>95251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DC237C38-3594-467E-A45F-639A5B694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37585"/>
          <a:ext cx="917575" cy="5101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516465</xdr:colOff>
      <xdr:row>0</xdr:row>
      <xdr:rowOff>83609</xdr:rowOff>
    </xdr:from>
    <xdr:to>
      <xdr:col>8</xdr:col>
      <xdr:colOff>2098674</xdr:colOff>
      <xdr:row>2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D8F76C4C-5F7D-42B1-ACA9-C9795819033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1990" y="83609"/>
          <a:ext cx="1582209" cy="754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zoomScale="90" zoomScaleNormal="90" workbookViewId="0">
      <selection sqref="A1:E48"/>
    </sheetView>
  </sheetViews>
  <sheetFormatPr defaultRowHeight="13.8" x14ac:dyDescent="0.25"/>
  <cols>
    <col min="1" max="1" width="11.3984375" customWidth="1"/>
    <col min="2" max="2" width="42.69921875" customWidth="1"/>
    <col min="3" max="3" width="12.19921875" customWidth="1"/>
    <col min="4" max="4" width="18.5" customWidth="1"/>
    <col min="5" max="5" width="17.69921875" customWidth="1"/>
    <col min="7" max="7" width="14.5" customWidth="1"/>
  </cols>
  <sheetData>
    <row r="1" spans="1:5" ht="55.5" customHeight="1" x14ac:dyDescent="0.25">
      <c r="A1" s="373" t="s">
        <v>304</v>
      </c>
      <c r="B1" s="374"/>
      <c r="C1" s="374"/>
      <c r="D1" s="374"/>
      <c r="E1" s="375"/>
    </row>
    <row r="2" spans="1:5" ht="18" customHeight="1" x14ac:dyDescent="0.25">
      <c r="A2" s="376" t="s">
        <v>305</v>
      </c>
      <c r="B2" s="591"/>
      <c r="C2" s="591"/>
      <c r="D2" s="591"/>
      <c r="E2" s="377"/>
    </row>
    <row r="3" spans="1:5" x14ac:dyDescent="0.25">
      <c r="A3" s="353" t="s">
        <v>358</v>
      </c>
      <c r="B3" s="592"/>
      <c r="C3" s="592"/>
      <c r="D3" s="581"/>
      <c r="E3" s="17"/>
    </row>
    <row r="4" spans="1:5" x14ac:dyDescent="0.25">
      <c r="A4" s="18" t="s">
        <v>451</v>
      </c>
      <c r="B4" s="593"/>
      <c r="C4" s="593"/>
      <c r="D4" s="593"/>
      <c r="E4" s="19"/>
    </row>
    <row r="5" spans="1:5" x14ac:dyDescent="0.25">
      <c r="A5" s="354" t="s">
        <v>315</v>
      </c>
      <c r="B5" s="580"/>
      <c r="C5" s="580"/>
      <c r="D5" s="581"/>
      <c r="E5" s="17"/>
    </row>
    <row r="6" spans="1:5" ht="14.4" thickBot="1" x14ac:dyDescent="0.3">
      <c r="A6" s="20" t="s">
        <v>311</v>
      </c>
      <c r="B6" s="21">
        <v>46141</v>
      </c>
      <c r="C6" s="21"/>
      <c r="D6" s="22" t="s">
        <v>312</v>
      </c>
      <c r="E6" s="365" t="s">
        <v>1262</v>
      </c>
    </row>
    <row r="7" spans="1:5" ht="21" customHeight="1" thickBot="1" x14ac:dyDescent="0.3">
      <c r="A7" s="368" t="s">
        <v>67</v>
      </c>
      <c r="B7" s="369"/>
      <c r="C7" s="369"/>
      <c r="D7" s="369"/>
      <c r="E7" s="370"/>
    </row>
    <row r="8" spans="1:5" ht="27.75" customHeight="1" x14ac:dyDescent="0.25">
      <c r="A8" s="24" t="s">
        <v>0</v>
      </c>
      <c r="B8" s="25" t="s">
        <v>3</v>
      </c>
      <c r="C8" s="42" t="s">
        <v>864</v>
      </c>
      <c r="D8" s="26" t="s">
        <v>8</v>
      </c>
      <c r="E8" s="27" t="s">
        <v>9</v>
      </c>
    </row>
    <row r="9" spans="1:5" ht="24" customHeight="1" x14ac:dyDescent="0.25">
      <c r="A9" s="28" t="s">
        <v>10</v>
      </c>
      <c r="B9" s="366" t="str">
        <f>'Orçamento Sintético'!D10</f>
        <v>ALAMEDA MADENORTE</v>
      </c>
      <c r="C9" s="181">
        <v>417.99</v>
      </c>
      <c r="D9" s="29">
        <f>'Orçamento Sintético'!I10</f>
        <v>648211.82000000007</v>
      </c>
      <c r="E9" s="30">
        <f t="shared" ref="E9:E47" si="0">D9/$D$48</f>
        <v>3.7862616736337201E-2</v>
      </c>
    </row>
    <row r="10" spans="1:5" ht="24" customHeight="1" x14ac:dyDescent="0.25">
      <c r="A10" s="28" t="s">
        <v>316</v>
      </c>
      <c r="B10" s="366" t="str">
        <f>'Orçamento Sintético'!D31</f>
        <v>RUA BOM SOSSEGO</v>
      </c>
      <c r="C10" s="181">
        <v>91</v>
      </c>
      <c r="D10" s="29">
        <f>'Orçamento Sintético'!I31</f>
        <v>512410.17000000004</v>
      </c>
      <c r="E10" s="30">
        <f t="shared" si="0"/>
        <v>2.9930324131564569E-2</v>
      </c>
    </row>
    <row r="11" spans="1:5" ht="24" customHeight="1" x14ac:dyDescent="0.25">
      <c r="A11" s="28" t="s">
        <v>317</v>
      </c>
      <c r="B11" s="366" t="str">
        <f>'Orçamento Sintético'!D54</f>
        <v>RUA MANOEL MACHADO</v>
      </c>
      <c r="C11" s="181">
        <v>273.92</v>
      </c>
      <c r="D11" s="29">
        <f>'Orçamento Sintético'!I54</f>
        <v>932505.09000000008</v>
      </c>
      <c r="E11" s="30">
        <f t="shared" si="0"/>
        <v>5.4468434141410178E-2</v>
      </c>
    </row>
    <row r="12" spans="1:5" ht="24" customHeight="1" x14ac:dyDescent="0.25">
      <c r="A12" s="28" t="s">
        <v>318</v>
      </c>
      <c r="B12" s="366" t="str">
        <f>'Orçamento Sintético'!D76</f>
        <v>RUA 7 DE SETEMBRO</v>
      </c>
      <c r="C12" s="181">
        <v>60</v>
      </c>
      <c r="D12" s="29">
        <f>'Orçamento Sintético'!I76</f>
        <v>87014.19</v>
      </c>
      <c r="E12" s="30">
        <f t="shared" si="0"/>
        <v>5.0825745920412635E-3</v>
      </c>
    </row>
    <row r="13" spans="1:5" ht="24" customHeight="1" x14ac:dyDescent="0.25">
      <c r="A13" s="28" t="s">
        <v>319</v>
      </c>
      <c r="B13" s="366" t="str">
        <f>'Orçamento Sintético'!D97</f>
        <v>TV.CASTILHO FRANÇA</v>
      </c>
      <c r="C13" s="181">
        <v>390</v>
      </c>
      <c r="D13" s="29">
        <f>'Orçamento Sintético'!I97</f>
        <v>408646.93000000005</v>
      </c>
      <c r="E13" s="30">
        <f t="shared" si="0"/>
        <v>2.3869422947379787E-2</v>
      </c>
    </row>
    <row r="14" spans="1:5" ht="24" customHeight="1" x14ac:dyDescent="0.25">
      <c r="A14" s="28" t="s">
        <v>320</v>
      </c>
      <c r="B14" s="366" t="str">
        <f>'Orçamento Sintético'!D113</f>
        <v>RUA LUIZA FRAZÃO</v>
      </c>
      <c r="C14" s="181">
        <v>574</v>
      </c>
      <c r="D14" s="29">
        <f>'Orçamento Sintético'!I113</f>
        <v>758897.39</v>
      </c>
      <c r="E14" s="30">
        <f t="shared" si="0"/>
        <v>4.4327857242369657E-2</v>
      </c>
    </row>
    <row r="15" spans="1:5" ht="24" customHeight="1" x14ac:dyDescent="0.25">
      <c r="A15" s="28" t="s">
        <v>342</v>
      </c>
      <c r="B15" s="367" t="str">
        <f>'Orçamento Sintético'!D134</f>
        <v>ESTRADA DA PROJETA 2</v>
      </c>
      <c r="C15" s="181">
        <v>810</v>
      </c>
      <c r="D15" s="29">
        <f>'Orçamento Sintético'!I134</f>
        <v>1481539.29</v>
      </c>
      <c r="E15" s="30">
        <f t="shared" si="0"/>
        <v>8.6537999749981623E-2</v>
      </c>
    </row>
    <row r="16" spans="1:5" ht="24" customHeight="1" x14ac:dyDescent="0.25">
      <c r="A16" s="28" t="s">
        <v>837</v>
      </c>
      <c r="B16" s="367" t="str">
        <f>'Orçamento Sintético'!D155</f>
        <v>RUA DIVA REBELO</v>
      </c>
      <c r="C16" s="285">
        <v>257.08</v>
      </c>
      <c r="D16" s="29">
        <f>'Orçamento Sintético'!I155</f>
        <v>334328.11999999994</v>
      </c>
      <c r="E16" s="30">
        <f t="shared" si="0"/>
        <v>1.9528396553676157E-2</v>
      </c>
    </row>
    <row r="17" spans="1:5" ht="24" customHeight="1" x14ac:dyDescent="0.25">
      <c r="A17" s="28" t="s">
        <v>838</v>
      </c>
      <c r="B17" s="367" t="str">
        <f>'Orçamento Sintético'!D176</f>
        <v>RUA FLORIANO GONÇALVES</v>
      </c>
      <c r="C17" s="285">
        <v>108.56</v>
      </c>
      <c r="D17" s="29">
        <f>'Orçamento Sintético'!I176</f>
        <v>165017.71999999997</v>
      </c>
      <c r="E17" s="30">
        <f t="shared" si="0"/>
        <v>9.63882868884465E-3</v>
      </c>
    </row>
    <row r="18" spans="1:5" ht="24" customHeight="1" x14ac:dyDescent="0.25">
      <c r="A18" s="28" t="s">
        <v>839</v>
      </c>
      <c r="B18" s="367" t="str">
        <f>'Orçamento Sintético'!D197</f>
        <v>RUA MARIA ROSA</v>
      </c>
      <c r="C18" s="285">
        <v>1206.99</v>
      </c>
      <c r="D18" s="29">
        <f>'Orçamento Sintético'!I197</f>
        <v>1403354.8499999999</v>
      </c>
      <c r="E18" s="30">
        <f t="shared" si="0"/>
        <v>8.1971178542578835E-2</v>
      </c>
    </row>
    <row r="19" spans="1:5" ht="24" customHeight="1" x14ac:dyDescent="0.25">
      <c r="A19" s="28" t="s">
        <v>840</v>
      </c>
      <c r="B19" s="367" t="str">
        <f>'Orçamento Sintético'!D214</f>
        <v>RUA PARQUE INDUSTRIAL</v>
      </c>
      <c r="C19" s="286">
        <v>181.1</v>
      </c>
      <c r="D19" s="29">
        <f>'Orçamento Sintético'!I214</f>
        <v>335854.57</v>
      </c>
      <c r="E19" s="30">
        <f t="shared" si="0"/>
        <v>1.9617557827096292E-2</v>
      </c>
    </row>
    <row r="20" spans="1:5" ht="24" customHeight="1" x14ac:dyDescent="0.25">
      <c r="A20" s="28" t="s">
        <v>957</v>
      </c>
      <c r="B20" s="367" t="str">
        <f>'Orçamento Sintético'!D235</f>
        <v>PASS. RAIMUNDO PINHEIRO</v>
      </c>
      <c r="C20" s="286">
        <v>160.4</v>
      </c>
      <c r="D20" s="29">
        <f>'Orçamento Sintético'!I235</f>
        <v>347172.16000000003</v>
      </c>
      <c r="E20" s="30">
        <f t="shared" si="0"/>
        <v>2.0278628112036488E-2</v>
      </c>
    </row>
    <row r="21" spans="1:5" ht="24" customHeight="1" x14ac:dyDescent="0.25">
      <c r="A21" s="28" t="s">
        <v>958</v>
      </c>
      <c r="B21" s="367" t="str">
        <f>'Orçamento Sintético'!D256</f>
        <v>RUA MARIO CURICA</v>
      </c>
      <c r="C21" s="268">
        <v>352</v>
      </c>
      <c r="D21" s="29">
        <f>'Orçamento Sintético'!I256</f>
        <v>532305.41</v>
      </c>
      <c r="E21" s="30">
        <f t="shared" si="0"/>
        <v>3.1092422420666187E-2</v>
      </c>
    </row>
    <row r="22" spans="1:5" ht="24" customHeight="1" x14ac:dyDescent="0.25">
      <c r="A22" s="28" t="s">
        <v>959</v>
      </c>
      <c r="B22" s="367" t="str">
        <f>'Orçamento Sintético'!D272</f>
        <v>RUA FRANCISCO JOSÉ DA ROCHA</v>
      </c>
      <c r="C22" s="269">
        <v>341.27</v>
      </c>
      <c r="D22" s="29">
        <f>'Orçamento Sintético'!I272</f>
        <v>491657.99</v>
      </c>
      <c r="E22" s="30">
        <f t="shared" si="0"/>
        <v>2.8718171231015052E-2</v>
      </c>
    </row>
    <row r="23" spans="1:5" ht="24" customHeight="1" x14ac:dyDescent="0.25">
      <c r="A23" s="28" t="s">
        <v>960</v>
      </c>
      <c r="B23" s="367" t="str">
        <f>'Orçamento Sintético'!D293</f>
        <v>RUA BOA VISTA</v>
      </c>
      <c r="C23" s="269">
        <v>671.2</v>
      </c>
      <c r="D23" s="29">
        <f>'Orçamento Sintético'!I293</f>
        <v>944323.89999999991</v>
      </c>
      <c r="E23" s="30">
        <f t="shared" si="0"/>
        <v>5.5158781122910117E-2</v>
      </c>
    </row>
    <row r="24" spans="1:5" ht="24" customHeight="1" x14ac:dyDescent="0.25">
      <c r="A24" s="28" t="s">
        <v>1067</v>
      </c>
      <c r="B24" s="367" t="str">
        <f>'Orçamento Sintético'!D314</f>
        <v>RUA MAURICIO DE SOUZA</v>
      </c>
      <c r="C24" s="269">
        <v>224.01</v>
      </c>
      <c r="D24" s="29">
        <f>'Orçamento Sintético'!I314</f>
        <v>507469.66000000003</v>
      </c>
      <c r="E24" s="30">
        <f t="shared" si="0"/>
        <v>2.9641744641279989E-2</v>
      </c>
    </row>
    <row r="25" spans="1:5" ht="24" customHeight="1" x14ac:dyDescent="0.25">
      <c r="A25" s="28" t="s">
        <v>1068</v>
      </c>
      <c r="B25" s="367" t="str">
        <f>'Orçamento Sintético'!D337</f>
        <v>RUA SÃO JOÃO BATISTA</v>
      </c>
      <c r="C25" s="269">
        <v>427</v>
      </c>
      <c r="D25" s="29">
        <f>'Orçamento Sintético'!I337</f>
        <v>490306.7</v>
      </c>
      <c r="E25" s="30">
        <f t="shared" si="0"/>
        <v>2.8639241205688382E-2</v>
      </c>
    </row>
    <row r="26" spans="1:5" ht="24" customHeight="1" x14ac:dyDescent="0.25">
      <c r="A26" s="28" t="s">
        <v>1074</v>
      </c>
      <c r="B26" s="367" t="str">
        <f>'Orçamento Sintético'!D357</f>
        <v>RUA SANTANA</v>
      </c>
      <c r="C26" s="269">
        <v>457</v>
      </c>
      <c r="D26" s="29">
        <f>'Orçamento Sintético'!I357</f>
        <v>478177.2</v>
      </c>
      <c r="E26" s="30">
        <f t="shared" si="0"/>
        <v>2.7930746550803191E-2</v>
      </c>
    </row>
    <row r="27" spans="1:5" ht="24" customHeight="1" x14ac:dyDescent="0.25">
      <c r="A27" s="28" t="s">
        <v>1075</v>
      </c>
      <c r="B27" s="367" t="str">
        <f>'Orçamento Sintético'!D373</f>
        <v xml:space="preserve">RUA LOURENÇO BORGES </v>
      </c>
      <c r="C27" s="269">
        <v>281</v>
      </c>
      <c r="D27" s="29">
        <f>'Orçamento Sintético'!I373</f>
        <v>322638</v>
      </c>
      <c r="E27" s="30">
        <f t="shared" si="0"/>
        <v>1.8845566467113113E-2</v>
      </c>
    </row>
    <row r="28" spans="1:5" ht="24" customHeight="1" x14ac:dyDescent="0.25">
      <c r="A28" s="28" t="s">
        <v>1152</v>
      </c>
      <c r="B28" s="367" t="str">
        <f>'Orçamento Sintético'!D389</f>
        <v>RUA CAZUZA FARIAS DA COSTA</v>
      </c>
      <c r="C28" s="269">
        <v>190</v>
      </c>
      <c r="D28" s="29">
        <f>'Orçamento Sintético'!I389</f>
        <v>498839.75</v>
      </c>
      <c r="E28" s="30">
        <f t="shared" si="0"/>
        <v>2.9137664085021255E-2</v>
      </c>
    </row>
    <row r="29" spans="1:5" ht="24" customHeight="1" x14ac:dyDescent="0.25">
      <c r="A29" s="28" t="s">
        <v>1153</v>
      </c>
      <c r="B29" s="367" t="str">
        <f>'Orçamento Sintético'!D411</f>
        <v>RUA AFUÁ</v>
      </c>
      <c r="C29" s="269">
        <v>298.92</v>
      </c>
      <c r="D29" s="29">
        <f>'Orçamento Sintético'!I411</f>
        <v>404986.88000000006</v>
      </c>
      <c r="E29" s="30">
        <f t="shared" si="0"/>
        <v>2.3655636240457613E-2</v>
      </c>
    </row>
    <row r="30" spans="1:5" ht="22.5" customHeight="1" x14ac:dyDescent="0.25">
      <c r="A30" s="28" t="s">
        <v>1175</v>
      </c>
      <c r="B30" s="367" t="str">
        <f>'Orçamento Sintético'!D432</f>
        <v>RUA ÁREA VERDE 2</v>
      </c>
      <c r="C30" s="268">
        <v>162.30000000000001</v>
      </c>
      <c r="D30" s="29">
        <f>'Orçamento Sintético'!I432</f>
        <v>485703.03</v>
      </c>
      <c r="E30" s="30">
        <f t="shared" si="0"/>
        <v>2.837033683305511E-2</v>
      </c>
    </row>
    <row r="31" spans="1:5" ht="22.5" customHeight="1" x14ac:dyDescent="0.25">
      <c r="A31" s="28">
        <v>23</v>
      </c>
      <c r="B31" s="366" t="str">
        <f>'Orçamento Sintético'!D454</f>
        <v>PASSAGEM CAJUAL</v>
      </c>
      <c r="C31" s="327">
        <v>323.87</v>
      </c>
      <c r="D31" s="306">
        <f>'Orçamento Sintético'!I454</f>
        <v>228751.25</v>
      </c>
      <c r="E31" s="30">
        <f t="shared" si="0"/>
        <v>1.3361559662253697E-2</v>
      </c>
    </row>
    <row r="32" spans="1:5" ht="22.5" customHeight="1" x14ac:dyDescent="0.25">
      <c r="A32" s="28">
        <v>24</v>
      </c>
      <c r="B32" s="366" t="str">
        <f>'Orçamento Sintético'!D471</f>
        <v>PASSAGEM SANTA CRUZ</v>
      </c>
      <c r="C32" s="327">
        <v>147</v>
      </c>
      <c r="D32" s="306">
        <f>'Orçamento Sintético'!I471</f>
        <v>258931.88999999998</v>
      </c>
      <c r="E32" s="30">
        <f t="shared" si="0"/>
        <v>1.5124437119775788E-2</v>
      </c>
    </row>
    <row r="33" spans="1:5" ht="22.5" customHeight="1" x14ac:dyDescent="0.25">
      <c r="A33" s="28">
        <v>25</v>
      </c>
      <c r="B33" s="366" t="str">
        <f>'Orçamento Sintético'!D491</f>
        <v>RUA JOSÉ RINALDO</v>
      </c>
      <c r="C33" s="328">
        <v>72</v>
      </c>
      <c r="D33" s="306">
        <f>'Orçamento Sintético'!I491</f>
        <v>289692.02</v>
      </c>
      <c r="E33" s="30">
        <f t="shared" si="0"/>
        <v>1.6921163092699129E-2</v>
      </c>
    </row>
    <row r="34" spans="1:5" ht="22.5" customHeight="1" x14ac:dyDescent="0.25">
      <c r="A34" s="28">
        <v>26</v>
      </c>
      <c r="B34" s="366" t="str">
        <f>'Orçamento Sintético'!D517</f>
        <v>PASSAGEM SEMPRE COM DEUS</v>
      </c>
      <c r="C34" s="328">
        <v>138</v>
      </c>
      <c r="D34" s="306">
        <f>'Orçamento Sintético'!I517</f>
        <v>334339.65000000002</v>
      </c>
      <c r="E34" s="30">
        <f t="shared" si="0"/>
        <v>1.9529070031014124E-2</v>
      </c>
    </row>
    <row r="35" spans="1:5" ht="22.5" customHeight="1" x14ac:dyDescent="0.25">
      <c r="A35" s="28">
        <v>27</v>
      </c>
      <c r="B35" s="366" t="str">
        <f>'Orçamento Sintético'!D539</f>
        <v>RUA MARIA MELO</v>
      </c>
      <c r="C35" s="328">
        <v>267.57</v>
      </c>
      <c r="D35" s="306">
        <f>'Orçamento Sintético'!I539</f>
        <v>526262.94999999995</v>
      </c>
      <c r="E35" s="30">
        <f t="shared" si="0"/>
        <v>3.0739477071529155E-2</v>
      </c>
    </row>
    <row r="36" spans="1:5" ht="22.5" customHeight="1" x14ac:dyDescent="0.25">
      <c r="A36" s="28">
        <v>28</v>
      </c>
      <c r="B36" s="366" t="str">
        <f>'Orçamento Sintético'!D560</f>
        <v>RUA INEZ BREVES</v>
      </c>
      <c r="C36" s="328">
        <v>111</v>
      </c>
      <c r="D36" s="306">
        <f>'Orçamento Sintético'!I560</f>
        <v>230518.68000000002</v>
      </c>
      <c r="E36" s="30">
        <f t="shared" si="0"/>
        <v>1.3464796787269877E-2</v>
      </c>
    </row>
    <row r="37" spans="1:5" ht="22.5" customHeight="1" x14ac:dyDescent="0.25">
      <c r="A37" s="28">
        <v>29</v>
      </c>
      <c r="B37" s="366" t="str">
        <f>'Orçamento Sintético'!D582</f>
        <v>PASSAGEM GESPÃO</v>
      </c>
      <c r="C37" s="328">
        <v>373</v>
      </c>
      <c r="D37" s="306">
        <f>'Orçamento Sintético'!I582</f>
        <v>420796.15</v>
      </c>
      <c r="E37" s="30">
        <f t="shared" si="0"/>
        <v>2.4579069464633119E-2</v>
      </c>
    </row>
    <row r="38" spans="1:5" ht="22.5" customHeight="1" x14ac:dyDescent="0.25">
      <c r="A38" s="28">
        <v>30</v>
      </c>
      <c r="B38" s="366" t="str">
        <f>'Orçamento Sintético'!D602</f>
        <v>PASSAGEM NOSSA SENHORA DA CONSOLAÇÃO</v>
      </c>
      <c r="C38" s="328">
        <v>141.66</v>
      </c>
      <c r="D38" s="306">
        <f>'Orçamento Sintético'!I602</f>
        <v>273063.99000000005</v>
      </c>
      <c r="E38" s="30">
        <f t="shared" si="0"/>
        <v>1.5949905384115049E-2</v>
      </c>
    </row>
    <row r="39" spans="1:5" ht="22.5" customHeight="1" x14ac:dyDescent="0.25">
      <c r="A39" s="28">
        <v>31</v>
      </c>
      <c r="B39" s="366" t="str">
        <f>'Orçamento Sintético'!D623</f>
        <v>RUA DUQUE DE CAXIAS</v>
      </c>
      <c r="C39" s="328">
        <v>62.61</v>
      </c>
      <c r="D39" s="306">
        <f>'Orçamento Sintético'!I623</f>
        <v>106409.02999999998</v>
      </c>
      <c r="E39" s="30">
        <f t="shared" si="0"/>
        <v>6.2154440814970119E-3</v>
      </c>
    </row>
    <row r="40" spans="1:5" ht="22.5" customHeight="1" x14ac:dyDescent="0.25">
      <c r="A40" s="28">
        <v>32</v>
      </c>
      <c r="B40" s="366" t="str">
        <f>'Orçamento Sintético'!D644</f>
        <v>RUA ANTERO ARAUJO</v>
      </c>
      <c r="C40" s="328">
        <v>159.31</v>
      </c>
      <c r="D40" s="306">
        <f>'Orçamento Sintético'!I644</f>
        <v>192335.03999999998</v>
      </c>
      <c r="E40" s="30">
        <f t="shared" si="0"/>
        <v>1.1234457132373926E-2</v>
      </c>
    </row>
    <row r="41" spans="1:5" ht="22.5" customHeight="1" x14ac:dyDescent="0.25">
      <c r="A41" s="28">
        <v>33</v>
      </c>
      <c r="B41" s="366" t="str">
        <f>'Orçamento Sintético'!D665</f>
        <v>RUA NOVA</v>
      </c>
      <c r="C41" s="328">
        <v>256</v>
      </c>
      <c r="D41" s="306">
        <f>'Orçamento Sintético'!I665</f>
        <v>412846.41</v>
      </c>
      <c r="E41" s="30">
        <f t="shared" si="0"/>
        <v>2.4114718230227161E-2</v>
      </c>
    </row>
    <row r="42" spans="1:5" ht="22.5" customHeight="1" x14ac:dyDescent="0.25">
      <c r="A42" s="28">
        <v>34</v>
      </c>
      <c r="B42" s="366" t="str">
        <f>'Orçamento Sintético'!D686</f>
        <v>ALAMEDA BALA</v>
      </c>
      <c r="C42" s="328">
        <v>102.61</v>
      </c>
      <c r="D42" s="306">
        <f>'Orçamento Sintético'!I686</f>
        <v>224844.98</v>
      </c>
      <c r="E42" s="30">
        <f t="shared" si="0"/>
        <v>1.3133391030773557E-2</v>
      </c>
    </row>
    <row r="43" spans="1:5" ht="22.5" customHeight="1" x14ac:dyDescent="0.25">
      <c r="A43" s="28">
        <v>35</v>
      </c>
      <c r="B43" s="366" t="str">
        <f>'Orçamento Sintético'!D712</f>
        <v>RUA REVIVER</v>
      </c>
      <c r="C43" s="328">
        <v>166.44</v>
      </c>
      <c r="D43" s="306">
        <f>'Orçamento Sintético'!I712</f>
        <v>207946.14</v>
      </c>
      <c r="E43" s="30">
        <f t="shared" si="0"/>
        <v>1.2146315074323573E-2</v>
      </c>
    </row>
    <row r="44" spans="1:5" ht="22.5" customHeight="1" x14ac:dyDescent="0.25">
      <c r="A44" s="28">
        <v>36</v>
      </c>
      <c r="B44" s="366" t="str">
        <f>'Orçamento Sintético'!D733</f>
        <v>RUA BEJAMIM CONSTANT 2</v>
      </c>
      <c r="C44" s="328">
        <v>302.98</v>
      </c>
      <c r="D44" s="306">
        <f>'Orçamento Sintético'!I733</f>
        <v>187036.15999999997</v>
      </c>
      <c r="E44" s="30">
        <f t="shared" si="0"/>
        <v>1.092494493839412E-2</v>
      </c>
    </row>
    <row r="45" spans="1:5" ht="22.5" customHeight="1" x14ac:dyDescent="0.25">
      <c r="A45" s="28">
        <v>37</v>
      </c>
      <c r="B45" s="366" t="str">
        <f>'Orçamento Sintético'!D750</f>
        <v>PASSAGEM RAIMUNDO NEVES</v>
      </c>
      <c r="C45" s="328">
        <v>69.260000000000005</v>
      </c>
      <c r="D45" s="306">
        <f>'Orçamento Sintético'!I750</f>
        <v>81776.94</v>
      </c>
      <c r="E45" s="30">
        <f t="shared" si="0"/>
        <v>4.7766622600162439E-3</v>
      </c>
    </row>
    <row r="46" spans="1:5" ht="22.5" customHeight="1" x14ac:dyDescent="0.25">
      <c r="A46" s="28">
        <v>38</v>
      </c>
      <c r="B46" s="366" t="str">
        <f>'Orçamento Sintético'!D767</f>
        <v>RUA MARIO CURICA 2</v>
      </c>
      <c r="C46" s="328">
        <v>542.55999999999995</v>
      </c>
      <c r="D46" s="306">
        <f>'Orçamento Sintético'!I767</f>
        <v>407068.34</v>
      </c>
      <c r="E46" s="30">
        <f t="shared" si="0"/>
        <v>2.3777216131166817E-2</v>
      </c>
    </row>
    <row r="47" spans="1:5" ht="22.5" customHeight="1" x14ac:dyDescent="0.25">
      <c r="A47" s="28">
        <v>39</v>
      </c>
      <c r="B47" s="366" t="str">
        <f>'Orçamento Sintético'!D789</f>
        <v>RUA DOM PEDRO I</v>
      </c>
      <c r="C47" s="328">
        <v>89</v>
      </c>
      <c r="D47" s="306">
        <f>'Orçamento Sintético'!I789</f>
        <v>166120.49</v>
      </c>
      <c r="E47" s="30">
        <f t="shared" si="0"/>
        <v>9.7032424446109843E-3</v>
      </c>
    </row>
    <row r="48" spans="1:5" ht="14.4" thickBot="1" x14ac:dyDescent="0.3">
      <c r="A48" s="371" t="s">
        <v>68</v>
      </c>
      <c r="B48" s="372"/>
      <c r="C48" s="182">
        <f>SUM(C9:C47)</f>
        <v>11260.61</v>
      </c>
      <c r="D48" s="31">
        <f>SUM(D9:D47)</f>
        <v>17120100.93</v>
      </c>
      <c r="E48" s="32">
        <f>SUM(E9:E47)</f>
        <v>1</v>
      </c>
    </row>
  </sheetData>
  <mergeCells count="4">
    <mergeCell ref="A7:E7"/>
    <mergeCell ref="A48:B48"/>
    <mergeCell ref="A1:E1"/>
    <mergeCell ref="A2:E2"/>
  </mergeCells>
  <phoneticPr fontId="22" type="noConversion"/>
  <pageMargins left="0.51181102362204722" right="0.51181102362204722" top="0.78740157480314965" bottom="0.78740157480314965" header="0.31496062992125984" footer="0.31496062992125984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1"/>
  <sheetViews>
    <sheetView showWhiteSpace="0" topLeftCell="A811" zoomScaleNormal="100" workbookViewId="0">
      <selection activeCell="B21" sqref="B21:E21"/>
    </sheetView>
  </sheetViews>
  <sheetFormatPr defaultRowHeight="13.8" x14ac:dyDescent="0.25"/>
  <cols>
    <col min="1" max="1" width="10.09765625" bestFit="1" customWidth="1"/>
    <col min="2" max="2" width="10" bestFit="1" customWidth="1"/>
    <col min="3" max="3" width="13.19921875" bestFit="1" customWidth="1"/>
    <col min="4" max="4" width="60" bestFit="1" customWidth="1"/>
    <col min="5" max="5" width="8" bestFit="1" customWidth="1"/>
    <col min="6" max="8" width="13" bestFit="1" customWidth="1"/>
    <col min="9" max="9" width="19.69921875" bestFit="1" customWidth="1"/>
    <col min="10" max="10" width="17.69921875" bestFit="1" customWidth="1"/>
  </cols>
  <sheetData>
    <row r="1" spans="1:10" ht="48" customHeight="1" x14ac:dyDescent="0.25">
      <c r="A1" s="378" t="s">
        <v>304</v>
      </c>
      <c r="B1" s="379"/>
      <c r="C1" s="379"/>
      <c r="D1" s="379"/>
      <c r="E1" s="379"/>
      <c r="F1" s="379"/>
      <c r="G1" s="379"/>
      <c r="H1" s="379"/>
      <c r="I1" s="379"/>
      <c r="J1" s="380"/>
    </row>
    <row r="2" spans="1:10" ht="24" customHeight="1" x14ac:dyDescent="0.25">
      <c r="A2" s="381" t="s">
        <v>305</v>
      </c>
      <c r="B2" s="594"/>
      <c r="C2" s="594"/>
      <c r="D2" s="594"/>
      <c r="E2" s="594"/>
      <c r="F2" s="594"/>
      <c r="G2" s="594"/>
      <c r="H2" s="594"/>
      <c r="I2" s="594"/>
      <c r="J2" s="382"/>
    </row>
    <row r="3" spans="1:10" ht="15" x14ac:dyDescent="0.25">
      <c r="A3" s="350"/>
      <c r="B3" s="564"/>
      <c r="C3" s="564"/>
      <c r="D3" s="564"/>
      <c r="E3" s="564"/>
      <c r="F3" s="564"/>
      <c r="G3" s="564"/>
      <c r="H3" s="564"/>
      <c r="I3" s="564"/>
      <c r="J3" s="351"/>
    </row>
    <row r="4" spans="1:10" ht="21" customHeight="1" x14ac:dyDescent="0.25">
      <c r="A4" s="5" t="s">
        <v>358</v>
      </c>
      <c r="B4" s="565"/>
      <c r="C4" s="566"/>
      <c r="D4" s="567"/>
      <c r="E4" s="568"/>
      <c r="F4" s="569"/>
      <c r="G4" s="569"/>
      <c r="H4" s="595"/>
      <c r="I4" s="566" t="s">
        <v>306</v>
      </c>
      <c r="J4" s="9">
        <v>0.23380000000000001</v>
      </c>
    </row>
    <row r="5" spans="1:10" ht="21" customHeight="1" x14ac:dyDescent="0.25">
      <c r="A5" s="10" t="s">
        <v>359</v>
      </c>
      <c r="B5" s="573"/>
      <c r="C5" s="573"/>
      <c r="D5" s="573"/>
      <c r="E5" s="573"/>
      <c r="F5" s="573"/>
      <c r="G5" s="573"/>
      <c r="H5" s="596"/>
      <c r="I5" s="597" t="s">
        <v>307</v>
      </c>
      <c r="J5" s="12" t="s">
        <v>876</v>
      </c>
    </row>
    <row r="6" spans="1:10" ht="20.25" customHeight="1" x14ac:dyDescent="0.25">
      <c r="A6" s="13" t="s">
        <v>315</v>
      </c>
      <c r="B6" s="577"/>
      <c r="C6" s="566"/>
      <c r="D6" s="567"/>
      <c r="E6" s="568"/>
      <c r="F6" s="578"/>
      <c r="G6" s="568"/>
      <c r="H6" s="566" t="s">
        <v>308</v>
      </c>
      <c r="I6" s="383">
        <f>I811</f>
        <v>17120100.93</v>
      </c>
      <c r="J6" s="384"/>
    </row>
    <row r="7" spans="1:10" ht="15.6" thickBot="1" x14ac:dyDescent="0.3">
      <c r="A7" s="354"/>
      <c r="B7" s="580"/>
      <c r="C7" s="581"/>
      <c r="D7" s="582"/>
      <c r="E7" s="583"/>
      <c r="F7" s="584"/>
      <c r="G7" s="583"/>
      <c r="H7" s="598"/>
      <c r="I7" s="15" t="s">
        <v>309</v>
      </c>
      <c r="J7" s="16">
        <v>46141</v>
      </c>
    </row>
    <row r="8" spans="1:10" ht="25.5" customHeight="1" thickBot="1" x14ac:dyDescent="0.3">
      <c r="A8" s="388" t="s">
        <v>310</v>
      </c>
      <c r="B8" s="389"/>
      <c r="C8" s="389"/>
      <c r="D8" s="389"/>
      <c r="E8" s="389"/>
      <c r="F8" s="389"/>
      <c r="G8" s="389"/>
      <c r="H8" s="389"/>
      <c r="I8" s="389"/>
      <c r="J8" s="390"/>
    </row>
    <row r="9" spans="1:10" ht="30" customHeight="1" x14ac:dyDescent="0.25">
      <c r="A9" s="315" t="s">
        <v>0</v>
      </c>
      <c r="B9" s="316" t="s">
        <v>1</v>
      </c>
      <c r="C9" s="317" t="s">
        <v>2</v>
      </c>
      <c r="D9" s="317" t="s">
        <v>3</v>
      </c>
      <c r="E9" s="318" t="s">
        <v>4</v>
      </c>
      <c r="F9" s="316" t="s">
        <v>5</v>
      </c>
      <c r="G9" s="316" t="s">
        <v>6</v>
      </c>
      <c r="H9" s="316" t="s">
        <v>7</v>
      </c>
      <c r="I9" s="316" t="s">
        <v>8</v>
      </c>
      <c r="J9" s="319" t="s">
        <v>9</v>
      </c>
    </row>
    <row r="10" spans="1:10" ht="30" customHeight="1" x14ac:dyDescent="0.25">
      <c r="A10" s="177">
        <v>1</v>
      </c>
      <c r="B10" s="167"/>
      <c r="C10" s="167"/>
      <c r="D10" s="171" t="s">
        <v>360</v>
      </c>
      <c r="E10" s="167"/>
      <c r="F10" s="167"/>
      <c r="G10" s="167"/>
      <c r="H10" s="167"/>
      <c r="I10" s="271">
        <f>I11+I15+I18+I24+I26+I29</f>
        <v>648211.82000000007</v>
      </c>
      <c r="J10" s="301">
        <f>I10/$I$811</f>
        <v>3.7862616736337201E-2</v>
      </c>
    </row>
    <row r="11" spans="1:10" ht="24" customHeight="1" x14ac:dyDescent="0.25">
      <c r="A11" s="145" t="s">
        <v>361</v>
      </c>
      <c r="B11" s="140" t="s">
        <v>11</v>
      </c>
      <c r="C11" s="140"/>
      <c r="D11" s="140" t="s">
        <v>12</v>
      </c>
      <c r="E11" s="141"/>
      <c r="F11" s="142"/>
      <c r="G11" s="143"/>
      <c r="H11" s="143"/>
      <c r="I11" s="143">
        <v>15199.16</v>
      </c>
      <c r="J11" s="302">
        <f>I11/$I$811</f>
        <v>8.8779616791663388E-4</v>
      </c>
    </row>
    <row r="12" spans="1:10" ht="39" customHeight="1" x14ac:dyDescent="0.25">
      <c r="A12" s="158" t="s">
        <v>362</v>
      </c>
      <c r="B12" s="1" t="s">
        <v>14</v>
      </c>
      <c r="C12" s="1" t="s">
        <v>15</v>
      </c>
      <c r="D12" s="1" t="s">
        <v>16</v>
      </c>
      <c r="E12" s="336" t="s">
        <v>17</v>
      </c>
      <c r="F12" s="33">
        <v>6</v>
      </c>
      <c r="G12" s="34">
        <v>507.9</v>
      </c>
      <c r="H12" s="34">
        <v>626.64</v>
      </c>
      <c r="I12" s="34">
        <v>3759.84</v>
      </c>
      <c r="J12" s="303">
        <f>I12/$I$811</f>
        <v>2.1961552769887788E-4</v>
      </c>
    </row>
    <row r="13" spans="1:10" ht="39" customHeight="1" x14ac:dyDescent="0.25">
      <c r="A13" s="158" t="s">
        <v>363</v>
      </c>
      <c r="B13" s="1" t="s">
        <v>19</v>
      </c>
      <c r="C13" s="1" t="s">
        <v>15</v>
      </c>
      <c r="D13" s="1" t="s">
        <v>20</v>
      </c>
      <c r="E13" s="336" t="s">
        <v>17</v>
      </c>
      <c r="F13" s="33">
        <v>4284.3900000000003</v>
      </c>
      <c r="G13" s="34">
        <v>0.73</v>
      </c>
      <c r="H13" s="34">
        <v>0.9</v>
      </c>
      <c r="I13" s="34">
        <v>3855.95</v>
      </c>
      <c r="J13" s="303">
        <f>I13/$I$811</f>
        <v>2.252293964717882E-4</v>
      </c>
    </row>
    <row r="14" spans="1:10" ht="24" customHeight="1" x14ac:dyDescent="0.25">
      <c r="A14" s="158" t="s">
        <v>364</v>
      </c>
      <c r="B14" s="1" t="s">
        <v>22</v>
      </c>
      <c r="C14" s="1" t="s">
        <v>23</v>
      </c>
      <c r="D14" s="1" t="s">
        <v>24</v>
      </c>
      <c r="E14" s="336" t="s">
        <v>17</v>
      </c>
      <c r="F14" s="33">
        <v>4284.3900000000003</v>
      </c>
      <c r="G14" s="34">
        <v>1.44</v>
      </c>
      <c r="H14" s="34">
        <v>1.77</v>
      </c>
      <c r="I14" s="34">
        <v>7583.37</v>
      </c>
      <c r="J14" s="303">
        <f>I14/$I$811</f>
        <v>4.4295124374596782E-4</v>
      </c>
    </row>
    <row r="15" spans="1:10" ht="24" customHeight="1" x14ac:dyDescent="0.25">
      <c r="A15" s="145" t="s">
        <v>365</v>
      </c>
      <c r="B15" s="140" t="s">
        <v>11</v>
      </c>
      <c r="C15" s="140"/>
      <c r="D15" s="140" t="s">
        <v>26</v>
      </c>
      <c r="E15" s="141"/>
      <c r="F15" s="144"/>
      <c r="G15" s="143"/>
      <c r="H15" s="143"/>
      <c r="I15" s="143">
        <v>92223.83</v>
      </c>
      <c r="J15" s="302">
        <f>I15/$I$811</f>
        <v>5.3868741999291477E-3</v>
      </c>
    </row>
    <row r="16" spans="1:10" ht="26.1" customHeight="1" x14ac:dyDescent="0.25">
      <c r="A16" s="158" t="s">
        <v>366</v>
      </c>
      <c r="B16" s="1" t="s">
        <v>28</v>
      </c>
      <c r="C16" s="1" t="s">
        <v>29</v>
      </c>
      <c r="D16" s="1" t="s">
        <v>30</v>
      </c>
      <c r="E16" s="336" t="s">
        <v>31</v>
      </c>
      <c r="F16" s="33">
        <v>428.43</v>
      </c>
      <c r="G16" s="34">
        <v>167.34</v>
      </c>
      <c r="H16" s="34">
        <v>206.46</v>
      </c>
      <c r="I16" s="34">
        <v>88453.65</v>
      </c>
      <c r="J16" s="303">
        <f>I16/$I$811</f>
        <v>5.1666547038283139E-3</v>
      </c>
    </row>
    <row r="17" spans="1:10" ht="51.9" customHeight="1" x14ac:dyDescent="0.25">
      <c r="A17" s="158" t="s">
        <v>366</v>
      </c>
      <c r="B17" s="1" t="s">
        <v>33</v>
      </c>
      <c r="C17" s="1" t="s">
        <v>15</v>
      </c>
      <c r="D17" s="1" t="s">
        <v>34</v>
      </c>
      <c r="E17" s="336" t="s">
        <v>31</v>
      </c>
      <c r="F17" s="33">
        <v>428.43</v>
      </c>
      <c r="G17" s="34">
        <v>7.14</v>
      </c>
      <c r="H17" s="34">
        <v>8.8000000000000007</v>
      </c>
      <c r="I17" s="34">
        <v>3770.18</v>
      </c>
      <c r="J17" s="303">
        <f>I17/$I$811</f>
        <v>2.2021949610083285E-4</v>
      </c>
    </row>
    <row r="18" spans="1:10" ht="24" customHeight="1" x14ac:dyDescent="0.25">
      <c r="A18" s="145" t="s">
        <v>367</v>
      </c>
      <c r="B18" s="140" t="s">
        <v>11</v>
      </c>
      <c r="C18" s="140"/>
      <c r="D18" s="140" t="s">
        <v>36</v>
      </c>
      <c r="E18" s="141"/>
      <c r="F18" s="144"/>
      <c r="G18" s="143"/>
      <c r="H18" s="143"/>
      <c r="I18" s="143">
        <v>128738.5</v>
      </c>
      <c r="J18" s="302">
        <f>I18/$I$811</f>
        <v>7.5197278641277263E-3</v>
      </c>
    </row>
    <row r="19" spans="1:10" ht="39" customHeight="1" x14ac:dyDescent="0.25">
      <c r="A19" s="158" t="s">
        <v>368</v>
      </c>
      <c r="B19" s="1" t="s">
        <v>38</v>
      </c>
      <c r="C19" s="1" t="s">
        <v>39</v>
      </c>
      <c r="D19" s="1" t="s">
        <v>40</v>
      </c>
      <c r="E19" s="336" t="s">
        <v>41</v>
      </c>
      <c r="F19" s="33">
        <v>835.98</v>
      </c>
      <c r="G19" s="34">
        <v>74.47</v>
      </c>
      <c r="H19" s="34">
        <v>91.88</v>
      </c>
      <c r="I19" s="34">
        <v>76809.84</v>
      </c>
      <c r="J19" s="303">
        <f>I19/$I$811</f>
        <v>4.4865296246825335E-3</v>
      </c>
    </row>
    <row r="20" spans="1:10" ht="65.099999999999994" customHeight="1" x14ac:dyDescent="0.25">
      <c r="A20" s="158" t="s">
        <v>369</v>
      </c>
      <c r="B20" s="1" t="s">
        <v>43</v>
      </c>
      <c r="C20" s="1" t="s">
        <v>15</v>
      </c>
      <c r="D20" s="1" t="s">
        <v>44</v>
      </c>
      <c r="E20" s="336" t="s">
        <v>31</v>
      </c>
      <c r="F20" s="33">
        <v>67</v>
      </c>
      <c r="G20" s="34">
        <v>9.2799999999999994</v>
      </c>
      <c r="H20" s="34">
        <v>11.44</v>
      </c>
      <c r="I20" s="34">
        <v>766.48</v>
      </c>
      <c r="J20" s="303">
        <f>I20/$I$811</f>
        <v>4.4770764093853971E-5</v>
      </c>
    </row>
    <row r="21" spans="1:10" ht="51.9" customHeight="1" x14ac:dyDescent="0.25">
      <c r="A21" s="158" t="s">
        <v>370</v>
      </c>
      <c r="B21" s="1" t="s">
        <v>313</v>
      </c>
      <c r="C21" s="1" t="s">
        <v>15</v>
      </c>
      <c r="D21" s="1" t="s">
        <v>314</v>
      </c>
      <c r="E21" s="336" t="s">
        <v>41</v>
      </c>
      <c r="F21" s="33">
        <v>67</v>
      </c>
      <c r="G21" s="34">
        <v>296.41000000000003</v>
      </c>
      <c r="H21" s="34">
        <v>365.71</v>
      </c>
      <c r="I21" s="34">
        <v>24502.57</v>
      </c>
      <c r="J21" s="303">
        <f>I21/$I$811</f>
        <v>1.4312164455212706E-3</v>
      </c>
    </row>
    <row r="22" spans="1:10" ht="26.1" customHeight="1" x14ac:dyDescent="0.25">
      <c r="A22" s="158" t="s">
        <v>371</v>
      </c>
      <c r="B22" s="1" t="s">
        <v>46</v>
      </c>
      <c r="C22" s="1" t="s">
        <v>39</v>
      </c>
      <c r="D22" s="1" t="s">
        <v>47</v>
      </c>
      <c r="E22" s="336" t="s">
        <v>48</v>
      </c>
      <c r="F22" s="33">
        <v>8</v>
      </c>
      <c r="G22" s="34">
        <v>2576.3200000000002</v>
      </c>
      <c r="H22" s="34">
        <v>3178.66</v>
      </c>
      <c r="I22" s="34">
        <v>25429.279999999999</v>
      </c>
      <c r="J22" s="303">
        <f>I22/$I$811</f>
        <v>1.485346383410603E-3</v>
      </c>
    </row>
    <row r="23" spans="1:10" ht="65.099999999999994" customHeight="1" x14ac:dyDescent="0.25">
      <c r="A23" s="158" t="s">
        <v>372</v>
      </c>
      <c r="B23" s="1" t="s">
        <v>49</v>
      </c>
      <c r="C23" s="1" t="s">
        <v>15</v>
      </c>
      <c r="D23" s="1" t="s">
        <v>50</v>
      </c>
      <c r="E23" s="336" t="s">
        <v>31</v>
      </c>
      <c r="F23" s="33">
        <v>48.06</v>
      </c>
      <c r="G23" s="34">
        <v>20.75</v>
      </c>
      <c r="H23" s="34">
        <v>25.6</v>
      </c>
      <c r="I23" s="34">
        <v>1230.33</v>
      </c>
      <c r="J23" s="303">
        <f>I23/$I$811</f>
        <v>7.1864646419464765E-5</v>
      </c>
    </row>
    <row r="24" spans="1:10" ht="24" customHeight="1" x14ac:dyDescent="0.25">
      <c r="A24" s="145" t="s">
        <v>373</v>
      </c>
      <c r="B24" s="140" t="s">
        <v>11</v>
      </c>
      <c r="C24" s="140"/>
      <c r="D24" s="140" t="s">
        <v>52</v>
      </c>
      <c r="E24" s="141"/>
      <c r="F24" s="144"/>
      <c r="G24" s="143"/>
      <c r="H24" s="143"/>
      <c r="I24" s="143">
        <v>402781.02</v>
      </c>
      <c r="J24" s="302">
        <f>I24/$I$811</f>
        <v>2.352679003744635E-2</v>
      </c>
    </row>
    <row r="25" spans="1:10" ht="39" customHeight="1" x14ac:dyDescent="0.25">
      <c r="A25" s="158" t="s">
        <v>374</v>
      </c>
      <c r="B25" s="1" t="s">
        <v>54</v>
      </c>
      <c r="C25" s="1" t="s">
        <v>15</v>
      </c>
      <c r="D25" s="1" t="s">
        <v>55</v>
      </c>
      <c r="E25" s="336" t="s">
        <v>17</v>
      </c>
      <c r="F25" s="33">
        <v>2905.02</v>
      </c>
      <c r="G25" s="34">
        <v>112.38</v>
      </c>
      <c r="H25" s="34">
        <v>138.65</v>
      </c>
      <c r="I25" s="34">
        <v>402781.02</v>
      </c>
      <c r="J25" s="303">
        <f>I25/$I$811</f>
        <v>2.352679003744635E-2</v>
      </c>
    </row>
    <row r="26" spans="1:10" ht="24" customHeight="1" x14ac:dyDescent="0.25">
      <c r="A26" s="145" t="s">
        <v>375</v>
      </c>
      <c r="B26" s="140" t="s">
        <v>11</v>
      </c>
      <c r="C26" s="140"/>
      <c r="D26" s="140" t="s">
        <v>56</v>
      </c>
      <c r="E26" s="141"/>
      <c r="F26" s="144"/>
      <c r="G26" s="143"/>
      <c r="H26" s="143"/>
      <c r="I26" s="143">
        <v>5199.1400000000003</v>
      </c>
      <c r="J26" s="302">
        <f>I26/$I$811</f>
        <v>3.036862937466339E-4</v>
      </c>
    </row>
    <row r="27" spans="1:10" ht="26.1" customHeight="1" x14ac:dyDescent="0.25">
      <c r="A27" s="158" t="s">
        <v>1751</v>
      </c>
      <c r="B27" s="1" t="s">
        <v>58</v>
      </c>
      <c r="C27" s="1" t="s">
        <v>39</v>
      </c>
      <c r="D27" s="1" t="s">
        <v>59</v>
      </c>
      <c r="E27" s="336" t="s">
        <v>60</v>
      </c>
      <c r="F27" s="33">
        <v>3</v>
      </c>
      <c r="G27" s="34">
        <v>549.02</v>
      </c>
      <c r="H27" s="34">
        <v>677.38</v>
      </c>
      <c r="I27" s="34">
        <v>2032.14</v>
      </c>
      <c r="J27" s="303">
        <f>I27/$I$811</f>
        <v>1.1869906657144925E-4</v>
      </c>
    </row>
    <row r="28" spans="1:10" ht="24" customHeight="1" x14ac:dyDescent="0.25">
      <c r="A28" s="158" t="s">
        <v>377</v>
      </c>
      <c r="B28" s="1" t="s">
        <v>61</v>
      </c>
      <c r="C28" s="1" t="s">
        <v>39</v>
      </c>
      <c r="D28" s="1" t="s">
        <v>62</v>
      </c>
      <c r="E28" s="336" t="s">
        <v>48</v>
      </c>
      <c r="F28" s="33">
        <v>5</v>
      </c>
      <c r="G28" s="34">
        <v>513.38</v>
      </c>
      <c r="H28" s="34">
        <v>633.4</v>
      </c>
      <c r="I28" s="34">
        <v>3167</v>
      </c>
      <c r="J28" s="303">
        <f>I28/$I$811</f>
        <v>1.8498722717518465E-4</v>
      </c>
    </row>
    <row r="29" spans="1:10" ht="24" customHeight="1" x14ac:dyDescent="0.25">
      <c r="A29" s="145" t="s">
        <v>378</v>
      </c>
      <c r="B29" s="140" t="s">
        <v>11</v>
      </c>
      <c r="C29" s="140"/>
      <c r="D29" s="140" t="s">
        <v>63</v>
      </c>
      <c r="E29" s="141"/>
      <c r="F29" s="144"/>
      <c r="G29" s="143"/>
      <c r="H29" s="143"/>
      <c r="I29" s="143">
        <v>4070.17</v>
      </c>
      <c r="J29" s="302">
        <f>I29/$I$811</f>
        <v>2.3774217317070457E-4</v>
      </c>
    </row>
    <row r="30" spans="1:10" ht="26.1" customHeight="1" x14ac:dyDescent="0.25">
      <c r="A30" s="158" t="s">
        <v>1752</v>
      </c>
      <c r="B30" s="1" t="s">
        <v>64</v>
      </c>
      <c r="C30" s="1" t="s">
        <v>15</v>
      </c>
      <c r="D30" s="1" t="s">
        <v>65</v>
      </c>
      <c r="E30" s="336" t="s">
        <v>17</v>
      </c>
      <c r="F30" s="33">
        <v>4284.3900000000003</v>
      </c>
      <c r="G30" s="34">
        <v>0.77</v>
      </c>
      <c r="H30" s="34">
        <v>0.95</v>
      </c>
      <c r="I30" s="34">
        <v>4070.17</v>
      </c>
      <c r="J30" s="303">
        <f>I30/$I$811</f>
        <v>2.3774217317070457E-4</v>
      </c>
    </row>
    <row r="31" spans="1:10" ht="26.1" customHeight="1" x14ac:dyDescent="0.25">
      <c r="A31" s="177">
        <v>2</v>
      </c>
      <c r="B31" s="167"/>
      <c r="C31" s="167"/>
      <c r="D31" s="171" t="s">
        <v>385</v>
      </c>
      <c r="E31" s="167"/>
      <c r="F31" s="167"/>
      <c r="G31" s="167"/>
      <c r="H31" s="167"/>
      <c r="I31" s="271">
        <f>I32+I36+I39+I47+I49+I52</f>
        <v>512410.17000000004</v>
      </c>
      <c r="J31" s="301">
        <f>I31/$I$811</f>
        <v>2.9930324131564569E-2</v>
      </c>
    </row>
    <row r="32" spans="1:10" ht="26.1" customHeight="1" x14ac:dyDescent="0.25">
      <c r="A32" s="145" t="s">
        <v>386</v>
      </c>
      <c r="B32" s="140" t="s">
        <v>11</v>
      </c>
      <c r="C32" s="140"/>
      <c r="D32" s="140" t="s">
        <v>12</v>
      </c>
      <c r="E32" s="141"/>
      <c r="F32" s="142"/>
      <c r="G32" s="143"/>
      <c r="H32" s="143"/>
      <c r="I32" s="143">
        <v>9693.5</v>
      </c>
      <c r="J32" s="302">
        <f>I32/$I$811</f>
        <v>5.6620577411514131E-4</v>
      </c>
    </row>
    <row r="33" spans="1:10" ht="26.1" customHeight="1" x14ac:dyDescent="0.25">
      <c r="A33" s="158" t="s">
        <v>387</v>
      </c>
      <c r="B33" s="1" t="s">
        <v>14</v>
      </c>
      <c r="C33" s="1" t="s">
        <v>15</v>
      </c>
      <c r="D33" s="1" t="s">
        <v>16</v>
      </c>
      <c r="E33" s="336" t="s">
        <v>17</v>
      </c>
      <c r="F33" s="33">
        <v>6</v>
      </c>
      <c r="G33" s="34">
        <v>507.9</v>
      </c>
      <c r="H33" s="34">
        <v>626.64</v>
      </c>
      <c r="I33" s="34">
        <v>3759.84</v>
      </c>
      <c r="J33" s="303">
        <f>I33/$I$811</f>
        <v>2.1961552769887788E-4</v>
      </c>
    </row>
    <row r="34" spans="1:10" ht="39.6" x14ac:dyDescent="0.25">
      <c r="A34" s="158" t="s">
        <v>388</v>
      </c>
      <c r="B34" s="1" t="s">
        <v>19</v>
      </c>
      <c r="C34" s="1" t="s">
        <v>15</v>
      </c>
      <c r="D34" s="1" t="s">
        <v>20</v>
      </c>
      <c r="E34" s="336" t="s">
        <v>17</v>
      </c>
      <c r="F34" s="33">
        <v>2222.35</v>
      </c>
      <c r="G34" s="34">
        <v>0.73</v>
      </c>
      <c r="H34" s="34">
        <v>0.9</v>
      </c>
      <c r="I34" s="34">
        <v>2000.11</v>
      </c>
      <c r="J34" s="303">
        <f>I34/$I$811</f>
        <v>1.1682816638628309E-4</v>
      </c>
    </row>
    <row r="35" spans="1:10" ht="26.1" customHeight="1" x14ac:dyDescent="0.25">
      <c r="A35" s="158" t="s">
        <v>389</v>
      </c>
      <c r="B35" s="1" t="s">
        <v>22</v>
      </c>
      <c r="C35" s="1" t="s">
        <v>23</v>
      </c>
      <c r="D35" s="1" t="s">
        <v>24</v>
      </c>
      <c r="E35" s="336" t="s">
        <v>17</v>
      </c>
      <c r="F35" s="33">
        <v>2222.35</v>
      </c>
      <c r="G35" s="34">
        <v>1.44</v>
      </c>
      <c r="H35" s="34">
        <v>1.77</v>
      </c>
      <c r="I35" s="34">
        <v>3933.55</v>
      </c>
      <c r="J35" s="303">
        <f>I35/$I$811</f>
        <v>2.2976208002998031E-4</v>
      </c>
    </row>
    <row r="36" spans="1:10" ht="26.1" customHeight="1" x14ac:dyDescent="0.25">
      <c r="A36" s="145" t="s">
        <v>390</v>
      </c>
      <c r="B36" s="140" t="s">
        <v>11</v>
      </c>
      <c r="C36" s="140"/>
      <c r="D36" s="140" t="s">
        <v>26</v>
      </c>
      <c r="E36" s="141"/>
      <c r="F36" s="144"/>
      <c r="G36" s="143"/>
      <c r="H36" s="143"/>
      <c r="I36" s="143">
        <v>47839.38</v>
      </c>
      <c r="J36" s="302">
        <f>I36/$I$811</f>
        <v>2.7943398345374121E-3</v>
      </c>
    </row>
    <row r="37" spans="1:10" ht="26.1" customHeight="1" x14ac:dyDescent="0.25">
      <c r="A37" s="158" t="s">
        <v>391</v>
      </c>
      <c r="B37" s="1" t="s">
        <v>28</v>
      </c>
      <c r="C37" s="1" t="s">
        <v>29</v>
      </c>
      <c r="D37" s="1" t="s">
        <v>30</v>
      </c>
      <c r="E37" s="336" t="s">
        <v>31</v>
      </c>
      <c r="F37" s="33">
        <v>222.24</v>
      </c>
      <c r="G37" s="34">
        <v>167.34</v>
      </c>
      <c r="H37" s="34">
        <v>206.46</v>
      </c>
      <c r="I37" s="34">
        <v>45883.67</v>
      </c>
      <c r="J37" s="303">
        <f>I37/$I$811</f>
        <v>2.6801051108055586E-3</v>
      </c>
    </row>
    <row r="38" spans="1:10" ht="46.5" customHeight="1" x14ac:dyDescent="0.25">
      <c r="A38" s="158" t="s">
        <v>392</v>
      </c>
      <c r="B38" s="1" t="s">
        <v>33</v>
      </c>
      <c r="C38" s="1" t="s">
        <v>15</v>
      </c>
      <c r="D38" s="1" t="s">
        <v>34</v>
      </c>
      <c r="E38" s="336" t="s">
        <v>31</v>
      </c>
      <c r="F38" s="33">
        <v>222.24</v>
      </c>
      <c r="G38" s="34">
        <v>7.14</v>
      </c>
      <c r="H38" s="34">
        <v>8.8000000000000007</v>
      </c>
      <c r="I38" s="34">
        <v>1955.71</v>
      </c>
      <c r="J38" s="303">
        <f>I38/$I$811</f>
        <v>1.1423472373185361E-4</v>
      </c>
    </row>
    <row r="39" spans="1:10" ht="26.1" customHeight="1" x14ac:dyDescent="0.25">
      <c r="A39" s="145" t="s">
        <v>393</v>
      </c>
      <c r="B39" s="140" t="s">
        <v>11</v>
      </c>
      <c r="C39" s="140"/>
      <c r="D39" s="140" t="s">
        <v>36</v>
      </c>
      <c r="E39" s="141"/>
      <c r="F39" s="144"/>
      <c r="G39" s="143"/>
      <c r="H39" s="143"/>
      <c r="I39" s="143">
        <v>267207.15000000002</v>
      </c>
      <c r="J39" s="302">
        <f>I39/$I$811</f>
        <v>1.5607802260777912E-2</v>
      </c>
    </row>
    <row r="40" spans="1:10" ht="41.25" customHeight="1" x14ac:dyDescent="0.25">
      <c r="A40" s="158" t="s">
        <v>394</v>
      </c>
      <c r="B40" s="1" t="s">
        <v>38</v>
      </c>
      <c r="C40" s="1" t="s">
        <v>39</v>
      </c>
      <c r="D40" s="1" t="s">
        <v>40</v>
      </c>
      <c r="E40" s="336" t="s">
        <v>41</v>
      </c>
      <c r="F40" s="33">
        <v>550</v>
      </c>
      <c r="G40" s="34">
        <v>74.47</v>
      </c>
      <c r="H40" s="34">
        <v>91.88</v>
      </c>
      <c r="I40" s="34">
        <v>50534</v>
      </c>
      <c r="J40" s="303">
        <f>I40/$I$811</f>
        <v>2.9517349346608089E-3</v>
      </c>
    </row>
    <row r="41" spans="1:10" ht="52.8" x14ac:dyDescent="0.25">
      <c r="A41" s="158" t="s">
        <v>395</v>
      </c>
      <c r="B41" s="1" t="s">
        <v>43</v>
      </c>
      <c r="C41" s="1" t="s">
        <v>15</v>
      </c>
      <c r="D41" s="1" t="s">
        <v>44</v>
      </c>
      <c r="E41" s="336" t="s">
        <v>31</v>
      </c>
      <c r="F41" s="33">
        <v>327.39999999999998</v>
      </c>
      <c r="G41" s="34">
        <v>9.2799999999999994</v>
      </c>
      <c r="H41" s="34">
        <v>11.44</v>
      </c>
      <c r="I41" s="34">
        <v>3745.45</v>
      </c>
      <c r="J41" s="303">
        <f>I41/$I$811</f>
        <v>2.1877499527101209E-4</v>
      </c>
    </row>
    <row r="42" spans="1:10" ht="52.8" x14ac:dyDescent="0.25">
      <c r="A42" s="158" t="s">
        <v>396</v>
      </c>
      <c r="B42" s="1" t="s">
        <v>313</v>
      </c>
      <c r="C42" s="1" t="s">
        <v>15</v>
      </c>
      <c r="D42" s="1" t="s">
        <v>314</v>
      </c>
      <c r="E42" s="336" t="s">
        <v>41</v>
      </c>
      <c r="F42" s="33">
        <v>16</v>
      </c>
      <c r="G42" s="34">
        <v>296.41000000000003</v>
      </c>
      <c r="H42" s="34">
        <v>365.71</v>
      </c>
      <c r="I42" s="34">
        <v>5851.36</v>
      </c>
      <c r="J42" s="303">
        <f>I42/$I$811</f>
        <v>3.4178303176627355E-4</v>
      </c>
    </row>
    <row r="43" spans="1:10" ht="52.8" x14ac:dyDescent="0.25">
      <c r="A43" s="158" t="s">
        <v>397</v>
      </c>
      <c r="B43" s="1" t="s">
        <v>380</v>
      </c>
      <c r="C43" s="1" t="s">
        <v>15</v>
      </c>
      <c r="D43" s="1" t="s">
        <v>381</v>
      </c>
      <c r="E43" s="336" t="s">
        <v>41</v>
      </c>
      <c r="F43" s="33">
        <v>173</v>
      </c>
      <c r="G43" s="34">
        <v>477.26</v>
      </c>
      <c r="H43" s="34">
        <v>588.84</v>
      </c>
      <c r="I43" s="34">
        <v>101869.32</v>
      </c>
      <c r="J43" s="303">
        <f>I43/$I$811</f>
        <v>5.9502756681470105E-3</v>
      </c>
    </row>
    <row r="44" spans="1:10" ht="26.1" customHeight="1" x14ac:dyDescent="0.25">
      <c r="A44" s="158" t="s">
        <v>398</v>
      </c>
      <c r="B44" s="1" t="s">
        <v>46</v>
      </c>
      <c r="C44" s="1" t="s">
        <v>39</v>
      </c>
      <c r="D44" s="1" t="s">
        <v>47</v>
      </c>
      <c r="E44" s="336" t="s">
        <v>48</v>
      </c>
      <c r="F44" s="33">
        <v>6</v>
      </c>
      <c r="G44" s="34">
        <v>2576.3200000000002</v>
      </c>
      <c r="H44" s="34">
        <v>3178.66</v>
      </c>
      <c r="I44" s="34">
        <v>19071.96</v>
      </c>
      <c r="J44" s="303">
        <f>I44/$I$811</f>
        <v>1.1140097875579522E-3</v>
      </c>
    </row>
    <row r="45" spans="1:10" ht="26.1" customHeight="1" x14ac:dyDescent="0.25">
      <c r="A45" s="158" t="s">
        <v>399</v>
      </c>
      <c r="B45" s="1" t="s">
        <v>382</v>
      </c>
      <c r="C45" s="1" t="s">
        <v>23</v>
      </c>
      <c r="D45" s="1" t="s">
        <v>383</v>
      </c>
      <c r="E45" s="336" t="s">
        <v>384</v>
      </c>
      <c r="F45" s="33">
        <v>7</v>
      </c>
      <c r="G45" s="34">
        <v>9273.85</v>
      </c>
      <c r="H45" s="34">
        <v>11442.07</v>
      </c>
      <c r="I45" s="34">
        <v>80094.490000000005</v>
      </c>
      <c r="J45" s="303">
        <f>I45/$I$811</f>
        <v>4.6783888907832513E-3</v>
      </c>
    </row>
    <row r="46" spans="1:10" ht="66" x14ac:dyDescent="0.25">
      <c r="A46" s="158" t="s">
        <v>400</v>
      </c>
      <c r="B46" s="1" t="s">
        <v>49</v>
      </c>
      <c r="C46" s="1" t="s">
        <v>15</v>
      </c>
      <c r="D46" s="1" t="s">
        <v>50</v>
      </c>
      <c r="E46" s="336" t="s">
        <v>31</v>
      </c>
      <c r="F46" s="33">
        <v>235.96</v>
      </c>
      <c r="G46" s="34">
        <v>20.75</v>
      </c>
      <c r="H46" s="34">
        <v>25.6</v>
      </c>
      <c r="I46" s="34">
        <v>6040.57</v>
      </c>
      <c r="J46" s="303">
        <f>I46/$I$811</f>
        <v>3.528349525916025E-4</v>
      </c>
    </row>
    <row r="47" spans="1:10" ht="26.1" customHeight="1" x14ac:dyDescent="0.25">
      <c r="A47" s="145" t="s">
        <v>401</v>
      </c>
      <c r="B47" s="140" t="s">
        <v>11</v>
      </c>
      <c r="C47" s="140"/>
      <c r="D47" s="140" t="s">
        <v>52</v>
      </c>
      <c r="E47" s="141"/>
      <c r="F47" s="144"/>
      <c r="G47" s="143"/>
      <c r="H47" s="143"/>
      <c r="I47" s="143">
        <v>182303.95</v>
      </c>
      <c r="J47" s="302">
        <f>I47/$I$811</f>
        <v>1.0648532432454533E-2</v>
      </c>
    </row>
    <row r="48" spans="1:10" ht="26.1" customHeight="1" x14ac:dyDescent="0.25">
      <c r="A48" s="158" t="s">
        <v>402</v>
      </c>
      <c r="B48" s="1" t="s">
        <v>54</v>
      </c>
      <c r="C48" s="1" t="s">
        <v>15</v>
      </c>
      <c r="D48" s="1" t="s">
        <v>55</v>
      </c>
      <c r="E48" s="336" t="s">
        <v>17</v>
      </c>
      <c r="F48" s="33">
        <v>1314.85</v>
      </c>
      <c r="G48" s="34">
        <v>112.38</v>
      </c>
      <c r="H48" s="34">
        <v>138.65</v>
      </c>
      <c r="I48" s="34">
        <v>182303.95</v>
      </c>
      <c r="J48" s="303">
        <f>I48/$I$811</f>
        <v>1.0648532432454533E-2</v>
      </c>
    </row>
    <row r="49" spans="1:10" ht="26.1" customHeight="1" x14ac:dyDescent="0.25">
      <c r="A49" s="145" t="s">
        <v>403</v>
      </c>
      <c r="B49" s="140" t="s">
        <v>11</v>
      </c>
      <c r="C49" s="140"/>
      <c r="D49" s="140" t="s">
        <v>56</v>
      </c>
      <c r="E49" s="141"/>
      <c r="F49" s="144"/>
      <c r="G49" s="143"/>
      <c r="H49" s="143"/>
      <c r="I49" s="143">
        <v>3254.96</v>
      </c>
      <c r="J49" s="302">
        <f>I49/$I$811</f>
        <v>1.9012504735274363E-4</v>
      </c>
    </row>
    <row r="50" spans="1:10" ht="26.1" customHeight="1" x14ac:dyDescent="0.25">
      <c r="A50" s="158" t="s">
        <v>404</v>
      </c>
      <c r="B50" s="1" t="s">
        <v>58</v>
      </c>
      <c r="C50" s="1" t="s">
        <v>39</v>
      </c>
      <c r="D50" s="1" t="s">
        <v>59</v>
      </c>
      <c r="E50" s="336" t="s">
        <v>60</v>
      </c>
      <c r="F50" s="33">
        <v>2</v>
      </c>
      <c r="G50" s="34">
        <v>549.02</v>
      </c>
      <c r="H50" s="34">
        <v>677.38</v>
      </c>
      <c r="I50" s="34">
        <v>1354.76</v>
      </c>
      <c r="J50" s="303">
        <f>I50/$I$811</f>
        <v>7.9132711047632829E-5</v>
      </c>
    </row>
    <row r="51" spans="1:10" ht="26.1" customHeight="1" x14ac:dyDescent="0.25">
      <c r="A51" s="158" t="s">
        <v>405</v>
      </c>
      <c r="B51" s="1" t="s">
        <v>61</v>
      </c>
      <c r="C51" s="1" t="s">
        <v>39</v>
      </c>
      <c r="D51" s="1" t="s">
        <v>62</v>
      </c>
      <c r="E51" s="336" t="s">
        <v>48</v>
      </c>
      <c r="F51" s="33">
        <v>3</v>
      </c>
      <c r="G51" s="34">
        <v>513.38</v>
      </c>
      <c r="H51" s="34">
        <v>633.4</v>
      </c>
      <c r="I51" s="34">
        <v>1900.2</v>
      </c>
      <c r="J51" s="303">
        <f>I51/$I$811</f>
        <v>1.1099233630511079E-4</v>
      </c>
    </row>
    <row r="52" spans="1:10" ht="26.1" customHeight="1" x14ac:dyDescent="0.25">
      <c r="A52" s="145" t="s">
        <v>406</v>
      </c>
      <c r="B52" s="140" t="s">
        <v>11</v>
      </c>
      <c r="C52" s="140"/>
      <c r="D52" s="140" t="s">
        <v>63</v>
      </c>
      <c r="E52" s="141"/>
      <c r="F52" s="144"/>
      <c r="G52" s="143"/>
      <c r="H52" s="143"/>
      <c r="I52" s="143">
        <v>2111.23</v>
      </c>
      <c r="J52" s="302">
        <f>I52/$I$811</f>
        <v>1.2331878232682827E-4</v>
      </c>
    </row>
    <row r="53" spans="1:10" ht="26.1" customHeight="1" x14ac:dyDescent="0.25">
      <c r="A53" s="158" t="s">
        <v>407</v>
      </c>
      <c r="B53" s="1" t="s">
        <v>64</v>
      </c>
      <c r="C53" s="1" t="s">
        <v>15</v>
      </c>
      <c r="D53" s="1" t="s">
        <v>65</v>
      </c>
      <c r="E53" s="336" t="s">
        <v>17</v>
      </c>
      <c r="F53" s="33">
        <v>2222.35</v>
      </c>
      <c r="G53" s="34">
        <v>0.77</v>
      </c>
      <c r="H53" s="34">
        <v>0.95</v>
      </c>
      <c r="I53" s="34">
        <v>2111.23</v>
      </c>
      <c r="J53" s="303">
        <f>I53/$I$811</f>
        <v>1.2331878232682827E-4</v>
      </c>
    </row>
    <row r="54" spans="1:10" ht="26.1" customHeight="1" x14ac:dyDescent="0.25">
      <c r="A54" s="177">
        <v>3</v>
      </c>
      <c r="B54" s="167"/>
      <c r="C54" s="167"/>
      <c r="D54" s="171" t="s">
        <v>408</v>
      </c>
      <c r="E54" s="167"/>
      <c r="F54" s="167"/>
      <c r="G54" s="167"/>
      <c r="H54" s="167"/>
      <c r="I54" s="271">
        <f>I55+I59+I62+I70+I72+I74</f>
        <v>932505.09000000008</v>
      </c>
      <c r="J54" s="301">
        <f>I54/$I$811</f>
        <v>5.4468434141410178E-2</v>
      </c>
    </row>
    <row r="55" spans="1:10" ht="26.1" customHeight="1" x14ac:dyDescent="0.25">
      <c r="A55" s="145" t="s">
        <v>339</v>
      </c>
      <c r="B55" s="140" t="s">
        <v>11</v>
      </c>
      <c r="C55" s="140"/>
      <c r="D55" s="140" t="s">
        <v>12</v>
      </c>
      <c r="E55" s="141"/>
      <c r="F55" s="142"/>
      <c r="G55" s="143"/>
      <c r="H55" s="143"/>
      <c r="I55" s="143">
        <v>12230.09</v>
      </c>
      <c r="J55" s="302">
        <f>I55/$I$811</f>
        <v>7.1437020435836886E-4</v>
      </c>
    </row>
    <row r="56" spans="1:10" ht="26.1" customHeight="1" x14ac:dyDescent="0.25">
      <c r="A56" s="158" t="s">
        <v>411</v>
      </c>
      <c r="B56" s="1" t="s">
        <v>14</v>
      </c>
      <c r="C56" s="1" t="s">
        <v>15</v>
      </c>
      <c r="D56" s="1" t="s">
        <v>16</v>
      </c>
      <c r="E56" s="336" t="s">
        <v>17</v>
      </c>
      <c r="F56" s="33">
        <v>6</v>
      </c>
      <c r="G56" s="34">
        <v>507.9</v>
      </c>
      <c r="H56" s="34">
        <v>626.64</v>
      </c>
      <c r="I56" s="34">
        <v>3759.84</v>
      </c>
      <c r="J56" s="303">
        <f>I56/$I$811</f>
        <v>2.1961552769887788E-4</v>
      </c>
    </row>
    <row r="57" spans="1:10" ht="43.5" customHeight="1" x14ac:dyDescent="0.25">
      <c r="A57" s="158" t="s">
        <v>412</v>
      </c>
      <c r="B57" s="1" t="s">
        <v>19</v>
      </c>
      <c r="C57" s="1" t="s">
        <v>15</v>
      </c>
      <c r="D57" s="1" t="s">
        <v>20</v>
      </c>
      <c r="E57" s="336" t="s">
        <v>17</v>
      </c>
      <c r="F57" s="33">
        <v>3172.38</v>
      </c>
      <c r="G57" s="34">
        <v>0.73</v>
      </c>
      <c r="H57" s="34">
        <v>0.9</v>
      </c>
      <c r="I57" s="34">
        <v>2855.14</v>
      </c>
      <c r="J57" s="303">
        <f>I57/$I$811</f>
        <v>1.6677121307134723E-4</v>
      </c>
    </row>
    <row r="58" spans="1:10" ht="26.1" customHeight="1" x14ac:dyDescent="0.25">
      <c r="A58" s="158" t="s">
        <v>413</v>
      </c>
      <c r="B58" s="1" t="s">
        <v>22</v>
      </c>
      <c r="C58" s="1" t="s">
        <v>23</v>
      </c>
      <c r="D58" s="1" t="s">
        <v>24</v>
      </c>
      <c r="E58" s="336" t="s">
        <v>17</v>
      </c>
      <c r="F58" s="33">
        <v>3172.38</v>
      </c>
      <c r="G58" s="34">
        <v>1.44</v>
      </c>
      <c r="H58" s="34">
        <v>1.77</v>
      </c>
      <c r="I58" s="34">
        <v>5615.11</v>
      </c>
      <c r="J58" s="303">
        <f>I58/$I$811</f>
        <v>3.2798346358814368E-4</v>
      </c>
    </row>
    <row r="59" spans="1:10" ht="26.1" customHeight="1" x14ac:dyDescent="0.25">
      <c r="A59" s="145" t="s">
        <v>414</v>
      </c>
      <c r="B59" s="140" t="s">
        <v>11</v>
      </c>
      <c r="C59" s="140"/>
      <c r="D59" s="140" t="s">
        <v>26</v>
      </c>
      <c r="E59" s="141"/>
      <c r="F59" s="144"/>
      <c r="G59" s="143"/>
      <c r="H59" s="143"/>
      <c r="I59" s="143">
        <v>68289.08</v>
      </c>
      <c r="J59" s="302">
        <f>I59/$I$811</f>
        <v>3.9888246149492766E-3</v>
      </c>
    </row>
    <row r="60" spans="1:10" ht="26.1" customHeight="1" x14ac:dyDescent="0.25">
      <c r="A60" s="158" t="s">
        <v>415</v>
      </c>
      <c r="B60" s="1" t="s">
        <v>28</v>
      </c>
      <c r="C60" s="1" t="s">
        <v>29</v>
      </c>
      <c r="D60" s="1" t="s">
        <v>30</v>
      </c>
      <c r="E60" s="336" t="s">
        <v>31</v>
      </c>
      <c r="F60" s="33">
        <v>317.24</v>
      </c>
      <c r="G60" s="34">
        <v>167.34</v>
      </c>
      <c r="H60" s="34">
        <v>206.46</v>
      </c>
      <c r="I60" s="34">
        <v>65497.37</v>
      </c>
      <c r="J60" s="303">
        <f>I60/$I$811</f>
        <v>3.8257584033997865E-3</v>
      </c>
    </row>
    <row r="61" spans="1:10" ht="52.8" x14ac:dyDescent="0.25">
      <c r="A61" s="158" t="s">
        <v>416</v>
      </c>
      <c r="B61" s="1" t="s">
        <v>33</v>
      </c>
      <c r="C61" s="1" t="s">
        <v>15</v>
      </c>
      <c r="D61" s="1" t="s">
        <v>34</v>
      </c>
      <c r="E61" s="336" t="s">
        <v>31</v>
      </c>
      <c r="F61" s="33">
        <v>317.24</v>
      </c>
      <c r="G61" s="34">
        <v>7.14</v>
      </c>
      <c r="H61" s="34">
        <v>8.8000000000000007</v>
      </c>
      <c r="I61" s="34">
        <v>2791.71</v>
      </c>
      <c r="J61" s="303">
        <f>I61/$I$811</f>
        <v>1.6306621154948999E-4</v>
      </c>
    </row>
    <row r="62" spans="1:10" ht="26.1" customHeight="1" x14ac:dyDescent="0.25">
      <c r="A62" s="145" t="s">
        <v>417</v>
      </c>
      <c r="B62" s="140" t="s">
        <v>11</v>
      </c>
      <c r="C62" s="140"/>
      <c r="D62" s="140" t="s">
        <v>36</v>
      </c>
      <c r="E62" s="141"/>
      <c r="F62" s="144"/>
      <c r="G62" s="143"/>
      <c r="H62" s="143"/>
      <c r="I62" s="143">
        <v>561639</v>
      </c>
      <c r="J62" s="302">
        <f>I62/$I$811</f>
        <v>3.2805822950250564E-2</v>
      </c>
    </row>
    <row r="63" spans="1:10" ht="40.5" customHeight="1" x14ac:dyDescent="0.25">
      <c r="A63" s="158" t="s">
        <v>418</v>
      </c>
      <c r="B63" s="1" t="s">
        <v>38</v>
      </c>
      <c r="C63" s="1" t="s">
        <v>39</v>
      </c>
      <c r="D63" s="1" t="s">
        <v>40</v>
      </c>
      <c r="E63" s="336" t="s">
        <v>41</v>
      </c>
      <c r="F63" s="33">
        <v>617.86</v>
      </c>
      <c r="G63" s="34">
        <v>74.47</v>
      </c>
      <c r="H63" s="34">
        <v>91.88</v>
      </c>
      <c r="I63" s="34">
        <v>56768.97</v>
      </c>
      <c r="J63" s="303">
        <f>I63/$I$811</f>
        <v>3.3159249604961297E-3</v>
      </c>
    </row>
    <row r="64" spans="1:10" ht="55.5" customHeight="1" x14ac:dyDescent="0.25">
      <c r="A64" s="158" t="s">
        <v>419</v>
      </c>
      <c r="B64" s="1" t="s">
        <v>43</v>
      </c>
      <c r="C64" s="1" t="s">
        <v>15</v>
      </c>
      <c r="D64" s="1" t="s">
        <v>44</v>
      </c>
      <c r="E64" s="336" t="s">
        <v>31</v>
      </c>
      <c r="F64" s="33">
        <v>699.6</v>
      </c>
      <c r="G64" s="34">
        <v>9.2799999999999994</v>
      </c>
      <c r="H64" s="34">
        <v>11.44</v>
      </c>
      <c r="I64" s="34">
        <v>8003.42</v>
      </c>
      <c r="J64" s="303">
        <f>I64/$I$811</f>
        <v>4.6748672993950628E-4</v>
      </c>
    </row>
    <row r="65" spans="1:10" ht="47.25" customHeight="1" x14ac:dyDescent="0.25">
      <c r="A65" s="158" t="s">
        <v>420</v>
      </c>
      <c r="B65" s="1" t="s">
        <v>409</v>
      </c>
      <c r="C65" s="1" t="s">
        <v>15</v>
      </c>
      <c r="D65" s="1" t="s">
        <v>410</v>
      </c>
      <c r="E65" s="336" t="s">
        <v>41</v>
      </c>
      <c r="F65" s="33">
        <v>110</v>
      </c>
      <c r="G65" s="34">
        <v>135.16999999999999</v>
      </c>
      <c r="H65" s="34">
        <v>166.77</v>
      </c>
      <c r="I65" s="34">
        <v>18344.7</v>
      </c>
      <c r="J65" s="303">
        <f>I65/$I$811</f>
        <v>1.0715298978088443E-3</v>
      </c>
    </row>
    <row r="66" spans="1:10" ht="48.75" customHeight="1" x14ac:dyDescent="0.25">
      <c r="A66" s="158" t="s">
        <v>421</v>
      </c>
      <c r="B66" s="1" t="s">
        <v>380</v>
      </c>
      <c r="C66" s="1" t="s">
        <v>15</v>
      </c>
      <c r="D66" s="1" t="s">
        <v>381</v>
      </c>
      <c r="E66" s="336" t="s">
        <v>41</v>
      </c>
      <c r="F66" s="33">
        <v>363</v>
      </c>
      <c r="G66" s="34">
        <v>477.26</v>
      </c>
      <c r="H66" s="34">
        <v>588.84</v>
      </c>
      <c r="I66" s="34">
        <v>213748.92</v>
      </c>
      <c r="J66" s="303">
        <f>I66/$I$811</f>
        <v>1.2485260505996328E-2</v>
      </c>
    </row>
    <row r="67" spans="1:10" ht="26.1" customHeight="1" x14ac:dyDescent="0.25">
      <c r="A67" s="158" t="s">
        <v>422</v>
      </c>
      <c r="B67" s="1" t="s">
        <v>46</v>
      </c>
      <c r="C67" s="1" t="s">
        <v>39</v>
      </c>
      <c r="D67" s="1" t="s">
        <v>47</v>
      </c>
      <c r="E67" s="336" t="s">
        <v>48</v>
      </c>
      <c r="F67" s="33">
        <v>18</v>
      </c>
      <c r="G67" s="34">
        <v>2576.3200000000002</v>
      </c>
      <c r="H67" s="34">
        <v>3178.66</v>
      </c>
      <c r="I67" s="34">
        <v>57215.88</v>
      </c>
      <c r="J67" s="303">
        <f>I67/$I$811</f>
        <v>3.3420293626738565E-3</v>
      </c>
    </row>
    <row r="68" spans="1:10" ht="26.1" customHeight="1" x14ac:dyDescent="0.25">
      <c r="A68" s="158" t="s">
        <v>423</v>
      </c>
      <c r="B68" s="1" t="s">
        <v>382</v>
      </c>
      <c r="C68" s="1" t="s">
        <v>23</v>
      </c>
      <c r="D68" s="1" t="s">
        <v>383</v>
      </c>
      <c r="E68" s="336" t="s">
        <v>384</v>
      </c>
      <c r="F68" s="33">
        <v>17</v>
      </c>
      <c r="G68" s="34">
        <v>9273.85</v>
      </c>
      <c r="H68" s="34">
        <v>11442.07</v>
      </c>
      <c r="I68" s="34">
        <v>194515.19</v>
      </c>
      <c r="J68" s="303">
        <f>I68/$I$811</f>
        <v>1.1361801591902181E-2</v>
      </c>
    </row>
    <row r="69" spans="1:10" ht="56.25" customHeight="1" x14ac:dyDescent="0.25">
      <c r="A69" s="158" t="s">
        <v>424</v>
      </c>
      <c r="B69" s="1" t="s">
        <v>49</v>
      </c>
      <c r="C69" s="1" t="s">
        <v>15</v>
      </c>
      <c r="D69" s="1" t="s">
        <v>50</v>
      </c>
      <c r="E69" s="336" t="s">
        <v>31</v>
      </c>
      <c r="F69" s="33">
        <v>509.45</v>
      </c>
      <c r="G69" s="34">
        <v>20.75</v>
      </c>
      <c r="H69" s="34">
        <v>25.6</v>
      </c>
      <c r="I69" s="34">
        <v>13041.92</v>
      </c>
      <c r="J69" s="303">
        <f>I69/$I$811</f>
        <v>7.6178990143371784E-4</v>
      </c>
    </row>
    <row r="70" spans="1:10" ht="26.1" customHeight="1" x14ac:dyDescent="0.25">
      <c r="A70" s="145" t="s">
        <v>425</v>
      </c>
      <c r="B70" s="140" t="s">
        <v>11</v>
      </c>
      <c r="C70" s="140"/>
      <c r="D70" s="140" t="s">
        <v>52</v>
      </c>
      <c r="E70" s="141"/>
      <c r="F70" s="144"/>
      <c r="G70" s="143"/>
      <c r="H70" s="143"/>
      <c r="I70" s="143">
        <v>283268.88</v>
      </c>
      <c r="J70" s="302">
        <f>I70/$I$811</f>
        <v>1.6545981893343897E-2</v>
      </c>
    </row>
    <row r="71" spans="1:10" ht="26.1" customHeight="1" x14ac:dyDescent="0.25">
      <c r="A71" s="158" t="s">
        <v>426</v>
      </c>
      <c r="B71" s="1" t="s">
        <v>54</v>
      </c>
      <c r="C71" s="1" t="s">
        <v>15</v>
      </c>
      <c r="D71" s="1" t="s">
        <v>55</v>
      </c>
      <c r="E71" s="336" t="s">
        <v>17</v>
      </c>
      <c r="F71" s="33">
        <v>2043.05</v>
      </c>
      <c r="G71" s="34">
        <v>112.38</v>
      </c>
      <c r="H71" s="34">
        <v>138.65</v>
      </c>
      <c r="I71" s="34">
        <v>283268.88</v>
      </c>
      <c r="J71" s="303">
        <f>I71/$I$811</f>
        <v>1.6545981893343897E-2</v>
      </c>
    </row>
    <row r="72" spans="1:10" ht="26.1" customHeight="1" x14ac:dyDescent="0.25">
      <c r="A72" s="145" t="s">
        <v>794</v>
      </c>
      <c r="B72" s="140" t="s">
        <v>11</v>
      </c>
      <c r="C72" s="140"/>
      <c r="D72" s="140" t="s">
        <v>56</v>
      </c>
      <c r="E72" s="141"/>
      <c r="F72" s="144"/>
      <c r="G72" s="143"/>
      <c r="H72" s="143"/>
      <c r="I72" s="143">
        <v>4064.28</v>
      </c>
      <c r="J72" s="302">
        <f>I72/$I$811</f>
        <v>2.373981331428985E-4</v>
      </c>
    </row>
    <row r="73" spans="1:10" ht="26.1" customHeight="1" x14ac:dyDescent="0.25">
      <c r="A73" s="158" t="s">
        <v>427</v>
      </c>
      <c r="B73" s="1" t="s">
        <v>58</v>
      </c>
      <c r="C73" s="1" t="s">
        <v>39</v>
      </c>
      <c r="D73" s="1" t="s">
        <v>59</v>
      </c>
      <c r="E73" s="336" t="s">
        <v>60</v>
      </c>
      <c r="F73" s="33">
        <v>6</v>
      </c>
      <c r="G73" s="34">
        <v>549.02</v>
      </c>
      <c r="H73" s="34">
        <v>677.38</v>
      </c>
      <c r="I73" s="34">
        <v>4064.28</v>
      </c>
      <c r="J73" s="303">
        <f>I73/$I$811</f>
        <v>2.373981331428985E-4</v>
      </c>
    </row>
    <row r="74" spans="1:10" ht="26.1" customHeight="1" x14ac:dyDescent="0.25">
      <c r="A74" s="145">
        <v>3.6</v>
      </c>
      <c r="B74" s="140" t="s">
        <v>11</v>
      </c>
      <c r="C74" s="140"/>
      <c r="D74" s="140" t="s">
        <v>63</v>
      </c>
      <c r="E74" s="141"/>
      <c r="F74" s="144"/>
      <c r="G74" s="143"/>
      <c r="H74" s="143"/>
      <c r="I74" s="143">
        <v>3013.76</v>
      </c>
      <c r="J74" s="302">
        <f>I74/$I$811</f>
        <v>1.760363453651672E-4</v>
      </c>
    </row>
    <row r="75" spans="1:10" ht="26.1" customHeight="1" x14ac:dyDescent="0.25">
      <c r="A75" s="158" t="s">
        <v>429</v>
      </c>
      <c r="B75" s="1" t="s">
        <v>64</v>
      </c>
      <c r="C75" s="1" t="s">
        <v>15</v>
      </c>
      <c r="D75" s="1" t="s">
        <v>65</v>
      </c>
      <c r="E75" s="336" t="s">
        <v>17</v>
      </c>
      <c r="F75" s="33">
        <v>3172.38</v>
      </c>
      <c r="G75" s="34">
        <v>0.77</v>
      </c>
      <c r="H75" s="34">
        <v>0.95</v>
      </c>
      <c r="I75" s="34">
        <v>3013.76</v>
      </c>
      <c r="J75" s="303">
        <f>I75/$I$811</f>
        <v>1.760363453651672E-4</v>
      </c>
    </row>
    <row r="76" spans="1:10" ht="26.1" customHeight="1" x14ac:dyDescent="0.25">
      <c r="A76" s="177">
        <v>4</v>
      </c>
      <c r="B76" s="167"/>
      <c r="C76" s="167"/>
      <c r="D76" s="171" t="s">
        <v>430</v>
      </c>
      <c r="E76" s="167"/>
      <c r="F76" s="167"/>
      <c r="G76" s="167"/>
      <c r="H76" s="167"/>
      <c r="I76" s="271">
        <f>I77+I81+I84+I90+I92+I95</f>
        <v>87014.19</v>
      </c>
      <c r="J76" s="301">
        <f>I76/$I$811</f>
        <v>5.0825745920412635E-3</v>
      </c>
    </row>
    <row r="77" spans="1:10" ht="26.1" customHeight="1" x14ac:dyDescent="0.25">
      <c r="A77" s="145" t="s">
        <v>340</v>
      </c>
      <c r="B77" s="140" t="s">
        <v>11</v>
      </c>
      <c r="C77" s="140"/>
      <c r="D77" s="140" t="s">
        <v>12</v>
      </c>
      <c r="E77" s="141"/>
      <c r="F77" s="142"/>
      <c r="G77" s="143"/>
      <c r="H77" s="143"/>
      <c r="I77" s="143">
        <v>4721.04</v>
      </c>
      <c r="J77" s="302">
        <f>I77/$I$811</f>
        <v>2.7576005651504064E-4</v>
      </c>
    </row>
    <row r="78" spans="1:10" ht="26.1" customHeight="1" x14ac:dyDescent="0.25">
      <c r="A78" s="158" t="s">
        <v>431</v>
      </c>
      <c r="B78" s="1" t="s">
        <v>14</v>
      </c>
      <c r="C78" s="1" t="s">
        <v>15</v>
      </c>
      <c r="D78" s="1" t="s">
        <v>16</v>
      </c>
      <c r="E78" s="336" t="s">
        <v>17</v>
      </c>
      <c r="F78" s="33">
        <v>6</v>
      </c>
      <c r="G78" s="34">
        <v>507.9</v>
      </c>
      <c r="H78" s="34">
        <v>626.64</v>
      </c>
      <c r="I78" s="34">
        <v>3759.84</v>
      </c>
      <c r="J78" s="303">
        <f>I78/$I$811</f>
        <v>2.1961552769887788E-4</v>
      </c>
    </row>
    <row r="79" spans="1:10" ht="39.75" customHeight="1" x14ac:dyDescent="0.25">
      <c r="A79" s="158" t="s">
        <v>432</v>
      </c>
      <c r="B79" s="1" t="s">
        <v>19</v>
      </c>
      <c r="C79" s="1" t="s">
        <v>15</v>
      </c>
      <c r="D79" s="1" t="s">
        <v>20</v>
      </c>
      <c r="E79" s="336" t="s">
        <v>17</v>
      </c>
      <c r="F79" s="33">
        <v>360</v>
      </c>
      <c r="G79" s="34">
        <v>0.73</v>
      </c>
      <c r="H79" s="34">
        <v>0.9</v>
      </c>
      <c r="I79" s="34">
        <v>324</v>
      </c>
      <c r="J79" s="303">
        <f>I79/$I$811</f>
        <v>1.8925122072863854E-5</v>
      </c>
    </row>
    <row r="80" spans="1:10" ht="26.1" customHeight="1" x14ac:dyDescent="0.25">
      <c r="A80" s="158" t="s">
        <v>433</v>
      </c>
      <c r="B80" s="1" t="s">
        <v>22</v>
      </c>
      <c r="C80" s="1" t="s">
        <v>23</v>
      </c>
      <c r="D80" s="1" t="s">
        <v>24</v>
      </c>
      <c r="E80" s="336" t="s">
        <v>17</v>
      </c>
      <c r="F80" s="33">
        <v>360</v>
      </c>
      <c r="G80" s="34">
        <v>1.44</v>
      </c>
      <c r="H80" s="34">
        <v>1.77</v>
      </c>
      <c r="I80" s="34">
        <v>637.20000000000005</v>
      </c>
      <c r="J80" s="303">
        <f>I80/$I$811</f>
        <v>3.7219406743298917E-5</v>
      </c>
    </row>
    <row r="81" spans="1:10" ht="26.1" customHeight="1" x14ac:dyDescent="0.25">
      <c r="A81" s="145" t="s">
        <v>434</v>
      </c>
      <c r="B81" s="140" t="s">
        <v>11</v>
      </c>
      <c r="C81" s="140"/>
      <c r="D81" s="140" t="s">
        <v>26</v>
      </c>
      <c r="E81" s="141"/>
      <c r="F81" s="144"/>
      <c r="G81" s="143"/>
      <c r="H81" s="143"/>
      <c r="I81" s="143">
        <v>7749.36</v>
      </c>
      <c r="J81" s="302">
        <f>I81/$I$811</f>
        <v>4.5264686415607478E-4</v>
      </c>
    </row>
    <row r="82" spans="1:10" ht="26.1" customHeight="1" x14ac:dyDescent="0.25">
      <c r="A82" s="158" t="s">
        <v>435</v>
      </c>
      <c r="B82" s="1" t="s">
        <v>28</v>
      </c>
      <c r="C82" s="1" t="s">
        <v>29</v>
      </c>
      <c r="D82" s="1" t="s">
        <v>30</v>
      </c>
      <c r="E82" s="336" t="s">
        <v>31</v>
      </c>
      <c r="F82" s="33">
        <v>36</v>
      </c>
      <c r="G82" s="34">
        <v>167.34</v>
      </c>
      <c r="H82" s="34">
        <v>206.46</v>
      </c>
      <c r="I82" s="34">
        <v>7432.56</v>
      </c>
      <c r="J82" s="303">
        <f>I82/$I$811</f>
        <v>4.3414230035149687E-4</v>
      </c>
    </row>
    <row r="83" spans="1:10" ht="50.25" customHeight="1" x14ac:dyDescent="0.25">
      <c r="A83" s="158" t="s">
        <v>436</v>
      </c>
      <c r="B83" s="1" t="s">
        <v>33</v>
      </c>
      <c r="C83" s="1" t="s">
        <v>15</v>
      </c>
      <c r="D83" s="1" t="s">
        <v>34</v>
      </c>
      <c r="E83" s="336" t="s">
        <v>31</v>
      </c>
      <c r="F83" s="33">
        <v>36</v>
      </c>
      <c r="G83" s="34">
        <v>7.14</v>
      </c>
      <c r="H83" s="34">
        <v>8.8000000000000007</v>
      </c>
      <c r="I83" s="34">
        <v>316.8</v>
      </c>
      <c r="J83" s="303">
        <f>I83/$I$811</f>
        <v>1.8504563804577993E-5</v>
      </c>
    </row>
    <row r="84" spans="1:10" ht="26.1" customHeight="1" x14ac:dyDescent="0.25">
      <c r="A84" s="145" t="s">
        <v>437</v>
      </c>
      <c r="B84" s="140" t="s">
        <v>11</v>
      </c>
      <c r="C84" s="140"/>
      <c r="D84" s="140" t="s">
        <v>36</v>
      </c>
      <c r="E84" s="141"/>
      <c r="F84" s="144"/>
      <c r="G84" s="143"/>
      <c r="H84" s="143"/>
      <c r="I84" s="143">
        <v>30464.11</v>
      </c>
      <c r="J84" s="302">
        <f>I84/$I$811</f>
        <v>1.77943518700973E-3</v>
      </c>
    </row>
    <row r="85" spans="1:10" ht="42.75" customHeight="1" x14ac:dyDescent="0.25">
      <c r="A85" s="158" t="s">
        <v>438</v>
      </c>
      <c r="B85" s="1" t="s">
        <v>38</v>
      </c>
      <c r="C85" s="1" t="s">
        <v>39</v>
      </c>
      <c r="D85" s="1" t="s">
        <v>40</v>
      </c>
      <c r="E85" s="336" t="s">
        <v>41</v>
      </c>
      <c r="F85" s="33">
        <v>120</v>
      </c>
      <c r="G85" s="34">
        <v>74.47</v>
      </c>
      <c r="H85" s="34">
        <v>91.88</v>
      </c>
      <c r="I85" s="34">
        <v>11025.6</v>
      </c>
      <c r="J85" s="303">
        <f>I85/$I$811</f>
        <v>6.4401489483508552E-4</v>
      </c>
    </row>
    <row r="86" spans="1:10" ht="52.8" x14ac:dyDescent="0.25">
      <c r="A86" s="158" t="s">
        <v>439</v>
      </c>
      <c r="B86" s="1" t="s">
        <v>43</v>
      </c>
      <c r="C86" s="1" t="s">
        <v>15</v>
      </c>
      <c r="D86" s="1" t="s">
        <v>44</v>
      </c>
      <c r="E86" s="336" t="s">
        <v>31</v>
      </c>
      <c r="F86" s="33">
        <v>17</v>
      </c>
      <c r="G86" s="34">
        <v>9.2799999999999994</v>
      </c>
      <c r="H86" s="34">
        <v>11.44</v>
      </c>
      <c r="I86" s="34">
        <v>194.48</v>
      </c>
      <c r="J86" s="303">
        <f>I86/$I$811</f>
        <v>1.1359746113365932E-5</v>
      </c>
    </row>
    <row r="87" spans="1:10" ht="52.8" x14ac:dyDescent="0.25">
      <c r="A87" s="158" t="s">
        <v>440</v>
      </c>
      <c r="B87" s="1" t="s">
        <v>313</v>
      </c>
      <c r="C87" s="1" t="s">
        <v>15</v>
      </c>
      <c r="D87" s="1" t="s">
        <v>314</v>
      </c>
      <c r="E87" s="336" t="s">
        <v>41</v>
      </c>
      <c r="F87" s="33">
        <v>17</v>
      </c>
      <c r="G87" s="34">
        <v>296.41000000000003</v>
      </c>
      <c r="H87" s="34">
        <v>365.71</v>
      </c>
      <c r="I87" s="34">
        <v>6217.07</v>
      </c>
      <c r="J87" s="303">
        <f>I87/$I$811</f>
        <v>3.6314447125166565E-4</v>
      </c>
    </row>
    <row r="88" spans="1:10" ht="26.1" customHeight="1" x14ac:dyDescent="0.25">
      <c r="A88" s="158" t="s">
        <v>441</v>
      </c>
      <c r="B88" s="1" t="s">
        <v>46</v>
      </c>
      <c r="C88" s="1" t="s">
        <v>39</v>
      </c>
      <c r="D88" s="1" t="s">
        <v>47</v>
      </c>
      <c r="E88" s="336" t="s">
        <v>48</v>
      </c>
      <c r="F88" s="33">
        <v>4</v>
      </c>
      <c r="G88" s="34">
        <v>2576.3200000000002</v>
      </c>
      <c r="H88" s="34">
        <v>3178.66</v>
      </c>
      <c r="I88" s="34">
        <v>12714.64</v>
      </c>
      <c r="J88" s="303">
        <f>I88/$I$811</f>
        <v>7.4267319170530149E-4</v>
      </c>
    </row>
    <row r="89" spans="1:10" ht="66" x14ac:dyDescent="0.25">
      <c r="A89" s="158" t="s">
        <v>442</v>
      </c>
      <c r="B89" s="1" t="s">
        <v>49</v>
      </c>
      <c r="C89" s="1" t="s">
        <v>15</v>
      </c>
      <c r="D89" s="1" t="s">
        <v>50</v>
      </c>
      <c r="E89" s="336" t="s">
        <v>31</v>
      </c>
      <c r="F89" s="33">
        <v>12.2</v>
      </c>
      <c r="G89" s="34">
        <v>20.75</v>
      </c>
      <c r="H89" s="34">
        <v>25.6</v>
      </c>
      <c r="I89" s="34">
        <v>312.32</v>
      </c>
      <c r="J89" s="303">
        <f>I89/$I$811</f>
        <v>1.8242883104311231E-5</v>
      </c>
    </row>
    <row r="90" spans="1:10" ht="26.1" customHeight="1" x14ac:dyDescent="0.25">
      <c r="A90" s="145" t="s">
        <v>443</v>
      </c>
      <c r="B90" s="140" t="s">
        <v>11</v>
      </c>
      <c r="C90" s="140"/>
      <c r="D90" s="140" t="s">
        <v>52</v>
      </c>
      <c r="E90" s="141"/>
      <c r="F90" s="144"/>
      <c r="G90" s="143"/>
      <c r="H90" s="143"/>
      <c r="I90" s="143">
        <v>42426.9</v>
      </c>
      <c r="J90" s="302">
        <f>I90/$I$811</f>
        <v>2.4781921656579862E-3</v>
      </c>
    </row>
    <row r="91" spans="1:10" ht="26.1" customHeight="1" x14ac:dyDescent="0.25">
      <c r="A91" s="158" t="s">
        <v>444</v>
      </c>
      <c r="B91" s="1" t="s">
        <v>54</v>
      </c>
      <c r="C91" s="1" t="s">
        <v>15</v>
      </c>
      <c r="D91" s="1" t="s">
        <v>55</v>
      </c>
      <c r="E91" s="336" t="s">
        <v>17</v>
      </c>
      <c r="F91" s="33">
        <v>306</v>
      </c>
      <c r="G91" s="34">
        <v>112.38</v>
      </c>
      <c r="H91" s="34">
        <v>138.65</v>
      </c>
      <c r="I91" s="34">
        <v>42426.9</v>
      </c>
      <c r="J91" s="303">
        <f>I91/$I$811</f>
        <v>2.4781921656579862E-3</v>
      </c>
    </row>
    <row r="92" spans="1:10" ht="26.1" customHeight="1" x14ac:dyDescent="0.25">
      <c r="A92" s="145" t="s">
        <v>445</v>
      </c>
      <c r="B92" s="140" t="s">
        <v>11</v>
      </c>
      <c r="C92" s="140"/>
      <c r="D92" s="140" t="s">
        <v>56</v>
      </c>
      <c r="E92" s="141"/>
      <c r="F92" s="144"/>
      <c r="G92" s="143"/>
      <c r="H92" s="143"/>
      <c r="I92" s="143">
        <v>1310.78</v>
      </c>
      <c r="J92" s="302">
        <f>I92/$I$811</f>
        <v>7.6563800958853338E-5</v>
      </c>
    </row>
    <row r="93" spans="1:10" ht="26.1" customHeight="1" x14ac:dyDescent="0.25">
      <c r="A93" s="158" t="s">
        <v>446</v>
      </c>
      <c r="B93" s="1" t="s">
        <v>58</v>
      </c>
      <c r="C93" s="1" t="s">
        <v>39</v>
      </c>
      <c r="D93" s="1" t="s">
        <v>59</v>
      </c>
      <c r="E93" s="336" t="s">
        <v>60</v>
      </c>
      <c r="F93" s="33">
        <v>1</v>
      </c>
      <c r="G93" s="34">
        <v>549.02</v>
      </c>
      <c r="H93" s="34">
        <v>677.38</v>
      </c>
      <c r="I93" s="34">
        <v>677.38</v>
      </c>
      <c r="J93" s="303">
        <f>I93/$I$811</f>
        <v>3.9566355523816414E-5</v>
      </c>
    </row>
    <row r="94" spans="1:10" ht="26.1" customHeight="1" x14ac:dyDescent="0.25">
      <c r="A94" s="158" t="s">
        <v>447</v>
      </c>
      <c r="B94" s="1" t="s">
        <v>61</v>
      </c>
      <c r="C94" s="1" t="s">
        <v>39</v>
      </c>
      <c r="D94" s="1" t="s">
        <v>62</v>
      </c>
      <c r="E94" s="336" t="s">
        <v>48</v>
      </c>
      <c r="F94" s="33">
        <v>1</v>
      </c>
      <c r="G94" s="34">
        <v>513.38</v>
      </c>
      <c r="H94" s="34">
        <v>633.4</v>
      </c>
      <c r="I94" s="34">
        <v>633.4</v>
      </c>
      <c r="J94" s="303">
        <f>I94/$I$811</f>
        <v>3.699744543503693E-5</v>
      </c>
    </row>
    <row r="95" spans="1:10" ht="26.1" customHeight="1" x14ac:dyDescent="0.25">
      <c r="A95" s="145" t="s">
        <v>448</v>
      </c>
      <c r="B95" s="140" t="s">
        <v>11</v>
      </c>
      <c r="C95" s="140"/>
      <c r="D95" s="140" t="s">
        <v>63</v>
      </c>
      <c r="E95" s="141"/>
      <c r="F95" s="144"/>
      <c r="G95" s="143"/>
      <c r="H95" s="143"/>
      <c r="I95" s="143">
        <v>342</v>
      </c>
      <c r="J95" s="302">
        <f>I95/$I$811</f>
        <v>1.9976517743578512E-5</v>
      </c>
    </row>
    <row r="96" spans="1:10" ht="26.1" customHeight="1" x14ac:dyDescent="0.25">
      <c r="A96" s="158" t="s">
        <v>449</v>
      </c>
      <c r="B96" s="1" t="s">
        <v>64</v>
      </c>
      <c r="C96" s="1" t="s">
        <v>15</v>
      </c>
      <c r="D96" s="1" t="s">
        <v>65</v>
      </c>
      <c r="E96" s="336" t="s">
        <v>17</v>
      </c>
      <c r="F96" s="33">
        <v>360</v>
      </c>
      <c r="G96" s="34">
        <v>0.77</v>
      </c>
      <c r="H96" s="34">
        <v>0.95</v>
      </c>
      <c r="I96" s="34">
        <v>342</v>
      </c>
      <c r="J96" s="303">
        <f>I96/$I$811</f>
        <v>1.9976517743578512E-5</v>
      </c>
    </row>
    <row r="97" spans="1:10" ht="26.1" customHeight="1" x14ac:dyDescent="0.25">
      <c r="A97" s="177">
        <v>5</v>
      </c>
      <c r="B97" s="167"/>
      <c r="C97" s="167"/>
      <c r="D97" s="171" t="s">
        <v>796</v>
      </c>
      <c r="E97" s="167"/>
      <c r="F97" s="167"/>
      <c r="G97" s="167"/>
      <c r="H97" s="167"/>
      <c r="I97" s="271">
        <f>I98+I102+I105+I107+I109+I111</f>
        <v>408646.93000000005</v>
      </c>
      <c r="J97" s="301">
        <f>I97/$I$811</f>
        <v>2.3869422947379787E-2</v>
      </c>
    </row>
    <row r="98" spans="1:10" ht="26.1" customHeight="1" x14ac:dyDescent="0.25">
      <c r="A98" s="145" t="s">
        <v>797</v>
      </c>
      <c r="B98" s="140" t="s">
        <v>11</v>
      </c>
      <c r="C98" s="140"/>
      <c r="D98" s="140" t="s">
        <v>12</v>
      </c>
      <c r="E98" s="141"/>
      <c r="F98" s="142"/>
      <c r="G98" s="184"/>
      <c r="H98" s="184"/>
      <c r="I98" s="184">
        <v>12090.24</v>
      </c>
      <c r="J98" s="302">
        <f>I98/$I$811</f>
        <v>7.062014441056219E-4</v>
      </c>
    </row>
    <row r="99" spans="1:10" ht="26.1" customHeight="1" x14ac:dyDescent="0.25">
      <c r="A99" s="158" t="s">
        <v>798</v>
      </c>
      <c r="B99" s="1" t="s">
        <v>14</v>
      </c>
      <c r="C99" s="1" t="s">
        <v>15</v>
      </c>
      <c r="D99" s="1" t="s">
        <v>16</v>
      </c>
      <c r="E99" s="336" t="s">
        <v>17</v>
      </c>
      <c r="F99" s="164">
        <v>6</v>
      </c>
      <c r="G99" s="165">
        <v>507.9</v>
      </c>
      <c r="H99" s="165">
        <v>626.64</v>
      </c>
      <c r="I99" s="165">
        <v>3759.84</v>
      </c>
      <c r="J99" s="303">
        <f>I99/$I$811</f>
        <v>2.1961552769887788E-4</v>
      </c>
    </row>
    <row r="100" spans="1:10" ht="39.6" x14ac:dyDescent="0.25">
      <c r="A100" s="158" t="s">
        <v>799</v>
      </c>
      <c r="B100" s="1" t="s">
        <v>19</v>
      </c>
      <c r="C100" s="1" t="s">
        <v>15</v>
      </c>
      <c r="D100" s="1" t="s">
        <v>20</v>
      </c>
      <c r="E100" s="336" t="s">
        <v>17</v>
      </c>
      <c r="F100" s="164">
        <v>3120</v>
      </c>
      <c r="G100" s="165">
        <v>0.73</v>
      </c>
      <c r="H100" s="165">
        <v>0.9</v>
      </c>
      <c r="I100" s="165">
        <v>2808</v>
      </c>
      <c r="J100" s="303">
        <f>I100/$I$811</f>
        <v>1.6401772463148673E-4</v>
      </c>
    </row>
    <row r="101" spans="1:10" ht="26.1" customHeight="1" x14ac:dyDescent="0.25">
      <c r="A101" s="158" t="s">
        <v>800</v>
      </c>
      <c r="B101" s="1" t="s">
        <v>22</v>
      </c>
      <c r="C101" s="1" t="s">
        <v>23</v>
      </c>
      <c r="D101" s="1" t="s">
        <v>24</v>
      </c>
      <c r="E101" s="336" t="s">
        <v>17</v>
      </c>
      <c r="F101" s="164">
        <v>3120</v>
      </c>
      <c r="G101" s="165">
        <v>1.44</v>
      </c>
      <c r="H101" s="165">
        <v>1.77</v>
      </c>
      <c r="I101" s="165">
        <v>5522.4</v>
      </c>
      <c r="J101" s="303">
        <f>I101/$I$811</f>
        <v>3.2256819177525726E-4</v>
      </c>
    </row>
    <row r="102" spans="1:10" ht="26.1" customHeight="1" x14ac:dyDescent="0.25">
      <c r="A102" s="145" t="s">
        <v>357</v>
      </c>
      <c r="B102" s="140" t="s">
        <v>11</v>
      </c>
      <c r="C102" s="140"/>
      <c r="D102" s="140" t="s">
        <v>26</v>
      </c>
      <c r="E102" s="141"/>
      <c r="F102" s="183"/>
      <c r="G102" s="184"/>
      <c r="H102" s="184"/>
      <c r="I102" s="184">
        <v>67161.119999999995</v>
      </c>
      <c r="J102" s="302">
        <f>I102/$I$811</f>
        <v>3.9229394893526481E-3</v>
      </c>
    </row>
    <row r="103" spans="1:10" ht="26.1" customHeight="1" x14ac:dyDescent="0.25">
      <c r="A103" s="158" t="s">
        <v>801</v>
      </c>
      <c r="B103" s="1" t="s">
        <v>28</v>
      </c>
      <c r="C103" s="1" t="s">
        <v>29</v>
      </c>
      <c r="D103" s="1" t="s">
        <v>30</v>
      </c>
      <c r="E103" s="336" t="s">
        <v>31</v>
      </c>
      <c r="F103" s="164">
        <v>312</v>
      </c>
      <c r="G103" s="165">
        <v>167.34</v>
      </c>
      <c r="H103" s="165">
        <v>206.46</v>
      </c>
      <c r="I103" s="165">
        <v>64415.519999999997</v>
      </c>
      <c r="J103" s="303">
        <f>I103/$I$811</f>
        <v>3.7625666030463058E-3</v>
      </c>
    </row>
    <row r="104" spans="1:10" ht="52.8" x14ac:dyDescent="0.25">
      <c r="A104" s="158" t="s">
        <v>802</v>
      </c>
      <c r="B104" s="1" t="s">
        <v>33</v>
      </c>
      <c r="C104" s="1" t="s">
        <v>15</v>
      </c>
      <c r="D104" s="1" t="s">
        <v>34</v>
      </c>
      <c r="E104" s="336" t="s">
        <v>31</v>
      </c>
      <c r="F104" s="164">
        <v>312</v>
      </c>
      <c r="G104" s="165">
        <v>7.14</v>
      </c>
      <c r="H104" s="165">
        <v>8.8000000000000007</v>
      </c>
      <c r="I104" s="165">
        <v>2745.6</v>
      </c>
      <c r="J104" s="303">
        <f>I104/$I$811</f>
        <v>1.603728863063426E-4</v>
      </c>
    </row>
    <row r="105" spans="1:10" ht="26.1" customHeight="1" x14ac:dyDescent="0.25">
      <c r="A105" s="145" t="s">
        <v>803</v>
      </c>
      <c r="B105" s="140" t="s">
        <v>11</v>
      </c>
      <c r="C105" s="140"/>
      <c r="D105" s="140" t="s">
        <v>36</v>
      </c>
      <c r="E105" s="141"/>
      <c r="F105" s="183"/>
      <c r="G105" s="184"/>
      <c r="H105" s="184"/>
      <c r="I105" s="184">
        <v>70931.360000000001</v>
      </c>
      <c r="J105" s="302">
        <f>I105/$I$811</f>
        <v>4.143162490105717E-3</v>
      </c>
    </row>
    <row r="106" spans="1:10" ht="42.75" customHeight="1" x14ac:dyDescent="0.25">
      <c r="A106" s="158" t="s">
        <v>804</v>
      </c>
      <c r="B106" s="1" t="s">
        <v>38</v>
      </c>
      <c r="C106" s="1" t="s">
        <v>39</v>
      </c>
      <c r="D106" s="1" t="s">
        <v>40</v>
      </c>
      <c r="E106" s="336" t="s">
        <v>41</v>
      </c>
      <c r="F106" s="164">
        <v>772</v>
      </c>
      <c r="G106" s="165">
        <v>74.47</v>
      </c>
      <c r="H106" s="165">
        <v>91.88</v>
      </c>
      <c r="I106" s="165">
        <v>70931.360000000001</v>
      </c>
      <c r="J106" s="303">
        <f>I106/$I$811</f>
        <v>4.143162490105717E-3</v>
      </c>
    </row>
    <row r="107" spans="1:10" ht="26.1" customHeight="1" x14ac:dyDescent="0.25">
      <c r="A107" s="145" t="s">
        <v>343</v>
      </c>
      <c r="B107" s="140" t="s">
        <v>11</v>
      </c>
      <c r="C107" s="140"/>
      <c r="D107" s="140" t="s">
        <v>52</v>
      </c>
      <c r="E107" s="141"/>
      <c r="F107" s="183"/>
      <c r="G107" s="184"/>
      <c r="H107" s="184"/>
      <c r="I107" s="184">
        <v>254145.45</v>
      </c>
      <c r="J107" s="302">
        <f>I107/$I$811</f>
        <v>1.4844856992323819E-2</v>
      </c>
    </row>
    <row r="108" spans="1:10" ht="26.1" customHeight="1" x14ac:dyDescent="0.25">
      <c r="A108" s="158" t="s">
        <v>805</v>
      </c>
      <c r="B108" s="1" t="s">
        <v>54</v>
      </c>
      <c r="C108" s="1" t="s">
        <v>15</v>
      </c>
      <c r="D108" s="1" t="s">
        <v>55</v>
      </c>
      <c r="E108" s="336" t="s">
        <v>17</v>
      </c>
      <c r="F108" s="164">
        <v>1833</v>
      </c>
      <c r="G108" s="165">
        <v>112.38</v>
      </c>
      <c r="H108" s="165">
        <v>138.65</v>
      </c>
      <c r="I108" s="165">
        <v>254145.45</v>
      </c>
      <c r="J108" s="303">
        <f>I108/$I$811</f>
        <v>1.4844856992323819E-2</v>
      </c>
    </row>
    <row r="109" spans="1:10" ht="26.1" customHeight="1" x14ac:dyDescent="0.25">
      <c r="A109" s="145" t="s">
        <v>1753</v>
      </c>
      <c r="B109" s="140" t="s">
        <v>11</v>
      </c>
      <c r="C109" s="140"/>
      <c r="D109" s="140" t="s">
        <v>56</v>
      </c>
      <c r="E109" s="141"/>
      <c r="F109" s="183"/>
      <c r="G109" s="184"/>
      <c r="H109" s="184"/>
      <c r="I109" s="184">
        <v>1354.76</v>
      </c>
      <c r="J109" s="302">
        <f>I109/$I$811</f>
        <v>7.9132711047632829E-5</v>
      </c>
    </row>
    <row r="110" spans="1:10" ht="26.1" customHeight="1" x14ac:dyDescent="0.25">
      <c r="A110" s="158" t="s">
        <v>1754</v>
      </c>
      <c r="B110" s="1" t="s">
        <v>58</v>
      </c>
      <c r="C110" s="1" t="s">
        <v>39</v>
      </c>
      <c r="D110" s="1" t="s">
        <v>59</v>
      </c>
      <c r="E110" s="336" t="s">
        <v>60</v>
      </c>
      <c r="F110" s="164">
        <v>2</v>
      </c>
      <c r="G110" s="165">
        <v>549.02</v>
      </c>
      <c r="H110" s="165">
        <v>677.38</v>
      </c>
      <c r="I110" s="165">
        <v>1354.76</v>
      </c>
      <c r="J110" s="303">
        <f>I110/$I$811</f>
        <v>7.9132711047632829E-5</v>
      </c>
    </row>
    <row r="111" spans="1:10" ht="26.1" customHeight="1" x14ac:dyDescent="0.25">
      <c r="A111" s="145" t="s">
        <v>1755</v>
      </c>
      <c r="B111" s="140" t="s">
        <v>11</v>
      </c>
      <c r="C111" s="140"/>
      <c r="D111" s="140" t="s">
        <v>63</v>
      </c>
      <c r="E111" s="141"/>
      <c r="F111" s="183"/>
      <c r="G111" s="184"/>
      <c r="H111" s="184"/>
      <c r="I111" s="184">
        <v>2964</v>
      </c>
      <c r="J111" s="302">
        <f>I111/$I$811</f>
        <v>1.7312982044434712E-4</v>
      </c>
    </row>
    <row r="112" spans="1:10" ht="26.1" customHeight="1" x14ac:dyDescent="0.25">
      <c r="A112" s="158" t="s">
        <v>806</v>
      </c>
      <c r="B112" s="1" t="s">
        <v>64</v>
      </c>
      <c r="C112" s="1" t="s">
        <v>15</v>
      </c>
      <c r="D112" s="1" t="s">
        <v>65</v>
      </c>
      <c r="E112" s="336" t="s">
        <v>17</v>
      </c>
      <c r="F112" s="164">
        <v>3120</v>
      </c>
      <c r="G112" s="165">
        <v>0.77</v>
      </c>
      <c r="H112" s="165">
        <v>0.95</v>
      </c>
      <c r="I112" s="165">
        <v>2964</v>
      </c>
      <c r="J112" s="303">
        <f>I112/$I$811</f>
        <v>1.7312982044434712E-4</v>
      </c>
    </row>
    <row r="113" spans="1:10" ht="26.1" customHeight="1" x14ac:dyDescent="0.25">
      <c r="A113" s="177">
        <v>6</v>
      </c>
      <c r="B113" s="167"/>
      <c r="C113" s="167"/>
      <c r="D113" s="171" t="s">
        <v>1750</v>
      </c>
      <c r="E113" s="167"/>
      <c r="F113" s="167"/>
      <c r="G113" s="167"/>
      <c r="H113" s="167"/>
      <c r="I113" s="271">
        <f>I114+I118+I121+I127+I129+I132</f>
        <v>758897.39</v>
      </c>
      <c r="J113" s="301">
        <f>I113/$I$811</f>
        <v>4.4327857242369657E-2</v>
      </c>
    </row>
    <row r="114" spans="1:10" ht="26.1" customHeight="1" x14ac:dyDescent="0.25">
      <c r="A114" s="145" t="s">
        <v>57</v>
      </c>
      <c r="B114" s="140" t="s">
        <v>11</v>
      </c>
      <c r="C114" s="140"/>
      <c r="D114" s="140" t="s">
        <v>12</v>
      </c>
      <c r="E114" s="141"/>
      <c r="F114" s="142"/>
      <c r="G114" s="184"/>
      <c r="H114" s="184"/>
      <c r="I114" s="184">
        <v>15185.57</v>
      </c>
      <c r="J114" s="302">
        <f>I114/$I$811</f>
        <v>8.8700236418524437E-4</v>
      </c>
    </row>
    <row r="115" spans="1:10" ht="26.1" customHeight="1" x14ac:dyDescent="0.25">
      <c r="A115" s="158" t="s">
        <v>814</v>
      </c>
      <c r="B115" s="1" t="s">
        <v>14</v>
      </c>
      <c r="C115" s="1" t="s">
        <v>15</v>
      </c>
      <c r="D115" s="1" t="s">
        <v>16</v>
      </c>
      <c r="E115" s="336" t="s">
        <v>17</v>
      </c>
      <c r="F115" s="164">
        <v>6</v>
      </c>
      <c r="G115" s="165">
        <v>507.9</v>
      </c>
      <c r="H115" s="165">
        <v>626.64</v>
      </c>
      <c r="I115" s="165">
        <v>3759.84</v>
      </c>
      <c r="J115" s="303">
        <f>I115/$I$811</f>
        <v>2.1961552769887788E-4</v>
      </c>
    </row>
    <row r="116" spans="1:10" ht="39.6" x14ac:dyDescent="0.25">
      <c r="A116" s="158" t="s">
        <v>815</v>
      </c>
      <c r="B116" s="1" t="s">
        <v>19</v>
      </c>
      <c r="C116" s="1" t="s">
        <v>15</v>
      </c>
      <c r="D116" s="1" t="s">
        <v>20</v>
      </c>
      <c r="E116" s="336" t="s">
        <v>17</v>
      </c>
      <c r="F116" s="164">
        <v>4279.3</v>
      </c>
      <c r="G116" s="165">
        <v>0.73</v>
      </c>
      <c r="H116" s="165">
        <v>0.9</v>
      </c>
      <c r="I116" s="165">
        <v>3851.37</v>
      </c>
      <c r="J116" s="303">
        <f>I116/$I$811</f>
        <v>2.2496187468446191E-4</v>
      </c>
    </row>
    <row r="117" spans="1:10" ht="26.1" customHeight="1" x14ac:dyDescent="0.25">
      <c r="A117" s="158" t="s">
        <v>816</v>
      </c>
      <c r="B117" s="1" t="s">
        <v>22</v>
      </c>
      <c r="C117" s="1" t="s">
        <v>23</v>
      </c>
      <c r="D117" s="1" t="s">
        <v>24</v>
      </c>
      <c r="E117" s="336" t="s">
        <v>17</v>
      </c>
      <c r="F117" s="164">
        <v>4279.3</v>
      </c>
      <c r="G117" s="165">
        <v>1.44</v>
      </c>
      <c r="H117" s="165">
        <v>1.77</v>
      </c>
      <c r="I117" s="165">
        <v>7574.36</v>
      </c>
      <c r="J117" s="303">
        <f>I117/$I$811</f>
        <v>4.4242496180190452E-4</v>
      </c>
    </row>
    <row r="118" spans="1:10" ht="26.1" customHeight="1" x14ac:dyDescent="0.25">
      <c r="A118" s="145" t="s">
        <v>344</v>
      </c>
      <c r="B118" s="140" t="s">
        <v>11</v>
      </c>
      <c r="C118" s="140"/>
      <c r="D118" s="140" t="s">
        <v>26</v>
      </c>
      <c r="E118" s="141"/>
      <c r="F118" s="183"/>
      <c r="G118" s="184"/>
      <c r="H118" s="184"/>
      <c r="I118" s="184">
        <v>92116.2</v>
      </c>
      <c r="J118" s="302">
        <f>I118/$I$811</f>
        <v>5.3805874379269794E-3</v>
      </c>
    </row>
    <row r="119" spans="1:10" ht="26.1" customHeight="1" x14ac:dyDescent="0.25">
      <c r="A119" s="158" t="s">
        <v>817</v>
      </c>
      <c r="B119" s="1" t="s">
        <v>28</v>
      </c>
      <c r="C119" s="1" t="s">
        <v>29</v>
      </c>
      <c r="D119" s="1" t="s">
        <v>30</v>
      </c>
      <c r="E119" s="336" t="s">
        <v>31</v>
      </c>
      <c r="F119" s="164">
        <v>427.93</v>
      </c>
      <c r="G119" s="165">
        <v>167.34</v>
      </c>
      <c r="H119" s="165">
        <v>206.46</v>
      </c>
      <c r="I119" s="165">
        <v>88350.42</v>
      </c>
      <c r="J119" s="303">
        <f>I119/$I$811</f>
        <v>5.1606249496567655E-3</v>
      </c>
    </row>
    <row r="120" spans="1:10" ht="52.8" x14ac:dyDescent="0.25">
      <c r="A120" s="158" t="s">
        <v>818</v>
      </c>
      <c r="B120" s="1" t="s">
        <v>33</v>
      </c>
      <c r="C120" s="1" t="s">
        <v>15</v>
      </c>
      <c r="D120" s="1" t="s">
        <v>34</v>
      </c>
      <c r="E120" s="336" t="s">
        <v>31</v>
      </c>
      <c r="F120" s="164">
        <v>427.93</v>
      </c>
      <c r="G120" s="165">
        <v>7.14</v>
      </c>
      <c r="H120" s="165">
        <v>8.8000000000000007</v>
      </c>
      <c r="I120" s="165">
        <v>3765.78</v>
      </c>
      <c r="J120" s="303">
        <f>I120/$I$811</f>
        <v>2.1996248827021374E-4</v>
      </c>
    </row>
    <row r="121" spans="1:10" ht="26.1" customHeight="1" x14ac:dyDescent="0.25">
      <c r="A121" s="145" t="s">
        <v>87</v>
      </c>
      <c r="B121" s="140" t="s">
        <v>11</v>
      </c>
      <c r="C121" s="140"/>
      <c r="D121" s="140" t="s">
        <v>36</v>
      </c>
      <c r="E121" s="141"/>
      <c r="F121" s="183"/>
      <c r="G121" s="184"/>
      <c r="H121" s="184"/>
      <c r="I121" s="184">
        <v>124521.16</v>
      </c>
      <c r="J121" s="302">
        <f>I121/$I$811</f>
        <v>7.2733893631315178E-3</v>
      </c>
    </row>
    <row r="122" spans="1:10" ht="45.75" customHeight="1" x14ac:dyDescent="0.25">
      <c r="A122" s="158" t="s">
        <v>819</v>
      </c>
      <c r="B122" s="1" t="s">
        <v>38</v>
      </c>
      <c r="C122" s="1" t="s">
        <v>39</v>
      </c>
      <c r="D122" s="1" t="s">
        <v>40</v>
      </c>
      <c r="E122" s="336" t="s">
        <v>41</v>
      </c>
      <c r="F122" s="164">
        <v>1148</v>
      </c>
      <c r="G122" s="165">
        <v>74.47</v>
      </c>
      <c r="H122" s="165">
        <v>91.88</v>
      </c>
      <c r="I122" s="165">
        <v>105478.24</v>
      </c>
      <c r="J122" s="303">
        <f>I122/$I$811</f>
        <v>6.1610758272556522E-3</v>
      </c>
    </row>
    <row r="123" spans="1:10" ht="52.8" x14ac:dyDescent="0.25">
      <c r="A123" s="158" t="s">
        <v>820</v>
      </c>
      <c r="B123" s="1" t="s">
        <v>43</v>
      </c>
      <c r="C123" s="1" t="s">
        <v>15</v>
      </c>
      <c r="D123" s="1" t="s">
        <v>44</v>
      </c>
      <c r="E123" s="336" t="s">
        <v>31</v>
      </c>
      <c r="F123" s="164">
        <v>16</v>
      </c>
      <c r="G123" s="165">
        <v>9.2799999999999994</v>
      </c>
      <c r="H123" s="165">
        <v>11.44</v>
      </c>
      <c r="I123" s="165">
        <v>183.04</v>
      </c>
      <c r="J123" s="303">
        <f>I123/$I$811</f>
        <v>1.0691525753756172E-5</v>
      </c>
    </row>
    <row r="124" spans="1:10" ht="52.8" x14ac:dyDescent="0.25">
      <c r="A124" s="158" t="s">
        <v>821</v>
      </c>
      <c r="B124" s="1" t="s">
        <v>313</v>
      </c>
      <c r="C124" s="1" t="s">
        <v>15</v>
      </c>
      <c r="D124" s="1" t="s">
        <v>314</v>
      </c>
      <c r="E124" s="336" t="s">
        <v>41</v>
      </c>
      <c r="F124" s="164">
        <v>16</v>
      </c>
      <c r="G124" s="165">
        <v>296.41000000000003</v>
      </c>
      <c r="H124" s="165">
        <v>365.71</v>
      </c>
      <c r="I124" s="165">
        <v>5851.36</v>
      </c>
      <c r="J124" s="303">
        <f>I124/$I$811</f>
        <v>3.4178303176627355E-4</v>
      </c>
    </row>
    <row r="125" spans="1:10" ht="26.1" customHeight="1" x14ac:dyDescent="0.25">
      <c r="A125" s="158" t="s">
        <v>822</v>
      </c>
      <c r="B125" s="1" t="s">
        <v>46</v>
      </c>
      <c r="C125" s="1" t="s">
        <v>39</v>
      </c>
      <c r="D125" s="1" t="s">
        <v>47</v>
      </c>
      <c r="E125" s="336" t="s">
        <v>48</v>
      </c>
      <c r="F125" s="164">
        <v>4</v>
      </c>
      <c r="G125" s="165">
        <v>2576.3200000000002</v>
      </c>
      <c r="H125" s="165">
        <v>3178.66</v>
      </c>
      <c r="I125" s="165">
        <v>12714.64</v>
      </c>
      <c r="J125" s="303">
        <f>I125/$I$811</f>
        <v>7.4267319170530149E-4</v>
      </c>
    </row>
    <row r="126" spans="1:10" ht="66" x14ac:dyDescent="0.25">
      <c r="A126" s="158" t="s">
        <v>823</v>
      </c>
      <c r="B126" s="1" t="s">
        <v>49</v>
      </c>
      <c r="C126" s="1" t="s">
        <v>15</v>
      </c>
      <c r="D126" s="1" t="s">
        <v>50</v>
      </c>
      <c r="E126" s="336" t="s">
        <v>31</v>
      </c>
      <c r="F126" s="164">
        <v>11.48</v>
      </c>
      <c r="G126" s="165">
        <v>20.75</v>
      </c>
      <c r="H126" s="165">
        <v>25.6</v>
      </c>
      <c r="I126" s="165">
        <v>293.88</v>
      </c>
      <c r="J126" s="303">
        <f>I126/$I$811</f>
        <v>1.7165786650534659E-5</v>
      </c>
    </row>
    <row r="127" spans="1:10" ht="26.1" customHeight="1" x14ac:dyDescent="0.25">
      <c r="A127" s="145" t="s">
        <v>90</v>
      </c>
      <c r="B127" s="140" t="s">
        <v>11</v>
      </c>
      <c r="C127" s="140"/>
      <c r="D127" s="140" t="s">
        <v>52</v>
      </c>
      <c r="E127" s="141"/>
      <c r="F127" s="183"/>
      <c r="G127" s="184"/>
      <c r="H127" s="184"/>
      <c r="I127" s="184">
        <v>521698.35</v>
      </c>
      <c r="J127" s="302">
        <f>I127/$I$811</f>
        <v>3.0472854811610037E-2</v>
      </c>
    </row>
    <row r="128" spans="1:10" ht="26.1" customHeight="1" x14ac:dyDescent="0.25">
      <c r="A128" s="158" t="s">
        <v>824</v>
      </c>
      <c r="B128" s="1" t="s">
        <v>54</v>
      </c>
      <c r="C128" s="1" t="s">
        <v>15</v>
      </c>
      <c r="D128" s="1" t="s">
        <v>55</v>
      </c>
      <c r="E128" s="336" t="s">
        <v>17</v>
      </c>
      <c r="F128" s="164">
        <v>3762.7</v>
      </c>
      <c r="G128" s="165">
        <v>112.38</v>
      </c>
      <c r="H128" s="165">
        <v>138.65</v>
      </c>
      <c r="I128" s="165">
        <v>521698.35</v>
      </c>
      <c r="J128" s="303">
        <f>I128/$I$811</f>
        <v>3.0472854811610037E-2</v>
      </c>
    </row>
    <row r="129" spans="1:10" ht="26.1" customHeight="1" x14ac:dyDescent="0.25">
      <c r="A129" s="145" t="s">
        <v>825</v>
      </c>
      <c r="B129" s="140" t="s">
        <v>11</v>
      </c>
      <c r="C129" s="140"/>
      <c r="D129" s="140" t="s">
        <v>56</v>
      </c>
      <c r="E129" s="141"/>
      <c r="F129" s="183"/>
      <c r="G129" s="184"/>
      <c r="H129" s="184"/>
      <c r="I129" s="184">
        <v>1310.78</v>
      </c>
      <c r="J129" s="302">
        <f>I129/$I$811</f>
        <v>7.6563800958853338E-5</v>
      </c>
    </row>
    <row r="130" spans="1:10" ht="26.1" customHeight="1" x14ac:dyDescent="0.25">
      <c r="A130" s="158" t="s">
        <v>826</v>
      </c>
      <c r="B130" s="1" t="s">
        <v>58</v>
      </c>
      <c r="C130" s="1" t="s">
        <v>39</v>
      </c>
      <c r="D130" s="1" t="s">
        <v>59</v>
      </c>
      <c r="E130" s="336" t="s">
        <v>60</v>
      </c>
      <c r="F130" s="164">
        <v>1</v>
      </c>
      <c r="G130" s="165">
        <v>549.02</v>
      </c>
      <c r="H130" s="165">
        <v>677.38</v>
      </c>
      <c r="I130" s="165">
        <v>677.38</v>
      </c>
      <c r="J130" s="303">
        <f>I130/$I$811</f>
        <v>3.9566355523816414E-5</v>
      </c>
    </row>
    <row r="131" spans="1:10" ht="26.1" customHeight="1" x14ac:dyDescent="0.25">
      <c r="A131" s="158" t="s">
        <v>827</v>
      </c>
      <c r="B131" s="1" t="s">
        <v>61</v>
      </c>
      <c r="C131" s="1" t="s">
        <v>39</v>
      </c>
      <c r="D131" s="1" t="s">
        <v>62</v>
      </c>
      <c r="E131" s="336" t="s">
        <v>48</v>
      </c>
      <c r="F131" s="164">
        <v>1</v>
      </c>
      <c r="G131" s="165">
        <v>513.38</v>
      </c>
      <c r="H131" s="165">
        <v>633.4</v>
      </c>
      <c r="I131" s="165">
        <v>633.4</v>
      </c>
      <c r="J131" s="303">
        <f>I131/$I$811</f>
        <v>3.699744543503693E-5</v>
      </c>
    </row>
    <row r="132" spans="1:10" ht="26.1" customHeight="1" x14ac:dyDescent="0.25">
      <c r="A132" s="145" t="s">
        <v>828</v>
      </c>
      <c r="B132" s="140" t="s">
        <v>11</v>
      </c>
      <c r="C132" s="140"/>
      <c r="D132" s="140" t="s">
        <v>63</v>
      </c>
      <c r="E132" s="141"/>
      <c r="F132" s="183"/>
      <c r="G132" s="184"/>
      <c r="H132" s="184"/>
      <c r="I132" s="184">
        <v>4065.33</v>
      </c>
      <c r="J132" s="302">
        <f>I132/$I$811</f>
        <v>2.374594645570235E-4</v>
      </c>
    </row>
    <row r="133" spans="1:10" ht="26.1" customHeight="1" x14ac:dyDescent="0.25">
      <c r="A133" s="158" t="s">
        <v>829</v>
      </c>
      <c r="B133" s="1" t="s">
        <v>64</v>
      </c>
      <c r="C133" s="1" t="s">
        <v>15</v>
      </c>
      <c r="D133" s="1" t="s">
        <v>65</v>
      </c>
      <c r="E133" s="336" t="s">
        <v>17</v>
      </c>
      <c r="F133" s="164">
        <v>4279.3</v>
      </c>
      <c r="G133" s="165">
        <v>0.77</v>
      </c>
      <c r="H133" s="165">
        <v>0.95</v>
      </c>
      <c r="I133" s="165">
        <v>4065.33</v>
      </c>
      <c r="J133" s="303">
        <f>I133/$I$811</f>
        <v>2.374594645570235E-4</v>
      </c>
    </row>
    <row r="134" spans="1:10" ht="26.1" customHeight="1" x14ac:dyDescent="0.25">
      <c r="A134" s="177">
        <v>7</v>
      </c>
      <c r="B134" s="167"/>
      <c r="C134" s="167"/>
      <c r="D134" s="171" t="s">
        <v>1027</v>
      </c>
      <c r="E134" s="167"/>
      <c r="F134" s="167"/>
      <c r="G134" s="167"/>
      <c r="H134" s="167"/>
      <c r="I134" s="271">
        <f>I135+I139+I142+I148+I150+I153</f>
        <v>1481539.29</v>
      </c>
      <c r="J134" s="304">
        <f>I134/$I$811</f>
        <v>8.6537999749981623E-2</v>
      </c>
    </row>
    <row r="135" spans="1:10" ht="26.1" customHeight="1" x14ac:dyDescent="0.25">
      <c r="A135" s="145" t="s">
        <v>841</v>
      </c>
      <c r="B135" s="140" t="s">
        <v>11</v>
      </c>
      <c r="C135" s="140"/>
      <c r="D135" s="140" t="s">
        <v>12</v>
      </c>
      <c r="E135" s="141"/>
      <c r="F135" s="142"/>
      <c r="G135" s="184"/>
      <c r="H135" s="184"/>
      <c r="I135" s="184">
        <v>34794.58</v>
      </c>
      <c r="J135" s="302">
        <f>I135/$I$811</f>
        <v>2.0323817097963803E-3</v>
      </c>
    </row>
    <row r="136" spans="1:10" ht="26.1" customHeight="1" x14ac:dyDescent="0.25">
      <c r="A136" s="158" t="s">
        <v>842</v>
      </c>
      <c r="B136" s="1" t="s">
        <v>14</v>
      </c>
      <c r="C136" s="1" t="s">
        <v>15</v>
      </c>
      <c r="D136" s="1" t="s">
        <v>16</v>
      </c>
      <c r="E136" s="336" t="s">
        <v>17</v>
      </c>
      <c r="F136" s="164">
        <v>6</v>
      </c>
      <c r="G136" s="165">
        <v>507.9</v>
      </c>
      <c r="H136" s="165">
        <v>626.64</v>
      </c>
      <c r="I136" s="165">
        <v>3759.84</v>
      </c>
      <c r="J136" s="303">
        <f>I136/$I$811</f>
        <v>2.1961552769887788E-4</v>
      </c>
    </row>
    <row r="137" spans="1:10" ht="39.6" x14ac:dyDescent="0.25">
      <c r="A137" s="158" t="s">
        <v>843</v>
      </c>
      <c r="B137" s="1" t="s">
        <v>19</v>
      </c>
      <c r="C137" s="1" t="s">
        <v>15</v>
      </c>
      <c r="D137" s="1" t="s">
        <v>20</v>
      </c>
      <c r="E137" s="336" t="s">
        <v>17</v>
      </c>
      <c r="F137" s="164">
        <v>11623.5</v>
      </c>
      <c r="G137" s="165">
        <v>0.73</v>
      </c>
      <c r="H137" s="165">
        <v>0.9</v>
      </c>
      <c r="I137" s="165">
        <v>10461.15</v>
      </c>
      <c r="J137" s="303">
        <f>I137/$I$811</f>
        <v>6.1104487892759166E-4</v>
      </c>
    </row>
    <row r="138" spans="1:10" ht="26.1" customHeight="1" x14ac:dyDescent="0.25">
      <c r="A138" s="158" t="s">
        <v>844</v>
      </c>
      <c r="B138" s="1" t="s">
        <v>22</v>
      </c>
      <c r="C138" s="1" t="s">
        <v>23</v>
      </c>
      <c r="D138" s="1" t="s">
        <v>24</v>
      </c>
      <c r="E138" s="336" t="s">
        <v>17</v>
      </c>
      <c r="F138" s="164">
        <v>11623.5</v>
      </c>
      <c r="G138" s="165">
        <v>1.44</v>
      </c>
      <c r="H138" s="165">
        <v>1.77</v>
      </c>
      <c r="I138" s="165">
        <v>20573.59</v>
      </c>
      <c r="J138" s="303">
        <f>I138/$I$811</f>
        <v>1.2017213031699108E-3</v>
      </c>
    </row>
    <row r="139" spans="1:10" ht="26.1" customHeight="1" x14ac:dyDescent="0.25">
      <c r="A139" s="145" t="s">
        <v>845</v>
      </c>
      <c r="B139" s="140" t="s">
        <v>11</v>
      </c>
      <c r="C139" s="140"/>
      <c r="D139" s="140" t="s">
        <v>26</v>
      </c>
      <c r="E139" s="141"/>
      <c r="F139" s="183"/>
      <c r="G139" s="184"/>
      <c r="H139" s="184"/>
      <c r="I139" s="184">
        <v>250207.46</v>
      </c>
      <c r="J139" s="302">
        <f>I139/$I$811</f>
        <v>1.4614835568028395E-2</v>
      </c>
    </row>
    <row r="140" spans="1:10" ht="26.1" customHeight="1" x14ac:dyDescent="0.25">
      <c r="A140" s="158" t="s">
        <v>846</v>
      </c>
      <c r="B140" s="1" t="s">
        <v>28</v>
      </c>
      <c r="C140" s="1" t="s">
        <v>29</v>
      </c>
      <c r="D140" s="1" t="s">
        <v>30</v>
      </c>
      <c r="E140" s="336" t="s">
        <v>31</v>
      </c>
      <c r="F140" s="164">
        <v>1162.3499999999999</v>
      </c>
      <c r="G140" s="165">
        <v>167.34</v>
      </c>
      <c r="H140" s="165">
        <v>206.46</v>
      </c>
      <c r="I140" s="165">
        <v>239978.78</v>
      </c>
      <c r="J140" s="303">
        <f>I140/$I$811</f>
        <v>1.4017369464188084E-2</v>
      </c>
    </row>
    <row r="141" spans="1:10" ht="52.8" x14ac:dyDescent="0.25">
      <c r="A141" s="158" t="s">
        <v>847</v>
      </c>
      <c r="B141" s="1" t="s">
        <v>33</v>
      </c>
      <c r="C141" s="1" t="s">
        <v>15</v>
      </c>
      <c r="D141" s="1" t="s">
        <v>34</v>
      </c>
      <c r="E141" s="336" t="s">
        <v>31</v>
      </c>
      <c r="F141" s="164">
        <v>1162.3499999999999</v>
      </c>
      <c r="G141" s="165">
        <v>7.14</v>
      </c>
      <c r="H141" s="165">
        <v>8.8000000000000007</v>
      </c>
      <c r="I141" s="165">
        <v>10228.68</v>
      </c>
      <c r="J141" s="303">
        <f>I141/$I$811</f>
        <v>5.9746610384031195E-4</v>
      </c>
    </row>
    <row r="142" spans="1:10" ht="26.1" customHeight="1" x14ac:dyDescent="0.25">
      <c r="A142" s="145" t="s">
        <v>848</v>
      </c>
      <c r="B142" s="140" t="s">
        <v>11</v>
      </c>
      <c r="C142" s="140"/>
      <c r="D142" s="140" t="s">
        <v>36</v>
      </c>
      <c r="E142" s="141"/>
      <c r="F142" s="183"/>
      <c r="G142" s="184"/>
      <c r="H142" s="184"/>
      <c r="I142" s="184">
        <v>173425.65</v>
      </c>
      <c r="J142" s="302">
        <f>I142/$I$811</f>
        <v>1.0129943200048645E-2</v>
      </c>
    </row>
    <row r="143" spans="1:10" ht="42" customHeight="1" x14ac:dyDescent="0.25">
      <c r="A143" s="158" t="s">
        <v>849</v>
      </c>
      <c r="B143" s="1" t="s">
        <v>38</v>
      </c>
      <c r="C143" s="1" t="s">
        <v>39</v>
      </c>
      <c r="D143" s="1" t="s">
        <v>40</v>
      </c>
      <c r="E143" s="336" t="s">
        <v>41</v>
      </c>
      <c r="F143" s="164">
        <v>1620</v>
      </c>
      <c r="G143" s="165">
        <v>74.47</v>
      </c>
      <c r="H143" s="165">
        <v>91.88</v>
      </c>
      <c r="I143" s="165">
        <v>148845.6</v>
      </c>
      <c r="J143" s="303">
        <f>I143/$I$811</f>
        <v>8.6942010802736544E-3</v>
      </c>
    </row>
    <row r="144" spans="1:10" ht="52.8" x14ac:dyDescent="0.25">
      <c r="A144" s="158" t="s">
        <v>850</v>
      </c>
      <c r="B144" s="1" t="s">
        <v>43</v>
      </c>
      <c r="C144" s="1" t="s">
        <v>15</v>
      </c>
      <c r="D144" s="1" t="s">
        <v>44</v>
      </c>
      <c r="E144" s="336" t="s">
        <v>31</v>
      </c>
      <c r="F144" s="164">
        <v>30</v>
      </c>
      <c r="G144" s="165">
        <v>9.2799999999999994</v>
      </c>
      <c r="H144" s="165">
        <v>11.44</v>
      </c>
      <c r="I144" s="165">
        <v>343.2</v>
      </c>
      <c r="J144" s="303">
        <f>I144/$I$811</f>
        <v>2.0046610788292825E-5</v>
      </c>
    </row>
    <row r="145" spans="1:10" ht="52.8" x14ac:dyDescent="0.25">
      <c r="A145" s="158" t="s">
        <v>851</v>
      </c>
      <c r="B145" s="1" t="s">
        <v>313</v>
      </c>
      <c r="C145" s="1" t="s">
        <v>15</v>
      </c>
      <c r="D145" s="1" t="s">
        <v>314</v>
      </c>
      <c r="E145" s="336" t="s">
        <v>41</v>
      </c>
      <c r="F145" s="164">
        <v>30</v>
      </c>
      <c r="G145" s="165">
        <v>296.41000000000003</v>
      </c>
      <c r="H145" s="165">
        <v>365.71</v>
      </c>
      <c r="I145" s="165">
        <v>10971.3</v>
      </c>
      <c r="J145" s="303">
        <f>I145/$I$811</f>
        <v>6.40843184561763E-4</v>
      </c>
    </row>
    <row r="146" spans="1:10" ht="26.1" customHeight="1" x14ac:dyDescent="0.25">
      <c r="A146" s="158" t="s">
        <v>852</v>
      </c>
      <c r="B146" s="1" t="s">
        <v>46</v>
      </c>
      <c r="C146" s="1" t="s">
        <v>39</v>
      </c>
      <c r="D146" s="1" t="s">
        <v>47</v>
      </c>
      <c r="E146" s="336" t="s">
        <v>48</v>
      </c>
      <c r="F146" s="164">
        <v>4</v>
      </c>
      <c r="G146" s="165">
        <v>2576.3200000000002</v>
      </c>
      <c r="H146" s="165">
        <v>3178.66</v>
      </c>
      <c r="I146" s="165">
        <v>12714.64</v>
      </c>
      <c r="J146" s="303">
        <f>I146/$I$811</f>
        <v>7.4267319170530149E-4</v>
      </c>
    </row>
    <row r="147" spans="1:10" ht="66" x14ac:dyDescent="0.25">
      <c r="A147" s="158" t="s">
        <v>853</v>
      </c>
      <c r="B147" s="1" t="s">
        <v>49</v>
      </c>
      <c r="C147" s="1" t="s">
        <v>15</v>
      </c>
      <c r="D147" s="1" t="s">
        <v>50</v>
      </c>
      <c r="E147" s="336" t="s">
        <v>31</v>
      </c>
      <c r="F147" s="164">
        <v>21.52</v>
      </c>
      <c r="G147" s="165">
        <v>20.75</v>
      </c>
      <c r="H147" s="165">
        <v>25.6</v>
      </c>
      <c r="I147" s="165">
        <v>550.91</v>
      </c>
      <c r="J147" s="303">
        <f>I147/$I$811</f>
        <v>3.2179132719634028E-5</v>
      </c>
    </row>
    <row r="148" spans="1:10" ht="26.1" customHeight="1" x14ac:dyDescent="0.25">
      <c r="A148" s="145" t="s">
        <v>854</v>
      </c>
      <c r="B148" s="140" t="s">
        <v>11</v>
      </c>
      <c r="C148" s="140"/>
      <c r="D148" s="140" t="s">
        <v>52</v>
      </c>
      <c r="E148" s="141"/>
      <c r="F148" s="183"/>
      <c r="G148" s="184"/>
      <c r="H148" s="184"/>
      <c r="I148" s="184">
        <v>1010758.5</v>
      </c>
      <c r="J148" s="302">
        <f>I148/$I$811</f>
        <v>5.9039283946557899E-2</v>
      </c>
    </row>
    <row r="149" spans="1:10" ht="26.1" customHeight="1" x14ac:dyDescent="0.25">
      <c r="A149" s="158" t="s">
        <v>855</v>
      </c>
      <c r="B149" s="1" t="s">
        <v>54</v>
      </c>
      <c r="C149" s="1" t="s">
        <v>15</v>
      </c>
      <c r="D149" s="1" t="s">
        <v>55</v>
      </c>
      <c r="E149" s="336" t="s">
        <v>17</v>
      </c>
      <c r="F149" s="164">
        <v>7290</v>
      </c>
      <c r="G149" s="165">
        <v>112.38</v>
      </c>
      <c r="H149" s="165">
        <v>138.65</v>
      </c>
      <c r="I149" s="165">
        <v>1010758.5</v>
      </c>
      <c r="J149" s="303">
        <f>I149/$I$811</f>
        <v>5.9039283946557899E-2</v>
      </c>
    </row>
    <row r="150" spans="1:10" ht="26.1" customHeight="1" x14ac:dyDescent="0.25">
      <c r="A150" s="145" t="s">
        <v>1756</v>
      </c>
      <c r="B150" s="140" t="s">
        <v>11</v>
      </c>
      <c r="C150" s="140"/>
      <c r="D150" s="140" t="s">
        <v>56</v>
      </c>
      <c r="E150" s="141"/>
      <c r="F150" s="183"/>
      <c r="G150" s="184"/>
      <c r="H150" s="184"/>
      <c r="I150" s="184">
        <v>1310.78</v>
      </c>
      <c r="J150" s="302">
        <f>I150/$I$811</f>
        <v>7.6563800958853338E-5</v>
      </c>
    </row>
    <row r="151" spans="1:10" ht="26.1" customHeight="1" x14ac:dyDescent="0.25">
      <c r="A151" s="158" t="s">
        <v>1757</v>
      </c>
      <c r="B151" s="1" t="s">
        <v>58</v>
      </c>
      <c r="C151" s="1" t="s">
        <v>39</v>
      </c>
      <c r="D151" s="1" t="s">
        <v>59</v>
      </c>
      <c r="E151" s="336" t="s">
        <v>60</v>
      </c>
      <c r="F151" s="164">
        <v>1</v>
      </c>
      <c r="G151" s="165">
        <v>549.02</v>
      </c>
      <c r="H151" s="165">
        <v>677.38</v>
      </c>
      <c r="I151" s="165">
        <v>677.38</v>
      </c>
      <c r="J151" s="303">
        <f>I151/$I$811</f>
        <v>3.9566355523816414E-5</v>
      </c>
    </row>
    <row r="152" spans="1:10" ht="26.1" customHeight="1" x14ac:dyDescent="0.25">
      <c r="A152" s="158" t="s">
        <v>1758</v>
      </c>
      <c r="B152" s="1" t="s">
        <v>61</v>
      </c>
      <c r="C152" s="1" t="s">
        <v>39</v>
      </c>
      <c r="D152" s="1" t="s">
        <v>62</v>
      </c>
      <c r="E152" s="336" t="s">
        <v>48</v>
      </c>
      <c r="F152" s="164">
        <v>1</v>
      </c>
      <c r="G152" s="165">
        <v>513.38</v>
      </c>
      <c r="H152" s="165">
        <v>633.4</v>
      </c>
      <c r="I152" s="165">
        <v>633.4</v>
      </c>
      <c r="J152" s="303">
        <f>I152/$I$811</f>
        <v>3.699744543503693E-5</v>
      </c>
    </row>
    <row r="153" spans="1:10" ht="26.1" customHeight="1" x14ac:dyDescent="0.25">
      <c r="A153" s="145" t="s">
        <v>856</v>
      </c>
      <c r="B153" s="140" t="s">
        <v>11</v>
      </c>
      <c r="C153" s="140"/>
      <c r="D153" s="140" t="s">
        <v>63</v>
      </c>
      <c r="E153" s="141"/>
      <c r="F153" s="183"/>
      <c r="G153" s="184"/>
      <c r="H153" s="184"/>
      <c r="I153" s="184">
        <v>11042.32</v>
      </c>
      <c r="J153" s="302">
        <f>I153/$I$811</f>
        <v>6.4499152459143825E-4</v>
      </c>
    </row>
    <row r="154" spans="1:10" ht="26.1" customHeight="1" x14ac:dyDescent="0.25">
      <c r="A154" s="158" t="s">
        <v>1759</v>
      </c>
      <c r="B154" s="1" t="s">
        <v>64</v>
      </c>
      <c r="C154" s="1" t="s">
        <v>15</v>
      </c>
      <c r="D154" s="1" t="s">
        <v>65</v>
      </c>
      <c r="E154" s="336" t="s">
        <v>17</v>
      </c>
      <c r="F154" s="164">
        <v>11623.5</v>
      </c>
      <c r="G154" s="165">
        <v>0.77</v>
      </c>
      <c r="H154" s="165">
        <v>0.95</v>
      </c>
      <c r="I154" s="165">
        <v>11042.32</v>
      </c>
      <c r="J154" s="303">
        <f>I154/$I$811</f>
        <v>6.4499152459143825E-4</v>
      </c>
    </row>
    <row r="155" spans="1:10" ht="26.1" customHeight="1" x14ac:dyDescent="0.25">
      <c r="A155" s="282">
        <v>8</v>
      </c>
      <c r="B155" s="272" t="s">
        <v>11</v>
      </c>
      <c r="C155" s="272"/>
      <c r="D155" s="272" t="s">
        <v>877</v>
      </c>
      <c r="E155" s="273"/>
      <c r="F155" s="274"/>
      <c r="G155" s="275"/>
      <c r="H155" s="275"/>
      <c r="I155" s="275">
        <f>I156+I160+I163+I169+I171+I174</f>
        <v>334328.11999999994</v>
      </c>
      <c r="J155" s="305">
        <f>I155/$I$811</f>
        <v>1.9528396553676157E-2</v>
      </c>
    </row>
    <row r="156" spans="1:10" ht="26.1" customHeight="1" x14ac:dyDescent="0.25">
      <c r="A156" s="145" t="s">
        <v>884</v>
      </c>
      <c r="B156" s="140" t="s">
        <v>11</v>
      </c>
      <c r="C156" s="140"/>
      <c r="D156" s="140" t="s">
        <v>12</v>
      </c>
      <c r="E156" s="141"/>
      <c r="F156" s="142"/>
      <c r="G156" s="184"/>
      <c r="H156" s="184"/>
      <c r="I156" s="184">
        <v>9023.5499999999993</v>
      </c>
      <c r="J156" s="302">
        <f>I156/$I$811</f>
        <v>5.2707341135984763E-4</v>
      </c>
    </row>
    <row r="157" spans="1:10" ht="26.1" customHeight="1" x14ac:dyDescent="0.25">
      <c r="A157" s="158" t="s">
        <v>889</v>
      </c>
      <c r="B157" s="1" t="s">
        <v>14</v>
      </c>
      <c r="C157" s="1" t="s">
        <v>15</v>
      </c>
      <c r="D157" s="1" t="s">
        <v>16</v>
      </c>
      <c r="E157" s="336" t="s">
        <v>17</v>
      </c>
      <c r="F157" s="164">
        <v>6</v>
      </c>
      <c r="G157" s="165">
        <v>507.9</v>
      </c>
      <c r="H157" s="165">
        <v>626.64</v>
      </c>
      <c r="I157" s="165">
        <v>3759.84</v>
      </c>
      <c r="J157" s="303">
        <f>I157/$I$811</f>
        <v>2.1961552769887788E-4</v>
      </c>
    </row>
    <row r="158" spans="1:10" ht="40.5" customHeight="1" x14ac:dyDescent="0.25">
      <c r="A158" s="158" t="s">
        <v>890</v>
      </c>
      <c r="B158" s="1" t="s">
        <v>19</v>
      </c>
      <c r="C158" s="1" t="s">
        <v>15</v>
      </c>
      <c r="D158" s="1" t="s">
        <v>20</v>
      </c>
      <c r="E158" s="336" t="s">
        <v>17</v>
      </c>
      <c r="F158" s="164">
        <v>1971.43</v>
      </c>
      <c r="G158" s="165">
        <v>0.73</v>
      </c>
      <c r="H158" s="165">
        <v>0.9</v>
      </c>
      <c r="I158" s="165">
        <v>1774.28</v>
      </c>
      <c r="J158" s="303">
        <f>I158/$I$811</f>
        <v>1.0363723947975581E-4</v>
      </c>
    </row>
    <row r="159" spans="1:10" ht="26.1" customHeight="1" x14ac:dyDescent="0.25">
      <c r="A159" s="158" t="s">
        <v>891</v>
      </c>
      <c r="B159" s="1" t="s">
        <v>22</v>
      </c>
      <c r="C159" s="1" t="s">
        <v>23</v>
      </c>
      <c r="D159" s="1" t="s">
        <v>24</v>
      </c>
      <c r="E159" s="336" t="s">
        <v>17</v>
      </c>
      <c r="F159" s="164">
        <v>1971.43</v>
      </c>
      <c r="G159" s="165">
        <v>1.44</v>
      </c>
      <c r="H159" s="165">
        <v>1.77</v>
      </c>
      <c r="I159" s="165">
        <v>3489.43</v>
      </c>
      <c r="J159" s="303">
        <f>I159/$I$811</f>
        <v>2.0382064418121394E-4</v>
      </c>
    </row>
    <row r="160" spans="1:10" ht="26.1" customHeight="1" x14ac:dyDescent="0.25">
      <c r="A160" s="145" t="s">
        <v>885</v>
      </c>
      <c r="B160" s="140" t="s">
        <v>11</v>
      </c>
      <c r="C160" s="140"/>
      <c r="D160" s="140" t="s">
        <v>26</v>
      </c>
      <c r="E160" s="141"/>
      <c r="F160" s="183"/>
      <c r="G160" s="184"/>
      <c r="H160" s="184"/>
      <c r="I160" s="184">
        <v>42436.35</v>
      </c>
      <c r="J160" s="302">
        <f>I160/$I$811</f>
        <v>2.4787441483851112E-3</v>
      </c>
    </row>
    <row r="161" spans="1:10" ht="26.1" customHeight="1" x14ac:dyDescent="0.25">
      <c r="A161" s="158" t="s">
        <v>892</v>
      </c>
      <c r="B161" s="1" t="s">
        <v>28</v>
      </c>
      <c r="C161" s="1" t="s">
        <v>29</v>
      </c>
      <c r="D161" s="1" t="s">
        <v>30</v>
      </c>
      <c r="E161" s="336" t="s">
        <v>31</v>
      </c>
      <c r="F161" s="164">
        <v>197.14</v>
      </c>
      <c r="G161" s="165">
        <v>167.34</v>
      </c>
      <c r="H161" s="165">
        <v>206.46</v>
      </c>
      <c r="I161" s="165">
        <v>40701.519999999997</v>
      </c>
      <c r="J161" s="303">
        <f>I161/$I$811</f>
        <v>2.377411217750338E-3</v>
      </c>
    </row>
    <row r="162" spans="1:10" ht="52.8" x14ac:dyDescent="0.25">
      <c r="A162" s="158" t="s">
        <v>893</v>
      </c>
      <c r="B162" s="1" t="s">
        <v>33</v>
      </c>
      <c r="C162" s="1" t="s">
        <v>15</v>
      </c>
      <c r="D162" s="1" t="s">
        <v>34</v>
      </c>
      <c r="E162" s="336" t="s">
        <v>31</v>
      </c>
      <c r="F162" s="164">
        <v>197.14</v>
      </c>
      <c r="G162" s="165">
        <v>7.14</v>
      </c>
      <c r="H162" s="165">
        <v>8.8000000000000007</v>
      </c>
      <c r="I162" s="165">
        <v>1734.83</v>
      </c>
      <c r="J162" s="303">
        <f>I162/$I$811</f>
        <v>1.0133293063477284E-4</v>
      </c>
    </row>
    <row r="163" spans="1:10" ht="26.1" customHeight="1" x14ac:dyDescent="0.25">
      <c r="A163" s="145" t="s">
        <v>886</v>
      </c>
      <c r="B163" s="140" t="s">
        <v>11</v>
      </c>
      <c r="C163" s="140"/>
      <c r="D163" s="140" t="s">
        <v>36</v>
      </c>
      <c r="E163" s="141"/>
      <c r="F163" s="183"/>
      <c r="G163" s="184"/>
      <c r="H163" s="184"/>
      <c r="I163" s="184">
        <v>122588.52</v>
      </c>
      <c r="J163" s="302">
        <f>I163/$I$811</f>
        <v>7.1605021781842972E-3</v>
      </c>
    </row>
    <row r="164" spans="1:10" ht="45.75" customHeight="1" x14ac:dyDescent="0.25">
      <c r="A164" s="158" t="s">
        <v>894</v>
      </c>
      <c r="B164" s="1" t="s">
        <v>38</v>
      </c>
      <c r="C164" s="1" t="s">
        <v>39</v>
      </c>
      <c r="D164" s="1" t="s">
        <v>40</v>
      </c>
      <c r="E164" s="336" t="s">
        <v>41</v>
      </c>
      <c r="F164" s="164">
        <v>714.16</v>
      </c>
      <c r="G164" s="165">
        <v>74.47</v>
      </c>
      <c r="H164" s="165">
        <v>91.88</v>
      </c>
      <c r="I164" s="165">
        <v>65617.02</v>
      </c>
      <c r="J164" s="303">
        <f>I164/$I$811</f>
        <v>3.8327472640665096E-3</v>
      </c>
    </row>
    <row r="165" spans="1:10" ht="52.8" x14ac:dyDescent="0.25">
      <c r="A165" s="158" t="s">
        <v>895</v>
      </c>
      <c r="B165" s="1" t="s">
        <v>43</v>
      </c>
      <c r="C165" s="1" t="s">
        <v>15</v>
      </c>
      <c r="D165" s="1" t="s">
        <v>44</v>
      </c>
      <c r="E165" s="336" t="s">
        <v>31</v>
      </c>
      <c r="F165" s="164">
        <v>96.48</v>
      </c>
      <c r="G165" s="165">
        <v>9.2799999999999994</v>
      </c>
      <c r="H165" s="165">
        <v>11.44</v>
      </c>
      <c r="I165" s="165">
        <v>1103.73</v>
      </c>
      <c r="J165" s="303">
        <f>I165/$I$811</f>
        <v>6.4469830202105001E-5</v>
      </c>
    </row>
    <row r="166" spans="1:10" ht="52.8" x14ac:dyDescent="0.25">
      <c r="A166" s="158" t="s">
        <v>896</v>
      </c>
      <c r="B166" s="1" t="s">
        <v>380</v>
      </c>
      <c r="C166" s="1" t="s">
        <v>15</v>
      </c>
      <c r="D166" s="1" t="s">
        <v>381</v>
      </c>
      <c r="E166" s="336" t="s">
        <v>41</v>
      </c>
      <c r="F166" s="164">
        <v>67</v>
      </c>
      <c r="G166" s="165">
        <v>477.26</v>
      </c>
      <c r="H166" s="165">
        <v>588.84</v>
      </c>
      <c r="I166" s="165">
        <v>39452.28</v>
      </c>
      <c r="J166" s="303">
        <f>I166/$I$811</f>
        <v>2.3044420217679172E-3</v>
      </c>
    </row>
    <row r="167" spans="1:10" ht="26.1" customHeight="1" x14ac:dyDescent="0.25">
      <c r="A167" s="158" t="s">
        <v>897</v>
      </c>
      <c r="B167" s="1" t="s">
        <v>878</v>
      </c>
      <c r="C167" s="1" t="s">
        <v>39</v>
      </c>
      <c r="D167" s="1" t="s">
        <v>879</v>
      </c>
      <c r="E167" s="336" t="s">
        <v>48</v>
      </c>
      <c r="F167" s="164">
        <v>4</v>
      </c>
      <c r="G167" s="165">
        <v>3000.4</v>
      </c>
      <c r="H167" s="165">
        <v>3701.89</v>
      </c>
      <c r="I167" s="165">
        <v>14807.56</v>
      </c>
      <c r="J167" s="303">
        <f>I167/$I$811</f>
        <v>8.6492247099153056E-4</v>
      </c>
    </row>
    <row r="168" spans="1:10" ht="66" x14ac:dyDescent="0.25">
      <c r="A168" s="158" t="s">
        <v>898</v>
      </c>
      <c r="B168" s="1" t="s">
        <v>49</v>
      </c>
      <c r="C168" s="1" t="s">
        <v>15</v>
      </c>
      <c r="D168" s="1" t="s">
        <v>50</v>
      </c>
      <c r="E168" s="336" t="s">
        <v>31</v>
      </c>
      <c r="F168" s="164">
        <v>62.81</v>
      </c>
      <c r="G168" s="165">
        <v>20.75</v>
      </c>
      <c r="H168" s="165">
        <v>25.6</v>
      </c>
      <c r="I168" s="165">
        <v>1607.93</v>
      </c>
      <c r="J168" s="303">
        <f>I168/$I$811</f>
        <v>9.3920591156234501E-5</v>
      </c>
    </row>
    <row r="169" spans="1:10" ht="26.1" customHeight="1" x14ac:dyDescent="0.25">
      <c r="A169" s="145" t="s">
        <v>887</v>
      </c>
      <c r="B169" s="140" t="s">
        <v>11</v>
      </c>
      <c r="C169" s="140"/>
      <c r="D169" s="140" t="s">
        <v>52</v>
      </c>
      <c r="E169" s="141"/>
      <c r="F169" s="183"/>
      <c r="G169" s="184"/>
      <c r="H169" s="184"/>
      <c r="I169" s="184">
        <v>154518.49</v>
      </c>
      <c r="J169" s="302">
        <f>I169/$I$811</f>
        <v>9.0255595239647924E-3</v>
      </c>
    </row>
    <row r="170" spans="1:10" ht="26.1" customHeight="1" x14ac:dyDescent="0.25">
      <c r="A170" s="158" t="s">
        <v>899</v>
      </c>
      <c r="B170" s="1" t="s">
        <v>54</v>
      </c>
      <c r="C170" s="1" t="s">
        <v>15</v>
      </c>
      <c r="D170" s="1" t="s">
        <v>55</v>
      </c>
      <c r="E170" s="336" t="s">
        <v>17</v>
      </c>
      <c r="F170" s="164">
        <v>1114.45</v>
      </c>
      <c r="G170" s="165">
        <v>112.38</v>
      </c>
      <c r="H170" s="165">
        <v>138.65</v>
      </c>
      <c r="I170" s="165">
        <v>154518.49</v>
      </c>
      <c r="J170" s="303">
        <f>I170/$I$811</f>
        <v>9.0255595239647924E-3</v>
      </c>
    </row>
    <row r="171" spans="1:10" ht="26.1" customHeight="1" x14ac:dyDescent="0.25">
      <c r="A171" s="145" t="s">
        <v>888</v>
      </c>
      <c r="B171" s="140" t="s">
        <v>11</v>
      </c>
      <c r="C171" s="140"/>
      <c r="D171" s="140" t="s">
        <v>56</v>
      </c>
      <c r="E171" s="141"/>
      <c r="F171" s="183"/>
      <c r="G171" s="184"/>
      <c r="H171" s="184"/>
      <c r="I171" s="184">
        <v>3888.36</v>
      </c>
      <c r="J171" s="302">
        <f>I171/$I$811</f>
        <v>2.2712249278778056E-4</v>
      </c>
    </row>
    <row r="172" spans="1:10" ht="26.1" customHeight="1" x14ac:dyDescent="0.25">
      <c r="A172" s="158" t="s">
        <v>900</v>
      </c>
      <c r="B172" s="1" t="s">
        <v>58</v>
      </c>
      <c r="C172" s="1" t="s">
        <v>39</v>
      </c>
      <c r="D172" s="1" t="s">
        <v>59</v>
      </c>
      <c r="E172" s="336" t="s">
        <v>60</v>
      </c>
      <c r="F172" s="164">
        <v>2</v>
      </c>
      <c r="G172" s="165">
        <v>549.02</v>
      </c>
      <c r="H172" s="165">
        <v>677.38</v>
      </c>
      <c r="I172" s="165">
        <v>1354.76</v>
      </c>
      <c r="J172" s="303">
        <f>I172/$I$811</f>
        <v>7.9132711047632829E-5</v>
      </c>
    </row>
    <row r="173" spans="1:10" ht="26.1" customHeight="1" x14ac:dyDescent="0.25">
      <c r="A173" s="158" t="s">
        <v>901</v>
      </c>
      <c r="B173" s="1" t="s">
        <v>61</v>
      </c>
      <c r="C173" s="1" t="s">
        <v>39</v>
      </c>
      <c r="D173" s="1" t="s">
        <v>62</v>
      </c>
      <c r="E173" s="336" t="s">
        <v>48</v>
      </c>
      <c r="F173" s="164">
        <v>4</v>
      </c>
      <c r="G173" s="165">
        <v>513.38</v>
      </c>
      <c r="H173" s="165">
        <v>633.4</v>
      </c>
      <c r="I173" s="165">
        <v>2533.6</v>
      </c>
      <c r="J173" s="303">
        <f>I173/$I$811</f>
        <v>1.4798978174014772E-4</v>
      </c>
    </row>
    <row r="174" spans="1:10" ht="26.1" customHeight="1" x14ac:dyDescent="0.25">
      <c r="A174" s="145" t="s">
        <v>1760</v>
      </c>
      <c r="B174" s="140" t="s">
        <v>11</v>
      </c>
      <c r="C174" s="140"/>
      <c r="D174" s="140" t="s">
        <v>63</v>
      </c>
      <c r="E174" s="141"/>
      <c r="F174" s="183"/>
      <c r="G174" s="184"/>
      <c r="H174" s="184"/>
      <c r="I174" s="184">
        <v>1872.85</v>
      </c>
      <c r="J174" s="302">
        <f>I174/$I$811</f>
        <v>1.0939479899433046E-4</v>
      </c>
    </row>
    <row r="175" spans="1:10" ht="26.1" customHeight="1" x14ac:dyDescent="0.25">
      <c r="A175" s="158" t="s">
        <v>1761</v>
      </c>
      <c r="B175" s="1" t="s">
        <v>64</v>
      </c>
      <c r="C175" s="1" t="s">
        <v>15</v>
      </c>
      <c r="D175" s="1" t="s">
        <v>65</v>
      </c>
      <c r="E175" s="336" t="s">
        <v>17</v>
      </c>
      <c r="F175" s="164">
        <v>1971.43</v>
      </c>
      <c r="G175" s="165">
        <v>0.77</v>
      </c>
      <c r="H175" s="165">
        <v>0.95</v>
      </c>
      <c r="I175" s="165">
        <v>1872.85</v>
      </c>
      <c r="J175" s="303">
        <f>I175/$I$811</f>
        <v>1.0939479899433046E-4</v>
      </c>
    </row>
    <row r="176" spans="1:10" ht="26.1" customHeight="1" x14ac:dyDescent="0.25">
      <c r="A176" s="282">
        <v>9</v>
      </c>
      <c r="B176" s="272" t="s">
        <v>11</v>
      </c>
      <c r="C176" s="272"/>
      <c r="D176" s="272" t="s">
        <v>880</v>
      </c>
      <c r="E176" s="273"/>
      <c r="F176" s="276"/>
      <c r="G176" s="275"/>
      <c r="H176" s="275"/>
      <c r="I176" s="275">
        <f>I177+I181+I184+I190+I192+I195</f>
        <v>165017.71999999997</v>
      </c>
      <c r="J176" s="305">
        <f>I176/$I$811</f>
        <v>9.63882868884465E-3</v>
      </c>
    </row>
    <row r="177" spans="1:10" ht="26.1" customHeight="1" x14ac:dyDescent="0.25">
      <c r="A177" s="145" t="s">
        <v>902</v>
      </c>
      <c r="B177" s="140" t="s">
        <v>11</v>
      </c>
      <c r="C177" s="140"/>
      <c r="D177" s="140" t="s">
        <v>12</v>
      </c>
      <c r="E177" s="141"/>
      <c r="F177" s="183"/>
      <c r="G177" s="184"/>
      <c r="H177" s="184"/>
      <c r="I177" s="184">
        <v>5855.76</v>
      </c>
      <c r="J177" s="302">
        <f>I177/$I$811</f>
        <v>3.4204003959689277E-4</v>
      </c>
    </row>
    <row r="178" spans="1:10" ht="26.1" customHeight="1" x14ac:dyDescent="0.25">
      <c r="A178" s="158" t="s">
        <v>908</v>
      </c>
      <c r="B178" s="1" t="s">
        <v>14</v>
      </c>
      <c r="C178" s="1" t="s">
        <v>15</v>
      </c>
      <c r="D178" s="1" t="s">
        <v>16</v>
      </c>
      <c r="E178" s="336" t="s">
        <v>17</v>
      </c>
      <c r="F178" s="164">
        <v>6</v>
      </c>
      <c r="G178" s="165">
        <v>507.9</v>
      </c>
      <c r="H178" s="165">
        <v>626.64</v>
      </c>
      <c r="I178" s="165">
        <v>3759.84</v>
      </c>
      <c r="J178" s="303">
        <f>I178/$I$811</f>
        <v>2.1961552769887788E-4</v>
      </c>
    </row>
    <row r="179" spans="1:10" ht="39.6" x14ac:dyDescent="0.25">
      <c r="A179" s="158" t="s">
        <v>909</v>
      </c>
      <c r="B179" s="1" t="s">
        <v>19</v>
      </c>
      <c r="C179" s="1" t="s">
        <v>15</v>
      </c>
      <c r="D179" s="1" t="s">
        <v>20</v>
      </c>
      <c r="E179" s="336" t="s">
        <v>17</v>
      </c>
      <c r="F179" s="164">
        <v>784.99</v>
      </c>
      <c r="G179" s="165">
        <v>0.73</v>
      </c>
      <c r="H179" s="165">
        <v>0.9</v>
      </c>
      <c r="I179" s="165">
        <v>706.49</v>
      </c>
      <c r="J179" s="303">
        <f>I179/$I$811</f>
        <v>4.1266695966844398E-5</v>
      </c>
    </row>
    <row r="180" spans="1:10" ht="26.1" customHeight="1" x14ac:dyDescent="0.25">
      <c r="A180" s="158" t="s">
        <v>910</v>
      </c>
      <c r="B180" s="1" t="s">
        <v>22</v>
      </c>
      <c r="C180" s="1" t="s">
        <v>23</v>
      </c>
      <c r="D180" s="1" t="s">
        <v>24</v>
      </c>
      <c r="E180" s="336" t="s">
        <v>17</v>
      </c>
      <c r="F180" s="164">
        <v>784.99</v>
      </c>
      <c r="G180" s="165">
        <v>1.44</v>
      </c>
      <c r="H180" s="165">
        <v>1.77</v>
      </c>
      <c r="I180" s="165">
        <v>1389.43</v>
      </c>
      <c r="J180" s="303">
        <f>I180/$I$811</f>
        <v>8.1157815931170456E-5</v>
      </c>
    </row>
    <row r="181" spans="1:10" ht="26.1" customHeight="1" x14ac:dyDescent="0.25">
      <c r="A181" s="145" t="s">
        <v>903</v>
      </c>
      <c r="B181" s="140" t="s">
        <v>11</v>
      </c>
      <c r="C181" s="140"/>
      <c r="D181" s="140" t="s">
        <v>26</v>
      </c>
      <c r="E181" s="141"/>
      <c r="F181" s="183"/>
      <c r="G181" s="184"/>
      <c r="H181" s="184"/>
      <c r="I181" s="184">
        <v>16895.75</v>
      </c>
      <c r="J181" s="302">
        <f>I181/$I$811</f>
        <v>9.8689546685984397E-4</v>
      </c>
    </row>
    <row r="182" spans="1:10" ht="26.1" customHeight="1" x14ac:dyDescent="0.25">
      <c r="A182" s="158" t="s">
        <v>911</v>
      </c>
      <c r="B182" s="1" t="s">
        <v>28</v>
      </c>
      <c r="C182" s="1" t="s">
        <v>29</v>
      </c>
      <c r="D182" s="1" t="s">
        <v>30</v>
      </c>
      <c r="E182" s="336" t="s">
        <v>31</v>
      </c>
      <c r="F182" s="164">
        <v>78.489999999999995</v>
      </c>
      <c r="G182" s="165">
        <v>167.34</v>
      </c>
      <c r="H182" s="165">
        <v>206.46</v>
      </c>
      <c r="I182" s="165">
        <v>16205.04</v>
      </c>
      <c r="J182" s="303">
        <f>I182/$I$811</f>
        <v>9.4655049443099289E-4</v>
      </c>
    </row>
    <row r="183" spans="1:10" ht="52.8" x14ac:dyDescent="0.25">
      <c r="A183" s="158" t="s">
        <v>912</v>
      </c>
      <c r="B183" s="1" t="s">
        <v>33</v>
      </c>
      <c r="C183" s="1" t="s">
        <v>15</v>
      </c>
      <c r="D183" s="1" t="s">
        <v>34</v>
      </c>
      <c r="E183" s="336" t="s">
        <v>31</v>
      </c>
      <c r="F183" s="164">
        <v>78.489999999999995</v>
      </c>
      <c r="G183" s="165">
        <v>7.14</v>
      </c>
      <c r="H183" s="165">
        <v>8.8000000000000007</v>
      </c>
      <c r="I183" s="165">
        <v>690.71</v>
      </c>
      <c r="J183" s="303">
        <f>I183/$I$811</f>
        <v>4.0344972428851213E-5</v>
      </c>
    </row>
    <row r="184" spans="1:10" ht="26.1" customHeight="1" x14ac:dyDescent="0.25">
      <c r="A184" s="145" t="s">
        <v>904</v>
      </c>
      <c r="B184" s="140" t="s">
        <v>11</v>
      </c>
      <c r="C184" s="140"/>
      <c r="D184" s="140" t="s">
        <v>36</v>
      </c>
      <c r="E184" s="141"/>
      <c r="F184" s="183"/>
      <c r="G184" s="184"/>
      <c r="H184" s="184"/>
      <c r="I184" s="184">
        <v>66183.92</v>
      </c>
      <c r="J184" s="302">
        <f>I184/$I$811</f>
        <v>3.8658603866069613E-3</v>
      </c>
    </row>
    <row r="185" spans="1:10" ht="47.25" customHeight="1" x14ac:dyDescent="0.25">
      <c r="A185" s="158" t="s">
        <v>913</v>
      </c>
      <c r="B185" s="1" t="s">
        <v>38</v>
      </c>
      <c r="C185" s="1" t="s">
        <v>39</v>
      </c>
      <c r="D185" s="1" t="s">
        <v>40</v>
      </c>
      <c r="E185" s="336" t="s">
        <v>41</v>
      </c>
      <c r="F185" s="164">
        <v>448.82</v>
      </c>
      <c r="G185" s="165">
        <v>74.47</v>
      </c>
      <c r="H185" s="165">
        <v>91.88</v>
      </c>
      <c r="I185" s="165">
        <v>41237.58</v>
      </c>
      <c r="J185" s="303">
        <f>I185/$I$811</f>
        <v>2.4087229490416329E-3</v>
      </c>
    </row>
    <row r="186" spans="1:10" ht="52.8" x14ac:dyDescent="0.25">
      <c r="A186" s="158" t="s">
        <v>914</v>
      </c>
      <c r="B186" s="1" t="s">
        <v>43</v>
      </c>
      <c r="C186" s="1" t="s">
        <v>15</v>
      </c>
      <c r="D186" s="1" t="s">
        <v>44</v>
      </c>
      <c r="E186" s="336" t="s">
        <v>31</v>
      </c>
      <c r="F186" s="164">
        <v>47</v>
      </c>
      <c r="G186" s="165">
        <v>9.2799999999999994</v>
      </c>
      <c r="H186" s="165">
        <v>11.44</v>
      </c>
      <c r="I186" s="165">
        <v>537.67999999999995</v>
      </c>
      <c r="J186" s="303">
        <f>I186/$I$811</f>
        <v>3.1406356901658757E-5</v>
      </c>
    </row>
    <row r="187" spans="1:10" ht="52.8" x14ac:dyDescent="0.25">
      <c r="A187" s="158" t="s">
        <v>915</v>
      </c>
      <c r="B187" s="1" t="s">
        <v>313</v>
      </c>
      <c r="C187" s="1" t="s">
        <v>15</v>
      </c>
      <c r="D187" s="1" t="s">
        <v>314</v>
      </c>
      <c r="E187" s="336" t="s">
        <v>41</v>
      </c>
      <c r="F187" s="164">
        <v>47</v>
      </c>
      <c r="G187" s="165">
        <v>296.41000000000003</v>
      </c>
      <c r="H187" s="165">
        <v>365.71</v>
      </c>
      <c r="I187" s="165">
        <v>17188.37</v>
      </c>
      <c r="J187" s="303">
        <f>I187/$I$811</f>
        <v>1.0039876558134285E-3</v>
      </c>
    </row>
    <row r="188" spans="1:10" ht="26.1" customHeight="1" x14ac:dyDescent="0.25">
      <c r="A188" s="158" t="s">
        <v>916</v>
      </c>
      <c r="B188" s="1" t="s">
        <v>46</v>
      </c>
      <c r="C188" s="1" t="s">
        <v>39</v>
      </c>
      <c r="D188" s="1" t="s">
        <v>47</v>
      </c>
      <c r="E188" s="336" t="s">
        <v>48</v>
      </c>
      <c r="F188" s="164">
        <v>2</v>
      </c>
      <c r="G188" s="165">
        <v>2576.3200000000002</v>
      </c>
      <c r="H188" s="165">
        <v>3178.66</v>
      </c>
      <c r="I188" s="165">
        <v>6357.32</v>
      </c>
      <c r="J188" s="303">
        <f>I188/$I$811</f>
        <v>3.7133659585265075E-4</v>
      </c>
    </row>
    <row r="189" spans="1:10" ht="66" x14ac:dyDescent="0.25">
      <c r="A189" s="158" t="s">
        <v>917</v>
      </c>
      <c r="B189" s="1" t="s">
        <v>49</v>
      </c>
      <c r="C189" s="1" t="s">
        <v>15</v>
      </c>
      <c r="D189" s="1" t="s">
        <v>50</v>
      </c>
      <c r="E189" s="336" t="s">
        <v>31</v>
      </c>
      <c r="F189" s="164">
        <v>33.71</v>
      </c>
      <c r="G189" s="165">
        <v>20.75</v>
      </c>
      <c r="H189" s="165">
        <v>25.6</v>
      </c>
      <c r="I189" s="165">
        <v>862.97</v>
      </c>
      <c r="J189" s="303">
        <f>I189/$I$811</f>
        <v>5.0406828997590495E-5</v>
      </c>
    </row>
    <row r="190" spans="1:10" ht="26.1" customHeight="1" x14ac:dyDescent="0.25">
      <c r="A190" s="145" t="s">
        <v>905</v>
      </c>
      <c r="B190" s="140" t="s">
        <v>11</v>
      </c>
      <c r="C190" s="140"/>
      <c r="D190" s="140" t="s">
        <v>52</v>
      </c>
      <c r="E190" s="141"/>
      <c r="F190" s="183"/>
      <c r="G190" s="184"/>
      <c r="H190" s="184"/>
      <c r="I190" s="184">
        <v>72714.990000000005</v>
      </c>
      <c r="J190" s="302">
        <f>I190/$I$811</f>
        <v>4.2473458712255384E-3</v>
      </c>
    </row>
    <row r="191" spans="1:10" ht="26.1" customHeight="1" x14ac:dyDescent="0.25">
      <c r="A191" s="158" t="s">
        <v>918</v>
      </c>
      <c r="B191" s="1" t="s">
        <v>54</v>
      </c>
      <c r="C191" s="1" t="s">
        <v>15</v>
      </c>
      <c r="D191" s="1" t="s">
        <v>55</v>
      </c>
      <c r="E191" s="336" t="s">
        <v>17</v>
      </c>
      <c r="F191" s="164">
        <v>524.45000000000005</v>
      </c>
      <c r="G191" s="165">
        <v>112.38</v>
      </c>
      <c r="H191" s="165">
        <v>138.65</v>
      </c>
      <c r="I191" s="165">
        <v>72714.990000000005</v>
      </c>
      <c r="J191" s="303">
        <f>I191/$I$811</f>
        <v>4.2473458712255384E-3</v>
      </c>
    </row>
    <row r="192" spans="1:10" ht="26.1" customHeight="1" x14ac:dyDescent="0.25">
      <c r="A192" s="145" t="s">
        <v>906</v>
      </c>
      <c r="B192" s="140" t="s">
        <v>11</v>
      </c>
      <c r="C192" s="140"/>
      <c r="D192" s="140" t="s">
        <v>56</v>
      </c>
      <c r="E192" s="141"/>
      <c r="F192" s="183"/>
      <c r="G192" s="184"/>
      <c r="H192" s="184"/>
      <c r="I192" s="184">
        <v>2621.56</v>
      </c>
      <c r="J192" s="302">
        <f>I192/$I$811</f>
        <v>1.5312760191770668E-4</v>
      </c>
    </row>
    <row r="193" spans="1:10" ht="26.1" customHeight="1" x14ac:dyDescent="0.25">
      <c r="A193" s="158" t="s">
        <v>1762</v>
      </c>
      <c r="B193" s="1" t="s">
        <v>58</v>
      </c>
      <c r="C193" s="1" t="s">
        <v>39</v>
      </c>
      <c r="D193" s="1" t="s">
        <v>59</v>
      </c>
      <c r="E193" s="336" t="s">
        <v>60</v>
      </c>
      <c r="F193" s="164">
        <v>2</v>
      </c>
      <c r="G193" s="165">
        <v>549.02</v>
      </c>
      <c r="H193" s="165">
        <v>677.38</v>
      </c>
      <c r="I193" s="165">
        <v>1354.76</v>
      </c>
      <c r="J193" s="303">
        <f>I193/$I$811</f>
        <v>7.9132711047632829E-5</v>
      </c>
    </row>
    <row r="194" spans="1:10" ht="26.1" customHeight="1" x14ac:dyDescent="0.25">
      <c r="A194" s="158" t="s">
        <v>1763</v>
      </c>
      <c r="B194" s="1" t="s">
        <v>61</v>
      </c>
      <c r="C194" s="1" t="s">
        <v>39</v>
      </c>
      <c r="D194" s="1" t="s">
        <v>62</v>
      </c>
      <c r="E194" s="336" t="s">
        <v>48</v>
      </c>
      <c r="F194" s="164">
        <v>2</v>
      </c>
      <c r="G194" s="165">
        <v>513.38</v>
      </c>
      <c r="H194" s="165">
        <v>633.4</v>
      </c>
      <c r="I194" s="165">
        <v>1266.8</v>
      </c>
      <c r="J194" s="303">
        <f>I194/$I$811</f>
        <v>7.3994890870073861E-5</v>
      </c>
    </row>
    <row r="195" spans="1:10" ht="26.1" customHeight="1" x14ac:dyDescent="0.25">
      <c r="A195" s="145" t="s">
        <v>907</v>
      </c>
      <c r="B195" s="140" t="s">
        <v>11</v>
      </c>
      <c r="C195" s="140"/>
      <c r="D195" s="140" t="s">
        <v>63</v>
      </c>
      <c r="E195" s="141"/>
      <c r="F195" s="183"/>
      <c r="G195" s="184"/>
      <c r="H195" s="184"/>
      <c r="I195" s="184">
        <v>745.74</v>
      </c>
      <c r="J195" s="302">
        <f>I195/$I$811</f>
        <v>4.3559322637708306E-5</v>
      </c>
    </row>
    <row r="196" spans="1:10" ht="26.1" customHeight="1" x14ac:dyDescent="0.25">
      <c r="A196" s="562" t="s">
        <v>1764</v>
      </c>
      <c r="B196" s="1" t="s">
        <v>64</v>
      </c>
      <c r="C196" s="1" t="s">
        <v>15</v>
      </c>
      <c r="D196" s="1" t="s">
        <v>65</v>
      </c>
      <c r="E196" s="336" t="s">
        <v>17</v>
      </c>
      <c r="F196" s="164">
        <v>784.99</v>
      </c>
      <c r="G196" s="165">
        <v>0.77</v>
      </c>
      <c r="H196" s="165">
        <v>0.95</v>
      </c>
      <c r="I196" s="165">
        <v>745.74</v>
      </c>
      <c r="J196" s="303">
        <f>I196/$I$811</f>
        <v>4.3559322637708306E-5</v>
      </c>
    </row>
    <row r="197" spans="1:10" ht="26.1" customHeight="1" x14ac:dyDescent="0.25">
      <c r="A197" s="282">
        <v>10</v>
      </c>
      <c r="B197" s="272" t="s">
        <v>11</v>
      </c>
      <c r="C197" s="272"/>
      <c r="D197" s="272" t="s">
        <v>881</v>
      </c>
      <c r="E197" s="273"/>
      <c r="F197" s="276"/>
      <c r="G197" s="275"/>
      <c r="H197" s="275"/>
      <c r="I197" s="275">
        <f>I198+I202+I205+I207+I209+I212</f>
        <v>1403354.8499999999</v>
      </c>
      <c r="J197" s="305">
        <f>I197/$I$811</f>
        <v>8.1971178542578835E-2</v>
      </c>
    </row>
    <row r="198" spans="1:10" ht="26.1" customHeight="1" x14ac:dyDescent="0.25">
      <c r="A198" s="145" t="s">
        <v>1369</v>
      </c>
      <c r="B198" s="140" t="s">
        <v>11</v>
      </c>
      <c r="C198" s="140"/>
      <c r="D198" s="140" t="s">
        <v>12</v>
      </c>
      <c r="E198" s="141"/>
      <c r="F198" s="142"/>
      <c r="G198" s="184"/>
      <c r="H198" s="184"/>
      <c r="I198" s="184">
        <v>28870.92</v>
      </c>
      <c r="J198" s="302">
        <f>I198/$I$811</f>
        <v>1.6863755720860694E-3</v>
      </c>
    </row>
    <row r="199" spans="1:10" ht="26.1" customHeight="1" x14ac:dyDescent="0.25">
      <c r="A199" s="158" t="s">
        <v>1370</v>
      </c>
      <c r="B199" s="1" t="s">
        <v>14</v>
      </c>
      <c r="C199" s="1" t="s">
        <v>15</v>
      </c>
      <c r="D199" s="1" t="s">
        <v>16</v>
      </c>
      <c r="E199" s="336" t="s">
        <v>17</v>
      </c>
      <c r="F199" s="164">
        <v>6</v>
      </c>
      <c r="G199" s="165">
        <v>507.9</v>
      </c>
      <c r="H199" s="165">
        <v>626.64</v>
      </c>
      <c r="I199" s="165">
        <v>3759.84</v>
      </c>
      <c r="J199" s="303">
        <f>I199/$I$811</f>
        <v>2.1961552769887788E-4</v>
      </c>
    </row>
    <row r="200" spans="1:10" ht="39.6" x14ac:dyDescent="0.25">
      <c r="A200" s="158" t="s">
        <v>1371</v>
      </c>
      <c r="B200" s="1" t="s">
        <v>19</v>
      </c>
      <c r="C200" s="1" t="s">
        <v>15</v>
      </c>
      <c r="D200" s="1" t="s">
        <v>20</v>
      </c>
      <c r="E200" s="336" t="s">
        <v>17</v>
      </c>
      <c r="F200" s="164">
        <v>9404.9</v>
      </c>
      <c r="G200" s="165">
        <v>0.73</v>
      </c>
      <c r="H200" s="165">
        <v>0.9</v>
      </c>
      <c r="I200" s="165">
        <v>8464.41</v>
      </c>
      <c r="J200" s="303">
        <f>I200/$I$811</f>
        <v>4.9441355717521457E-4</v>
      </c>
    </row>
    <row r="201" spans="1:10" ht="26.1" customHeight="1" x14ac:dyDescent="0.25">
      <c r="A201" s="158" t="s">
        <v>1372</v>
      </c>
      <c r="B201" s="1" t="s">
        <v>22</v>
      </c>
      <c r="C201" s="1" t="s">
        <v>23</v>
      </c>
      <c r="D201" s="1" t="s">
        <v>24</v>
      </c>
      <c r="E201" s="336" t="s">
        <v>17</v>
      </c>
      <c r="F201" s="164">
        <v>9404.9</v>
      </c>
      <c r="G201" s="165">
        <v>1.44</v>
      </c>
      <c r="H201" s="165">
        <v>1.77</v>
      </c>
      <c r="I201" s="165">
        <v>16646.669999999998</v>
      </c>
      <c r="J201" s="303">
        <f>I201/$I$811</f>
        <v>9.7234648721197684E-4</v>
      </c>
    </row>
    <row r="202" spans="1:10" ht="26.1" customHeight="1" x14ac:dyDescent="0.25">
      <c r="A202" s="145" t="s">
        <v>1373</v>
      </c>
      <c r="B202" s="140" t="s">
        <v>11</v>
      </c>
      <c r="C202" s="140"/>
      <c r="D202" s="140" t="s">
        <v>26</v>
      </c>
      <c r="E202" s="141"/>
      <c r="F202" s="183"/>
      <c r="G202" s="184"/>
      <c r="H202" s="184"/>
      <c r="I202" s="184">
        <v>202449.87</v>
      </c>
      <c r="J202" s="302">
        <f>I202/$I$811</f>
        <v>1.1825273158596968E-2</v>
      </c>
    </row>
    <row r="203" spans="1:10" ht="26.1" customHeight="1" x14ac:dyDescent="0.25">
      <c r="A203" s="158" t="s">
        <v>1374</v>
      </c>
      <c r="B203" s="1" t="s">
        <v>28</v>
      </c>
      <c r="C203" s="1" t="s">
        <v>29</v>
      </c>
      <c r="D203" s="1" t="s">
        <v>30</v>
      </c>
      <c r="E203" s="336" t="s">
        <v>31</v>
      </c>
      <c r="F203" s="164">
        <v>940.49</v>
      </c>
      <c r="G203" s="165">
        <v>167.34</v>
      </c>
      <c r="H203" s="165">
        <v>206.46</v>
      </c>
      <c r="I203" s="165">
        <v>194173.56</v>
      </c>
      <c r="J203" s="303">
        <f>I203/$I$811</f>
        <v>1.1341846686180723E-2</v>
      </c>
    </row>
    <row r="204" spans="1:10" ht="52.8" x14ac:dyDescent="0.25">
      <c r="A204" s="158" t="s">
        <v>1375</v>
      </c>
      <c r="B204" s="1" t="s">
        <v>33</v>
      </c>
      <c r="C204" s="1" t="s">
        <v>15</v>
      </c>
      <c r="D204" s="1" t="s">
        <v>34</v>
      </c>
      <c r="E204" s="336" t="s">
        <v>31</v>
      </c>
      <c r="F204" s="164">
        <v>940.49</v>
      </c>
      <c r="G204" s="165">
        <v>7.14</v>
      </c>
      <c r="H204" s="165">
        <v>8.8000000000000007</v>
      </c>
      <c r="I204" s="165">
        <v>8276.31</v>
      </c>
      <c r="J204" s="303">
        <f>I204/$I$811</f>
        <v>4.8342647241624644E-4</v>
      </c>
    </row>
    <row r="205" spans="1:10" ht="26.1" customHeight="1" x14ac:dyDescent="0.25">
      <c r="A205" s="145" t="s">
        <v>1376</v>
      </c>
      <c r="B205" s="140" t="s">
        <v>11</v>
      </c>
      <c r="C205" s="140"/>
      <c r="D205" s="140" t="s">
        <v>36</v>
      </c>
      <c r="E205" s="141"/>
      <c r="F205" s="183"/>
      <c r="G205" s="184"/>
      <c r="H205" s="184"/>
      <c r="I205" s="184">
        <v>221796.48000000001</v>
      </c>
      <c r="J205" s="302">
        <f>I205/$I$811</f>
        <v>1.2955325491763909E-2</v>
      </c>
    </row>
    <row r="206" spans="1:10" ht="47.25" customHeight="1" x14ac:dyDescent="0.25">
      <c r="A206" s="158" t="s">
        <v>1377</v>
      </c>
      <c r="B206" s="1" t="s">
        <v>38</v>
      </c>
      <c r="C206" s="1" t="s">
        <v>39</v>
      </c>
      <c r="D206" s="1" t="s">
        <v>40</v>
      </c>
      <c r="E206" s="336" t="s">
        <v>41</v>
      </c>
      <c r="F206" s="164">
        <v>2413.98</v>
      </c>
      <c r="G206" s="165">
        <v>74.47</v>
      </c>
      <c r="H206" s="165">
        <v>91.88</v>
      </c>
      <c r="I206" s="165">
        <v>221796.48000000001</v>
      </c>
      <c r="J206" s="303">
        <f>I206/$I$811</f>
        <v>1.2955325491763909E-2</v>
      </c>
    </row>
    <row r="207" spans="1:10" ht="26.1" customHeight="1" x14ac:dyDescent="0.25">
      <c r="A207" s="145" t="s">
        <v>1378</v>
      </c>
      <c r="B207" s="140" t="s">
        <v>11</v>
      </c>
      <c r="C207" s="140"/>
      <c r="D207" s="140" t="s">
        <v>52</v>
      </c>
      <c r="E207" s="141"/>
      <c r="F207" s="183"/>
      <c r="G207" s="184"/>
      <c r="H207" s="184"/>
      <c r="I207" s="184">
        <v>936103.79</v>
      </c>
      <c r="J207" s="302">
        <f>I207/$I$811</f>
        <v>5.4678637341421331E-2</v>
      </c>
    </row>
    <row r="208" spans="1:10" ht="26.1" customHeight="1" x14ac:dyDescent="0.25">
      <c r="A208" s="158" t="s">
        <v>1379</v>
      </c>
      <c r="B208" s="1" t="s">
        <v>54</v>
      </c>
      <c r="C208" s="1" t="s">
        <v>15</v>
      </c>
      <c r="D208" s="1" t="s">
        <v>55</v>
      </c>
      <c r="E208" s="336" t="s">
        <v>17</v>
      </c>
      <c r="F208" s="164">
        <v>6751.56</v>
      </c>
      <c r="G208" s="165">
        <v>112.38</v>
      </c>
      <c r="H208" s="165">
        <v>138.65</v>
      </c>
      <c r="I208" s="165">
        <v>936103.79</v>
      </c>
      <c r="J208" s="303">
        <f>I208/$I$811</f>
        <v>5.4678637341421331E-2</v>
      </c>
    </row>
    <row r="209" spans="1:10" ht="26.1" customHeight="1" x14ac:dyDescent="0.25">
      <c r="A209" s="145" t="s">
        <v>1765</v>
      </c>
      <c r="B209" s="140" t="s">
        <v>11</v>
      </c>
      <c r="C209" s="140"/>
      <c r="D209" s="140" t="s">
        <v>56</v>
      </c>
      <c r="E209" s="141"/>
      <c r="F209" s="183"/>
      <c r="G209" s="184"/>
      <c r="H209" s="184"/>
      <c r="I209" s="184">
        <v>5199.1400000000003</v>
      </c>
      <c r="J209" s="302">
        <f>I209/$I$811</f>
        <v>3.036862937466339E-4</v>
      </c>
    </row>
    <row r="210" spans="1:10" ht="26.1" customHeight="1" x14ac:dyDescent="0.25">
      <c r="A210" s="158" t="s">
        <v>1380</v>
      </c>
      <c r="B210" s="1" t="s">
        <v>58</v>
      </c>
      <c r="C210" s="1" t="s">
        <v>39</v>
      </c>
      <c r="D210" s="1" t="s">
        <v>59</v>
      </c>
      <c r="E210" s="336" t="s">
        <v>60</v>
      </c>
      <c r="F210" s="164">
        <v>3</v>
      </c>
      <c r="G210" s="165">
        <v>549.02</v>
      </c>
      <c r="H210" s="165">
        <v>677.38</v>
      </c>
      <c r="I210" s="165">
        <v>2032.14</v>
      </c>
      <c r="J210" s="303">
        <f>I210/$I$811</f>
        <v>1.1869906657144925E-4</v>
      </c>
    </row>
    <row r="211" spans="1:10" ht="26.1" customHeight="1" x14ac:dyDescent="0.25">
      <c r="A211" s="158" t="s">
        <v>1381</v>
      </c>
      <c r="B211" s="1" t="s">
        <v>61</v>
      </c>
      <c r="C211" s="1" t="s">
        <v>39</v>
      </c>
      <c r="D211" s="1" t="s">
        <v>62</v>
      </c>
      <c r="E211" s="336" t="s">
        <v>48</v>
      </c>
      <c r="F211" s="164">
        <v>5</v>
      </c>
      <c r="G211" s="165">
        <v>513.38</v>
      </c>
      <c r="H211" s="165">
        <v>633.4</v>
      </c>
      <c r="I211" s="165">
        <v>3167</v>
      </c>
      <c r="J211" s="303">
        <f>I211/$I$811</f>
        <v>1.8498722717518465E-4</v>
      </c>
    </row>
    <row r="212" spans="1:10" ht="26.1" customHeight="1" x14ac:dyDescent="0.25">
      <c r="A212" s="145" t="s">
        <v>1766</v>
      </c>
      <c r="B212" s="140" t="s">
        <v>11</v>
      </c>
      <c r="C212" s="140"/>
      <c r="D212" s="140" t="s">
        <v>63</v>
      </c>
      <c r="E212" s="141"/>
      <c r="F212" s="183"/>
      <c r="G212" s="184"/>
      <c r="H212" s="184"/>
      <c r="I212" s="184">
        <v>8934.65</v>
      </c>
      <c r="J212" s="302">
        <f>I212/$I$811</f>
        <v>5.2188068496392907E-4</v>
      </c>
    </row>
    <row r="213" spans="1:10" ht="26.1" customHeight="1" x14ac:dyDescent="0.25">
      <c r="A213" s="158" t="s">
        <v>1382</v>
      </c>
      <c r="B213" s="1" t="s">
        <v>64</v>
      </c>
      <c r="C213" s="1" t="s">
        <v>15</v>
      </c>
      <c r="D213" s="1" t="s">
        <v>65</v>
      </c>
      <c r="E213" s="336" t="s">
        <v>17</v>
      </c>
      <c r="F213" s="164">
        <v>9404.9</v>
      </c>
      <c r="G213" s="165">
        <v>0.77</v>
      </c>
      <c r="H213" s="165">
        <v>0.95</v>
      </c>
      <c r="I213" s="165">
        <v>8934.65</v>
      </c>
      <c r="J213" s="303">
        <f>I213/$I$811</f>
        <v>5.2188068496392907E-4</v>
      </c>
    </row>
    <row r="214" spans="1:10" ht="26.1" customHeight="1" x14ac:dyDescent="0.25">
      <c r="A214" s="282">
        <v>11</v>
      </c>
      <c r="B214" s="272" t="s">
        <v>11</v>
      </c>
      <c r="C214" s="272"/>
      <c r="D214" s="272" t="s">
        <v>882</v>
      </c>
      <c r="E214" s="273"/>
      <c r="F214" s="276"/>
      <c r="G214" s="275"/>
      <c r="H214" s="275"/>
      <c r="I214" s="275">
        <f>I215+I219+I222+I228+I230+I233</f>
        <v>335854.57</v>
      </c>
      <c r="J214" s="305">
        <f>I214/$I$811</f>
        <v>1.9617557827096292E-2</v>
      </c>
    </row>
    <row r="215" spans="1:10" ht="26.1" customHeight="1" x14ac:dyDescent="0.25">
      <c r="A215" s="145" t="s">
        <v>919</v>
      </c>
      <c r="B215" s="140" t="s">
        <v>11</v>
      </c>
      <c r="C215" s="140"/>
      <c r="D215" s="140" t="s">
        <v>12</v>
      </c>
      <c r="E215" s="141"/>
      <c r="F215" s="142"/>
      <c r="G215" s="184"/>
      <c r="H215" s="184"/>
      <c r="I215" s="184">
        <v>7485.89</v>
      </c>
      <c r="J215" s="302">
        <f>I215/$I$811</f>
        <v>4.3725735208034202E-4</v>
      </c>
    </row>
    <row r="216" spans="1:10" ht="26.1" customHeight="1" x14ac:dyDescent="0.25">
      <c r="A216" s="158" t="s">
        <v>920</v>
      </c>
      <c r="B216" s="1" t="s">
        <v>14</v>
      </c>
      <c r="C216" s="1" t="s">
        <v>15</v>
      </c>
      <c r="D216" s="1" t="s">
        <v>16</v>
      </c>
      <c r="E216" s="336" t="s">
        <v>17</v>
      </c>
      <c r="F216" s="164">
        <v>6</v>
      </c>
      <c r="G216" s="165">
        <v>507.9</v>
      </c>
      <c r="H216" s="165">
        <v>626.64</v>
      </c>
      <c r="I216" s="165">
        <v>3759.84</v>
      </c>
      <c r="J216" s="303">
        <f>I216/$I$811</f>
        <v>2.1961552769887788E-4</v>
      </c>
    </row>
    <row r="217" spans="1:10" ht="39.6" x14ac:dyDescent="0.25">
      <c r="A217" s="158" t="s">
        <v>921</v>
      </c>
      <c r="B217" s="1" t="s">
        <v>19</v>
      </c>
      <c r="C217" s="1" t="s">
        <v>15</v>
      </c>
      <c r="D217" s="1" t="s">
        <v>20</v>
      </c>
      <c r="E217" s="336" t="s">
        <v>17</v>
      </c>
      <c r="F217" s="164">
        <v>1395.53</v>
      </c>
      <c r="G217" s="165">
        <v>0.73</v>
      </c>
      <c r="H217" s="165">
        <v>0.9</v>
      </c>
      <c r="I217" s="165">
        <v>1255.97</v>
      </c>
      <c r="J217" s="303">
        <f>I217/$I$811</f>
        <v>7.3362301141527208E-5</v>
      </c>
    </row>
    <row r="218" spans="1:10" ht="26.1" customHeight="1" x14ac:dyDescent="0.25">
      <c r="A218" s="158" t="s">
        <v>922</v>
      </c>
      <c r="B218" s="1" t="s">
        <v>22</v>
      </c>
      <c r="C218" s="1" t="s">
        <v>23</v>
      </c>
      <c r="D218" s="1" t="s">
        <v>24</v>
      </c>
      <c r="E218" s="336" t="s">
        <v>17</v>
      </c>
      <c r="F218" s="164">
        <v>1395.53</v>
      </c>
      <c r="G218" s="165">
        <v>1.44</v>
      </c>
      <c r="H218" s="165">
        <v>1.77</v>
      </c>
      <c r="I218" s="165">
        <v>2470.08</v>
      </c>
      <c r="J218" s="303">
        <f>I218/$I$811</f>
        <v>1.4427952323993687E-4</v>
      </c>
    </row>
    <row r="219" spans="1:10" ht="26.1" customHeight="1" x14ac:dyDescent="0.25">
      <c r="A219" s="145" t="s">
        <v>923</v>
      </c>
      <c r="B219" s="140" t="s">
        <v>11</v>
      </c>
      <c r="C219" s="140"/>
      <c r="D219" s="140" t="s">
        <v>26</v>
      </c>
      <c r="E219" s="141"/>
      <c r="F219" s="183"/>
      <c r="G219" s="184"/>
      <c r="H219" s="184"/>
      <c r="I219" s="184">
        <v>30039.53</v>
      </c>
      <c r="J219" s="302">
        <f>I219/$I$811</f>
        <v>1.7546350995723949E-3</v>
      </c>
    </row>
    <row r="220" spans="1:10" ht="26.1" customHeight="1" x14ac:dyDescent="0.25">
      <c r="A220" s="158" t="s">
        <v>924</v>
      </c>
      <c r="B220" s="1" t="s">
        <v>28</v>
      </c>
      <c r="C220" s="1" t="s">
        <v>29</v>
      </c>
      <c r="D220" s="1" t="s">
        <v>30</v>
      </c>
      <c r="E220" s="336" t="s">
        <v>31</v>
      </c>
      <c r="F220" s="164">
        <v>139.55000000000001</v>
      </c>
      <c r="G220" s="165">
        <v>167.34</v>
      </c>
      <c r="H220" s="165">
        <v>206.46</v>
      </c>
      <c r="I220" s="165">
        <v>28811.49</v>
      </c>
      <c r="J220" s="303">
        <f>I220/$I$811</f>
        <v>1.6829042140465934E-3</v>
      </c>
    </row>
    <row r="221" spans="1:10" ht="52.8" x14ac:dyDescent="0.25">
      <c r="A221" s="158" t="s">
        <v>925</v>
      </c>
      <c r="B221" s="1" t="s">
        <v>33</v>
      </c>
      <c r="C221" s="1" t="s">
        <v>15</v>
      </c>
      <c r="D221" s="1" t="s">
        <v>34</v>
      </c>
      <c r="E221" s="336" t="s">
        <v>31</v>
      </c>
      <c r="F221" s="164">
        <v>139.55000000000001</v>
      </c>
      <c r="G221" s="165">
        <v>7.14</v>
      </c>
      <c r="H221" s="165">
        <v>8.8000000000000007</v>
      </c>
      <c r="I221" s="165">
        <v>1228.04</v>
      </c>
      <c r="J221" s="303">
        <f>I221/$I$811</f>
        <v>7.1730885525801631E-5</v>
      </c>
    </row>
    <row r="222" spans="1:10" ht="26.1" customHeight="1" x14ac:dyDescent="0.25">
      <c r="A222" s="145" t="s">
        <v>926</v>
      </c>
      <c r="B222" s="140" t="s">
        <v>11</v>
      </c>
      <c r="C222" s="140"/>
      <c r="D222" s="140" t="s">
        <v>36</v>
      </c>
      <c r="E222" s="141"/>
      <c r="F222" s="183"/>
      <c r="G222" s="184"/>
      <c r="H222" s="184"/>
      <c r="I222" s="184">
        <v>161831.82999999999</v>
      </c>
      <c r="J222" s="302">
        <f>I222/$I$811</f>
        <v>9.4527380803239216E-3</v>
      </c>
    </row>
    <row r="223" spans="1:10" ht="41.25" customHeight="1" x14ac:dyDescent="0.25">
      <c r="A223" s="158" t="s">
        <v>927</v>
      </c>
      <c r="B223" s="1" t="s">
        <v>38</v>
      </c>
      <c r="C223" s="1" t="s">
        <v>39</v>
      </c>
      <c r="D223" s="1" t="s">
        <v>40</v>
      </c>
      <c r="E223" s="336" t="s">
        <v>41</v>
      </c>
      <c r="F223" s="164">
        <v>362.2</v>
      </c>
      <c r="G223" s="165">
        <v>74.47</v>
      </c>
      <c r="H223" s="165">
        <v>91.88</v>
      </c>
      <c r="I223" s="165">
        <v>33278.93</v>
      </c>
      <c r="J223" s="303">
        <f>I223/$I$811</f>
        <v>1.9438512737786763E-3</v>
      </c>
    </row>
    <row r="224" spans="1:10" ht="52.8" x14ac:dyDescent="0.25">
      <c r="A224" s="158" t="s">
        <v>928</v>
      </c>
      <c r="B224" s="1" t="s">
        <v>43</v>
      </c>
      <c r="C224" s="1" t="s">
        <v>15</v>
      </c>
      <c r="D224" s="1" t="s">
        <v>44</v>
      </c>
      <c r="E224" s="336" t="s">
        <v>31</v>
      </c>
      <c r="F224" s="164">
        <v>229</v>
      </c>
      <c r="G224" s="165">
        <v>9.2799999999999994</v>
      </c>
      <c r="H224" s="165">
        <v>11.44</v>
      </c>
      <c r="I224" s="165">
        <v>2619.7600000000002</v>
      </c>
      <c r="J224" s="303">
        <f>I224/$I$811</f>
        <v>1.5302246235063523E-4</v>
      </c>
    </row>
    <row r="225" spans="1:10" ht="52.8" x14ac:dyDescent="0.25">
      <c r="A225" s="158" t="s">
        <v>929</v>
      </c>
      <c r="B225" s="1" t="s">
        <v>313</v>
      </c>
      <c r="C225" s="1" t="s">
        <v>15</v>
      </c>
      <c r="D225" s="1" t="s">
        <v>314</v>
      </c>
      <c r="E225" s="336" t="s">
        <v>41</v>
      </c>
      <c r="F225" s="164">
        <v>229</v>
      </c>
      <c r="G225" s="165">
        <v>296.41000000000003</v>
      </c>
      <c r="H225" s="165">
        <v>365.71</v>
      </c>
      <c r="I225" s="165">
        <v>83747.59</v>
      </c>
      <c r="J225" s="303">
        <f>I225/$I$811</f>
        <v>4.891769642154791E-3</v>
      </c>
    </row>
    <row r="226" spans="1:10" ht="26.1" customHeight="1" x14ac:dyDescent="0.25">
      <c r="A226" s="158" t="s">
        <v>930</v>
      </c>
      <c r="B226" s="1" t="s">
        <v>46</v>
      </c>
      <c r="C226" s="1" t="s">
        <v>39</v>
      </c>
      <c r="D226" s="1" t="s">
        <v>47</v>
      </c>
      <c r="E226" s="336" t="s">
        <v>48</v>
      </c>
      <c r="F226" s="164">
        <v>13</v>
      </c>
      <c r="G226" s="165">
        <v>2576.3200000000002</v>
      </c>
      <c r="H226" s="165">
        <v>3178.66</v>
      </c>
      <c r="I226" s="165">
        <v>41322.58</v>
      </c>
      <c r="J226" s="303">
        <f>I226/$I$811</f>
        <v>2.41368787304223E-3</v>
      </c>
    </row>
    <row r="227" spans="1:10" ht="66" x14ac:dyDescent="0.25">
      <c r="A227" s="158" t="s">
        <v>931</v>
      </c>
      <c r="B227" s="1" t="s">
        <v>49</v>
      </c>
      <c r="C227" s="1" t="s">
        <v>15</v>
      </c>
      <c r="D227" s="1" t="s">
        <v>50</v>
      </c>
      <c r="E227" s="336" t="s">
        <v>31</v>
      </c>
      <c r="F227" s="164">
        <v>33.71</v>
      </c>
      <c r="G227" s="165">
        <v>20.75</v>
      </c>
      <c r="H227" s="165">
        <v>25.6</v>
      </c>
      <c r="I227" s="165">
        <v>862.97</v>
      </c>
      <c r="J227" s="303">
        <f>I227/$I$811</f>
        <v>5.0406828997590495E-5</v>
      </c>
    </row>
    <row r="228" spans="1:10" ht="26.1" customHeight="1" x14ac:dyDescent="0.25">
      <c r="A228" s="145" t="s">
        <v>932</v>
      </c>
      <c r="B228" s="140" t="s">
        <v>11</v>
      </c>
      <c r="C228" s="140"/>
      <c r="D228" s="140" t="s">
        <v>52</v>
      </c>
      <c r="E228" s="141"/>
      <c r="F228" s="183"/>
      <c r="G228" s="184"/>
      <c r="H228" s="184"/>
      <c r="I228" s="184">
        <v>133227.39000000001</v>
      </c>
      <c r="J228" s="302">
        <f>I228/$I$811</f>
        <v>7.7819278370340784E-3</v>
      </c>
    </row>
    <row r="229" spans="1:10" ht="26.1" customHeight="1" x14ac:dyDescent="0.25">
      <c r="A229" s="158" t="s">
        <v>933</v>
      </c>
      <c r="B229" s="1" t="s">
        <v>54</v>
      </c>
      <c r="C229" s="1" t="s">
        <v>15</v>
      </c>
      <c r="D229" s="1" t="s">
        <v>55</v>
      </c>
      <c r="E229" s="336" t="s">
        <v>17</v>
      </c>
      <c r="F229" s="164">
        <v>960.89</v>
      </c>
      <c r="G229" s="165">
        <v>112.38</v>
      </c>
      <c r="H229" s="165">
        <v>138.65</v>
      </c>
      <c r="I229" s="165">
        <v>133227.39000000001</v>
      </c>
      <c r="J229" s="303">
        <f>I229/$I$811</f>
        <v>7.7819278370340784E-3</v>
      </c>
    </row>
    <row r="230" spans="1:10" ht="26.1" customHeight="1" x14ac:dyDescent="0.25">
      <c r="A230" s="145" t="s">
        <v>1767</v>
      </c>
      <c r="B230" s="140" t="s">
        <v>11</v>
      </c>
      <c r="C230" s="140"/>
      <c r="D230" s="140" t="s">
        <v>56</v>
      </c>
      <c r="E230" s="141"/>
      <c r="F230" s="183"/>
      <c r="G230" s="184"/>
      <c r="H230" s="184"/>
      <c r="I230" s="184">
        <v>1944.18</v>
      </c>
      <c r="J230" s="302">
        <f>I230/$I$811</f>
        <v>1.1356124639389028E-4</v>
      </c>
    </row>
    <row r="231" spans="1:10" ht="26.1" customHeight="1" x14ac:dyDescent="0.25">
      <c r="A231" s="158" t="s">
        <v>934</v>
      </c>
      <c r="B231" s="1" t="s">
        <v>58</v>
      </c>
      <c r="C231" s="1" t="s">
        <v>39</v>
      </c>
      <c r="D231" s="1" t="s">
        <v>59</v>
      </c>
      <c r="E231" s="336" t="s">
        <v>60</v>
      </c>
      <c r="F231" s="164">
        <v>1</v>
      </c>
      <c r="G231" s="165">
        <v>549.02</v>
      </c>
      <c r="H231" s="165">
        <v>677.38</v>
      </c>
      <c r="I231" s="165">
        <v>677.38</v>
      </c>
      <c r="J231" s="303">
        <f>I231/$I$811</f>
        <v>3.9566355523816414E-5</v>
      </c>
    </row>
    <row r="232" spans="1:10" ht="26.1" customHeight="1" x14ac:dyDescent="0.25">
      <c r="A232" s="158" t="s">
        <v>935</v>
      </c>
      <c r="B232" s="1" t="s">
        <v>61</v>
      </c>
      <c r="C232" s="1" t="s">
        <v>39</v>
      </c>
      <c r="D232" s="1" t="s">
        <v>62</v>
      </c>
      <c r="E232" s="336" t="s">
        <v>48</v>
      </c>
      <c r="F232" s="164">
        <v>2</v>
      </c>
      <c r="G232" s="165">
        <v>513.38</v>
      </c>
      <c r="H232" s="165">
        <v>633.4</v>
      </c>
      <c r="I232" s="165">
        <v>1266.8</v>
      </c>
      <c r="J232" s="303">
        <f>I232/$I$811</f>
        <v>7.3994890870073861E-5</v>
      </c>
    </row>
    <row r="233" spans="1:10" ht="26.1" customHeight="1" x14ac:dyDescent="0.25">
      <c r="A233" s="145" t="s">
        <v>1768</v>
      </c>
      <c r="B233" s="140" t="s">
        <v>11</v>
      </c>
      <c r="C233" s="140"/>
      <c r="D233" s="140" t="s">
        <v>63</v>
      </c>
      <c r="E233" s="141"/>
      <c r="F233" s="183"/>
      <c r="G233" s="184"/>
      <c r="H233" s="184"/>
      <c r="I233" s="184">
        <v>1325.75</v>
      </c>
      <c r="J233" s="302">
        <f>I233/$I$811</f>
        <v>7.7438211691664374E-5</v>
      </c>
    </row>
    <row r="234" spans="1:10" ht="26.1" customHeight="1" x14ac:dyDescent="0.25">
      <c r="A234" s="158" t="s">
        <v>936</v>
      </c>
      <c r="B234" s="1" t="s">
        <v>64</v>
      </c>
      <c r="C234" s="1" t="s">
        <v>15</v>
      </c>
      <c r="D234" s="1" t="s">
        <v>65</v>
      </c>
      <c r="E234" s="336" t="s">
        <v>17</v>
      </c>
      <c r="F234" s="164">
        <v>1395.53</v>
      </c>
      <c r="G234" s="165">
        <v>0.77</v>
      </c>
      <c r="H234" s="165">
        <v>0.95</v>
      </c>
      <c r="I234" s="165">
        <v>1325.75</v>
      </c>
      <c r="J234" s="303">
        <f>I234/$I$811</f>
        <v>7.7438211691664374E-5</v>
      </c>
    </row>
    <row r="235" spans="1:10" ht="26.1" customHeight="1" x14ac:dyDescent="0.25">
      <c r="A235" s="282">
        <v>12</v>
      </c>
      <c r="B235" s="272" t="s">
        <v>11</v>
      </c>
      <c r="C235" s="272"/>
      <c r="D235" s="272" t="s">
        <v>883</v>
      </c>
      <c r="E235" s="273"/>
      <c r="F235" s="276"/>
      <c r="G235" s="275"/>
      <c r="H235" s="275"/>
      <c r="I235" s="275">
        <f>I236+I240+I243+I249+I251+I254</f>
        <v>347172.16000000003</v>
      </c>
      <c r="J235" s="305">
        <f>I235/$I$811</f>
        <v>2.0278628112036488E-2</v>
      </c>
    </row>
    <row r="236" spans="1:10" ht="26.1" customHeight="1" x14ac:dyDescent="0.25">
      <c r="A236" s="145" t="s">
        <v>937</v>
      </c>
      <c r="B236" s="140" t="s">
        <v>11</v>
      </c>
      <c r="C236" s="140"/>
      <c r="D236" s="140" t="s">
        <v>12</v>
      </c>
      <c r="E236" s="141"/>
      <c r="F236" s="183"/>
      <c r="G236" s="184"/>
      <c r="H236" s="184"/>
      <c r="I236" s="184">
        <v>6892.06</v>
      </c>
      <c r="J236" s="302">
        <f>I236/$I$811</f>
        <v>4.0257122479475947E-4</v>
      </c>
    </row>
    <row r="237" spans="1:10" ht="26.1" customHeight="1" x14ac:dyDescent="0.25">
      <c r="A237" s="158" t="s">
        <v>943</v>
      </c>
      <c r="B237" s="1" t="s">
        <v>14</v>
      </c>
      <c r="C237" s="1" t="s">
        <v>15</v>
      </c>
      <c r="D237" s="1" t="s">
        <v>16</v>
      </c>
      <c r="E237" s="336" t="s">
        <v>17</v>
      </c>
      <c r="F237" s="164">
        <v>6</v>
      </c>
      <c r="G237" s="165">
        <v>507.9</v>
      </c>
      <c r="H237" s="165">
        <v>626.64</v>
      </c>
      <c r="I237" s="165">
        <v>3759.84</v>
      </c>
      <c r="J237" s="303">
        <f>I237/$I$811</f>
        <v>2.1961552769887788E-4</v>
      </c>
    </row>
    <row r="238" spans="1:10" ht="39.6" x14ac:dyDescent="0.25">
      <c r="A238" s="158" t="s">
        <v>944</v>
      </c>
      <c r="B238" s="1" t="s">
        <v>19</v>
      </c>
      <c r="C238" s="1" t="s">
        <v>15</v>
      </c>
      <c r="D238" s="1" t="s">
        <v>20</v>
      </c>
      <c r="E238" s="336" t="s">
        <v>17</v>
      </c>
      <c r="F238" s="164">
        <v>1173.1199999999999</v>
      </c>
      <c r="G238" s="165">
        <v>0.73</v>
      </c>
      <c r="H238" s="165">
        <v>0.9</v>
      </c>
      <c r="I238" s="165">
        <v>1055.8</v>
      </c>
      <c r="J238" s="303">
        <f>I238/$I$811</f>
        <v>6.1670197174474255E-5</v>
      </c>
    </row>
    <row r="239" spans="1:10" ht="26.1" customHeight="1" x14ac:dyDescent="0.25">
      <c r="A239" s="158" t="s">
        <v>945</v>
      </c>
      <c r="B239" s="1" t="s">
        <v>22</v>
      </c>
      <c r="C239" s="1" t="s">
        <v>23</v>
      </c>
      <c r="D239" s="1" t="s">
        <v>24</v>
      </c>
      <c r="E239" s="336" t="s">
        <v>17</v>
      </c>
      <c r="F239" s="164">
        <v>1173.1199999999999</v>
      </c>
      <c r="G239" s="165">
        <v>1.44</v>
      </c>
      <c r="H239" s="165">
        <v>1.77</v>
      </c>
      <c r="I239" s="165">
        <v>2076.42</v>
      </c>
      <c r="J239" s="303">
        <f>I239/$I$811</f>
        <v>1.2128549992140731E-4</v>
      </c>
    </row>
    <row r="240" spans="1:10" ht="26.1" customHeight="1" x14ac:dyDescent="0.25">
      <c r="A240" s="145" t="s">
        <v>938</v>
      </c>
      <c r="B240" s="140" t="s">
        <v>11</v>
      </c>
      <c r="C240" s="140"/>
      <c r="D240" s="140" t="s">
        <v>26</v>
      </c>
      <c r="E240" s="141"/>
      <c r="F240" s="183"/>
      <c r="G240" s="184"/>
      <c r="H240" s="184"/>
      <c r="I240" s="184">
        <v>25252.14</v>
      </c>
      <c r="J240" s="302">
        <f>I240/$I$811</f>
        <v>1.4749994817933587E-3</v>
      </c>
    </row>
    <row r="241" spans="1:10" ht="26.1" customHeight="1" x14ac:dyDescent="0.25">
      <c r="A241" s="158" t="s">
        <v>946</v>
      </c>
      <c r="B241" s="1" t="s">
        <v>28</v>
      </c>
      <c r="C241" s="1" t="s">
        <v>29</v>
      </c>
      <c r="D241" s="1" t="s">
        <v>30</v>
      </c>
      <c r="E241" s="336" t="s">
        <v>31</v>
      </c>
      <c r="F241" s="164">
        <v>117.31</v>
      </c>
      <c r="G241" s="165">
        <v>167.34</v>
      </c>
      <c r="H241" s="165">
        <v>206.46</v>
      </c>
      <c r="I241" s="165">
        <v>24219.82</v>
      </c>
      <c r="J241" s="303">
        <f>I241/$I$811</f>
        <v>1.4147007718604613E-3</v>
      </c>
    </row>
    <row r="242" spans="1:10" ht="52.8" x14ac:dyDescent="0.25">
      <c r="A242" s="158" t="s">
        <v>947</v>
      </c>
      <c r="B242" s="1" t="s">
        <v>33</v>
      </c>
      <c r="C242" s="1" t="s">
        <v>15</v>
      </c>
      <c r="D242" s="1" t="s">
        <v>34</v>
      </c>
      <c r="E242" s="336" t="s">
        <v>31</v>
      </c>
      <c r="F242" s="164">
        <v>117.31</v>
      </c>
      <c r="G242" s="165">
        <v>7.14</v>
      </c>
      <c r="H242" s="165">
        <v>8.8000000000000007</v>
      </c>
      <c r="I242" s="165">
        <v>1032.32</v>
      </c>
      <c r="J242" s="303">
        <f>I242/$I$811</f>
        <v>6.0298709932897569E-5</v>
      </c>
    </row>
    <row r="243" spans="1:10" ht="26.1" customHeight="1" x14ac:dyDescent="0.25">
      <c r="A243" s="145" t="s">
        <v>939</v>
      </c>
      <c r="B243" s="140" t="s">
        <v>11</v>
      </c>
      <c r="C243" s="140"/>
      <c r="D243" s="140" t="s">
        <v>36</v>
      </c>
      <c r="E243" s="141"/>
      <c r="F243" s="183"/>
      <c r="G243" s="184"/>
      <c r="H243" s="184"/>
      <c r="I243" s="184">
        <v>202056.15</v>
      </c>
      <c r="J243" s="302">
        <f>I243/$I$811</f>
        <v>1.1802275630626203E-2</v>
      </c>
    </row>
    <row r="244" spans="1:10" ht="38.25" customHeight="1" x14ac:dyDescent="0.25">
      <c r="A244" s="158" t="s">
        <v>948</v>
      </c>
      <c r="B244" s="1" t="s">
        <v>38</v>
      </c>
      <c r="C244" s="1" t="s">
        <v>39</v>
      </c>
      <c r="D244" s="1" t="s">
        <v>40</v>
      </c>
      <c r="E244" s="336" t="s">
        <v>41</v>
      </c>
      <c r="F244" s="164">
        <v>320.8</v>
      </c>
      <c r="G244" s="165">
        <v>74.47</v>
      </c>
      <c r="H244" s="165">
        <v>91.88</v>
      </c>
      <c r="I244" s="165">
        <v>29475.1</v>
      </c>
      <c r="J244" s="303">
        <f>I244/$I$811</f>
        <v>1.7216662518823129E-3</v>
      </c>
    </row>
    <row r="245" spans="1:10" ht="52.8" x14ac:dyDescent="0.25">
      <c r="A245" s="158" t="s">
        <v>949</v>
      </c>
      <c r="B245" s="1" t="s">
        <v>43</v>
      </c>
      <c r="C245" s="1" t="s">
        <v>15</v>
      </c>
      <c r="D245" s="1" t="s">
        <v>44</v>
      </c>
      <c r="E245" s="336" t="s">
        <v>31</v>
      </c>
      <c r="F245" s="164">
        <v>267.83999999999997</v>
      </c>
      <c r="G245" s="165">
        <v>9.2799999999999994</v>
      </c>
      <c r="H245" s="165">
        <v>11.44</v>
      </c>
      <c r="I245" s="165">
        <v>3064.08</v>
      </c>
      <c r="J245" s="303">
        <f>I245/$I$811</f>
        <v>1.7897558037352062E-4</v>
      </c>
    </row>
    <row r="246" spans="1:10" ht="52.8" x14ac:dyDescent="0.25">
      <c r="A246" s="158" t="s">
        <v>950</v>
      </c>
      <c r="B246" s="1" t="s">
        <v>380</v>
      </c>
      <c r="C246" s="1" t="s">
        <v>15</v>
      </c>
      <c r="D246" s="1" t="s">
        <v>381</v>
      </c>
      <c r="E246" s="336" t="s">
        <v>41</v>
      </c>
      <c r="F246" s="164">
        <v>186</v>
      </c>
      <c r="G246" s="165">
        <v>477.26</v>
      </c>
      <c r="H246" s="165">
        <v>588.84</v>
      </c>
      <c r="I246" s="165">
        <v>109524.24</v>
      </c>
      <c r="J246" s="303">
        <f>I246/$I$811</f>
        <v>6.3974062096840692E-3</v>
      </c>
    </row>
    <row r="247" spans="1:10" ht="26.1" customHeight="1" x14ac:dyDescent="0.25">
      <c r="A247" s="158" t="s">
        <v>951</v>
      </c>
      <c r="B247" s="1" t="s">
        <v>878</v>
      </c>
      <c r="C247" s="1" t="s">
        <v>39</v>
      </c>
      <c r="D247" s="1" t="s">
        <v>879</v>
      </c>
      <c r="E247" s="336" t="s">
        <v>48</v>
      </c>
      <c r="F247" s="164">
        <v>15</v>
      </c>
      <c r="G247" s="165">
        <v>3000.4</v>
      </c>
      <c r="H247" s="165">
        <v>3701.89</v>
      </c>
      <c r="I247" s="165">
        <v>55528.35</v>
      </c>
      <c r="J247" s="303">
        <f>I247/$I$811</f>
        <v>3.2434592662182395E-3</v>
      </c>
    </row>
    <row r="248" spans="1:10" ht="66" x14ac:dyDescent="0.25">
      <c r="A248" s="158" t="s">
        <v>952</v>
      </c>
      <c r="B248" s="1" t="s">
        <v>49</v>
      </c>
      <c r="C248" s="1" t="s">
        <v>15</v>
      </c>
      <c r="D248" s="1" t="s">
        <v>50</v>
      </c>
      <c r="E248" s="336" t="s">
        <v>31</v>
      </c>
      <c r="F248" s="164">
        <v>174.39</v>
      </c>
      <c r="G248" s="165">
        <v>20.75</v>
      </c>
      <c r="H248" s="165">
        <v>25.6</v>
      </c>
      <c r="I248" s="165">
        <v>4464.38</v>
      </c>
      <c r="J248" s="303">
        <f>I248/$I$811</f>
        <v>2.6076832246806151E-4</v>
      </c>
    </row>
    <row r="249" spans="1:10" ht="26.1" customHeight="1" x14ac:dyDescent="0.25">
      <c r="A249" s="145" t="s">
        <v>940</v>
      </c>
      <c r="B249" s="140" t="s">
        <v>11</v>
      </c>
      <c r="C249" s="140"/>
      <c r="D249" s="140" t="s">
        <v>52</v>
      </c>
      <c r="E249" s="141"/>
      <c r="F249" s="183"/>
      <c r="G249" s="184"/>
      <c r="H249" s="184"/>
      <c r="I249" s="184">
        <v>109279.77</v>
      </c>
      <c r="J249" s="302">
        <f>I249/$I$811</f>
        <v>6.3831265041496459E-3</v>
      </c>
    </row>
    <row r="250" spans="1:10" ht="26.1" customHeight="1" x14ac:dyDescent="0.25">
      <c r="A250" s="158" t="s">
        <v>953</v>
      </c>
      <c r="B250" s="1" t="s">
        <v>54</v>
      </c>
      <c r="C250" s="1" t="s">
        <v>15</v>
      </c>
      <c r="D250" s="1" t="s">
        <v>55</v>
      </c>
      <c r="E250" s="336" t="s">
        <v>17</v>
      </c>
      <c r="F250" s="164">
        <v>788.17</v>
      </c>
      <c r="G250" s="165">
        <v>112.38</v>
      </c>
      <c r="H250" s="165">
        <v>138.65</v>
      </c>
      <c r="I250" s="165">
        <v>109279.77</v>
      </c>
      <c r="J250" s="303">
        <f>I250/$I$811</f>
        <v>6.3831265041496459E-3</v>
      </c>
    </row>
    <row r="251" spans="1:10" ht="26.1" customHeight="1" x14ac:dyDescent="0.25">
      <c r="A251" s="145" t="s">
        <v>941</v>
      </c>
      <c r="B251" s="140" t="s">
        <v>11</v>
      </c>
      <c r="C251" s="140"/>
      <c r="D251" s="140" t="s">
        <v>56</v>
      </c>
      <c r="E251" s="141"/>
      <c r="F251" s="183"/>
      <c r="G251" s="184"/>
      <c r="H251" s="184"/>
      <c r="I251" s="184">
        <v>2577.58</v>
      </c>
      <c r="J251" s="302">
        <f>I251/$I$811</f>
        <v>1.505586918289272E-4</v>
      </c>
    </row>
    <row r="252" spans="1:10" ht="26.1" customHeight="1" x14ac:dyDescent="0.25">
      <c r="A252" s="158" t="s">
        <v>954</v>
      </c>
      <c r="B252" s="1" t="s">
        <v>58</v>
      </c>
      <c r="C252" s="1" t="s">
        <v>39</v>
      </c>
      <c r="D252" s="1" t="s">
        <v>59</v>
      </c>
      <c r="E252" s="336" t="s">
        <v>60</v>
      </c>
      <c r="F252" s="164">
        <v>1</v>
      </c>
      <c r="G252" s="165">
        <v>549.02</v>
      </c>
      <c r="H252" s="165">
        <v>677.38</v>
      </c>
      <c r="I252" s="165">
        <v>677.38</v>
      </c>
      <c r="J252" s="303">
        <f>I252/$I$811</f>
        <v>3.9566355523816414E-5</v>
      </c>
    </row>
    <row r="253" spans="1:10" ht="26.1" customHeight="1" x14ac:dyDescent="0.25">
      <c r="A253" s="158" t="s">
        <v>955</v>
      </c>
      <c r="B253" s="1" t="s">
        <v>61</v>
      </c>
      <c r="C253" s="1" t="s">
        <v>39</v>
      </c>
      <c r="D253" s="1" t="s">
        <v>62</v>
      </c>
      <c r="E253" s="336" t="s">
        <v>48</v>
      </c>
      <c r="F253" s="164">
        <v>3</v>
      </c>
      <c r="G253" s="165">
        <v>513.38</v>
      </c>
      <c r="H253" s="165">
        <v>633.4</v>
      </c>
      <c r="I253" s="165">
        <v>1900.2</v>
      </c>
      <c r="J253" s="303">
        <f>I253/$I$811</f>
        <v>1.1099233630511079E-4</v>
      </c>
    </row>
    <row r="254" spans="1:10" ht="26.1" customHeight="1" x14ac:dyDescent="0.25">
      <c r="A254" s="145" t="s">
        <v>942</v>
      </c>
      <c r="B254" s="140" t="s">
        <v>11</v>
      </c>
      <c r="C254" s="140"/>
      <c r="D254" s="140" t="s">
        <v>63</v>
      </c>
      <c r="E254" s="141"/>
      <c r="F254" s="183"/>
      <c r="G254" s="184"/>
      <c r="H254" s="184"/>
      <c r="I254" s="184">
        <v>1114.46</v>
      </c>
      <c r="J254" s="302">
        <f>I254/$I$811</f>
        <v>6.5096578843592133E-5</v>
      </c>
    </row>
    <row r="255" spans="1:10" ht="26.1" customHeight="1" x14ac:dyDescent="0.25">
      <c r="A255" s="158" t="s">
        <v>956</v>
      </c>
      <c r="B255" s="1" t="s">
        <v>64</v>
      </c>
      <c r="C255" s="1" t="s">
        <v>15</v>
      </c>
      <c r="D255" s="1" t="s">
        <v>65</v>
      </c>
      <c r="E255" s="336" t="s">
        <v>17</v>
      </c>
      <c r="F255" s="164">
        <v>1173.1199999999999</v>
      </c>
      <c r="G255" s="165">
        <v>0.77</v>
      </c>
      <c r="H255" s="165">
        <v>0.95</v>
      </c>
      <c r="I255" s="165">
        <v>1114.46</v>
      </c>
      <c r="J255" s="303">
        <f>I255/$I$811</f>
        <v>6.5096578843592133E-5</v>
      </c>
    </row>
    <row r="256" spans="1:10" ht="26.1" customHeight="1" x14ac:dyDescent="0.25">
      <c r="A256" s="282">
        <v>13</v>
      </c>
      <c r="B256" s="272" t="s">
        <v>11</v>
      </c>
      <c r="C256" s="272"/>
      <c r="D256" s="272" t="s">
        <v>976</v>
      </c>
      <c r="E256" s="273"/>
      <c r="F256" s="276"/>
      <c r="G256" s="275"/>
      <c r="H256" s="275"/>
      <c r="I256" s="275">
        <f>I257+I261+I264+I266+I268+I270</f>
        <v>532305.41</v>
      </c>
      <c r="J256" s="305">
        <f>I256/$I$811</f>
        <v>3.1092422420666187E-2</v>
      </c>
    </row>
    <row r="257" spans="1:10" ht="26.1" customHeight="1" x14ac:dyDescent="0.25">
      <c r="A257" s="145" t="s">
        <v>977</v>
      </c>
      <c r="B257" s="140" t="s">
        <v>11</v>
      </c>
      <c r="C257" s="140"/>
      <c r="D257" s="140" t="s">
        <v>12</v>
      </c>
      <c r="E257" s="141"/>
      <c r="F257" s="142"/>
      <c r="G257" s="184"/>
      <c r="H257" s="184"/>
      <c r="I257" s="184">
        <v>12733.97</v>
      </c>
      <c r="J257" s="302">
        <f>I257/$I$811</f>
        <v>7.4380227383390781E-4</v>
      </c>
    </row>
    <row r="258" spans="1:10" ht="26.1" customHeight="1" x14ac:dyDescent="0.25">
      <c r="A258" s="158" t="s">
        <v>983</v>
      </c>
      <c r="B258" s="1" t="s">
        <v>14</v>
      </c>
      <c r="C258" s="1" t="s">
        <v>15</v>
      </c>
      <c r="D258" s="1" t="s">
        <v>16</v>
      </c>
      <c r="E258" s="336" t="s">
        <v>17</v>
      </c>
      <c r="F258" s="164">
        <v>6</v>
      </c>
      <c r="G258" s="165">
        <v>507.9</v>
      </c>
      <c r="H258" s="165">
        <v>626.64</v>
      </c>
      <c r="I258" s="165">
        <v>3759.84</v>
      </c>
      <c r="J258" s="303">
        <f>I258/$I$811</f>
        <v>2.1961552769887788E-4</v>
      </c>
    </row>
    <row r="259" spans="1:10" ht="39.6" x14ac:dyDescent="0.25">
      <c r="A259" s="158" t="s">
        <v>984</v>
      </c>
      <c r="B259" s="1" t="s">
        <v>19</v>
      </c>
      <c r="C259" s="1" t="s">
        <v>15</v>
      </c>
      <c r="D259" s="1" t="s">
        <v>20</v>
      </c>
      <c r="E259" s="336" t="s">
        <v>17</v>
      </c>
      <c r="F259" s="164">
        <v>3361.1</v>
      </c>
      <c r="G259" s="165">
        <v>0.73</v>
      </c>
      <c r="H259" s="165">
        <v>0.9</v>
      </c>
      <c r="I259" s="165">
        <v>3024.99</v>
      </c>
      <c r="J259" s="303">
        <f>I259/$I$811</f>
        <v>1.7669229944195194E-4</v>
      </c>
    </row>
    <row r="260" spans="1:10" ht="26.1" customHeight="1" x14ac:dyDescent="0.25">
      <c r="A260" s="158" t="s">
        <v>985</v>
      </c>
      <c r="B260" s="1" t="s">
        <v>22</v>
      </c>
      <c r="C260" s="1" t="s">
        <v>23</v>
      </c>
      <c r="D260" s="1" t="s">
        <v>24</v>
      </c>
      <c r="E260" s="336" t="s">
        <v>17</v>
      </c>
      <c r="F260" s="164">
        <v>3361.1</v>
      </c>
      <c r="G260" s="165">
        <v>1.44</v>
      </c>
      <c r="H260" s="165">
        <v>1.77</v>
      </c>
      <c r="I260" s="165">
        <v>5949.14</v>
      </c>
      <c r="J260" s="303">
        <f>I260/$I$811</f>
        <v>3.4749444669307804E-4</v>
      </c>
    </row>
    <row r="261" spans="1:10" ht="26.1" customHeight="1" x14ac:dyDescent="0.25">
      <c r="A261" s="145" t="s">
        <v>978</v>
      </c>
      <c r="B261" s="140" t="s">
        <v>11</v>
      </c>
      <c r="C261" s="140"/>
      <c r="D261" s="140" t="s">
        <v>26</v>
      </c>
      <c r="E261" s="141"/>
      <c r="F261" s="183"/>
      <c r="G261" s="184"/>
      <c r="H261" s="184"/>
      <c r="I261" s="184">
        <v>144702.07</v>
      </c>
      <c r="J261" s="302">
        <f>I261/$I$811</f>
        <v>8.4521738856360822E-3</v>
      </c>
    </row>
    <row r="262" spans="1:10" ht="26.1" customHeight="1" x14ac:dyDescent="0.25">
      <c r="A262" s="158" t="s">
        <v>986</v>
      </c>
      <c r="B262" s="1" t="s">
        <v>28</v>
      </c>
      <c r="C262" s="1" t="s">
        <v>29</v>
      </c>
      <c r="D262" s="1" t="s">
        <v>30</v>
      </c>
      <c r="E262" s="336" t="s">
        <v>31</v>
      </c>
      <c r="F262" s="164">
        <v>672.22</v>
      </c>
      <c r="G262" s="165">
        <v>167.34</v>
      </c>
      <c r="H262" s="165">
        <v>206.46</v>
      </c>
      <c r="I262" s="165">
        <v>138786.54</v>
      </c>
      <c r="J262" s="303">
        <f>I262/$I$811</f>
        <v>8.1066426283037119E-3</v>
      </c>
    </row>
    <row r="263" spans="1:10" ht="52.8" x14ac:dyDescent="0.25">
      <c r="A263" s="158" t="s">
        <v>987</v>
      </c>
      <c r="B263" s="1" t="s">
        <v>33</v>
      </c>
      <c r="C263" s="1" t="s">
        <v>15</v>
      </c>
      <c r="D263" s="1" t="s">
        <v>34</v>
      </c>
      <c r="E263" s="336" t="s">
        <v>31</v>
      </c>
      <c r="F263" s="164">
        <v>672.22</v>
      </c>
      <c r="G263" s="165">
        <v>7.14</v>
      </c>
      <c r="H263" s="165">
        <v>8.8000000000000007</v>
      </c>
      <c r="I263" s="165">
        <v>5915.53</v>
      </c>
      <c r="J263" s="303">
        <f>I263/$I$811</f>
        <v>3.4553125733237134E-4</v>
      </c>
    </row>
    <row r="264" spans="1:10" ht="26.1" customHeight="1" x14ac:dyDescent="0.25">
      <c r="A264" s="145" t="s">
        <v>979</v>
      </c>
      <c r="B264" s="140" t="s">
        <v>11</v>
      </c>
      <c r="C264" s="140"/>
      <c r="D264" s="140" t="s">
        <v>36</v>
      </c>
      <c r="E264" s="141"/>
      <c r="F264" s="183"/>
      <c r="G264" s="184"/>
      <c r="H264" s="184"/>
      <c r="I264" s="184">
        <v>64683.519999999997</v>
      </c>
      <c r="J264" s="302">
        <f>I264/$I$811</f>
        <v>3.7782207163658348E-3</v>
      </c>
    </row>
    <row r="265" spans="1:10" ht="33.75" customHeight="1" x14ac:dyDescent="0.25">
      <c r="A265" s="158" t="s">
        <v>988</v>
      </c>
      <c r="B265" s="1" t="s">
        <v>38</v>
      </c>
      <c r="C265" s="1" t="s">
        <v>39</v>
      </c>
      <c r="D265" s="1" t="s">
        <v>40</v>
      </c>
      <c r="E265" s="336" t="s">
        <v>41</v>
      </c>
      <c r="F265" s="164">
        <v>704</v>
      </c>
      <c r="G265" s="165">
        <v>74.47</v>
      </c>
      <c r="H265" s="165">
        <v>91.88</v>
      </c>
      <c r="I265" s="165">
        <v>64683.519999999997</v>
      </c>
      <c r="J265" s="303">
        <f>I265/$I$811</f>
        <v>3.7782207163658348E-3</v>
      </c>
    </row>
    <row r="266" spans="1:10" ht="26.1" customHeight="1" x14ac:dyDescent="0.25">
      <c r="A266" s="145" t="s">
        <v>980</v>
      </c>
      <c r="B266" s="140" t="s">
        <v>11</v>
      </c>
      <c r="C266" s="140"/>
      <c r="D266" s="140" t="s">
        <v>52</v>
      </c>
      <c r="E266" s="141"/>
      <c r="F266" s="183"/>
      <c r="G266" s="184"/>
      <c r="H266" s="184"/>
      <c r="I266" s="184">
        <v>304960.67</v>
      </c>
      <c r="J266" s="302">
        <f>I266/$I$811</f>
        <v>1.7813018232013426E-2</v>
      </c>
    </row>
    <row r="267" spans="1:10" ht="26.1" customHeight="1" x14ac:dyDescent="0.25">
      <c r="A267" s="158" t="s">
        <v>989</v>
      </c>
      <c r="B267" s="1" t="s">
        <v>54</v>
      </c>
      <c r="C267" s="1" t="s">
        <v>15</v>
      </c>
      <c r="D267" s="1" t="s">
        <v>55</v>
      </c>
      <c r="E267" s="336" t="s">
        <v>17</v>
      </c>
      <c r="F267" s="164">
        <v>2199.5</v>
      </c>
      <c r="G267" s="165">
        <v>112.38</v>
      </c>
      <c r="H267" s="165">
        <v>138.65</v>
      </c>
      <c r="I267" s="165">
        <v>304960.67</v>
      </c>
      <c r="J267" s="303">
        <f>I267/$I$811</f>
        <v>1.7813018232013426E-2</v>
      </c>
    </row>
    <row r="268" spans="1:10" ht="26.1" customHeight="1" x14ac:dyDescent="0.25">
      <c r="A268" s="145" t="s">
        <v>981</v>
      </c>
      <c r="B268" s="140" t="s">
        <v>11</v>
      </c>
      <c r="C268" s="140"/>
      <c r="D268" s="140" t="s">
        <v>56</v>
      </c>
      <c r="E268" s="141"/>
      <c r="F268" s="183"/>
      <c r="G268" s="184"/>
      <c r="H268" s="184"/>
      <c r="I268" s="184">
        <v>2032.14</v>
      </c>
      <c r="J268" s="302">
        <f>I268/$I$811</f>
        <v>1.1869906657144925E-4</v>
      </c>
    </row>
    <row r="269" spans="1:10" ht="26.1" customHeight="1" x14ac:dyDescent="0.25">
      <c r="A269" s="158" t="s">
        <v>1769</v>
      </c>
      <c r="B269" s="1" t="s">
        <v>58</v>
      </c>
      <c r="C269" s="1" t="s">
        <v>39</v>
      </c>
      <c r="D269" s="1" t="s">
        <v>59</v>
      </c>
      <c r="E269" s="336" t="s">
        <v>60</v>
      </c>
      <c r="F269" s="164">
        <v>3</v>
      </c>
      <c r="G269" s="165">
        <v>549.02</v>
      </c>
      <c r="H269" s="165">
        <v>677.38</v>
      </c>
      <c r="I269" s="165">
        <v>2032.14</v>
      </c>
      <c r="J269" s="303">
        <f>I269/$I$811</f>
        <v>1.1869906657144925E-4</v>
      </c>
    </row>
    <row r="270" spans="1:10" ht="26.1" customHeight="1" x14ac:dyDescent="0.25">
      <c r="A270" s="145" t="s">
        <v>982</v>
      </c>
      <c r="B270" s="140" t="s">
        <v>11</v>
      </c>
      <c r="C270" s="140"/>
      <c r="D270" s="140" t="s">
        <v>63</v>
      </c>
      <c r="E270" s="141"/>
      <c r="F270" s="183"/>
      <c r="G270" s="184"/>
      <c r="H270" s="184"/>
      <c r="I270" s="184">
        <v>3193.04</v>
      </c>
      <c r="J270" s="302">
        <f>I270/$I$811</f>
        <v>1.8650824624548518E-4</v>
      </c>
    </row>
    <row r="271" spans="1:10" ht="26.1" customHeight="1" x14ac:dyDescent="0.25">
      <c r="A271" s="158" t="s">
        <v>990</v>
      </c>
      <c r="B271" s="1" t="s">
        <v>64</v>
      </c>
      <c r="C271" s="1" t="s">
        <v>15</v>
      </c>
      <c r="D271" s="1" t="s">
        <v>65</v>
      </c>
      <c r="E271" s="336" t="s">
        <v>17</v>
      </c>
      <c r="F271" s="164">
        <v>3361.1</v>
      </c>
      <c r="G271" s="165">
        <v>0.77</v>
      </c>
      <c r="H271" s="165">
        <v>0.95</v>
      </c>
      <c r="I271" s="165">
        <v>3193.04</v>
      </c>
      <c r="J271" s="303">
        <f>I271/$I$811</f>
        <v>1.8650824624548518E-4</v>
      </c>
    </row>
    <row r="272" spans="1:10" ht="26.1" customHeight="1" x14ac:dyDescent="0.25">
      <c r="A272" s="282">
        <v>14</v>
      </c>
      <c r="B272" s="272" t="s">
        <v>11</v>
      </c>
      <c r="C272" s="272"/>
      <c r="D272" s="272" t="s">
        <v>1000</v>
      </c>
      <c r="E272" s="273"/>
      <c r="F272" s="276"/>
      <c r="G272" s="275"/>
      <c r="H272" s="275"/>
      <c r="I272" s="275">
        <f>I273+I277+I280+I286+I288+I291</f>
        <v>491657.99</v>
      </c>
      <c r="J272" s="305">
        <f>I272/$I$811</f>
        <v>2.8718171231015052E-2</v>
      </c>
    </row>
    <row r="273" spans="1:10" ht="26.1" customHeight="1" x14ac:dyDescent="0.25">
      <c r="A273" s="145" t="s">
        <v>1001</v>
      </c>
      <c r="B273" s="140" t="s">
        <v>11</v>
      </c>
      <c r="C273" s="140"/>
      <c r="D273" s="140" t="s">
        <v>12</v>
      </c>
      <c r="E273" s="141"/>
      <c r="F273" s="142"/>
      <c r="G273" s="184"/>
      <c r="H273" s="184"/>
      <c r="I273" s="184">
        <v>12127.48</v>
      </c>
      <c r="J273" s="302">
        <f>I273/$I$811</f>
        <v>7.083766649265893E-4</v>
      </c>
    </row>
    <row r="274" spans="1:10" ht="26.1" customHeight="1" x14ac:dyDescent="0.25">
      <c r="A274" s="158" t="s">
        <v>1002</v>
      </c>
      <c r="B274" s="1" t="s">
        <v>14</v>
      </c>
      <c r="C274" s="1" t="s">
        <v>15</v>
      </c>
      <c r="D274" s="1" t="s">
        <v>16</v>
      </c>
      <c r="E274" s="336" t="s">
        <v>17</v>
      </c>
      <c r="F274" s="164">
        <v>6</v>
      </c>
      <c r="G274" s="165">
        <v>507.9</v>
      </c>
      <c r="H274" s="165">
        <v>626.64</v>
      </c>
      <c r="I274" s="165">
        <v>3759.84</v>
      </c>
      <c r="J274" s="303">
        <f>I274/$I$811</f>
        <v>2.1961552769887788E-4</v>
      </c>
    </row>
    <row r="275" spans="1:10" ht="39.6" x14ac:dyDescent="0.25">
      <c r="A275" s="158" t="s">
        <v>1003</v>
      </c>
      <c r="B275" s="1" t="s">
        <v>19</v>
      </c>
      <c r="C275" s="1" t="s">
        <v>15</v>
      </c>
      <c r="D275" s="1" t="s">
        <v>20</v>
      </c>
      <c r="E275" s="336" t="s">
        <v>17</v>
      </c>
      <c r="F275" s="164">
        <v>3133.95</v>
      </c>
      <c r="G275" s="165">
        <v>0.73</v>
      </c>
      <c r="H275" s="165">
        <v>0.9</v>
      </c>
      <c r="I275" s="165">
        <v>2820.55</v>
      </c>
      <c r="J275" s="303">
        <f>I275/$I$811</f>
        <v>1.6475078105745726E-4</v>
      </c>
    </row>
    <row r="276" spans="1:10" ht="26.1" customHeight="1" x14ac:dyDescent="0.25">
      <c r="A276" s="158" t="s">
        <v>1004</v>
      </c>
      <c r="B276" s="1" t="s">
        <v>22</v>
      </c>
      <c r="C276" s="1" t="s">
        <v>23</v>
      </c>
      <c r="D276" s="1" t="s">
        <v>24</v>
      </c>
      <c r="E276" s="336" t="s">
        <v>17</v>
      </c>
      <c r="F276" s="164">
        <v>3133.95</v>
      </c>
      <c r="G276" s="165">
        <v>1.44</v>
      </c>
      <c r="H276" s="165">
        <v>1.77</v>
      </c>
      <c r="I276" s="165">
        <v>5547.09</v>
      </c>
      <c r="J276" s="303">
        <f>I276/$I$811</f>
        <v>3.2401035617025422E-4</v>
      </c>
    </row>
    <row r="277" spans="1:10" ht="26.1" customHeight="1" x14ac:dyDescent="0.25">
      <c r="A277" s="145" t="s">
        <v>1005</v>
      </c>
      <c r="B277" s="140" t="s">
        <v>11</v>
      </c>
      <c r="C277" s="140"/>
      <c r="D277" s="140" t="s">
        <v>26</v>
      </c>
      <c r="E277" s="141"/>
      <c r="F277" s="183"/>
      <c r="G277" s="184"/>
      <c r="H277" s="184"/>
      <c r="I277" s="184">
        <v>101191.57</v>
      </c>
      <c r="J277" s="302">
        <f>I277/$I$811</f>
        <v>5.9106877006010741E-3</v>
      </c>
    </row>
    <row r="278" spans="1:10" ht="26.1" customHeight="1" x14ac:dyDescent="0.25">
      <c r="A278" s="158" t="s">
        <v>1006</v>
      </c>
      <c r="B278" s="1" t="s">
        <v>28</v>
      </c>
      <c r="C278" s="1" t="s">
        <v>29</v>
      </c>
      <c r="D278" s="1" t="s">
        <v>30</v>
      </c>
      <c r="E278" s="336" t="s">
        <v>31</v>
      </c>
      <c r="F278" s="164">
        <v>470.09</v>
      </c>
      <c r="G278" s="165">
        <v>167.34</v>
      </c>
      <c r="H278" s="165">
        <v>206.46</v>
      </c>
      <c r="I278" s="165">
        <v>97054.78</v>
      </c>
      <c r="J278" s="303">
        <f>I278/$I$811</f>
        <v>5.6690541952313126E-3</v>
      </c>
    </row>
    <row r="279" spans="1:10" ht="52.8" x14ac:dyDescent="0.25">
      <c r="A279" s="158" t="s">
        <v>1007</v>
      </c>
      <c r="B279" s="1" t="s">
        <v>33</v>
      </c>
      <c r="C279" s="1" t="s">
        <v>15</v>
      </c>
      <c r="D279" s="1" t="s">
        <v>34</v>
      </c>
      <c r="E279" s="336" t="s">
        <v>31</v>
      </c>
      <c r="F279" s="164">
        <v>470.09</v>
      </c>
      <c r="G279" s="165">
        <v>7.14</v>
      </c>
      <c r="H279" s="165">
        <v>8.8000000000000007</v>
      </c>
      <c r="I279" s="165">
        <v>4136.79</v>
      </c>
      <c r="J279" s="303">
        <f>I279/$I$811</f>
        <v>2.4163350536976068E-4</v>
      </c>
    </row>
    <row r="280" spans="1:10" ht="26.1" customHeight="1" x14ac:dyDescent="0.25">
      <c r="A280" s="145" t="s">
        <v>1008</v>
      </c>
      <c r="B280" s="140" t="s">
        <v>11</v>
      </c>
      <c r="C280" s="140"/>
      <c r="D280" s="140" t="s">
        <v>36</v>
      </c>
      <c r="E280" s="141"/>
      <c r="F280" s="183"/>
      <c r="G280" s="184"/>
      <c r="H280" s="184"/>
      <c r="I280" s="184">
        <v>95674.99</v>
      </c>
      <c r="J280" s="302">
        <f>I280/$I$811</f>
        <v>5.5884594600926814E-3</v>
      </c>
    </row>
    <row r="281" spans="1:10" ht="36.75" customHeight="1" x14ac:dyDescent="0.25">
      <c r="A281" s="158" t="s">
        <v>1009</v>
      </c>
      <c r="B281" s="1" t="s">
        <v>38</v>
      </c>
      <c r="C281" s="1" t="s">
        <v>39</v>
      </c>
      <c r="D281" s="1" t="s">
        <v>40</v>
      </c>
      <c r="E281" s="336" t="s">
        <v>41</v>
      </c>
      <c r="F281" s="164">
        <v>682.24</v>
      </c>
      <c r="G281" s="165">
        <v>74.47</v>
      </c>
      <c r="H281" s="165">
        <v>91.88</v>
      </c>
      <c r="I281" s="165">
        <v>62684.21</v>
      </c>
      <c r="J281" s="303">
        <f>I281/$I$811</f>
        <v>3.6614392786760283E-3</v>
      </c>
    </row>
    <row r="282" spans="1:10" ht="52.8" x14ac:dyDescent="0.25">
      <c r="A282" s="158" t="s">
        <v>1010</v>
      </c>
      <c r="B282" s="1" t="s">
        <v>43</v>
      </c>
      <c r="C282" s="1" t="s">
        <v>15</v>
      </c>
      <c r="D282" s="1" t="s">
        <v>44</v>
      </c>
      <c r="E282" s="336" t="s">
        <v>31</v>
      </c>
      <c r="F282" s="164">
        <v>73.349999999999994</v>
      </c>
      <c r="G282" s="165">
        <v>9.2799999999999994</v>
      </c>
      <c r="H282" s="165">
        <v>11.44</v>
      </c>
      <c r="I282" s="165">
        <v>839.12</v>
      </c>
      <c r="J282" s="303">
        <f>I282/$I$811</f>
        <v>4.9013729733893571E-5</v>
      </c>
    </row>
    <row r="283" spans="1:10" ht="52.8" x14ac:dyDescent="0.25">
      <c r="A283" s="158" t="s">
        <v>1011</v>
      </c>
      <c r="B283" s="1" t="s">
        <v>313</v>
      </c>
      <c r="C283" s="1" t="s">
        <v>15</v>
      </c>
      <c r="D283" s="1" t="s">
        <v>314</v>
      </c>
      <c r="E283" s="336" t="s">
        <v>41</v>
      </c>
      <c r="F283" s="164">
        <v>67</v>
      </c>
      <c r="G283" s="165">
        <v>296.41000000000003</v>
      </c>
      <c r="H283" s="165">
        <v>365.71</v>
      </c>
      <c r="I283" s="165">
        <v>24502.57</v>
      </c>
      <c r="J283" s="303">
        <f>I283/$I$811</f>
        <v>1.4312164455212706E-3</v>
      </c>
    </row>
    <row r="284" spans="1:10" ht="26.1" customHeight="1" x14ac:dyDescent="0.25">
      <c r="A284" s="158" t="s">
        <v>1012</v>
      </c>
      <c r="B284" s="1" t="s">
        <v>46</v>
      </c>
      <c r="C284" s="1" t="s">
        <v>39</v>
      </c>
      <c r="D284" s="1" t="s">
        <v>47</v>
      </c>
      <c r="E284" s="336" t="s">
        <v>48</v>
      </c>
      <c r="F284" s="164">
        <v>2</v>
      </c>
      <c r="G284" s="165">
        <v>2576.3200000000002</v>
      </c>
      <c r="H284" s="165">
        <v>3178.66</v>
      </c>
      <c r="I284" s="165">
        <v>6357.32</v>
      </c>
      <c r="J284" s="303">
        <f>I284/$I$811</f>
        <v>3.7133659585265075E-4</v>
      </c>
    </row>
    <row r="285" spans="1:10" ht="66" x14ac:dyDescent="0.25">
      <c r="A285" s="158" t="s">
        <v>1013</v>
      </c>
      <c r="B285" s="1" t="s">
        <v>49</v>
      </c>
      <c r="C285" s="1" t="s">
        <v>15</v>
      </c>
      <c r="D285" s="1" t="s">
        <v>50</v>
      </c>
      <c r="E285" s="336" t="s">
        <v>31</v>
      </c>
      <c r="F285" s="164">
        <v>50.46</v>
      </c>
      <c r="G285" s="165">
        <v>20.75</v>
      </c>
      <c r="H285" s="165">
        <v>25.6</v>
      </c>
      <c r="I285" s="165">
        <v>1291.77</v>
      </c>
      <c r="J285" s="303">
        <f>I285/$I$811</f>
        <v>7.5453410308837468E-5</v>
      </c>
    </row>
    <row r="286" spans="1:10" ht="26.1" customHeight="1" x14ac:dyDescent="0.25">
      <c r="A286" s="145" t="s">
        <v>1014</v>
      </c>
      <c r="B286" s="140" t="s">
        <v>11</v>
      </c>
      <c r="C286" s="140"/>
      <c r="D286" s="140" t="s">
        <v>52</v>
      </c>
      <c r="E286" s="141"/>
      <c r="F286" s="183"/>
      <c r="G286" s="184"/>
      <c r="H286" s="184"/>
      <c r="I286" s="184">
        <v>278375.92</v>
      </c>
      <c r="J286" s="302">
        <f>I286/$I$811</f>
        <v>1.6260179839956118E-2</v>
      </c>
    </row>
    <row r="287" spans="1:10" ht="26.1" customHeight="1" x14ac:dyDescent="0.25">
      <c r="A287" s="158" t="s">
        <v>1015</v>
      </c>
      <c r="B287" s="1" t="s">
        <v>54</v>
      </c>
      <c r="C287" s="1" t="s">
        <v>15</v>
      </c>
      <c r="D287" s="1" t="s">
        <v>55</v>
      </c>
      <c r="E287" s="336" t="s">
        <v>17</v>
      </c>
      <c r="F287" s="164">
        <v>2007.76</v>
      </c>
      <c r="G287" s="165">
        <v>112.38</v>
      </c>
      <c r="H287" s="165">
        <v>138.65</v>
      </c>
      <c r="I287" s="165">
        <v>278375.92</v>
      </c>
      <c r="J287" s="303">
        <f>I287/$I$811</f>
        <v>1.6260179839956118E-2</v>
      </c>
    </row>
    <row r="288" spans="1:10" ht="26.1" customHeight="1" x14ac:dyDescent="0.25">
      <c r="A288" s="145" t="s">
        <v>1770</v>
      </c>
      <c r="B288" s="140" t="s">
        <v>11</v>
      </c>
      <c r="C288" s="140"/>
      <c r="D288" s="140" t="s">
        <v>56</v>
      </c>
      <c r="E288" s="141"/>
      <c r="F288" s="183"/>
      <c r="G288" s="184"/>
      <c r="H288" s="184"/>
      <c r="I288" s="184">
        <v>1310.78</v>
      </c>
      <c r="J288" s="302">
        <f>I288/$I$811</f>
        <v>7.6563800958853338E-5</v>
      </c>
    </row>
    <row r="289" spans="1:10" ht="26.1" customHeight="1" x14ac:dyDescent="0.25">
      <c r="A289" s="158" t="s">
        <v>1016</v>
      </c>
      <c r="B289" s="1" t="s">
        <v>58</v>
      </c>
      <c r="C289" s="1" t="s">
        <v>39</v>
      </c>
      <c r="D289" s="1" t="s">
        <v>59</v>
      </c>
      <c r="E289" s="336" t="s">
        <v>60</v>
      </c>
      <c r="F289" s="164">
        <v>1</v>
      </c>
      <c r="G289" s="165">
        <v>549.02</v>
      </c>
      <c r="H289" s="165">
        <v>677.38</v>
      </c>
      <c r="I289" s="165">
        <v>677.38</v>
      </c>
      <c r="J289" s="303">
        <f>I289/$I$811</f>
        <v>3.9566355523816414E-5</v>
      </c>
    </row>
    <row r="290" spans="1:10" ht="26.1" customHeight="1" x14ac:dyDescent="0.25">
      <c r="A290" s="158" t="s">
        <v>1771</v>
      </c>
      <c r="B290" s="1" t="s">
        <v>61</v>
      </c>
      <c r="C290" s="1" t="s">
        <v>39</v>
      </c>
      <c r="D290" s="1" t="s">
        <v>62</v>
      </c>
      <c r="E290" s="336" t="s">
        <v>48</v>
      </c>
      <c r="F290" s="164">
        <v>1</v>
      </c>
      <c r="G290" s="165">
        <v>513.38</v>
      </c>
      <c r="H290" s="165">
        <v>633.4</v>
      </c>
      <c r="I290" s="165">
        <v>633.4</v>
      </c>
      <c r="J290" s="303">
        <f>I290/$I$811</f>
        <v>3.699744543503693E-5</v>
      </c>
    </row>
    <row r="291" spans="1:10" ht="26.1" customHeight="1" x14ac:dyDescent="0.25">
      <c r="A291" s="145" t="s">
        <v>1772</v>
      </c>
      <c r="B291" s="140" t="s">
        <v>11</v>
      </c>
      <c r="C291" s="140"/>
      <c r="D291" s="140" t="s">
        <v>63</v>
      </c>
      <c r="E291" s="141"/>
      <c r="F291" s="183"/>
      <c r="G291" s="184"/>
      <c r="H291" s="184"/>
      <c r="I291" s="184">
        <v>2977.25</v>
      </c>
      <c r="J291" s="302">
        <f>I291/$I$811</f>
        <v>1.7390376447973428E-4</v>
      </c>
    </row>
    <row r="292" spans="1:10" ht="26.1" customHeight="1" x14ac:dyDescent="0.25">
      <c r="A292" s="158" t="s">
        <v>1017</v>
      </c>
      <c r="B292" s="1" t="s">
        <v>64</v>
      </c>
      <c r="C292" s="1" t="s">
        <v>15</v>
      </c>
      <c r="D292" s="1" t="s">
        <v>65</v>
      </c>
      <c r="E292" s="336" t="s">
        <v>17</v>
      </c>
      <c r="F292" s="164">
        <v>3133.95</v>
      </c>
      <c r="G292" s="165">
        <v>0.77</v>
      </c>
      <c r="H292" s="165">
        <v>0.95</v>
      </c>
      <c r="I292" s="165">
        <v>2977.25</v>
      </c>
      <c r="J292" s="303">
        <f>I292/$I$811</f>
        <v>1.7390376447973428E-4</v>
      </c>
    </row>
    <row r="293" spans="1:10" ht="26.1" customHeight="1" x14ac:dyDescent="0.25">
      <c r="A293" s="282">
        <v>15</v>
      </c>
      <c r="B293" s="272" t="s">
        <v>11</v>
      </c>
      <c r="C293" s="272"/>
      <c r="D293" s="272" t="s">
        <v>1029</v>
      </c>
      <c r="E293" s="273"/>
      <c r="F293" s="274"/>
      <c r="G293" s="275"/>
      <c r="H293" s="275"/>
      <c r="I293" s="275">
        <f>I294+I298+I301+I307+I309+I312</f>
        <v>944323.89999999991</v>
      </c>
      <c r="J293" s="305">
        <f>I293/$I$811</f>
        <v>5.5158781122910117E-2</v>
      </c>
    </row>
    <row r="294" spans="1:10" ht="26.1" customHeight="1" x14ac:dyDescent="0.25">
      <c r="A294" s="145" t="s">
        <v>1031</v>
      </c>
      <c r="B294" s="140" t="s">
        <v>11</v>
      </c>
      <c r="C294" s="140"/>
      <c r="D294" s="140" t="s">
        <v>12</v>
      </c>
      <c r="E294" s="141"/>
      <c r="F294" s="142"/>
      <c r="G294" s="184"/>
      <c r="H294" s="184"/>
      <c r="I294" s="184">
        <v>18108.919999999998</v>
      </c>
      <c r="J294" s="302">
        <f>I294/$I$811</f>
        <v>1.057757782739894E-3</v>
      </c>
    </row>
    <row r="295" spans="1:10" ht="26.1" customHeight="1" x14ac:dyDescent="0.25">
      <c r="A295" s="158" t="s">
        <v>1032</v>
      </c>
      <c r="B295" s="1" t="s">
        <v>14</v>
      </c>
      <c r="C295" s="1" t="s">
        <v>15</v>
      </c>
      <c r="D295" s="1" t="s">
        <v>16</v>
      </c>
      <c r="E295" s="336" t="s">
        <v>17</v>
      </c>
      <c r="F295" s="164">
        <v>6</v>
      </c>
      <c r="G295" s="165">
        <v>507.9</v>
      </c>
      <c r="H295" s="165">
        <v>626.64</v>
      </c>
      <c r="I295" s="165">
        <v>3759.84</v>
      </c>
      <c r="J295" s="303">
        <f>I295/$I$811</f>
        <v>2.1961552769887788E-4</v>
      </c>
    </row>
    <row r="296" spans="1:10" ht="39.6" x14ac:dyDescent="0.25">
      <c r="A296" s="158" t="s">
        <v>1033</v>
      </c>
      <c r="B296" s="1" t="s">
        <v>19</v>
      </c>
      <c r="C296" s="1" t="s">
        <v>15</v>
      </c>
      <c r="D296" s="1" t="s">
        <v>20</v>
      </c>
      <c r="E296" s="336" t="s">
        <v>17</v>
      </c>
      <c r="F296" s="164">
        <v>5374.19</v>
      </c>
      <c r="G296" s="165">
        <v>0.73</v>
      </c>
      <c r="H296" s="165">
        <v>0.9</v>
      </c>
      <c r="I296" s="165">
        <v>4836.7700000000004</v>
      </c>
      <c r="J296" s="303">
        <f>I296/$I$811</f>
        <v>2.8251994656902998E-4</v>
      </c>
    </row>
    <row r="297" spans="1:10" ht="26.1" customHeight="1" x14ac:dyDescent="0.25">
      <c r="A297" s="158" t="s">
        <v>1034</v>
      </c>
      <c r="B297" s="1" t="s">
        <v>22</v>
      </c>
      <c r="C297" s="1" t="s">
        <v>23</v>
      </c>
      <c r="D297" s="1" t="s">
        <v>24</v>
      </c>
      <c r="E297" s="336" t="s">
        <v>17</v>
      </c>
      <c r="F297" s="164">
        <v>5374.19</v>
      </c>
      <c r="G297" s="165">
        <v>1.44</v>
      </c>
      <c r="H297" s="165">
        <v>1.77</v>
      </c>
      <c r="I297" s="165">
        <v>9512.31</v>
      </c>
      <c r="J297" s="303">
        <f>I297/$I$811</f>
        <v>5.5562230847198632E-4</v>
      </c>
    </row>
    <row r="298" spans="1:10" ht="26.1" customHeight="1" x14ac:dyDescent="0.25">
      <c r="A298" s="145" t="s">
        <v>1035</v>
      </c>
      <c r="B298" s="140" t="s">
        <v>11</v>
      </c>
      <c r="C298" s="140"/>
      <c r="D298" s="140" t="s">
        <v>26</v>
      </c>
      <c r="E298" s="141"/>
      <c r="F298" s="183"/>
      <c r="G298" s="184"/>
      <c r="H298" s="184"/>
      <c r="I298" s="184">
        <v>115682.86</v>
      </c>
      <c r="J298" s="302">
        <f>I298/$I$811</f>
        <v>6.7571365655494419E-3</v>
      </c>
    </row>
    <row r="299" spans="1:10" ht="26.1" customHeight="1" x14ac:dyDescent="0.25">
      <c r="A299" s="158" t="s">
        <v>1037</v>
      </c>
      <c r="B299" s="1" t="s">
        <v>28</v>
      </c>
      <c r="C299" s="1" t="s">
        <v>29</v>
      </c>
      <c r="D299" s="1" t="s">
        <v>30</v>
      </c>
      <c r="E299" s="336" t="s">
        <v>31</v>
      </c>
      <c r="F299" s="164">
        <v>537.41</v>
      </c>
      <c r="G299" s="165">
        <v>167.34</v>
      </c>
      <c r="H299" s="165">
        <v>206.46</v>
      </c>
      <c r="I299" s="165">
        <v>110953.66</v>
      </c>
      <c r="J299" s="303">
        <f>I299/$I$811</f>
        <v>6.4808998763303443E-3</v>
      </c>
    </row>
    <row r="300" spans="1:10" ht="52.8" x14ac:dyDescent="0.25">
      <c r="A300" s="158" t="s">
        <v>1038</v>
      </c>
      <c r="B300" s="1" t="s">
        <v>33</v>
      </c>
      <c r="C300" s="1" t="s">
        <v>15</v>
      </c>
      <c r="D300" s="1" t="s">
        <v>34</v>
      </c>
      <c r="E300" s="336" t="s">
        <v>31</v>
      </c>
      <c r="F300" s="164">
        <v>537.41</v>
      </c>
      <c r="G300" s="165">
        <v>7.14</v>
      </c>
      <c r="H300" s="165">
        <v>8.8000000000000007</v>
      </c>
      <c r="I300" s="165">
        <v>4729.2</v>
      </c>
      <c r="J300" s="303">
        <f>I300/$I$811</f>
        <v>2.7623668921909793E-4</v>
      </c>
    </row>
    <row r="301" spans="1:10" ht="26.1" customHeight="1" x14ac:dyDescent="0.25">
      <c r="A301" s="145" t="s">
        <v>1036</v>
      </c>
      <c r="B301" s="140" t="s">
        <v>11</v>
      </c>
      <c r="C301" s="140"/>
      <c r="D301" s="140" t="s">
        <v>36</v>
      </c>
      <c r="E301" s="141"/>
      <c r="F301" s="183"/>
      <c r="G301" s="184"/>
      <c r="H301" s="184"/>
      <c r="I301" s="184">
        <v>166598.16</v>
      </c>
      <c r="J301" s="302">
        <f>I301/$I$811</f>
        <v>9.7311435651682224E-3</v>
      </c>
    </row>
    <row r="302" spans="1:10" ht="41.25" customHeight="1" x14ac:dyDescent="0.25">
      <c r="A302" s="158" t="s">
        <v>1039</v>
      </c>
      <c r="B302" s="1" t="s">
        <v>38</v>
      </c>
      <c r="C302" s="1" t="s">
        <v>39</v>
      </c>
      <c r="D302" s="1" t="s">
        <v>40</v>
      </c>
      <c r="E302" s="336" t="s">
        <v>41</v>
      </c>
      <c r="F302" s="164">
        <v>1342.58</v>
      </c>
      <c r="G302" s="165">
        <v>74.47</v>
      </c>
      <c r="H302" s="165">
        <v>91.88</v>
      </c>
      <c r="I302" s="165">
        <v>123356.25</v>
      </c>
      <c r="J302" s="303">
        <f>I302/$I$811</f>
        <v>7.2053459558663949E-3</v>
      </c>
    </row>
    <row r="303" spans="1:10" ht="52.8" x14ac:dyDescent="0.25">
      <c r="A303" s="158" t="s">
        <v>1040</v>
      </c>
      <c r="B303" s="1" t="s">
        <v>43</v>
      </c>
      <c r="C303" s="1" t="s">
        <v>15</v>
      </c>
      <c r="D303" s="1" t="s">
        <v>44</v>
      </c>
      <c r="E303" s="336" t="s">
        <v>31</v>
      </c>
      <c r="F303" s="164">
        <v>37</v>
      </c>
      <c r="G303" s="165">
        <v>9.2799999999999994</v>
      </c>
      <c r="H303" s="165">
        <v>11.44</v>
      </c>
      <c r="I303" s="165">
        <v>423.28</v>
      </c>
      <c r="J303" s="303">
        <f>I303/$I$811</f>
        <v>2.4724153305561146E-5</v>
      </c>
    </row>
    <row r="304" spans="1:10" ht="52.8" x14ac:dyDescent="0.25">
      <c r="A304" s="158" t="s">
        <v>1041</v>
      </c>
      <c r="B304" s="1" t="s">
        <v>313</v>
      </c>
      <c r="C304" s="1" t="s">
        <v>15</v>
      </c>
      <c r="D304" s="1" t="s">
        <v>314</v>
      </c>
      <c r="E304" s="336" t="s">
        <v>41</v>
      </c>
      <c r="F304" s="164">
        <v>37</v>
      </c>
      <c r="G304" s="165">
        <v>296.41000000000003</v>
      </c>
      <c r="H304" s="165">
        <v>365.71</v>
      </c>
      <c r="I304" s="165">
        <v>13531.27</v>
      </c>
      <c r="J304" s="303">
        <f>I304/$I$811</f>
        <v>7.9037326095950772E-4</v>
      </c>
    </row>
    <row r="305" spans="1:10" ht="26.1" customHeight="1" x14ac:dyDescent="0.25">
      <c r="A305" s="158" t="s">
        <v>1042</v>
      </c>
      <c r="B305" s="1" t="s">
        <v>46</v>
      </c>
      <c r="C305" s="1" t="s">
        <v>39</v>
      </c>
      <c r="D305" s="1" t="s">
        <v>47</v>
      </c>
      <c r="E305" s="336" t="s">
        <v>48</v>
      </c>
      <c r="F305" s="164">
        <v>9</v>
      </c>
      <c r="G305" s="165">
        <v>2576.3200000000002</v>
      </c>
      <c r="H305" s="165">
        <v>3178.66</v>
      </c>
      <c r="I305" s="165">
        <v>28607.94</v>
      </c>
      <c r="J305" s="303">
        <f>I305/$I$811</f>
        <v>1.6710146813369282E-3</v>
      </c>
    </row>
    <row r="306" spans="1:10" ht="66" x14ac:dyDescent="0.25">
      <c r="A306" s="158" t="s">
        <v>1043</v>
      </c>
      <c r="B306" s="1" t="s">
        <v>49</v>
      </c>
      <c r="C306" s="1" t="s">
        <v>15</v>
      </c>
      <c r="D306" s="1" t="s">
        <v>50</v>
      </c>
      <c r="E306" s="336" t="s">
        <v>31</v>
      </c>
      <c r="F306" s="164">
        <v>26.54</v>
      </c>
      <c r="G306" s="165">
        <v>20.75</v>
      </c>
      <c r="H306" s="165">
        <v>25.6</v>
      </c>
      <c r="I306" s="165">
        <v>679.42</v>
      </c>
      <c r="J306" s="303">
        <f>I306/$I$811</f>
        <v>3.9685513699830737E-5</v>
      </c>
    </row>
    <row r="307" spans="1:10" ht="26.1" customHeight="1" x14ac:dyDescent="0.25">
      <c r="A307" s="145" t="s">
        <v>1124</v>
      </c>
      <c r="B307" s="140" t="s">
        <v>11</v>
      </c>
      <c r="C307" s="140"/>
      <c r="D307" s="140" t="s">
        <v>52</v>
      </c>
      <c r="E307" s="141"/>
      <c r="F307" s="183"/>
      <c r="G307" s="184"/>
      <c r="H307" s="184"/>
      <c r="I307" s="184">
        <v>634262.74</v>
      </c>
      <c r="J307" s="302">
        <f>I307/$I$811</f>
        <v>3.7047838829534281E-2</v>
      </c>
    </row>
    <row r="308" spans="1:10" ht="26.1" customHeight="1" x14ac:dyDescent="0.25">
      <c r="A308" s="158" t="s">
        <v>1125</v>
      </c>
      <c r="B308" s="1" t="s">
        <v>54</v>
      </c>
      <c r="C308" s="1" t="s">
        <v>15</v>
      </c>
      <c r="D308" s="1" t="s">
        <v>55</v>
      </c>
      <c r="E308" s="336" t="s">
        <v>17</v>
      </c>
      <c r="F308" s="164">
        <v>4574.5600000000004</v>
      </c>
      <c r="G308" s="165">
        <v>112.38</v>
      </c>
      <c r="H308" s="165">
        <v>138.65</v>
      </c>
      <c r="I308" s="165">
        <v>634262.74</v>
      </c>
      <c r="J308" s="303">
        <f>I308/$I$811</f>
        <v>3.7047838829534281E-2</v>
      </c>
    </row>
    <row r="309" spans="1:10" ht="26.1" customHeight="1" x14ac:dyDescent="0.25">
      <c r="A309" s="145" t="s">
        <v>1773</v>
      </c>
      <c r="B309" s="140" t="s">
        <v>11</v>
      </c>
      <c r="C309" s="140"/>
      <c r="D309" s="140" t="s">
        <v>56</v>
      </c>
      <c r="E309" s="141"/>
      <c r="F309" s="183"/>
      <c r="G309" s="184"/>
      <c r="H309" s="184"/>
      <c r="I309" s="184">
        <v>4565.74</v>
      </c>
      <c r="J309" s="302">
        <f>I309/$I$811</f>
        <v>2.6668884831159697E-4</v>
      </c>
    </row>
    <row r="310" spans="1:10" ht="26.1" customHeight="1" x14ac:dyDescent="0.25">
      <c r="A310" s="158" t="s">
        <v>1044</v>
      </c>
      <c r="B310" s="1" t="s">
        <v>58</v>
      </c>
      <c r="C310" s="1" t="s">
        <v>39</v>
      </c>
      <c r="D310" s="1" t="s">
        <v>59</v>
      </c>
      <c r="E310" s="336" t="s">
        <v>60</v>
      </c>
      <c r="F310" s="164">
        <v>3</v>
      </c>
      <c r="G310" s="165">
        <v>549.02</v>
      </c>
      <c r="H310" s="165">
        <v>677.38</v>
      </c>
      <c r="I310" s="165">
        <v>2032.14</v>
      </c>
      <c r="J310" s="303">
        <f>I310/$I$811</f>
        <v>1.1869906657144925E-4</v>
      </c>
    </row>
    <row r="311" spans="1:10" ht="26.1" customHeight="1" x14ac:dyDescent="0.25">
      <c r="A311" s="158" t="s">
        <v>1045</v>
      </c>
      <c r="B311" s="1" t="s">
        <v>61</v>
      </c>
      <c r="C311" s="1" t="s">
        <v>39</v>
      </c>
      <c r="D311" s="1" t="s">
        <v>62</v>
      </c>
      <c r="E311" s="336" t="s">
        <v>48</v>
      </c>
      <c r="F311" s="164">
        <v>4</v>
      </c>
      <c r="G311" s="165">
        <v>513.38</v>
      </c>
      <c r="H311" s="165">
        <v>633.4</v>
      </c>
      <c r="I311" s="165">
        <v>2533.6</v>
      </c>
      <c r="J311" s="303">
        <f>I311/$I$811</f>
        <v>1.4798978174014772E-4</v>
      </c>
    </row>
    <row r="312" spans="1:10" ht="26.1" customHeight="1" x14ac:dyDescent="0.25">
      <c r="A312" s="145" t="s">
        <v>1774</v>
      </c>
      <c r="B312" s="140" t="s">
        <v>11</v>
      </c>
      <c r="C312" s="140"/>
      <c r="D312" s="140" t="s">
        <v>63</v>
      </c>
      <c r="E312" s="141"/>
      <c r="F312" s="183"/>
      <c r="G312" s="184"/>
      <c r="H312" s="184"/>
      <c r="I312" s="184">
        <v>5105.4799999999996</v>
      </c>
      <c r="J312" s="302">
        <f>I312/$I$811</f>
        <v>2.9821553160668191E-4</v>
      </c>
    </row>
    <row r="313" spans="1:10" ht="26.1" customHeight="1" x14ac:dyDescent="0.25">
      <c r="A313" s="158" t="s">
        <v>1046</v>
      </c>
      <c r="B313" s="1" t="s">
        <v>64</v>
      </c>
      <c r="C313" s="1" t="s">
        <v>15</v>
      </c>
      <c r="D313" s="1" t="s">
        <v>65</v>
      </c>
      <c r="E313" s="336" t="s">
        <v>17</v>
      </c>
      <c r="F313" s="164">
        <v>5374.19</v>
      </c>
      <c r="G313" s="165">
        <v>0.77</v>
      </c>
      <c r="H313" s="165">
        <v>0.95</v>
      </c>
      <c r="I313" s="165">
        <v>5105.4799999999996</v>
      </c>
      <c r="J313" s="303">
        <f>I313/$I$811</f>
        <v>2.9821553160668191E-4</v>
      </c>
    </row>
    <row r="314" spans="1:10" ht="26.1" customHeight="1" x14ac:dyDescent="0.25">
      <c r="A314" s="282">
        <v>16</v>
      </c>
      <c r="B314" s="272" t="s">
        <v>11</v>
      </c>
      <c r="C314" s="272"/>
      <c r="D314" s="272" t="s">
        <v>1030</v>
      </c>
      <c r="E314" s="273"/>
      <c r="F314" s="276"/>
      <c r="G314" s="275"/>
      <c r="H314" s="275"/>
      <c r="I314" s="275">
        <f>I315+I319+I322+I330+I332+I335</f>
        <v>507469.66000000003</v>
      </c>
      <c r="J314" s="305">
        <f>I314/$I$811</f>
        <v>2.9641744641279989E-2</v>
      </c>
    </row>
    <row r="315" spans="1:10" ht="26.1" customHeight="1" x14ac:dyDescent="0.25">
      <c r="A315" s="145" t="s">
        <v>1047</v>
      </c>
      <c r="B315" s="140" t="s">
        <v>11</v>
      </c>
      <c r="C315" s="140"/>
      <c r="D315" s="140" t="s">
        <v>12</v>
      </c>
      <c r="E315" s="141"/>
      <c r="F315" s="183"/>
      <c r="G315" s="184"/>
      <c r="H315" s="184"/>
      <c r="I315" s="184">
        <v>8606.07</v>
      </c>
      <c r="J315" s="302">
        <f>I315/$I$811</f>
        <v>5.0268804110373895E-4</v>
      </c>
    </row>
    <row r="316" spans="1:10" ht="26.1" customHeight="1" x14ac:dyDescent="0.25">
      <c r="A316" s="158" t="s">
        <v>1048</v>
      </c>
      <c r="B316" s="1" t="s">
        <v>14</v>
      </c>
      <c r="C316" s="1" t="s">
        <v>15</v>
      </c>
      <c r="D316" s="1" t="s">
        <v>16</v>
      </c>
      <c r="E316" s="336" t="s">
        <v>17</v>
      </c>
      <c r="F316" s="164">
        <v>6</v>
      </c>
      <c r="G316" s="165">
        <v>507.9</v>
      </c>
      <c r="H316" s="165">
        <v>626.64</v>
      </c>
      <c r="I316" s="165">
        <v>3759.84</v>
      </c>
      <c r="J316" s="303">
        <f>I316/$I$811</f>
        <v>2.1961552769887788E-4</v>
      </c>
    </row>
    <row r="317" spans="1:10" ht="39.6" x14ac:dyDescent="0.25">
      <c r="A317" s="158" t="s">
        <v>1049</v>
      </c>
      <c r="B317" s="1" t="s">
        <v>19</v>
      </c>
      <c r="C317" s="1" t="s">
        <v>15</v>
      </c>
      <c r="D317" s="1" t="s">
        <v>20</v>
      </c>
      <c r="E317" s="336" t="s">
        <v>17</v>
      </c>
      <c r="F317" s="164">
        <v>1815.07</v>
      </c>
      <c r="G317" s="165">
        <v>0.73</v>
      </c>
      <c r="H317" s="165">
        <v>0.9</v>
      </c>
      <c r="I317" s="165">
        <v>1633.56</v>
      </c>
      <c r="J317" s="303">
        <f>I317/$I$811</f>
        <v>9.5417661769590974E-5</v>
      </c>
    </row>
    <row r="318" spans="1:10" ht="26.1" customHeight="1" x14ac:dyDescent="0.25">
      <c r="A318" s="158" t="s">
        <v>1050</v>
      </c>
      <c r="B318" s="1" t="s">
        <v>22</v>
      </c>
      <c r="C318" s="1" t="s">
        <v>23</v>
      </c>
      <c r="D318" s="1" t="s">
        <v>24</v>
      </c>
      <c r="E318" s="336" t="s">
        <v>17</v>
      </c>
      <c r="F318" s="164">
        <v>1815.07</v>
      </c>
      <c r="G318" s="165">
        <v>1.44</v>
      </c>
      <c r="H318" s="165">
        <v>1.77</v>
      </c>
      <c r="I318" s="165">
        <v>3212.67</v>
      </c>
      <c r="J318" s="303">
        <f>I318/$I$811</f>
        <v>1.8765485163527013E-4</v>
      </c>
    </row>
    <row r="319" spans="1:10" ht="26.1" customHeight="1" x14ac:dyDescent="0.25">
      <c r="A319" s="145" t="s">
        <v>1051</v>
      </c>
      <c r="B319" s="140" t="s">
        <v>11</v>
      </c>
      <c r="C319" s="140"/>
      <c r="D319" s="140" t="s">
        <v>26</v>
      </c>
      <c r="E319" s="141"/>
      <c r="F319" s="183"/>
      <c r="G319" s="184"/>
      <c r="H319" s="184"/>
      <c r="I319" s="184">
        <v>39069.69</v>
      </c>
      <c r="J319" s="302">
        <f>I319/$I$811</f>
        <v>2.2820946067868774E-3</v>
      </c>
    </row>
    <row r="320" spans="1:10" ht="26.1" customHeight="1" x14ac:dyDescent="0.25">
      <c r="A320" s="158" t="s">
        <v>1052</v>
      </c>
      <c r="B320" s="1" t="s">
        <v>28</v>
      </c>
      <c r="C320" s="1" t="s">
        <v>29</v>
      </c>
      <c r="D320" s="1" t="s">
        <v>30</v>
      </c>
      <c r="E320" s="336" t="s">
        <v>31</v>
      </c>
      <c r="F320" s="164">
        <v>181.5</v>
      </c>
      <c r="G320" s="165">
        <v>167.34</v>
      </c>
      <c r="H320" s="165">
        <v>206.46</v>
      </c>
      <c r="I320" s="165">
        <v>37472.49</v>
      </c>
      <c r="J320" s="303">
        <f>I320/$I$811</f>
        <v>2.1888007642721298E-3</v>
      </c>
    </row>
    <row r="321" spans="1:10" ht="52.8" x14ac:dyDescent="0.25">
      <c r="A321" s="158" t="s">
        <v>1053</v>
      </c>
      <c r="B321" s="1" t="s">
        <v>33</v>
      </c>
      <c r="C321" s="1" t="s">
        <v>15</v>
      </c>
      <c r="D321" s="1" t="s">
        <v>34</v>
      </c>
      <c r="E321" s="336" t="s">
        <v>31</v>
      </c>
      <c r="F321" s="164">
        <v>181.5</v>
      </c>
      <c r="G321" s="165">
        <v>7.14</v>
      </c>
      <c r="H321" s="165">
        <v>8.8000000000000007</v>
      </c>
      <c r="I321" s="165">
        <v>1597.2</v>
      </c>
      <c r="J321" s="303">
        <f>I321/$I$811</f>
        <v>9.3293842514747369E-5</v>
      </c>
    </row>
    <row r="322" spans="1:10" ht="26.1" customHeight="1" x14ac:dyDescent="0.25">
      <c r="A322" s="145" t="s">
        <v>1054</v>
      </c>
      <c r="B322" s="140" t="s">
        <v>11</v>
      </c>
      <c r="C322" s="140"/>
      <c r="D322" s="140" t="s">
        <v>36</v>
      </c>
      <c r="E322" s="141"/>
      <c r="F322" s="183"/>
      <c r="G322" s="184"/>
      <c r="H322" s="184"/>
      <c r="I322" s="184">
        <v>273085.09000000003</v>
      </c>
      <c r="J322" s="302">
        <f>I322/$I$811</f>
        <v>1.5951137853484607E-2</v>
      </c>
    </row>
    <row r="323" spans="1:10" ht="38.25" customHeight="1" x14ac:dyDescent="0.25">
      <c r="A323" s="158" t="s">
        <v>1055</v>
      </c>
      <c r="B323" s="1" t="s">
        <v>38</v>
      </c>
      <c r="C323" s="1" t="s">
        <v>39</v>
      </c>
      <c r="D323" s="1" t="s">
        <v>40</v>
      </c>
      <c r="E323" s="336" t="s">
        <v>41</v>
      </c>
      <c r="F323" s="164">
        <v>448.02</v>
      </c>
      <c r="G323" s="165">
        <v>74.47</v>
      </c>
      <c r="H323" s="165">
        <v>91.88</v>
      </c>
      <c r="I323" s="165">
        <v>41164.07</v>
      </c>
      <c r="J323" s="303">
        <f>I323/$I$811</f>
        <v>2.4044291659441755E-3</v>
      </c>
    </row>
    <row r="324" spans="1:10" ht="52.8" x14ac:dyDescent="0.25">
      <c r="A324" s="158" t="s">
        <v>1056</v>
      </c>
      <c r="B324" s="1" t="s">
        <v>43</v>
      </c>
      <c r="C324" s="1" t="s">
        <v>15</v>
      </c>
      <c r="D324" s="1" t="s">
        <v>44</v>
      </c>
      <c r="E324" s="336" t="s">
        <v>31</v>
      </c>
      <c r="F324" s="164">
        <v>460</v>
      </c>
      <c r="G324" s="165">
        <v>9.2799999999999994</v>
      </c>
      <c r="H324" s="165">
        <v>11.44</v>
      </c>
      <c r="I324" s="165">
        <v>5262.4</v>
      </c>
      <c r="J324" s="303">
        <f>I324/$I$811</f>
        <v>3.0738136542048995E-4</v>
      </c>
    </row>
    <row r="325" spans="1:10" ht="52.8" x14ac:dyDescent="0.25">
      <c r="A325" s="158" t="s">
        <v>1057</v>
      </c>
      <c r="B325" s="1" t="s">
        <v>313</v>
      </c>
      <c r="C325" s="1" t="s">
        <v>15</v>
      </c>
      <c r="D325" s="1" t="s">
        <v>314</v>
      </c>
      <c r="E325" s="336" t="s">
        <v>41</v>
      </c>
      <c r="F325" s="164">
        <v>136</v>
      </c>
      <c r="G325" s="165">
        <v>296.41000000000003</v>
      </c>
      <c r="H325" s="165">
        <v>365.71</v>
      </c>
      <c r="I325" s="165">
        <v>49736.56</v>
      </c>
      <c r="J325" s="303">
        <f>I325/$I$811</f>
        <v>2.9051557700133252E-3</v>
      </c>
    </row>
    <row r="326" spans="1:10" ht="52.8" x14ac:dyDescent="0.25">
      <c r="A326" s="158" t="s">
        <v>1058</v>
      </c>
      <c r="B326" s="1" t="s">
        <v>380</v>
      </c>
      <c r="C326" s="1" t="s">
        <v>15</v>
      </c>
      <c r="D326" s="1" t="s">
        <v>381</v>
      </c>
      <c r="E326" s="336" t="s">
        <v>41</v>
      </c>
      <c r="F326" s="164">
        <v>225</v>
      </c>
      <c r="G326" s="165">
        <v>477.26</v>
      </c>
      <c r="H326" s="165">
        <v>588.84</v>
      </c>
      <c r="I326" s="165">
        <v>132489</v>
      </c>
      <c r="J326" s="303">
        <f>I326/$I$811</f>
        <v>7.7387978342952444E-3</v>
      </c>
    </row>
    <row r="327" spans="1:10" ht="26.1" customHeight="1" x14ac:dyDescent="0.25">
      <c r="A327" s="158" t="s">
        <v>1059</v>
      </c>
      <c r="B327" s="1" t="s">
        <v>46</v>
      </c>
      <c r="C327" s="1" t="s">
        <v>39</v>
      </c>
      <c r="D327" s="1" t="s">
        <v>47</v>
      </c>
      <c r="E327" s="336" t="s">
        <v>48</v>
      </c>
      <c r="F327" s="164">
        <v>8</v>
      </c>
      <c r="G327" s="165">
        <v>2576.3200000000002</v>
      </c>
      <c r="H327" s="165">
        <v>3178.66</v>
      </c>
      <c r="I327" s="165">
        <v>25429.279999999999</v>
      </c>
      <c r="J327" s="303">
        <f>I327/$I$811</f>
        <v>1.485346383410603E-3</v>
      </c>
    </row>
    <row r="328" spans="1:10" ht="26.1" customHeight="1" x14ac:dyDescent="0.25">
      <c r="A328" s="158" t="s">
        <v>1060</v>
      </c>
      <c r="B328" s="1" t="s">
        <v>878</v>
      </c>
      <c r="C328" s="1" t="s">
        <v>39</v>
      </c>
      <c r="D328" s="1" t="s">
        <v>879</v>
      </c>
      <c r="E328" s="336" t="s">
        <v>48</v>
      </c>
      <c r="F328" s="164">
        <v>3</v>
      </c>
      <c r="G328" s="165">
        <v>3000.4</v>
      </c>
      <c r="H328" s="165">
        <v>3701.89</v>
      </c>
      <c r="I328" s="165">
        <v>11105.67</v>
      </c>
      <c r="J328" s="303">
        <f>I328/$I$811</f>
        <v>6.486918532436479E-4</v>
      </c>
    </row>
    <row r="329" spans="1:10" ht="66" x14ac:dyDescent="0.25">
      <c r="A329" s="158" t="s">
        <v>1061</v>
      </c>
      <c r="B329" s="1" t="s">
        <v>49</v>
      </c>
      <c r="C329" s="1" t="s">
        <v>15</v>
      </c>
      <c r="D329" s="1" t="s">
        <v>50</v>
      </c>
      <c r="E329" s="336" t="s">
        <v>31</v>
      </c>
      <c r="F329" s="164">
        <v>308.52</v>
      </c>
      <c r="G329" s="165">
        <v>20.75</v>
      </c>
      <c r="H329" s="165">
        <v>25.6</v>
      </c>
      <c r="I329" s="165">
        <v>7898.11</v>
      </c>
      <c r="J329" s="303">
        <f>I329/$I$811</f>
        <v>4.6133548115711952E-4</v>
      </c>
    </row>
    <row r="330" spans="1:10" ht="26.1" customHeight="1" x14ac:dyDescent="0.25">
      <c r="A330" s="145" t="s">
        <v>1062</v>
      </c>
      <c r="B330" s="140" t="s">
        <v>11</v>
      </c>
      <c r="C330" s="140"/>
      <c r="D330" s="140" t="s">
        <v>52</v>
      </c>
      <c r="E330" s="141"/>
      <c r="F330" s="183"/>
      <c r="G330" s="184"/>
      <c r="H330" s="184"/>
      <c r="I330" s="184">
        <v>177119.82</v>
      </c>
      <c r="J330" s="302">
        <f>I330/$I$811</f>
        <v>1.0345722885875534E-2</v>
      </c>
    </row>
    <row r="331" spans="1:10" ht="26.1" customHeight="1" x14ac:dyDescent="0.25">
      <c r="A331" s="158" t="s">
        <v>1063</v>
      </c>
      <c r="B331" s="1" t="s">
        <v>54</v>
      </c>
      <c r="C331" s="1" t="s">
        <v>15</v>
      </c>
      <c r="D331" s="1" t="s">
        <v>55</v>
      </c>
      <c r="E331" s="336" t="s">
        <v>17</v>
      </c>
      <c r="F331" s="164">
        <v>1277.46</v>
      </c>
      <c r="G331" s="165">
        <v>112.38</v>
      </c>
      <c r="H331" s="165">
        <v>138.65</v>
      </c>
      <c r="I331" s="165">
        <v>177119.82</v>
      </c>
      <c r="J331" s="303">
        <f>I331/$I$811</f>
        <v>1.0345722885875534E-2</v>
      </c>
    </row>
    <row r="332" spans="1:10" ht="26.1" customHeight="1" x14ac:dyDescent="0.25">
      <c r="A332" s="145" t="s">
        <v>1775</v>
      </c>
      <c r="B332" s="140" t="s">
        <v>11</v>
      </c>
      <c r="C332" s="140"/>
      <c r="D332" s="140" t="s">
        <v>56</v>
      </c>
      <c r="E332" s="141"/>
      <c r="F332" s="183"/>
      <c r="G332" s="184"/>
      <c r="H332" s="184"/>
      <c r="I332" s="184">
        <v>7864.68</v>
      </c>
      <c r="J332" s="302">
        <f>I332/$I$811</f>
        <v>4.5938280575312008E-4</v>
      </c>
    </row>
    <row r="333" spans="1:10" ht="26.1" customHeight="1" x14ac:dyDescent="0.25">
      <c r="A333" s="158" t="s">
        <v>1064</v>
      </c>
      <c r="B333" s="1" t="s">
        <v>58</v>
      </c>
      <c r="C333" s="1" t="s">
        <v>39</v>
      </c>
      <c r="D333" s="1" t="s">
        <v>59</v>
      </c>
      <c r="E333" s="336" t="s">
        <v>60</v>
      </c>
      <c r="F333" s="164">
        <v>6</v>
      </c>
      <c r="G333" s="165">
        <v>549.02</v>
      </c>
      <c r="H333" s="165">
        <v>677.38</v>
      </c>
      <c r="I333" s="165">
        <v>4064.28</v>
      </c>
      <c r="J333" s="303">
        <f>I333/$I$811</f>
        <v>2.373981331428985E-4</v>
      </c>
    </row>
    <row r="334" spans="1:10" ht="26.1" customHeight="1" x14ac:dyDescent="0.25">
      <c r="A334" s="158" t="s">
        <v>1065</v>
      </c>
      <c r="B334" s="1" t="s">
        <v>61</v>
      </c>
      <c r="C334" s="1" t="s">
        <v>39</v>
      </c>
      <c r="D334" s="1" t="s">
        <v>62</v>
      </c>
      <c r="E334" s="336" t="s">
        <v>48</v>
      </c>
      <c r="F334" s="164">
        <v>6</v>
      </c>
      <c r="G334" s="165">
        <v>513.38</v>
      </c>
      <c r="H334" s="165">
        <v>633.4</v>
      </c>
      <c r="I334" s="165">
        <v>3800.4</v>
      </c>
      <c r="J334" s="303">
        <f>I334/$I$811</f>
        <v>2.2198467261022158E-4</v>
      </c>
    </row>
    <row r="335" spans="1:10" ht="26.1" customHeight="1" x14ac:dyDescent="0.25">
      <c r="A335" s="145" t="s">
        <v>1776</v>
      </c>
      <c r="B335" s="140" t="s">
        <v>11</v>
      </c>
      <c r="C335" s="140"/>
      <c r="D335" s="140" t="s">
        <v>63</v>
      </c>
      <c r="E335" s="141"/>
      <c r="F335" s="183"/>
      <c r="G335" s="184"/>
      <c r="H335" s="184"/>
      <c r="I335" s="184">
        <v>1724.31</v>
      </c>
      <c r="J335" s="302">
        <f>I335/$I$811</f>
        <v>1.0071844827611071E-4</v>
      </c>
    </row>
    <row r="336" spans="1:10" ht="26.1" customHeight="1" x14ac:dyDescent="0.25">
      <c r="A336" s="158" t="s">
        <v>1066</v>
      </c>
      <c r="B336" s="1" t="s">
        <v>64</v>
      </c>
      <c r="C336" s="1" t="s">
        <v>15</v>
      </c>
      <c r="D336" s="1" t="s">
        <v>65</v>
      </c>
      <c r="E336" s="336" t="s">
        <v>17</v>
      </c>
      <c r="F336" s="164">
        <v>1815.07</v>
      </c>
      <c r="G336" s="165">
        <v>0.77</v>
      </c>
      <c r="H336" s="165">
        <v>0.95</v>
      </c>
      <c r="I336" s="165">
        <v>1724.31</v>
      </c>
      <c r="J336" s="303">
        <f>I336/$I$811</f>
        <v>1.0071844827611071E-4</v>
      </c>
    </row>
    <row r="337" spans="1:10" ht="26.1" customHeight="1" x14ac:dyDescent="0.25">
      <c r="A337" s="282">
        <v>17</v>
      </c>
      <c r="B337" s="272" t="s">
        <v>11</v>
      </c>
      <c r="C337" s="272"/>
      <c r="D337" s="272" t="s">
        <v>1069</v>
      </c>
      <c r="E337" s="273"/>
      <c r="F337" s="276"/>
      <c r="G337" s="275"/>
      <c r="H337" s="275"/>
      <c r="I337" s="275">
        <f>I338+I342+I345+I351+I353+I355</f>
        <v>490306.7</v>
      </c>
      <c r="J337" s="305">
        <f>I337/$I$811</f>
        <v>2.8639241205688382E-2</v>
      </c>
    </row>
    <row r="338" spans="1:10" ht="26.1" customHeight="1" x14ac:dyDescent="0.25">
      <c r="A338" s="145" t="s">
        <v>1070</v>
      </c>
      <c r="B338" s="140" t="s">
        <v>11</v>
      </c>
      <c r="C338" s="140"/>
      <c r="D338" s="140" t="s">
        <v>12</v>
      </c>
      <c r="E338" s="141"/>
      <c r="F338" s="142"/>
      <c r="G338" s="184"/>
      <c r="H338" s="184"/>
      <c r="I338" s="184">
        <v>12880.56</v>
      </c>
      <c r="J338" s="302">
        <f>I338/$I$811</f>
        <v>7.5236472335446676E-4</v>
      </c>
    </row>
    <row r="339" spans="1:10" ht="26.1" customHeight="1" x14ac:dyDescent="0.25">
      <c r="A339" s="158" t="s">
        <v>971</v>
      </c>
      <c r="B339" s="1" t="s">
        <v>14</v>
      </c>
      <c r="C339" s="1" t="s">
        <v>15</v>
      </c>
      <c r="D339" s="1" t="s">
        <v>16</v>
      </c>
      <c r="E339" s="336" t="s">
        <v>17</v>
      </c>
      <c r="F339" s="164">
        <v>6</v>
      </c>
      <c r="G339" s="165">
        <v>507.9</v>
      </c>
      <c r="H339" s="165">
        <v>626.64</v>
      </c>
      <c r="I339" s="165">
        <v>3759.84</v>
      </c>
      <c r="J339" s="303">
        <f>I339/$I$811</f>
        <v>2.1961552769887788E-4</v>
      </c>
    </row>
    <row r="340" spans="1:10" ht="39.6" x14ac:dyDescent="0.25">
      <c r="A340" s="158" t="s">
        <v>972</v>
      </c>
      <c r="B340" s="1" t="s">
        <v>19</v>
      </c>
      <c r="C340" s="1" t="s">
        <v>15</v>
      </c>
      <c r="D340" s="1" t="s">
        <v>20</v>
      </c>
      <c r="E340" s="336" t="s">
        <v>17</v>
      </c>
      <c r="F340" s="164">
        <v>3416</v>
      </c>
      <c r="G340" s="165">
        <v>0.73</v>
      </c>
      <c r="H340" s="165">
        <v>0.9</v>
      </c>
      <c r="I340" s="165">
        <v>3074.4</v>
      </c>
      <c r="J340" s="303">
        <f>I340/$I$811</f>
        <v>1.7957838055806369E-4</v>
      </c>
    </row>
    <row r="341" spans="1:10" ht="26.1" customHeight="1" x14ac:dyDescent="0.25">
      <c r="A341" s="158" t="s">
        <v>973</v>
      </c>
      <c r="B341" s="1" t="s">
        <v>22</v>
      </c>
      <c r="C341" s="1" t="s">
        <v>23</v>
      </c>
      <c r="D341" s="1" t="s">
        <v>24</v>
      </c>
      <c r="E341" s="336" t="s">
        <v>17</v>
      </c>
      <c r="F341" s="164">
        <v>3416</v>
      </c>
      <c r="G341" s="165">
        <v>1.44</v>
      </c>
      <c r="H341" s="165">
        <v>1.77</v>
      </c>
      <c r="I341" s="165">
        <v>6046.32</v>
      </c>
      <c r="J341" s="303">
        <f>I341/$I$811</f>
        <v>3.5317081509752521E-4</v>
      </c>
    </row>
    <row r="342" spans="1:10" ht="26.1" customHeight="1" x14ac:dyDescent="0.25">
      <c r="A342" s="145" t="s">
        <v>1071</v>
      </c>
      <c r="B342" s="140" t="s">
        <v>11</v>
      </c>
      <c r="C342" s="140"/>
      <c r="D342" s="140" t="s">
        <v>26</v>
      </c>
      <c r="E342" s="141"/>
      <c r="F342" s="183"/>
      <c r="G342" s="184"/>
      <c r="H342" s="184"/>
      <c r="I342" s="184">
        <v>73532.81</v>
      </c>
      <c r="J342" s="302">
        <f>I342/$I$811</f>
        <v>4.2951154494157533E-3</v>
      </c>
    </row>
    <row r="343" spans="1:10" ht="26.1" customHeight="1" x14ac:dyDescent="0.25">
      <c r="A343" s="158" t="s">
        <v>974</v>
      </c>
      <c r="B343" s="1" t="s">
        <v>28</v>
      </c>
      <c r="C343" s="1" t="s">
        <v>29</v>
      </c>
      <c r="D343" s="1" t="s">
        <v>30</v>
      </c>
      <c r="E343" s="336" t="s">
        <v>31</v>
      </c>
      <c r="F343" s="164">
        <v>341.6</v>
      </c>
      <c r="G343" s="165">
        <v>167.34</v>
      </c>
      <c r="H343" s="165">
        <v>206.46</v>
      </c>
      <c r="I343" s="165">
        <v>70526.73</v>
      </c>
      <c r="J343" s="303">
        <f>I343/$I$811</f>
        <v>4.1195276995367571E-3</v>
      </c>
    </row>
    <row r="344" spans="1:10" ht="52.8" x14ac:dyDescent="0.25">
      <c r="A344" s="158" t="s">
        <v>975</v>
      </c>
      <c r="B344" s="1" t="s">
        <v>33</v>
      </c>
      <c r="C344" s="1" t="s">
        <v>15</v>
      </c>
      <c r="D344" s="1" t="s">
        <v>34</v>
      </c>
      <c r="E344" s="336" t="s">
        <v>31</v>
      </c>
      <c r="F344" s="164">
        <v>341.6</v>
      </c>
      <c r="G344" s="165">
        <v>7.14</v>
      </c>
      <c r="H344" s="165">
        <v>8.8000000000000007</v>
      </c>
      <c r="I344" s="165">
        <v>3006.08</v>
      </c>
      <c r="J344" s="303">
        <f>I344/$I$811</f>
        <v>1.7558774987899559E-4</v>
      </c>
    </row>
    <row r="345" spans="1:10" ht="26.1" customHeight="1" x14ac:dyDescent="0.25">
      <c r="A345" s="145" t="s">
        <v>1072</v>
      </c>
      <c r="B345" s="140" t="s">
        <v>11</v>
      </c>
      <c r="C345" s="140"/>
      <c r="D345" s="140" t="s">
        <v>36</v>
      </c>
      <c r="E345" s="141"/>
      <c r="F345" s="183"/>
      <c r="G345" s="184"/>
      <c r="H345" s="184"/>
      <c r="I345" s="184">
        <v>118327.17</v>
      </c>
      <c r="J345" s="302">
        <f>I345/$I$811</f>
        <v>6.9115930147731902E-3</v>
      </c>
    </row>
    <row r="346" spans="1:10" ht="45" customHeight="1" x14ac:dyDescent="0.25">
      <c r="A346" s="158" t="s">
        <v>368</v>
      </c>
      <c r="B346" s="1" t="s">
        <v>38</v>
      </c>
      <c r="C346" s="1" t="s">
        <v>39</v>
      </c>
      <c r="D346" s="1" t="s">
        <v>40</v>
      </c>
      <c r="E346" s="336" t="s">
        <v>41</v>
      </c>
      <c r="F346" s="164">
        <v>818</v>
      </c>
      <c r="G346" s="165">
        <v>74.47</v>
      </c>
      <c r="H346" s="165">
        <v>91.88</v>
      </c>
      <c r="I346" s="165">
        <v>75157.84</v>
      </c>
      <c r="J346" s="303">
        <f>I346/$I$811</f>
        <v>4.3900348664591658E-3</v>
      </c>
    </row>
    <row r="347" spans="1:10" ht="52.8" x14ac:dyDescent="0.25">
      <c r="A347" s="158" t="s">
        <v>996</v>
      </c>
      <c r="B347" s="1" t="s">
        <v>43</v>
      </c>
      <c r="C347" s="1" t="s">
        <v>15</v>
      </c>
      <c r="D347" s="1" t="s">
        <v>44</v>
      </c>
      <c r="E347" s="336" t="s">
        <v>31</v>
      </c>
      <c r="F347" s="164">
        <v>77</v>
      </c>
      <c r="G347" s="165">
        <v>9.2799999999999994</v>
      </c>
      <c r="H347" s="165">
        <v>11.44</v>
      </c>
      <c r="I347" s="165">
        <v>880.88</v>
      </c>
      <c r="J347" s="303">
        <f>I347/$I$811</f>
        <v>5.1452967689951582E-5</v>
      </c>
    </row>
    <row r="348" spans="1:10" ht="52.8" x14ac:dyDescent="0.25">
      <c r="A348" s="158" t="s">
        <v>997</v>
      </c>
      <c r="B348" s="1" t="s">
        <v>313</v>
      </c>
      <c r="C348" s="1" t="s">
        <v>15</v>
      </c>
      <c r="D348" s="1" t="s">
        <v>314</v>
      </c>
      <c r="E348" s="336" t="s">
        <v>41</v>
      </c>
      <c r="F348" s="164">
        <v>77</v>
      </c>
      <c r="G348" s="165">
        <v>296.41000000000003</v>
      </c>
      <c r="H348" s="165">
        <v>365.71</v>
      </c>
      <c r="I348" s="165">
        <v>28159.67</v>
      </c>
      <c r="J348" s="303">
        <f>I348/$I$811</f>
        <v>1.6448308403751916E-3</v>
      </c>
    </row>
    <row r="349" spans="1:10" ht="26.1" customHeight="1" x14ac:dyDescent="0.25">
      <c r="A349" s="158" t="s">
        <v>998</v>
      </c>
      <c r="B349" s="1" t="s">
        <v>46</v>
      </c>
      <c r="C349" s="1" t="s">
        <v>39</v>
      </c>
      <c r="D349" s="1" t="s">
        <v>47</v>
      </c>
      <c r="E349" s="336" t="s">
        <v>48</v>
      </c>
      <c r="F349" s="164">
        <v>4</v>
      </c>
      <c r="G349" s="165">
        <v>2576.3200000000002</v>
      </c>
      <c r="H349" s="165">
        <v>3178.66</v>
      </c>
      <c r="I349" s="165">
        <v>12714.64</v>
      </c>
      <c r="J349" s="303">
        <f>I349/$I$811</f>
        <v>7.4267319170530149E-4</v>
      </c>
    </row>
    <row r="350" spans="1:10" ht="66" x14ac:dyDescent="0.25">
      <c r="A350" s="158" t="s">
        <v>999</v>
      </c>
      <c r="B350" s="1" t="s">
        <v>49</v>
      </c>
      <c r="C350" s="1" t="s">
        <v>15</v>
      </c>
      <c r="D350" s="1" t="s">
        <v>50</v>
      </c>
      <c r="E350" s="336" t="s">
        <v>31</v>
      </c>
      <c r="F350" s="164">
        <v>55.24</v>
      </c>
      <c r="G350" s="165">
        <v>20.75</v>
      </c>
      <c r="H350" s="165">
        <v>25.6</v>
      </c>
      <c r="I350" s="165">
        <v>1414.14</v>
      </c>
      <c r="J350" s="303">
        <f>I350/$I$811</f>
        <v>8.2601148543579297E-5</v>
      </c>
    </row>
    <row r="351" spans="1:10" ht="26.1" customHeight="1" x14ac:dyDescent="0.25">
      <c r="A351" s="145" t="s">
        <v>1073</v>
      </c>
      <c r="B351" s="140" t="s">
        <v>11</v>
      </c>
      <c r="C351" s="140"/>
      <c r="D351" s="140" t="s">
        <v>52</v>
      </c>
      <c r="E351" s="141"/>
      <c r="F351" s="183"/>
      <c r="G351" s="184"/>
      <c r="H351" s="184"/>
      <c r="I351" s="184">
        <v>278256.68</v>
      </c>
      <c r="J351" s="302">
        <f>I351/$I$811</f>
        <v>1.625321492774634E-2</v>
      </c>
    </row>
    <row r="352" spans="1:10" ht="26.1" customHeight="1" x14ac:dyDescent="0.25">
      <c r="A352" s="158" t="s">
        <v>374</v>
      </c>
      <c r="B352" s="1" t="s">
        <v>54</v>
      </c>
      <c r="C352" s="1" t="s">
        <v>15</v>
      </c>
      <c r="D352" s="1" t="s">
        <v>55</v>
      </c>
      <c r="E352" s="336" t="s">
        <v>17</v>
      </c>
      <c r="F352" s="164">
        <v>2006.9</v>
      </c>
      <c r="G352" s="165">
        <v>112.38</v>
      </c>
      <c r="H352" s="165">
        <v>138.65</v>
      </c>
      <c r="I352" s="165">
        <v>278256.68</v>
      </c>
      <c r="J352" s="303">
        <f>I352/$I$811</f>
        <v>1.625321492774634E-2</v>
      </c>
    </row>
    <row r="353" spans="1:10" ht="26.1" customHeight="1" x14ac:dyDescent="0.25">
      <c r="A353" s="145" t="s">
        <v>1777</v>
      </c>
      <c r="B353" s="140" t="s">
        <v>11</v>
      </c>
      <c r="C353" s="140"/>
      <c r="D353" s="140" t="s">
        <v>56</v>
      </c>
      <c r="E353" s="141"/>
      <c r="F353" s="183"/>
      <c r="G353" s="184"/>
      <c r="H353" s="184"/>
      <c r="I353" s="184">
        <v>4064.28</v>
      </c>
      <c r="J353" s="302">
        <f>I353/$I$811</f>
        <v>2.373981331428985E-4</v>
      </c>
    </row>
    <row r="354" spans="1:10" ht="26.1" customHeight="1" x14ac:dyDescent="0.25">
      <c r="A354" s="158" t="s">
        <v>376</v>
      </c>
      <c r="B354" s="1" t="s">
        <v>58</v>
      </c>
      <c r="C354" s="1" t="s">
        <v>39</v>
      </c>
      <c r="D354" s="1" t="s">
        <v>59</v>
      </c>
      <c r="E354" s="336" t="s">
        <v>60</v>
      </c>
      <c r="F354" s="164">
        <v>6</v>
      </c>
      <c r="G354" s="165">
        <v>549.02</v>
      </c>
      <c r="H354" s="165">
        <v>677.38</v>
      </c>
      <c r="I354" s="165">
        <v>4064.28</v>
      </c>
      <c r="J354" s="303">
        <f>I354/$I$811</f>
        <v>2.373981331428985E-4</v>
      </c>
    </row>
    <row r="355" spans="1:10" ht="26.1" customHeight="1" x14ac:dyDescent="0.25">
      <c r="A355" s="145" t="s">
        <v>1778</v>
      </c>
      <c r="B355" s="140" t="s">
        <v>11</v>
      </c>
      <c r="C355" s="140"/>
      <c r="D355" s="140" t="s">
        <v>63</v>
      </c>
      <c r="E355" s="141"/>
      <c r="F355" s="183"/>
      <c r="G355" s="184"/>
      <c r="H355" s="184"/>
      <c r="I355" s="184">
        <v>3245.2</v>
      </c>
      <c r="J355" s="302">
        <f>I355/$I$811</f>
        <v>1.8955495725573389E-4</v>
      </c>
    </row>
    <row r="356" spans="1:10" ht="26.1" customHeight="1" x14ac:dyDescent="0.25">
      <c r="A356" s="158" t="s">
        <v>379</v>
      </c>
      <c r="B356" s="1" t="s">
        <v>64</v>
      </c>
      <c r="C356" s="1" t="s">
        <v>15</v>
      </c>
      <c r="D356" s="1" t="s">
        <v>65</v>
      </c>
      <c r="E356" s="336" t="s">
        <v>17</v>
      </c>
      <c r="F356" s="164">
        <v>3416</v>
      </c>
      <c r="G356" s="165">
        <v>0.77</v>
      </c>
      <c r="H356" s="165">
        <v>0.95</v>
      </c>
      <c r="I356" s="165">
        <v>3245.2</v>
      </c>
      <c r="J356" s="303">
        <f>I356/$I$811</f>
        <v>1.8955495725573389E-4</v>
      </c>
    </row>
    <row r="357" spans="1:10" ht="26.1" customHeight="1" x14ac:dyDescent="0.25">
      <c r="A357" s="282">
        <v>18</v>
      </c>
      <c r="B357" s="272" t="s">
        <v>11</v>
      </c>
      <c r="C357" s="272"/>
      <c r="D357" s="272" t="s">
        <v>1076</v>
      </c>
      <c r="E357" s="273"/>
      <c r="F357" s="276"/>
      <c r="G357" s="275"/>
      <c r="H357" s="275"/>
      <c r="I357" s="275">
        <f>I358+I362+I365+I367+I369+I371</f>
        <v>478177.2</v>
      </c>
      <c r="J357" s="305">
        <f>I357/$I$811</f>
        <v>2.7930746550803191E-2</v>
      </c>
    </row>
    <row r="358" spans="1:10" ht="26.1" customHeight="1" x14ac:dyDescent="0.25">
      <c r="A358" s="145" t="s">
        <v>1077</v>
      </c>
      <c r="B358" s="140" t="s">
        <v>11</v>
      </c>
      <c r="C358" s="140"/>
      <c r="D358" s="140" t="s">
        <v>12</v>
      </c>
      <c r="E358" s="141"/>
      <c r="F358" s="142"/>
      <c r="G358" s="184"/>
      <c r="H358" s="184"/>
      <c r="I358" s="184">
        <v>13521.36</v>
      </c>
      <c r="J358" s="302">
        <f>I358/$I$811</f>
        <v>7.8979440923190869E-4</v>
      </c>
    </row>
    <row r="359" spans="1:10" ht="26.1" customHeight="1" x14ac:dyDescent="0.25">
      <c r="A359" s="158" t="s">
        <v>1078</v>
      </c>
      <c r="B359" s="1" t="s">
        <v>14</v>
      </c>
      <c r="C359" s="1" t="s">
        <v>15</v>
      </c>
      <c r="D359" s="1" t="s">
        <v>16</v>
      </c>
      <c r="E359" s="336" t="s">
        <v>17</v>
      </c>
      <c r="F359" s="164">
        <v>6</v>
      </c>
      <c r="G359" s="165">
        <v>507.9</v>
      </c>
      <c r="H359" s="165">
        <v>626.64</v>
      </c>
      <c r="I359" s="165">
        <v>3759.84</v>
      </c>
      <c r="J359" s="303">
        <f>I359/$I$811</f>
        <v>2.1961552769887788E-4</v>
      </c>
    </row>
    <row r="360" spans="1:10" ht="39.6" x14ac:dyDescent="0.25">
      <c r="A360" s="158" t="s">
        <v>1079</v>
      </c>
      <c r="B360" s="1" t="s">
        <v>19</v>
      </c>
      <c r="C360" s="1" t="s">
        <v>15</v>
      </c>
      <c r="D360" s="1" t="s">
        <v>20</v>
      </c>
      <c r="E360" s="336" t="s">
        <v>17</v>
      </c>
      <c r="F360" s="164">
        <v>3656</v>
      </c>
      <c r="G360" s="165">
        <v>0.73</v>
      </c>
      <c r="H360" s="165">
        <v>0.9</v>
      </c>
      <c r="I360" s="165">
        <v>3290.4</v>
      </c>
      <c r="J360" s="303">
        <f>I360/$I$811</f>
        <v>1.9219512860663959E-4</v>
      </c>
    </row>
    <row r="361" spans="1:10" ht="27.75" customHeight="1" x14ac:dyDescent="0.25">
      <c r="A361" s="158" t="s">
        <v>1080</v>
      </c>
      <c r="B361" s="1" t="s">
        <v>22</v>
      </c>
      <c r="C361" s="1" t="s">
        <v>23</v>
      </c>
      <c r="D361" s="1" t="s">
        <v>24</v>
      </c>
      <c r="E361" s="336" t="s">
        <v>17</v>
      </c>
      <c r="F361" s="164">
        <v>3656</v>
      </c>
      <c r="G361" s="165">
        <v>1.44</v>
      </c>
      <c r="H361" s="165">
        <v>1.77</v>
      </c>
      <c r="I361" s="165">
        <v>6471.12</v>
      </c>
      <c r="J361" s="303">
        <f>I361/$I$811</f>
        <v>3.7798375292639119E-4</v>
      </c>
    </row>
    <row r="362" spans="1:10" ht="26.1" customHeight="1" x14ac:dyDescent="0.25">
      <c r="A362" s="145" t="s">
        <v>1081</v>
      </c>
      <c r="B362" s="140" t="s">
        <v>11</v>
      </c>
      <c r="C362" s="140"/>
      <c r="D362" s="140" t="s">
        <v>26</v>
      </c>
      <c r="E362" s="141"/>
      <c r="F362" s="183"/>
      <c r="G362" s="184"/>
      <c r="H362" s="184"/>
      <c r="I362" s="184">
        <v>78699.05</v>
      </c>
      <c r="J362" s="302">
        <f>I362/$I$811</f>
        <v>4.5968800255198027E-3</v>
      </c>
    </row>
    <row r="363" spans="1:10" ht="26.1" customHeight="1" x14ac:dyDescent="0.25">
      <c r="A363" s="158" t="s">
        <v>1082</v>
      </c>
      <c r="B363" s="1" t="s">
        <v>28</v>
      </c>
      <c r="C363" s="1" t="s">
        <v>29</v>
      </c>
      <c r="D363" s="1" t="s">
        <v>30</v>
      </c>
      <c r="E363" s="336" t="s">
        <v>31</v>
      </c>
      <c r="F363" s="164">
        <v>365.6</v>
      </c>
      <c r="G363" s="165">
        <v>167.34</v>
      </c>
      <c r="H363" s="165">
        <v>206.46</v>
      </c>
      <c r="I363" s="165">
        <v>75481.77</v>
      </c>
      <c r="J363" s="303">
        <f>I363/$I$811</f>
        <v>4.4089558997710892E-3</v>
      </c>
    </row>
    <row r="364" spans="1:10" ht="52.8" x14ac:dyDescent="0.25">
      <c r="A364" s="158" t="s">
        <v>1083</v>
      </c>
      <c r="B364" s="1" t="s">
        <v>33</v>
      </c>
      <c r="C364" s="1" t="s">
        <v>15</v>
      </c>
      <c r="D364" s="1" t="s">
        <v>34</v>
      </c>
      <c r="E364" s="336" t="s">
        <v>31</v>
      </c>
      <c r="F364" s="164">
        <v>365.6</v>
      </c>
      <c r="G364" s="165">
        <v>7.14</v>
      </c>
      <c r="H364" s="165">
        <v>8.8000000000000007</v>
      </c>
      <c r="I364" s="165">
        <v>3217.28</v>
      </c>
      <c r="J364" s="303">
        <f>I364/$I$811</f>
        <v>1.8792412574871427E-4</v>
      </c>
    </row>
    <row r="365" spans="1:10" ht="26.1" customHeight="1" x14ac:dyDescent="0.25">
      <c r="A365" s="145" t="s">
        <v>1084</v>
      </c>
      <c r="B365" s="140" t="s">
        <v>11</v>
      </c>
      <c r="C365" s="140"/>
      <c r="D365" s="140" t="s">
        <v>36</v>
      </c>
      <c r="E365" s="141"/>
      <c r="F365" s="183"/>
      <c r="G365" s="184"/>
      <c r="H365" s="184"/>
      <c r="I365" s="184">
        <v>79935.600000000006</v>
      </c>
      <c r="J365" s="302">
        <f>I365/$I$811</f>
        <v>4.6691079875543703E-3</v>
      </c>
    </row>
    <row r="366" spans="1:10" ht="42.75" customHeight="1" x14ac:dyDescent="0.25">
      <c r="A366" s="158" t="s">
        <v>1085</v>
      </c>
      <c r="B366" s="1" t="s">
        <v>38</v>
      </c>
      <c r="C366" s="1" t="s">
        <v>39</v>
      </c>
      <c r="D366" s="1" t="s">
        <v>40</v>
      </c>
      <c r="E366" s="336" t="s">
        <v>41</v>
      </c>
      <c r="F366" s="164">
        <v>870</v>
      </c>
      <c r="G366" s="165">
        <v>74.47</v>
      </c>
      <c r="H366" s="165">
        <v>91.88</v>
      </c>
      <c r="I366" s="165">
        <v>79935.600000000006</v>
      </c>
      <c r="J366" s="303">
        <f>I366/$I$811</f>
        <v>4.6691079875543703E-3</v>
      </c>
    </row>
    <row r="367" spans="1:10" ht="26.1" customHeight="1" x14ac:dyDescent="0.25">
      <c r="A367" s="145" t="s">
        <v>1086</v>
      </c>
      <c r="B367" s="140" t="s">
        <v>11</v>
      </c>
      <c r="C367" s="140"/>
      <c r="D367" s="140" t="s">
        <v>52</v>
      </c>
      <c r="E367" s="141"/>
      <c r="F367" s="183"/>
      <c r="G367" s="184"/>
      <c r="H367" s="184"/>
      <c r="I367" s="184">
        <v>297806.33</v>
      </c>
      <c r="J367" s="302">
        <f>I367/$I$811</f>
        <v>1.7395127004078942E-2</v>
      </c>
    </row>
    <row r="368" spans="1:10" ht="26.1" customHeight="1" x14ac:dyDescent="0.25">
      <c r="A368" s="158" t="s">
        <v>1087</v>
      </c>
      <c r="B368" s="1" t="s">
        <v>54</v>
      </c>
      <c r="C368" s="1" t="s">
        <v>15</v>
      </c>
      <c r="D368" s="1" t="s">
        <v>55</v>
      </c>
      <c r="E368" s="336" t="s">
        <v>17</v>
      </c>
      <c r="F368" s="164">
        <v>2147.9</v>
      </c>
      <c r="G368" s="165">
        <v>112.38</v>
      </c>
      <c r="H368" s="165">
        <v>138.65</v>
      </c>
      <c r="I368" s="165">
        <v>297806.33</v>
      </c>
      <c r="J368" s="303">
        <f>I368/$I$811</f>
        <v>1.7395127004078942E-2</v>
      </c>
    </row>
    <row r="369" spans="1:10" ht="26.1" customHeight="1" x14ac:dyDescent="0.25">
      <c r="A369" s="145" t="s">
        <v>1779</v>
      </c>
      <c r="B369" s="140" t="s">
        <v>11</v>
      </c>
      <c r="C369" s="140"/>
      <c r="D369" s="140" t="s">
        <v>56</v>
      </c>
      <c r="E369" s="141"/>
      <c r="F369" s="183"/>
      <c r="G369" s="184"/>
      <c r="H369" s="184"/>
      <c r="I369" s="184">
        <v>4741.66</v>
      </c>
      <c r="J369" s="302">
        <f>I369/$I$811</f>
        <v>2.7696448866671488E-4</v>
      </c>
    </row>
    <row r="370" spans="1:10" ht="26.1" customHeight="1" x14ac:dyDescent="0.25">
      <c r="A370" s="158" t="s">
        <v>1088</v>
      </c>
      <c r="B370" s="1" t="s">
        <v>58</v>
      </c>
      <c r="C370" s="1" t="s">
        <v>39</v>
      </c>
      <c r="D370" s="1" t="s">
        <v>59</v>
      </c>
      <c r="E370" s="336" t="s">
        <v>60</v>
      </c>
      <c r="F370" s="164">
        <v>7</v>
      </c>
      <c r="G370" s="165">
        <v>549.02</v>
      </c>
      <c r="H370" s="165">
        <v>677.38</v>
      </c>
      <c r="I370" s="165">
        <v>4741.66</v>
      </c>
      <c r="J370" s="303">
        <f>I370/$I$811</f>
        <v>2.7696448866671488E-4</v>
      </c>
    </row>
    <row r="371" spans="1:10" ht="26.1" customHeight="1" x14ac:dyDescent="0.25">
      <c r="A371" s="145" t="s">
        <v>1780</v>
      </c>
      <c r="B371" s="140" t="s">
        <v>11</v>
      </c>
      <c r="C371" s="140"/>
      <c r="D371" s="140" t="s">
        <v>63</v>
      </c>
      <c r="E371" s="141"/>
      <c r="F371" s="183"/>
      <c r="G371" s="184"/>
      <c r="H371" s="184"/>
      <c r="I371" s="184">
        <v>3473.2</v>
      </c>
      <c r="J371" s="302">
        <f>I371/$I$811</f>
        <v>2.0287263575145288E-4</v>
      </c>
    </row>
    <row r="372" spans="1:10" ht="26.1" customHeight="1" x14ac:dyDescent="0.25">
      <c r="A372" s="158" t="s">
        <v>1089</v>
      </c>
      <c r="B372" s="1" t="s">
        <v>64</v>
      </c>
      <c r="C372" s="1" t="s">
        <v>15</v>
      </c>
      <c r="D372" s="1" t="s">
        <v>65</v>
      </c>
      <c r="E372" s="336" t="s">
        <v>17</v>
      </c>
      <c r="F372" s="164">
        <v>3656</v>
      </c>
      <c r="G372" s="165">
        <v>0.77</v>
      </c>
      <c r="H372" s="165">
        <v>0.95</v>
      </c>
      <c r="I372" s="165">
        <v>3473.2</v>
      </c>
      <c r="J372" s="303">
        <f>I372/$I$811</f>
        <v>2.0287263575145288E-4</v>
      </c>
    </row>
    <row r="373" spans="1:10" ht="26.1" customHeight="1" x14ac:dyDescent="0.25">
      <c r="A373" s="282">
        <v>19</v>
      </c>
      <c r="B373" s="272" t="s">
        <v>11</v>
      </c>
      <c r="C373" s="272"/>
      <c r="D373" s="272" t="s">
        <v>1151</v>
      </c>
      <c r="E373" s="273"/>
      <c r="F373" s="276"/>
      <c r="G373" s="275"/>
      <c r="H373" s="275"/>
      <c r="I373" s="275">
        <f>I374+I378+I381+I383+I385+I387</f>
        <v>322638</v>
      </c>
      <c r="J373" s="305">
        <f>I373/$I$811</f>
        <v>1.8845566467113113E-2</v>
      </c>
    </row>
    <row r="374" spans="1:10" ht="26.1" customHeight="1" x14ac:dyDescent="0.25">
      <c r="A374" s="145" t="s">
        <v>1160</v>
      </c>
      <c r="B374" s="140" t="s">
        <v>11</v>
      </c>
      <c r="C374" s="140"/>
      <c r="D374" s="140" t="s">
        <v>12</v>
      </c>
      <c r="E374" s="141"/>
      <c r="F374" s="142"/>
      <c r="G374" s="184"/>
      <c r="H374" s="184"/>
      <c r="I374" s="184">
        <v>8704.06</v>
      </c>
      <c r="J374" s="302">
        <f>I374/$I$811</f>
        <v>5.0841172231336836E-4</v>
      </c>
    </row>
    <row r="375" spans="1:10" ht="26.1" customHeight="1" x14ac:dyDescent="0.25">
      <c r="A375" s="158" t="s">
        <v>1161</v>
      </c>
      <c r="B375" s="1" t="s">
        <v>14</v>
      </c>
      <c r="C375" s="1" t="s">
        <v>15</v>
      </c>
      <c r="D375" s="1" t="s">
        <v>16</v>
      </c>
      <c r="E375" s="336" t="s">
        <v>17</v>
      </c>
      <c r="F375" s="164">
        <v>6</v>
      </c>
      <c r="G375" s="165">
        <v>507.9</v>
      </c>
      <c r="H375" s="165">
        <v>626.64</v>
      </c>
      <c r="I375" s="165">
        <v>3759.84</v>
      </c>
      <c r="J375" s="303">
        <f>I375/$I$811</f>
        <v>2.1961552769887788E-4</v>
      </c>
    </row>
    <row r="376" spans="1:10" ht="39.6" x14ac:dyDescent="0.25">
      <c r="A376" s="158" t="s">
        <v>1162</v>
      </c>
      <c r="B376" s="1" t="s">
        <v>19</v>
      </c>
      <c r="C376" s="1" t="s">
        <v>15</v>
      </c>
      <c r="D376" s="1" t="s">
        <v>20</v>
      </c>
      <c r="E376" s="336" t="s">
        <v>17</v>
      </c>
      <c r="F376" s="164">
        <v>1851.77</v>
      </c>
      <c r="G376" s="165">
        <v>0.73</v>
      </c>
      <c r="H376" s="165">
        <v>0.9</v>
      </c>
      <c r="I376" s="165">
        <v>1666.59</v>
      </c>
      <c r="J376" s="303">
        <f>I376/$I$811</f>
        <v>9.7346972825352378E-5</v>
      </c>
    </row>
    <row r="377" spans="1:10" ht="26.1" customHeight="1" x14ac:dyDescent="0.25">
      <c r="A377" s="158" t="s">
        <v>1163</v>
      </c>
      <c r="B377" s="1" t="s">
        <v>22</v>
      </c>
      <c r="C377" s="1" t="s">
        <v>23</v>
      </c>
      <c r="D377" s="1" t="s">
        <v>24</v>
      </c>
      <c r="E377" s="336" t="s">
        <v>17</v>
      </c>
      <c r="F377" s="164">
        <v>1851.77</v>
      </c>
      <c r="G377" s="165">
        <v>1.44</v>
      </c>
      <c r="H377" s="165">
        <v>1.77</v>
      </c>
      <c r="I377" s="165">
        <v>3277.63</v>
      </c>
      <c r="J377" s="303">
        <f>I377/$I$811</f>
        <v>1.9144922178913814E-4</v>
      </c>
    </row>
    <row r="378" spans="1:10" ht="26.1" customHeight="1" x14ac:dyDescent="0.25">
      <c r="A378" s="145" t="s">
        <v>1164</v>
      </c>
      <c r="B378" s="140" t="s">
        <v>11</v>
      </c>
      <c r="C378" s="140"/>
      <c r="D378" s="140" t="s">
        <v>26</v>
      </c>
      <c r="E378" s="141"/>
      <c r="F378" s="183"/>
      <c r="G378" s="184"/>
      <c r="H378" s="184"/>
      <c r="I378" s="184">
        <v>39861.839999999997</v>
      </c>
      <c r="J378" s="302">
        <f>I378/$I$811</f>
        <v>2.3283647779289113E-3</v>
      </c>
    </row>
    <row r="379" spans="1:10" ht="26.1" customHeight="1" x14ac:dyDescent="0.25">
      <c r="A379" s="158" t="s">
        <v>1165</v>
      </c>
      <c r="B379" s="1" t="s">
        <v>28</v>
      </c>
      <c r="C379" s="1" t="s">
        <v>29</v>
      </c>
      <c r="D379" s="1" t="s">
        <v>30</v>
      </c>
      <c r="E379" s="336" t="s">
        <v>31</v>
      </c>
      <c r="F379" s="164">
        <v>185.18</v>
      </c>
      <c r="G379" s="165">
        <v>167.34</v>
      </c>
      <c r="H379" s="165">
        <v>206.46</v>
      </c>
      <c r="I379" s="165">
        <v>38232.26</v>
      </c>
      <c r="J379" s="303">
        <f>I379/$I$811</f>
        <v>2.2331795914242898E-3</v>
      </c>
    </row>
    <row r="380" spans="1:10" ht="43.5" customHeight="1" x14ac:dyDescent="0.25">
      <c r="A380" s="158" t="s">
        <v>1166</v>
      </c>
      <c r="B380" s="1" t="s">
        <v>33</v>
      </c>
      <c r="C380" s="1" t="s">
        <v>15</v>
      </c>
      <c r="D380" s="1" t="s">
        <v>34</v>
      </c>
      <c r="E380" s="336" t="s">
        <v>31</v>
      </c>
      <c r="F380" s="164">
        <v>185.18</v>
      </c>
      <c r="G380" s="165">
        <v>7.14</v>
      </c>
      <c r="H380" s="165">
        <v>8.8000000000000007</v>
      </c>
      <c r="I380" s="165">
        <v>1629.58</v>
      </c>
      <c r="J380" s="303">
        <f>I380/$I$811</f>
        <v>9.518518650462185E-5</v>
      </c>
    </row>
    <row r="381" spans="1:10" ht="43.5" customHeight="1" x14ac:dyDescent="0.25">
      <c r="A381" s="145" t="s">
        <v>1167</v>
      </c>
      <c r="B381" s="140" t="s">
        <v>11</v>
      </c>
      <c r="C381" s="140"/>
      <c r="D381" s="140" t="s">
        <v>36</v>
      </c>
      <c r="E381" s="141"/>
      <c r="F381" s="183"/>
      <c r="G381" s="184"/>
      <c r="H381" s="184"/>
      <c r="I381" s="184">
        <v>49982.720000000001</v>
      </c>
      <c r="J381" s="302">
        <f>I381/$I$811</f>
        <v>2.9195341899190545E-3</v>
      </c>
    </row>
    <row r="382" spans="1:10" ht="45.75" customHeight="1" x14ac:dyDescent="0.25">
      <c r="A382" s="158" t="s">
        <v>1168</v>
      </c>
      <c r="B382" s="1" t="s">
        <v>38</v>
      </c>
      <c r="C382" s="1" t="s">
        <v>39</v>
      </c>
      <c r="D382" s="1" t="s">
        <v>40</v>
      </c>
      <c r="E382" s="336" t="s">
        <v>41</v>
      </c>
      <c r="F382" s="164">
        <v>544</v>
      </c>
      <c r="G382" s="165">
        <v>74.47</v>
      </c>
      <c r="H382" s="165">
        <v>91.88</v>
      </c>
      <c r="I382" s="165">
        <v>49982.720000000001</v>
      </c>
      <c r="J382" s="303">
        <f>I382/$I$811</f>
        <v>2.9195341899190545E-3</v>
      </c>
    </row>
    <row r="383" spans="1:10" ht="26.1" customHeight="1" x14ac:dyDescent="0.25">
      <c r="A383" s="145" t="s">
        <v>1169</v>
      </c>
      <c r="B383" s="140" t="s">
        <v>11</v>
      </c>
      <c r="C383" s="140"/>
      <c r="D383" s="140" t="s">
        <v>52</v>
      </c>
      <c r="E383" s="141"/>
      <c r="F383" s="183"/>
      <c r="G383" s="184"/>
      <c r="H383" s="184"/>
      <c r="I383" s="184">
        <v>221652.82</v>
      </c>
      <c r="J383" s="302">
        <f>I383/$I$811</f>
        <v>1.2946934186094194E-2</v>
      </c>
    </row>
    <row r="384" spans="1:10" ht="26.1" customHeight="1" x14ac:dyDescent="0.25">
      <c r="A384" s="158" t="s">
        <v>1170</v>
      </c>
      <c r="B384" s="1" t="s">
        <v>54</v>
      </c>
      <c r="C384" s="1" t="s">
        <v>15</v>
      </c>
      <c r="D384" s="1" t="s">
        <v>55</v>
      </c>
      <c r="E384" s="336" t="s">
        <v>17</v>
      </c>
      <c r="F384" s="164">
        <v>1598.65</v>
      </c>
      <c r="G384" s="165">
        <v>112.38</v>
      </c>
      <c r="H384" s="165">
        <v>138.65</v>
      </c>
      <c r="I384" s="165">
        <v>221652.82</v>
      </c>
      <c r="J384" s="303">
        <f>I384/$I$811</f>
        <v>1.2946934186094194E-2</v>
      </c>
    </row>
    <row r="385" spans="1:10" ht="26.1" customHeight="1" x14ac:dyDescent="0.25">
      <c r="A385" s="145" t="s">
        <v>1171</v>
      </c>
      <c r="B385" s="140" t="s">
        <v>11</v>
      </c>
      <c r="C385" s="140"/>
      <c r="D385" s="140" t="s">
        <v>56</v>
      </c>
      <c r="E385" s="141"/>
      <c r="F385" s="183"/>
      <c r="G385" s="184"/>
      <c r="H385" s="184"/>
      <c r="I385" s="184">
        <v>677.38</v>
      </c>
      <c r="J385" s="302">
        <f>I385/$I$811</f>
        <v>3.9566355523816414E-5</v>
      </c>
    </row>
    <row r="386" spans="1:10" ht="26.1" customHeight="1" x14ac:dyDescent="0.25">
      <c r="A386" s="158" t="s">
        <v>1172</v>
      </c>
      <c r="B386" s="1" t="s">
        <v>58</v>
      </c>
      <c r="C386" s="1" t="s">
        <v>39</v>
      </c>
      <c r="D386" s="1" t="s">
        <v>59</v>
      </c>
      <c r="E386" s="336" t="s">
        <v>60</v>
      </c>
      <c r="F386" s="164">
        <v>1</v>
      </c>
      <c r="G386" s="165">
        <v>549.02</v>
      </c>
      <c r="H386" s="165">
        <v>677.38</v>
      </c>
      <c r="I386" s="165">
        <v>677.38</v>
      </c>
      <c r="J386" s="303">
        <f>I386/$I$811</f>
        <v>3.9566355523816414E-5</v>
      </c>
    </row>
    <row r="387" spans="1:10" ht="26.1" customHeight="1" x14ac:dyDescent="0.25">
      <c r="A387" s="145" t="s">
        <v>1173</v>
      </c>
      <c r="B387" s="140" t="s">
        <v>11</v>
      </c>
      <c r="C387" s="140"/>
      <c r="D387" s="140" t="s">
        <v>63</v>
      </c>
      <c r="E387" s="141"/>
      <c r="F387" s="183"/>
      <c r="G387" s="184"/>
      <c r="H387" s="184"/>
      <c r="I387" s="184">
        <v>1759.18</v>
      </c>
      <c r="J387" s="302">
        <f>I387/$I$811</f>
        <v>1.0275523533376739E-4</v>
      </c>
    </row>
    <row r="388" spans="1:10" ht="26.1" customHeight="1" x14ac:dyDescent="0.25">
      <c r="A388" s="158" t="s">
        <v>1174</v>
      </c>
      <c r="B388" s="1" t="s">
        <v>64</v>
      </c>
      <c r="C388" s="1" t="s">
        <v>15</v>
      </c>
      <c r="D388" s="1" t="s">
        <v>65</v>
      </c>
      <c r="E388" s="336" t="s">
        <v>17</v>
      </c>
      <c r="F388" s="164">
        <v>1851.77</v>
      </c>
      <c r="G388" s="165">
        <v>0.77</v>
      </c>
      <c r="H388" s="165">
        <v>0.95</v>
      </c>
      <c r="I388" s="165">
        <v>1759.18</v>
      </c>
      <c r="J388" s="303">
        <f>I388/$I$811</f>
        <v>1.0275523533376739E-4</v>
      </c>
    </row>
    <row r="389" spans="1:10" ht="26.1" customHeight="1" x14ac:dyDescent="0.25">
      <c r="A389" s="282">
        <v>20</v>
      </c>
      <c r="B389" s="272" t="s">
        <v>11</v>
      </c>
      <c r="C389" s="272"/>
      <c r="D389" s="272" t="s">
        <v>1159</v>
      </c>
      <c r="E389" s="273"/>
      <c r="F389" s="276"/>
      <c r="G389" s="275"/>
      <c r="H389" s="275"/>
      <c r="I389" s="275">
        <f>I390+I394+I397+I405+I407+I409</f>
        <v>498839.75</v>
      </c>
      <c r="J389" s="305">
        <f>I389/$I$811</f>
        <v>2.9137664085021255E-2</v>
      </c>
    </row>
    <row r="390" spans="1:10" ht="26.1" customHeight="1" x14ac:dyDescent="0.25">
      <c r="A390" s="145" t="s">
        <v>1176</v>
      </c>
      <c r="B390" s="140" t="s">
        <v>11</v>
      </c>
      <c r="C390" s="140"/>
      <c r="D390" s="140" t="s">
        <v>12</v>
      </c>
      <c r="E390" s="141"/>
      <c r="F390" s="142"/>
      <c r="G390" s="184"/>
      <c r="H390" s="184"/>
      <c r="I390" s="184">
        <v>8477.73</v>
      </c>
      <c r="J390" s="302">
        <f>I390/$I$811</f>
        <v>4.9519158997154348E-4</v>
      </c>
    </row>
    <row r="391" spans="1:10" ht="26.1" customHeight="1" x14ac:dyDescent="0.25">
      <c r="A391" s="158" t="s">
        <v>1177</v>
      </c>
      <c r="B391" s="1" t="s">
        <v>14</v>
      </c>
      <c r="C391" s="1" t="s">
        <v>15</v>
      </c>
      <c r="D391" s="1" t="s">
        <v>16</v>
      </c>
      <c r="E391" s="336" t="s">
        <v>17</v>
      </c>
      <c r="F391" s="164">
        <v>6</v>
      </c>
      <c r="G391" s="165">
        <v>507.9</v>
      </c>
      <c r="H391" s="165">
        <v>626.64</v>
      </c>
      <c r="I391" s="165">
        <v>3759.84</v>
      </c>
      <c r="J391" s="303">
        <f>I391/$I$811</f>
        <v>2.1961552769887788E-4</v>
      </c>
    </row>
    <row r="392" spans="1:10" ht="39.6" x14ac:dyDescent="0.25">
      <c r="A392" s="158" t="s">
        <v>1178</v>
      </c>
      <c r="B392" s="1" t="s">
        <v>19</v>
      </c>
      <c r="C392" s="1" t="s">
        <v>15</v>
      </c>
      <c r="D392" s="1" t="s">
        <v>20</v>
      </c>
      <c r="E392" s="336" t="s">
        <v>17</v>
      </c>
      <c r="F392" s="164">
        <v>1767</v>
      </c>
      <c r="G392" s="165">
        <v>0.73</v>
      </c>
      <c r="H392" s="165">
        <v>0.9</v>
      </c>
      <c r="I392" s="165">
        <v>1590.3</v>
      </c>
      <c r="J392" s="303">
        <f>I392/$I$811</f>
        <v>9.2890807507640087E-5</v>
      </c>
    </row>
    <row r="393" spans="1:10" ht="26.1" customHeight="1" x14ac:dyDescent="0.25">
      <c r="A393" s="158" t="s">
        <v>1179</v>
      </c>
      <c r="B393" s="1" t="s">
        <v>22</v>
      </c>
      <c r="C393" s="1" t="s">
        <v>23</v>
      </c>
      <c r="D393" s="1" t="s">
        <v>24</v>
      </c>
      <c r="E393" s="336" t="s">
        <v>17</v>
      </c>
      <c r="F393" s="164">
        <v>1767</v>
      </c>
      <c r="G393" s="165">
        <v>1.44</v>
      </c>
      <c r="H393" s="165">
        <v>1.77</v>
      </c>
      <c r="I393" s="165">
        <v>3127.59</v>
      </c>
      <c r="J393" s="303">
        <f>I393/$I$811</f>
        <v>1.8268525476502551E-4</v>
      </c>
    </row>
    <row r="394" spans="1:10" ht="26.1" customHeight="1" x14ac:dyDescent="0.25">
      <c r="A394" s="145" t="s">
        <v>1180</v>
      </c>
      <c r="B394" s="140" t="s">
        <v>11</v>
      </c>
      <c r="C394" s="140"/>
      <c r="D394" s="140" t="s">
        <v>26</v>
      </c>
      <c r="E394" s="141"/>
      <c r="F394" s="183"/>
      <c r="G394" s="184"/>
      <c r="H394" s="184"/>
      <c r="I394" s="184">
        <v>38036.44</v>
      </c>
      <c r="J394" s="302">
        <f>I394/$I$811</f>
        <v>2.2217415747443261E-3</v>
      </c>
    </row>
    <row r="395" spans="1:10" ht="26.1" customHeight="1" x14ac:dyDescent="0.25">
      <c r="A395" s="158" t="s">
        <v>1181</v>
      </c>
      <c r="B395" s="1" t="s">
        <v>28</v>
      </c>
      <c r="C395" s="1" t="s">
        <v>29</v>
      </c>
      <c r="D395" s="1" t="s">
        <v>30</v>
      </c>
      <c r="E395" s="336" t="s">
        <v>31</v>
      </c>
      <c r="F395" s="164">
        <v>176.7</v>
      </c>
      <c r="G395" s="165">
        <v>167.34</v>
      </c>
      <c r="H395" s="165">
        <v>206.46</v>
      </c>
      <c r="I395" s="165">
        <v>36481.480000000003</v>
      </c>
      <c r="J395" s="303">
        <f>I395/$I$811</f>
        <v>2.1309150074035224E-3</v>
      </c>
    </row>
    <row r="396" spans="1:10" ht="52.8" x14ac:dyDescent="0.25">
      <c r="A396" s="158" t="s">
        <v>1182</v>
      </c>
      <c r="B396" s="1" t="s">
        <v>33</v>
      </c>
      <c r="C396" s="1" t="s">
        <v>15</v>
      </c>
      <c r="D396" s="1" t="s">
        <v>34</v>
      </c>
      <c r="E396" s="336" t="s">
        <v>31</v>
      </c>
      <c r="F396" s="164">
        <v>176.7</v>
      </c>
      <c r="G396" s="165">
        <v>7.14</v>
      </c>
      <c r="H396" s="165">
        <v>8.8000000000000007</v>
      </c>
      <c r="I396" s="165">
        <v>1554.96</v>
      </c>
      <c r="J396" s="303">
        <f>I396/$I$811</f>
        <v>9.0826567340803637E-5</v>
      </c>
    </row>
    <row r="397" spans="1:10" ht="26.1" customHeight="1" x14ac:dyDescent="0.25">
      <c r="A397" s="145" t="s">
        <v>1183</v>
      </c>
      <c r="B397" s="140" t="s">
        <v>11</v>
      </c>
      <c r="C397" s="140"/>
      <c r="D397" s="140" t="s">
        <v>36</v>
      </c>
      <c r="E397" s="141"/>
      <c r="F397" s="183"/>
      <c r="G397" s="184"/>
      <c r="H397" s="184"/>
      <c r="I397" s="184">
        <v>289876.40999999997</v>
      </c>
      <c r="J397" s="302">
        <f>I397/$I$811</f>
        <v>1.6931933473128186E-2</v>
      </c>
    </row>
    <row r="398" spans="1:10" ht="36" customHeight="1" x14ac:dyDescent="0.25">
      <c r="A398" s="158" t="s">
        <v>1184</v>
      </c>
      <c r="B398" s="1" t="s">
        <v>38</v>
      </c>
      <c r="C398" s="1" t="s">
        <v>39</v>
      </c>
      <c r="D398" s="1" t="s">
        <v>40</v>
      </c>
      <c r="E398" s="336" t="s">
        <v>41</v>
      </c>
      <c r="F398" s="164">
        <v>354</v>
      </c>
      <c r="G398" s="165">
        <v>74.47</v>
      </c>
      <c r="H398" s="165">
        <v>91.88</v>
      </c>
      <c r="I398" s="165">
        <v>32525.52</v>
      </c>
      <c r="J398" s="303">
        <f>I398/$I$811</f>
        <v>1.8998439397635023E-3</v>
      </c>
    </row>
    <row r="399" spans="1:10" ht="52.8" x14ac:dyDescent="0.25">
      <c r="A399" s="158" t="s">
        <v>1185</v>
      </c>
      <c r="B399" s="1" t="s">
        <v>43</v>
      </c>
      <c r="C399" s="1" t="s">
        <v>15</v>
      </c>
      <c r="D399" s="1" t="s">
        <v>44</v>
      </c>
      <c r="E399" s="336" t="s">
        <v>31</v>
      </c>
      <c r="F399" s="164">
        <v>539</v>
      </c>
      <c r="G399" s="165">
        <v>9.2799999999999994</v>
      </c>
      <c r="H399" s="165">
        <v>11.44</v>
      </c>
      <c r="I399" s="165">
        <v>6166.16</v>
      </c>
      <c r="J399" s="303">
        <f>I399/$I$811</f>
        <v>3.6017077382966104E-4</v>
      </c>
    </row>
    <row r="400" spans="1:10" ht="52.8" x14ac:dyDescent="0.25">
      <c r="A400" s="158" t="s">
        <v>1186</v>
      </c>
      <c r="B400" s="1" t="s">
        <v>313</v>
      </c>
      <c r="C400" s="1" t="s">
        <v>15</v>
      </c>
      <c r="D400" s="1" t="s">
        <v>314</v>
      </c>
      <c r="E400" s="336" t="s">
        <v>41</v>
      </c>
      <c r="F400" s="164">
        <v>134</v>
      </c>
      <c r="G400" s="165">
        <v>296.41000000000003</v>
      </c>
      <c r="H400" s="165">
        <v>365.71</v>
      </c>
      <c r="I400" s="165">
        <v>49005.14</v>
      </c>
      <c r="J400" s="303">
        <f>I400/$I$811</f>
        <v>2.8624328910425412E-3</v>
      </c>
    </row>
    <row r="401" spans="1:10" ht="52.8" x14ac:dyDescent="0.25">
      <c r="A401" s="158" t="s">
        <v>1187</v>
      </c>
      <c r="B401" s="1" t="s">
        <v>380</v>
      </c>
      <c r="C401" s="1" t="s">
        <v>15</v>
      </c>
      <c r="D401" s="1" t="s">
        <v>381</v>
      </c>
      <c r="E401" s="336" t="s">
        <v>41</v>
      </c>
      <c r="F401" s="164">
        <v>225</v>
      </c>
      <c r="G401" s="165">
        <v>477.26</v>
      </c>
      <c r="H401" s="165">
        <v>588.84</v>
      </c>
      <c r="I401" s="165">
        <v>132489</v>
      </c>
      <c r="J401" s="303">
        <f>I401/$I$811</f>
        <v>7.7387978342952444E-3</v>
      </c>
    </row>
    <row r="402" spans="1:10" ht="26.1" customHeight="1" x14ac:dyDescent="0.25">
      <c r="A402" s="158" t="s">
        <v>1188</v>
      </c>
      <c r="B402" s="1" t="s">
        <v>46</v>
      </c>
      <c r="C402" s="1" t="s">
        <v>39</v>
      </c>
      <c r="D402" s="1" t="s">
        <v>47</v>
      </c>
      <c r="E402" s="336" t="s">
        <v>48</v>
      </c>
      <c r="F402" s="164">
        <v>8</v>
      </c>
      <c r="G402" s="165">
        <v>2576.3200000000002</v>
      </c>
      <c r="H402" s="165">
        <v>3178.66</v>
      </c>
      <c r="I402" s="165">
        <v>25429.279999999999</v>
      </c>
      <c r="J402" s="303">
        <f>I402/$I$811</f>
        <v>1.485346383410603E-3</v>
      </c>
    </row>
    <row r="403" spans="1:10" ht="26.4" x14ac:dyDescent="0.25">
      <c r="A403" s="158" t="s">
        <v>1189</v>
      </c>
      <c r="B403" s="1" t="s">
        <v>382</v>
      </c>
      <c r="C403" s="1" t="s">
        <v>23</v>
      </c>
      <c r="D403" s="1" t="s">
        <v>383</v>
      </c>
      <c r="E403" s="336" t="s">
        <v>384</v>
      </c>
      <c r="F403" s="164">
        <v>3</v>
      </c>
      <c r="G403" s="165">
        <v>9273.85</v>
      </c>
      <c r="H403" s="165">
        <v>11442.07</v>
      </c>
      <c r="I403" s="165">
        <v>34326.21</v>
      </c>
      <c r="J403" s="303">
        <f>I403/$I$811</f>
        <v>2.0050238103356791E-3</v>
      </c>
    </row>
    <row r="404" spans="1:10" ht="66" x14ac:dyDescent="0.25">
      <c r="A404" s="158" t="s">
        <v>1190</v>
      </c>
      <c r="B404" s="1" t="s">
        <v>49</v>
      </c>
      <c r="C404" s="1" t="s">
        <v>15</v>
      </c>
      <c r="D404" s="1" t="s">
        <v>50</v>
      </c>
      <c r="E404" s="336" t="s">
        <v>31</v>
      </c>
      <c r="F404" s="164">
        <v>388.09</v>
      </c>
      <c r="G404" s="165">
        <v>20.75</v>
      </c>
      <c r="H404" s="165">
        <v>25.6</v>
      </c>
      <c r="I404" s="165">
        <v>9935.1</v>
      </c>
      <c r="J404" s="303">
        <f>I404/$I$811</f>
        <v>5.803178404509558E-4</v>
      </c>
    </row>
    <row r="405" spans="1:10" ht="26.1" customHeight="1" x14ac:dyDescent="0.25">
      <c r="A405" s="145" t="s">
        <v>1191</v>
      </c>
      <c r="B405" s="140" t="s">
        <v>11</v>
      </c>
      <c r="C405" s="140"/>
      <c r="D405" s="140" t="s">
        <v>52</v>
      </c>
      <c r="E405" s="141"/>
      <c r="F405" s="183"/>
      <c r="G405" s="184"/>
      <c r="H405" s="184"/>
      <c r="I405" s="184">
        <v>158061</v>
      </c>
      <c r="J405" s="302">
        <f>I405/$I$811</f>
        <v>9.2324806171572033E-3</v>
      </c>
    </row>
    <row r="406" spans="1:10" ht="26.1" customHeight="1" x14ac:dyDescent="0.25">
      <c r="A406" s="158" t="s">
        <v>1192</v>
      </c>
      <c r="B406" s="1" t="s">
        <v>54</v>
      </c>
      <c r="C406" s="1" t="s">
        <v>15</v>
      </c>
      <c r="D406" s="1" t="s">
        <v>55</v>
      </c>
      <c r="E406" s="336" t="s">
        <v>17</v>
      </c>
      <c r="F406" s="164">
        <v>1140</v>
      </c>
      <c r="G406" s="165">
        <v>112.38</v>
      </c>
      <c r="H406" s="165">
        <v>138.65</v>
      </c>
      <c r="I406" s="165">
        <v>158061</v>
      </c>
      <c r="J406" s="303">
        <f>I406/$I$811</f>
        <v>9.2324806171572033E-3</v>
      </c>
    </row>
    <row r="407" spans="1:10" ht="26.1" customHeight="1" x14ac:dyDescent="0.25">
      <c r="A407" s="145" t="s">
        <v>1781</v>
      </c>
      <c r="B407" s="140" t="s">
        <v>11</v>
      </c>
      <c r="C407" s="140"/>
      <c r="D407" s="140" t="s">
        <v>56</v>
      </c>
      <c r="E407" s="141"/>
      <c r="F407" s="183"/>
      <c r="G407" s="184"/>
      <c r="H407" s="184"/>
      <c r="I407" s="184">
        <v>2709.52</v>
      </c>
      <c r="J407" s="302">
        <f>I407/$I$811</f>
        <v>1.5826542209526566E-4</v>
      </c>
    </row>
    <row r="408" spans="1:10" ht="26.1" customHeight="1" x14ac:dyDescent="0.25">
      <c r="A408" s="158" t="s">
        <v>1193</v>
      </c>
      <c r="B408" s="1" t="s">
        <v>58</v>
      </c>
      <c r="C408" s="1" t="s">
        <v>39</v>
      </c>
      <c r="D408" s="1" t="s">
        <v>59</v>
      </c>
      <c r="E408" s="336" t="s">
        <v>60</v>
      </c>
      <c r="F408" s="164">
        <v>4</v>
      </c>
      <c r="G408" s="165">
        <v>549.02</v>
      </c>
      <c r="H408" s="165">
        <v>677.38</v>
      </c>
      <c r="I408" s="165">
        <v>2709.52</v>
      </c>
      <c r="J408" s="303">
        <f>I408/$I$811</f>
        <v>1.5826542209526566E-4</v>
      </c>
    </row>
    <row r="409" spans="1:10" ht="26.1" customHeight="1" x14ac:dyDescent="0.25">
      <c r="A409" s="145" t="s">
        <v>1782</v>
      </c>
      <c r="B409" s="140" t="s">
        <v>11</v>
      </c>
      <c r="C409" s="140"/>
      <c r="D409" s="140" t="s">
        <v>63</v>
      </c>
      <c r="E409" s="141"/>
      <c r="F409" s="183"/>
      <c r="G409" s="184"/>
      <c r="H409" s="184"/>
      <c r="I409" s="184">
        <v>1678.65</v>
      </c>
      <c r="J409" s="302">
        <f>I409/$I$811</f>
        <v>9.8051407924731212E-5</v>
      </c>
    </row>
    <row r="410" spans="1:10" ht="26.1" customHeight="1" x14ac:dyDescent="0.25">
      <c r="A410" s="158" t="s">
        <v>1194</v>
      </c>
      <c r="B410" s="1" t="s">
        <v>64</v>
      </c>
      <c r="C410" s="1" t="s">
        <v>15</v>
      </c>
      <c r="D410" s="1" t="s">
        <v>65</v>
      </c>
      <c r="E410" s="336" t="s">
        <v>17</v>
      </c>
      <c r="F410" s="164">
        <v>1767</v>
      </c>
      <c r="G410" s="165">
        <v>0.77</v>
      </c>
      <c r="H410" s="165">
        <v>0.95</v>
      </c>
      <c r="I410" s="165">
        <v>1678.65</v>
      </c>
      <c r="J410" s="303">
        <f>I410/$I$811</f>
        <v>9.8051407924731212E-5</v>
      </c>
    </row>
    <row r="411" spans="1:10" ht="26.1" customHeight="1" x14ac:dyDescent="0.25">
      <c r="A411" s="282">
        <v>21</v>
      </c>
      <c r="B411" s="272" t="s">
        <v>11</v>
      </c>
      <c r="C411" s="272"/>
      <c r="D411" s="272" t="s">
        <v>1195</v>
      </c>
      <c r="E411" s="273"/>
      <c r="F411" s="276"/>
      <c r="G411" s="275"/>
      <c r="H411" s="275"/>
      <c r="I411" s="275">
        <f>I412+I416+I419+I425+I427+I430</f>
        <v>404986.88000000006</v>
      </c>
      <c r="J411" s="305">
        <f>I411/$I$811</f>
        <v>2.3655636240457613E-2</v>
      </c>
    </row>
    <row r="412" spans="1:10" ht="26.1" customHeight="1" x14ac:dyDescent="0.25">
      <c r="A412" s="145" t="s">
        <v>1196</v>
      </c>
      <c r="B412" s="140" t="s">
        <v>11</v>
      </c>
      <c r="C412" s="140"/>
      <c r="D412" s="140" t="s">
        <v>12</v>
      </c>
      <c r="E412" s="141"/>
      <c r="F412" s="142"/>
      <c r="G412" s="142"/>
      <c r="H412" s="292"/>
      <c r="I412" s="292">
        <v>9159.98</v>
      </c>
      <c r="J412" s="302">
        <f>I412/$I$811</f>
        <v>5.3504240643515875E-4</v>
      </c>
    </row>
    <row r="413" spans="1:10" ht="26.1" customHeight="1" x14ac:dyDescent="0.25">
      <c r="A413" s="158" t="s">
        <v>1197</v>
      </c>
      <c r="B413" s="1" t="s">
        <v>14</v>
      </c>
      <c r="C413" s="1" t="s">
        <v>15</v>
      </c>
      <c r="D413" s="1" t="s">
        <v>16</v>
      </c>
      <c r="E413" s="336" t="s">
        <v>17</v>
      </c>
      <c r="F413" s="291">
        <v>6</v>
      </c>
      <c r="G413" s="290">
        <v>507.9</v>
      </c>
      <c r="H413" s="290">
        <v>626.64</v>
      </c>
      <c r="I413" s="290">
        <v>3759.84</v>
      </c>
      <c r="J413" s="303">
        <f>I413/$I$811</f>
        <v>2.1961552769887788E-4</v>
      </c>
    </row>
    <row r="414" spans="1:10" ht="39.6" x14ac:dyDescent="0.25">
      <c r="A414" s="158" t="s">
        <v>1198</v>
      </c>
      <c r="B414" s="1" t="s">
        <v>19</v>
      </c>
      <c r="C414" s="1" t="s">
        <v>15</v>
      </c>
      <c r="D414" s="1" t="s">
        <v>20</v>
      </c>
      <c r="E414" s="336" t="s">
        <v>17</v>
      </c>
      <c r="F414" s="291">
        <v>2022.53</v>
      </c>
      <c r="G414" s="290">
        <v>0.73</v>
      </c>
      <c r="H414" s="290">
        <v>0.9</v>
      </c>
      <c r="I414" s="290">
        <v>1820.27</v>
      </c>
      <c r="J414" s="303">
        <f>I414/$I$811</f>
        <v>1.0632355541843175E-4</v>
      </c>
    </row>
    <row r="415" spans="1:10" ht="26.1" customHeight="1" x14ac:dyDescent="0.25">
      <c r="A415" s="158" t="s">
        <v>1199</v>
      </c>
      <c r="B415" s="1" t="s">
        <v>22</v>
      </c>
      <c r="C415" s="1" t="s">
        <v>23</v>
      </c>
      <c r="D415" s="1" t="s">
        <v>24</v>
      </c>
      <c r="E415" s="336" t="s">
        <v>17</v>
      </c>
      <c r="F415" s="291">
        <v>2022.53</v>
      </c>
      <c r="G415" s="290">
        <v>1.44</v>
      </c>
      <c r="H415" s="290">
        <v>1.77</v>
      </c>
      <c r="I415" s="290">
        <v>3579.87</v>
      </c>
      <c r="J415" s="303">
        <f>I415/$I$811</f>
        <v>2.0910332331784914E-4</v>
      </c>
    </row>
    <row r="416" spans="1:10" ht="26.1" customHeight="1" x14ac:dyDescent="0.25">
      <c r="A416" s="145" t="s">
        <v>1200</v>
      </c>
      <c r="B416" s="140" t="s">
        <v>11</v>
      </c>
      <c r="C416" s="140"/>
      <c r="D416" s="140" t="s">
        <v>26</v>
      </c>
      <c r="E416" s="141"/>
      <c r="F416" s="183"/>
      <c r="G416" s="142"/>
      <c r="H416" s="292"/>
      <c r="I416" s="292">
        <v>43536.33</v>
      </c>
      <c r="J416" s="302">
        <f>I416/$I$811</f>
        <v>2.542994937822484E-3</v>
      </c>
    </row>
    <row r="417" spans="1:10" ht="26.1" customHeight="1" x14ac:dyDescent="0.25">
      <c r="A417" s="158" t="s">
        <v>1201</v>
      </c>
      <c r="B417" s="1" t="s">
        <v>28</v>
      </c>
      <c r="C417" s="1" t="s">
        <v>29</v>
      </c>
      <c r="D417" s="1" t="s">
        <v>30</v>
      </c>
      <c r="E417" s="336" t="s">
        <v>31</v>
      </c>
      <c r="F417" s="291">
        <v>202.25</v>
      </c>
      <c r="G417" s="290">
        <v>167.34</v>
      </c>
      <c r="H417" s="290">
        <v>206.46</v>
      </c>
      <c r="I417" s="290">
        <v>41756.53</v>
      </c>
      <c r="J417" s="303">
        <f>I417/$I$811</f>
        <v>2.4390352703370422E-3</v>
      </c>
    </row>
    <row r="418" spans="1:10" ht="52.8" x14ac:dyDescent="0.25">
      <c r="A418" s="158" t="s">
        <v>1202</v>
      </c>
      <c r="B418" s="1" t="s">
        <v>33</v>
      </c>
      <c r="C418" s="1" t="s">
        <v>15</v>
      </c>
      <c r="D418" s="1" t="s">
        <v>34</v>
      </c>
      <c r="E418" s="336" t="s">
        <v>31</v>
      </c>
      <c r="F418" s="291">
        <v>202.25</v>
      </c>
      <c r="G418" s="290">
        <v>7.14</v>
      </c>
      <c r="H418" s="290">
        <v>8.8000000000000007</v>
      </c>
      <c r="I418" s="290">
        <v>1779.8</v>
      </c>
      <c r="J418" s="303">
        <f>I418/$I$811</f>
        <v>1.0395966748544163E-4</v>
      </c>
    </row>
    <row r="419" spans="1:10" ht="26.1" customHeight="1" x14ac:dyDescent="0.25">
      <c r="A419" s="145" t="s">
        <v>1203</v>
      </c>
      <c r="B419" s="140" t="s">
        <v>11</v>
      </c>
      <c r="C419" s="140"/>
      <c r="D419" s="140" t="s">
        <v>36</v>
      </c>
      <c r="E419" s="141"/>
      <c r="F419" s="183"/>
      <c r="G419" s="142"/>
      <c r="H419" s="292"/>
      <c r="I419" s="292">
        <v>67367.81</v>
      </c>
      <c r="J419" s="302">
        <f>I419/$I$811</f>
        <v>3.935012432195982E-3</v>
      </c>
    </row>
    <row r="420" spans="1:10" ht="40.5" customHeight="1" x14ac:dyDescent="0.25">
      <c r="A420" s="158" t="s">
        <v>1204</v>
      </c>
      <c r="B420" s="1" t="s">
        <v>38</v>
      </c>
      <c r="C420" s="1" t="s">
        <v>39</v>
      </c>
      <c r="D420" s="1" t="s">
        <v>40</v>
      </c>
      <c r="E420" s="336" t="s">
        <v>41</v>
      </c>
      <c r="F420" s="291">
        <v>597.84</v>
      </c>
      <c r="G420" s="290">
        <v>74.47</v>
      </c>
      <c r="H420" s="290">
        <v>91.88</v>
      </c>
      <c r="I420" s="290">
        <v>54929.53</v>
      </c>
      <c r="J420" s="303">
        <f>I420/$I$811</f>
        <v>3.2084816686883868E-3</v>
      </c>
    </row>
    <row r="421" spans="1:10" ht="52.8" x14ac:dyDescent="0.25">
      <c r="A421" s="158" t="s">
        <v>1205</v>
      </c>
      <c r="B421" s="1" t="s">
        <v>43</v>
      </c>
      <c r="C421" s="1" t="s">
        <v>15</v>
      </c>
      <c r="D421" s="1" t="s">
        <v>44</v>
      </c>
      <c r="E421" s="336" t="s">
        <v>31</v>
      </c>
      <c r="F421" s="291">
        <v>11.52</v>
      </c>
      <c r="G421" s="290">
        <v>9.2799999999999994</v>
      </c>
      <c r="H421" s="290">
        <v>11.44</v>
      </c>
      <c r="I421" s="290">
        <v>131.78</v>
      </c>
      <c r="J421" s="303">
        <f>I421/$I$811</f>
        <v>7.6973845270432068E-6</v>
      </c>
    </row>
    <row r="422" spans="1:10" ht="52.8" x14ac:dyDescent="0.25">
      <c r="A422" s="158" t="s">
        <v>1206</v>
      </c>
      <c r="B422" s="1" t="s">
        <v>380</v>
      </c>
      <c r="C422" s="1" t="s">
        <v>15</v>
      </c>
      <c r="D422" s="1" t="s">
        <v>381</v>
      </c>
      <c r="E422" s="336" t="s">
        <v>41</v>
      </c>
      <c r="F422" s="291">
        <v>8</v>
      </c>
      <c r="G422" s="290">
        <v>477.26</v>
      </c>
      <c r="H422" s="290">
        <v>588.84</v>
      </c>
      <c r="I422" s="290">
        <v>4710.72</v>
      </c>
      <c r="J422" s="303">
        <f>I422/$I$811</f>
        <v>2.7515725633049762E-4</v>
      </c>
    </row>
    <row r="423" spans="1:10" ht="26.1" customHeight="1" x14ac:dyDescent="0.25">
      <c r="A423" s="158" t="s">
        <v>1207</v>
      </c>
      <c r="B423" s="1" t="s">
        <v>878</v>
      </c>
      <c r="C423" s="1" t="s">
        <v>39</v>
      </c>
      <c r="D423" s="1" t="s">
        <v>879</v>
      </c>
      <c r="E423" s="336" t="s">
        <v>48</v>
      </c>
      <c r="F423" s="291">
        <v>2</v>
      </c>
      <c r="G423" s="290">
        <v>3000.4</v>
      </c>
      <c r="H423" s="290">
        <v>3701.89</v>
      </c>
      <c r="I423" s="290">
        <v>7403.78</v>
      </c>
      <c r="J423" s="303">
        <f>I423/$I$811</f>
        <v>4.3246123549576528E-4</v>
      </c>
    </row>
    <row r="424" spans="1:10" ht="66" x14ac:dyDescent="0.25">
      <c r="A424" s="158" t="s">
        <v>1208</v>
      </c>
      <c r="B424" s="1" t="s">
        <v>49</v>
      </c>
      <c r="C424" s="1" t="s">
        <v>15</v>
      </c>
      <c r="D424" s="1" t="s">
        <v>50</v>
      </c>
      <c r="E424" s="336" t="s">
        <v>31</v>
      </c>
      <c r="F424" s="291">
        <v>7.5</v>
      </c>
      <c r="G424" s="290">
        <v>20.75</v>
      </c>
      <c r="H424" s="290">
        <v>25.6</v>
      </c>
      <c r="I424" s="290">
        <v>192</v>
      </c>
      <c r="J424" s="303">
        <f>I424/$I$811</f>
        <v>1.1214887154289692E-5</v>
      </c>
    </row>
    <row r="425" spans="1:10" ht="26.1" customHeight="1" x14ac:dyDescent="0.25">
      <c r="A425" s="145" t="s">
        <v>1209</v>
      </c>
      <c r="B425" s="140" t="s">
        <v>11</v>
      </c>
      <c r="C425" s="140"/>
      <c r="D425" s="140" t="s">
        <v>52</v>
      </c>
      <c r="E425" s="141"/>
      <c r="F425" s="183"/>
      <c r="G425" s="142"/>
      <c r="H425" s="292"/>
      <c r="I425" s="292">
        <v>280423.78000000003</v>
      </c>
      <c r="J425" s="302">
        <f>I425/$I$811</f>
        <v>1.6379797125413327E-2</v>
      </c>
    </row>
    <row r="426" spans="1:10" ht="26.1" customHeight="1" x14ac:dyDescent="0.25">
      <c r="A426" s="158" t="s">
        <v>1210</v>
      </c>
      <c r="B426" s="1" t="s">
        <v>54</v>
      </c>
      <c r="C426" s="1" t="s">
        <v>15</v>
      </c>
      <c r="D426" s="1" t="s">
        <v>55</v>
      </c>
      <c r="E426" s="336" t="s">
        <v>17</v>
      </c>
      <c r="F426" s="291">
        <v>2022.53</v>
      </c>
      <c r="G426" s="290">
        <v>112.38</v>
      </c>
      <c r="H426" s="290">
        <v>138.65</v>
      </c>
      <c r="I426" s="290">
        <v>280423.78000000003</v>
      </c>
      <c r="J426" s="303">
        <f>I426/$I$811</f>
        <v>1.6379797125413327E-2</v>
      </c>
    </row>
    <row r="427" spans="1:10" ht="26.1" customHeight="1" x14ac:dyDescent="0.25">
      <c r="A427" s="145" t="s">
        <v>1211</v>
      </c>
      <c r="B427" s="140" t="s">
        <v>11</v>
      </c>
      <c r="C427" s="140"/>
      <c r="D427" s="140" t="s">
        <v>56</v>
      </c>
      <c r="E427" s="141"/>
      <c r="F427" s="183"/>
      <c r="G427" s="142"/>
      <c r="H427" s="292"/>
      <c r="I427" s="292">
        <v>2577.58</v>
      </c>
      <c r="J427" s="302">
        <f>I427/$I$811</f>
        <v>1.505586918289272E-4</v>
      </c>
    </row>
    <row r="428" spans="1:10" ht="26.1" customHeight="1" x14ac:dyDescent="0.25">
      <c r="A428" s="158" t="s">
        <v>1212</v>
      </c>
      <c r="B428" s="1" t="s">
        <v>58</v>
      </c>
      <c r="C428" s="1" t="s">
        <v>39</v>
      </c>
      <c r="D428" s="1" t="s">
        <v>59</v>
      </c>
      <c r="E428" s="336" t="s">
        <v>60</v>
      </c>
      <c r="F428" s="291">
        <v>1</v>
      </c>
      <c r="G428" s="290">
        <v>549.02</v>
      </c>
      <c r="H428" s="290">
        <v>677.38</v>
      </c>
      <c r="I428" s="290">
        <v>677.38</v>
      </c>
      <c r="J428" s="303">
        <f>I428/$I$811</f>
        <v>3.9566355523816414E-5</v>
      </c>
    </row>
    <row r="429" spans="1:10" ht="26.1" customHeight="1" x14ac:dyDescent="0.25">
      <c r="A429" s="158" t="s">
        <v>1213</v>
      </c>
      <c r="B429" s="1" t="s">
        <v>61</v>
      </c>
      <c r="C429" s="1" t="s">
        <v>39</v>
      </c>
      <c r="D429" s="1" t="s">
        <v>62</v>
      </c>
      <c r="E429" s="336" t="s">
        <v>48</v>
      </c>
      <c r="F429" s="291">
        <v>3</v>
      </c>
      <c r="G429" s="290">
        <v>513.38</v>
      </c>
      <c r="H429" s="290">
        <v>633.4</v>
      </c>
      <c r="I429" s="290">
        <v>1900.2</v>
      </c>
      <c r="J429" s="303">
        <f>I429/$I$811</f>
        <v>1.1099233630511079E-4</v>
      </c>
    </row>
    <row r="430" spans="1:10" ht="26.1" customHeight="1" x14ac:dyDescent="0.25">
      <c r="A430" s="145" t="s">
        <v>1214</v>
      </c>
      <c r="B430" s="140" t="s">
        <v>11</v>
      </c>
      <c r="C430" s="140"/>
      <c r="D430" s="140" t="s">
        <v>63</v>
      </c>
      <c r="E430" s="141"/>
      <c r="F430" s="183"/>
      <c r="G430" s="142"/>
      <c r="H430" s="292"/>
      <c r="I430" s="292">
        <v>1921.4</v>
      </c>
      <c r="J430" s="302">
        <f>I430/$I$811</f>
        <v>1.1223064676173029E-4</v>
      </c>
    </row>
    <row r="431" spans="1:10" ht="26.1" customHeight="1" x14ac:dyDescent="0.25">
      <c r="A431" s="158" t="s">
        <v>1215</v>
      </c>
      <c r="B431" s="1" t="s">
        <v>64</v>
      </c>
      <c r="C431" s="1" t="s">
        <v>15</v>
      </c>
      <c r="D431" s="1" t="s">
        <v>65</v>
      </c>
      <c r="E431" s="336" t="s">
        <v>17</v>
      </c>
      <c r="F431" s="291">
        <v>2022.53</v>
      </c>
      <c r="G431" s="290">
        <v>0.77</v>
      </c>
      <c r="H431" s="290">
        <v>0.95</v>
      </c>
      <c r="I431" s="290">
        <v>1921.4</v>
      </c>
      <c r="J431" s="303">
        <f>I431/$I$811</f>
        <v>1.1223064676173029E-4</v>
      </c>
    </row>
    <row r="432" spans="1:10" ht="26.1" customHeight="1" x14ac:dyDescent="0.25">
      <c r="A432" s="282">
        <v>22</v>
      </c>
      <c r="B432" s="272" t="s">
        <v>11</v>
      </c>
      <c r="C432" s="272"/>
      <c r="D432" s="272" t="s">
        <v>1231</v>
      </c>
      <c r="E432" s="273"/>
      <c r="F432" s="276"/>
      <c r="G432" s="275"/>
      <c r="H432" s="275"/>
      <c r="I432" s="275">
        <f>I433+I437+I440+I448+I450+I452</f>
        <v>485703.03</v>
      </c>
      <c r="J432" s="305">
        <f>I432/$I$811</f>
        <v>2.837033683305511E-2</v>
      </c>
    </row>
    <row r="433" spans="1:10" ht="26.1" customHeight="1" x14ac:dyDescent="0.25">
      <c r="A433" s="145" t="s">
        <v>1232</v>
      </c>
      <c r="B433" s="140" t="s">
        <v>11</v>
      </c>
      <c r="C433" s="140"/>
      <c r="D433" s="140" t="s">
        <v>12</v>
      </c>
      <c r="E433" s="141"/>
      <c r="F433" s="142"/>
      <c r="G433" s="184"/>
      <c r="H433" s="184"/>
      <c r="I433" s="184">
        <v>7074.91</v>
      </c>
      <c r="J433" s="302">
        <f>I433/$I$811</f>
        <v>4.1325165248310249E-4</v>
      </c>
    </row>
    <row r="434" spans="1:10" ht="26.1" customHeight="1" x14ac:dyDescent="0.25">
      <c r="A434" s="158" t="s">
        <v>1233</v>
      </c>
      <c r="B434" s="1" t="s">
        <v>14</v>
      </c>
      <c r="C434" s="1" t="s">
        <v>15</v>
      </c>
      <c r="D434" s="1" t="s">
        <v>16</v>
      </c>
      <c r="E434" s="336" t="s">
        <v>17</v>
      </c>
      <c r="F434" s="164">
        <v>6</v>
      </c>
      <c r="G434" s="165">
        <v>507.9</v>
      </c>
      <c r="H434" s="165">
        <v>626.64</v>
      </c>
      <c r="I434" s="165">
        <v>3759.84</v>
      </c>
      <c r="J434" s="303">
        <f>I434/$I$811</f>
        <v>2.1961552769887788E-4</v>
      </c>
    </row>
    <row r="435" spans="1:10" ht="39.6" x14ac:dyDescent="0.25">
      <c r="A435" s="158" t="s">
        <v>1234</v>
      </c>
      <c r="B435" s="1" t="s">
        <v>19</v>
      </c>
      <c r="C435" s="1" t="s">
        <v>15</v>
      </c>
      <c r="D435" s="1" t="s">
        <v>20</v>
      </c>
      <c r="E435" s="336" t="s">
        <v>17</v>
      </c>
      <c r="F435" s="164">
        <v>1241.5999999999999</v>
      </c>
      <c r="G435" s="165">
        <v>0.73</v>
      </c>
      <c r="H435" s="165">
        <v>0.9</v>
      </c>
      <c r="I435" s="165">
        <v>1117.44</v>
      </c>
      <c r="J435" s="303">
        <f>I435/$I$811</f>
        <v>6.5270643237966015E-5</v>
      </c>
    </row>
    <row r="436" spans="1:10" ht="26.1" customHeight="1" x14ac:dyDescent="0.25">
      <c r="A436" s="158" t="s">
        <v>1235</v>
      </c>
      <c r="B436" s="1" t="s">
        <v>22</v>
      </c>
      <c r="C436" s="1" t="s">
        <v>23</v>
      </c>
      <c r="D436" s="1" t="s">
        <v>24</v>
      </c>
      <c r="E436" s="336" t="s">
        <v>17</v>
      </c>
      <c r="F436" s="164">
        <v>1241.5999999999999</v>
      </c>
      <c r="G436" s="165">
        <v>1.44</v>
      </c>
      <c r="H436" s="165">
        <v>1.77</v>
      </c>
      <c r="I436" s="165">
        <v>2197.63</v>
      </c>
      <c r="J436" s="303">
        <f>I436/$I$811</f>
        <v>1.2836548154625862E-4</v>
      </c>
    </row>
    <row r="437" spans="1:10" ht="26.1" customHeight="1" x14ac:dyDescent="0.25">
      <c r="A437" s="145" t="s">
        <v>1236</v>
      </c>
      <c r="B437" s="140" t="s">
        <v>11</v>
      </c>
      <c r="C437" s="140"/>
      <c r="D437" s="140" t="s">
        <v>26</v>
      </c>
      <c r="E437" s="141"/>
      <c r="F437" s="183"/>
      <c r="G437" s="184"/>
      <c r="H437" s="184"/>
      <c r="I437" s="184">
        <v>26726.67</v>
      </c>
      <c r="J437" s="302">
        <f>I437/$I$811</f>
        <v>1.5611280628121857E-3</v>
      </c>
    </row>
    <row r="438" spans="1:10" ht="26.1" customHeight="1" x14ac:dyDescent="0.25">
      <c r="A438" s="158" t="s">
        <v>1237</v>
      </c>
      <c r="B438" s="1" t="s">
        <v>28</v>
      </c>
      <c r="C438" s="1" t="s">
        <v>29</v>
      </c>
      <c r="D438" s="1" t="s">
        <v>30</v>
      </c>
      <c r="E438" s="336" t="s">
        <v>31</v>
      </c>
      <c r="F438" s="164">
        <v>124.16</v>
      </c>
      <c r="G438" s="165">
        <v>167.34</v>
      </c>
      <c r="H438" s="165">
        <v>206.46</v>
      </c>
      <c r="I438" s="165">
        <v>25634.07</v>
      </c>
      <c r="J438" s="303">
        <f>I438/$I$811</f>
        <v>1.4973083455998061E-3</v>
      </c>
    </row>
    <row r="439" spans="1:10" ht="52.8" x14ac:dyDescent="0.25">
      <c r="A439" s="158" t="s">
        <v>1238</v>
      </c>
      <c r="B439" s="1" t="s">
        <v>33</v>
      </c>
      <c r="C439" s="1" t="s">
        <v>15</v>
      </c>
      <c r="D439" s="1" t="s">
        <v>34</v>
      </c>
      <c r="E439" s="336" t="s">
        <v>31</v>
      </c>
      <c r="F439" s="164">
        <v>124.16</v>
      </c>
      <c r="G439" s="165">
        <v>7.14</v>
      </c>
      <c r="H439" s="165">
        <v>8.8000000000000007</v>
      </c>
      <c r="I439" s="165">
        <v>1092.5999999999999</v>
      </c>
      <c r="J439" s="303">
        <f>I439/$I$811</f>
        <v>6.3819717212379771E-5</v>
      </c>
    </row>
    <row r="440" spans="1:10" ht="26.1" customHeight="1" x14ac:dyDescent="0.25">
      <c r="A440" s="145" t="s">
        <v>1239</v>
      </c>
      <c r="B440" s="140" t="s">
        <v>11</v>
      </c>
      <c r="C440" s="140"/>
      <c r="D440" s="140" t="s">
        <v>36</v>
      </c>
      <c r="E440" s="141"/>
      <c r="F440" s="183"/>
      <c r="G440" s="184"/>
      <c r="H440" s="184"/>
      <c r="I440" s="184">
        <v>296795.95</v>
      </c>
      <c r="J440" s="302">
        <f>I440/$I$811</f>
        <v>1.7336109828646903E-2</v>
      </c>
    </row>
    <row r="441" spans="1:10" ht="48.75" customHeight="1" x14ac:dyDescent="0.25">
      <c r="A441" s="158" t="s">
        <v>1240</v>
      </c>
      <c r="B441" s="1" t="s">
        <v>38</v>
      </c>
      <c r="C441" s="1" t="s">
        <v>39</v>
      </c>
      <c r="D441" s="1" t="s">
        <v>40</v>
      </c>
      <c r="E441" s="336" t="s">
        <v>41</v>
      </c>
      <c r="F441" s="164">
        <v>317.39999999999998</v>
      </c>
      <c r="G441" s="165">
        <v>74.47</v>
      </c>
      <c r="H441" s="165">
        <v>91.88</v>
      </c>
      <c r="I441" s="165">
        <v>29162.71</v>
      </c>
      <c r="J441" s="303">
        <f>I441/$I$811</f>
        <v>1.70341928001706E-3</v>
      </c>
    </row>
    <row r="442" spans="1:10" ht="52.8" x14ac:dyDescent="0.25">
      <c r="A442" s="158" t="s">
        <v>1241</v>
      </c>
      <c r="B442" s="1" t="s">
        <v>43</v>
      </c>
      <c r="C442" s="1" t="s">
        <v>15</v>
      </c>
      <c r="D442" s="1" t="s">
        <v>44</v>
      </c>
      <c r="E442" s="336" t="s">
        <v>31</v>
      </c>
      <c r="F442" s="164">
        <v>456</v>
      </c>
      <c r="G442" s="165">
        <v>9.2799999999999994</v>
      </c>
      <c r="H442" s="165">
        <v>11.44</v>
      </c>
      <c r="I442" s="165">
        <v>5216.6400000000003</v>
      </c>
      <c r="J442" s="303">
        <f>I442/$I$811</f>
        <v>3.0470848398205094E-4</v>
      </c>
    </row>
    <row r="443" spans="1:10" ht="52.8" x14ac:dyDescent="0.25">
      <c r="A443" s="158" t="s">
        <v>1242</v>
      </c>
      <c r="B443" s="1" t="s">
        <v>313</v>
      </c>
      <c r="C443" s="1" t="s">
        <v>15</v>
      </c>
      <c r="D443" s="1" t="s">
        <v>314</v>
      </c>
      <c r="E443" s="336" t="s">
        <v>41</v>
      </c>
      <c r="F443" s="164">
        <v>15</v>
      </c>
      <c r="G443" s="165">
        <v>296.41000000000003</v>
      </c>
      <c r="H443" s="165">
        <v>365.71</v>
      </c>
      <c r="I443" s="165">
        <v>5485.65</v>
      </c>
      <c r="J443" s="303">
        <f>I443/$I$811</f>
        <v>3.204215922808815E-4</v>
      </c>
    </row>
    <row r="444" spans="1:10" ht="52.8" x14ac:dyDescent="0.25">
      <c r="A444" s="158" t="s">
        <v>1243</v>
      </c>
      <c r="B444" s="1" t="s">
        <v>380</v>
      </c>
      <c r="C444" s="1" t="s">
        <v>15</v>
      </c>
      <c r="D444" s="1" t="s">
        <v>381</v>
      </c>
      <c r="E444" s="336" t="s">
        <v>41</v>
      </c>
      <c r="F444" s="164">
        <v>245</v>
      </c>
      <c r="G444" s="165">
        <v>477.26</v>
      </c>
      <c r="H444" s="165">
        <v>588.84</v>
      </c>
      <c r="I444" s="165">
        <v>144265.79999999999</v>
      </c>
      <c r="J444" s="303">
        <f>I444/$I$811</f>
        <v>8.4266909751214876E-3</v>
      </c>
    </row>
    <row r="445" spans="1:10" ht="26.1" customHeight="1" x14ac:dyDescent="0.25">
      <c r="A445" s="158" t="s">
        <v>1244</v>
      </c>
      <c r="B445" s="1" t="s">
        <v>46</v>
      </c>
      <c r="C445" s="1" t="s">
        <v>39</v>
      </c>
      <c r="D445" s="1" t="s">
        <v>47</v>
      </c>
      <c r="E445" s="336" t="s">
        <v>48</v>
      </c>
      <c r="F445" s="164">
        <v>4</v>
      </c>
      <c r="G445" s="165">
        <v>2576.3200000000002</v>
      </c>
      <c r="H445" s="165">
        <v>3178.66</v>
      </c>
      <c r="I445" s="165">
        <v>12714.64</v>
      </c>
      <c r="J445" s="303">
        <f>I445/$I$811</f>
        <v>7.4267319170530149E-4</v>
      </c>
    </row>
    <row r="446" spans="1:10" ht="26.1" customHeight="1" x14ac:dyDescent="0.25">
      <c r="A446" s="158" t="s">
        <v>1245</v>
      </c>
      <c r="B446" s="1" t="s">
        <v>382</v>
      </c>
      <c r="C446" s="1" t="s">
        <v>23</v>
      </c>
      <c r="D446" s="1" t="s">
        <v>383</v>
      </c>
      <c r="E446" s="336" t="s">
        <v>384</v>
      </c>
      <c r="F446" s="164">
        <v>8</v>
      </c>
      <c r="G446" s="165">
        <v>9273.85</v>
      </c>
      <c r="H446" s="165">
        <v>11442.07</v>
      </c>
      <c r="I446" s="165">
        <v>91536.56</v>
      </c>
      <c r="J446" s="303">
        <f>I446/$I$811</f>
        <v>5.3467301608951436E-3</v>
      </c>
    </row>
    <row r="447" spans="1:10" ht="66" x14ac:dyDescent="0.25">
      <c r="A447" s="158" t="s">
        <v>1246</v>
      </c>
      <c r="B447" s="1" t="s">
        <v>49</v>
      </c>
      <c r="C447" s="1" t="s">
        <v>15</v>
      </c>
      <c r="D447" s="1" t="s">
        <v>50</v>
      </c>
      <c r="E447" s="336" t="s">
        <v>31</v>
      </c>
      <c r="F447" s="164">
        <v>328.67</v>
      </c>
      <c r="G447" s="165">
        <v>20.75</v>
      </c>
      <c r="H447" s="165">
        <v>25.6</v>
      </c>
      <c r="I447" s="165">
        <v>8413.9500000000007</v>
      </c>
      <c r="J447" s="303">
        <f>I447/$I$811</f>
        <v>4.9146614464497793E-4</v>
      </c>
    </row>
    <row r="448" spans="1:10" ht="26.1" customHeight="1" x14ac:dyDescent="0.25">
      <c r="A448" s="145" t="s">
        <v>1247</v>
      </c>
      <c r="B448" s="140" t="s">
        <v>11</v>
      </c>
      <c r="C448" s="140"/>
      <c r="D448" s="140" t="s">
        <v>52</v>
      </c>
      <c r="E448" s="141"/>
      <c r="F448" s="183"/>
      <c r="G448" s="184"/>
      <c r="H448" s="184"/>
      <c r="I448" s="184">
        <v>151893.84</v>
      </c>
      <c r="J448" s="302">
        <f>I448/$I$811</f>
        <v>8.8722514324569464E-3</v>
      </c>
    </row>
    <row r="449" spans="1:10" ht="26.1" customHeight="1" x14ac:dyDescent="0.25">
      <c r="A449" s="158" t="s">
        <v>1248</v>
      </c>
      <c r="B449" s="1" t="s">
        <v>54</v>
      </c>
      <c r="C449" s="1" t="s">
        <v>15</v>
      </c>
      <c r="D449" s="1" t="s">
        <v>55</v>
      </c>
      <c r="E449" s="336" t="s">
        <v>17</v>
      </c>
      <c r="F449" s="164">
        <v>1095.52</v>
      </c>
      <c r="G449" s="165">
        <v>112.38</v>
      </c>
      <c r="H449" s="165">
        <v>138.65</v>
      </c>
      <c r="I449" s="165">
        <v>151893.84</v>
      </c>
      <c r="J449" s="303">
        <f>I449/$I$811</f>
        <v>8.8722514324569464E-3</v>
      </c>
    </row>
    <row r="450" spans="1:10" ht="26.1" customHeight="1" x14ac:dyDescent="0.25">
      <c r="A450" s="145" t="s">
        <v>1249</v>
      </c>
      <c r="B450" s="140" t="s">
        <v>11</v>
      </c>
      <c r="C450" s="140"/>
      <c r="D450" s="140" t="s">
        <v>56</v>
      </c>
      <c r="E450" s="141"/>
      <c r="F450" s="183"/>
      <c r="G450" s="184"/>
      <c r="H450" s="184"/>
      <c r="I450" s="184">
        <v>2032.14</v>
      </c>
      <c r="J450" s="302">
        <f>I450/$I$811</f>
        <v>1.1869906657144925E-4</v>
      </c>
    </row>
    <row r="451" spans="1:10" ht="26.1" customHeight="1" x14ac:dyDescent="0.25">
      <c r="A451" s="158" t="s">
        <v>1250</v>
      </c>
      <c r="B451" s="1" t="s">
        <v>58</v>
      </c>
      <c r="C451" s="1" t="s">
        <v>39</v>
      </c>
      <c r="D451" s="1" t="s">
        <v>59</v>
      </c>
      <c r="E451" s="336" t="s">
        <v>60</v>
      </c>
      <c r="F451" s="164">
        <v>3</v>
      </c>
      <c r="G451" s="165">
        <v>549.02</v>
      </c>
      <c r="H451" s="165">
        <v>677.38</v>
      </c>
      <c r="I451" s="165">
        <v>2032.14</v>
      </c>
      <c r="J451" s="303">
        <f>I451/$I$811</f>
        <v>1.1869906657144925E-4</v>
      </c>
    </row>
    <row r="452" spans="1:10" ht="26.1" customHeight="1" x14ac:dyDescent="0.25">
      <c r="A452" s="145" t="s">
        <v>1251</v>
      </c>
      <c r="B452" s="140" t="s">
        <v>11</v>
      </c>
      <c r="C452" s="140"/>
      <c r="D452" s="140" t="s">
        <v>63</v>
      </c>
      <c r="E452" s="141"/>
      <c r="F452" s="183"/>
      <c r="G452" s="184"/>
      <c r="H452" s="184"/>
      <c r="I452" s="184">
        <v>1179.52</v>
      </c>
      <c r="J452" s="302">
        <f>I452/$I$811</f>
        <v>6.8896790084519672E-5</v>
      </c>
    </row>
    <row r="453" spans="1:10" ht="26.1" customHeight="1" x14ac:dyDescent="0.25">
      <c r="A453" s="158" t="s">
        <v>1252</v>
      </c>
      <c r="B453" s="1" t="s">
        <v>64</v>
      </c>
      <c r="C453" s="1" t="s">
        <v>15</v>
      </c>
      <c r="D453" s="1" t="s">
        <v>65</v>
      </c>
      <c r="E453" s="336" t="s">
        <v>17</v>
      </c>
      <c r="F453" s="164">
        <v>1241.5999999999999</v>
      </c>
      <c r="G453" s="165">
        <v>0.77</v>
      </c>
      <c r="H453" s="165">
        <v>0.95</v>
      </c>
      <c r="I453" s="165">
        <v>1179.52</v>
      </c>
      <c r="J453" s="303">
        <f>I453/$I$811</f>
        <v>6.8896790084519672E-5</v>
      </c>
    </row>
    <row r="454" spans="1:10" ht="26.1" customHeight="1" x14ac:dyDescent="0.25">
      <c r="A454" s="282">
        <v>23</v>
      </c>
      <c r="B454" s="272" t="s">
        <v>11</v>
      </c>
      <c r="C454" s="272"/>
      <c r="D454" s="272" t="s">
        <v>1265</v>
      </c>
      <c r="E454" s="273"/>
      <c r="F454" s="276"/>
      <c r="G454" s="275"/>
      <c r="H454" s="275"/>
      <c r="I454" s="275">
        <f>I455+I459+I462+I464+I466+I469</f>
        <v>228751.25</v>
      </c>
      <c r="J454" s="305">
        <f>I454/$I$811</f>
        <v>1.3361559662253697E-2</v>
      </c>
    </row>
    <row r="455" spans="1:10" ht="26.1" customHeight="1" x14ac:dyDescent="0.25">
      <c r="A455" s="145" t="s">
        <v>1266</v>
      </c>
      <c r="B455" s="140" t="s">
        <v>11</v>
      </c>
      <c r="C455" s="140"/>
      <c r="D455" s="140" t="s">
        <v>12</v>
      </c>
      <c r="E455" s="141"/>
      <c r="F455" s="142"/>
      <c r="G455" s="184"/>
      <c r="H455" s="184"/>
      <c r="I455" s="184">
        <v>6435.89</v>
      </c>
      <c r="J455" s="302">
        <f>I455/$I$811</f>
        <v>3.7592593795532023E-4</v>
      </c>
    </row>
    <row r="456" spans="1:10" ht="26.1" customHeight="1" x14ac:dyDescent="0.25">
      <c r="A456" s="158" t="s">
        <v>1267</v>
      </c>
      <c r="B456" s="1" t="s">
        <v>14</v>
      </c>
      <c r="C456" s="1" t="s">
        <v>15</v>
      </c>
      <c r="D456" s="1" t="s">
        <v>16</v>
      </c>
      <c r="E456" s="336" t="s">
        <v>17</v>
      </c>
      <c r="F456" s="164">
        <v>6</v>
      </c>
      <c r="G456" s="165">
        <v>507.9</v>
      </c>
      <c r="H456" s="165">
        <v>626.64</v>
      </c>
      <c r="I456" s="165">
        <v>3759.84</v>
      </c>
      <c r="J456" s="303">
        <f>I456/$I$811</f>
        <v>2.1961552769887788E-4</v>
      </c>
    </row>
    <row r="457" spans="1:10" ht="39.6" x14ac:dyDescent="0.25">
      <c r="A457" s="158" t="s">
        <v>1268</v>
      </c>
      <c r="B457" s="1" t="s">
        <v>19</v>
      </c>
      <c r="C457" s="1" t="s">
        <v>15</v>
      </c>
      <c r="D457" s="1" t="s">
        <v>20</v>
      </c>
      <c r="E457" s="336" t="s">
        <v>17</v>
      </c>
      <c r="F457" s="164">
        <v>1002.27</v>
      </c>
      <c r="G457" s="165">
        <v>0.73</v>
      </c>
      <c r="H457" s="165">
        <v>0.9</v>
      </c>
      <c r="I457" s="165">
        <v>902.04</v>
      </c>
      <c r="J457" s="303">
        <f>I457/$I$811</f>
        <v>5.2688941711747252E-5</v>
      </c>
    </row>
    <row r="458" spans="1:10" ht="26.1" customHeight="1" x14ac:dyDescent="0.25">
      <c r="A458" s="158" t="s">
        <v>1269</v>
      </c>
      <c r="B458" s="1" t="s">
        <v>22</v>
      </c>
      <c r="C458" s="1" t="s">
        <v>23</v>
      </c>
      <c r="D458" s="1" t="s">
        <v>24</v>
      </c>
      <c r="E458" s="336" t="s">
        <v>17</v>
      </c>
      <c r="F458" s="164">
        <v>1002.27</v>
      </c>
      <c r="G458" s="165">
        <v>1.44</v>
      </c>
      <c r="H458" s="165">
        <v>1.77</v>
      </c>
      <c r="I458" s="165">
        <v>1774.01</v>
      </c>
      <c r="J458" s="303">
        <f>I458/$I$811</f>
        <v>1.0362146854469508E-4</v>
      </c>
    </row>
    <row r="459" spans="1:10" ht="26.1" customHeight="1" x14ac:dyDescent="0.25">
      <c r="A459" s="145" t="s">
        <v>1270</v>
      </c>
      <c r="B459" s="140" t="s">
        <v>11</v>
      </c>
      <c r="C459" s="140"/>
      <c r="D459" s="140" t="s">
        <v>26</v>
      </c>
      <c r="E459" s="141"/>
      <c r="F459" s="183"/>
      <c r="G459" s="184"/>
      <c r="H459" s="184"/>
      <c r="I459" s="184">
        <v>21573.35</v>
      </c>
      <c r="J459" s="302">
        <f>I459/$I$811</f>
        <v>1.2601181551562266E-3</v>
      </c>
    </row>
    <row r="460" spans="1:10" ht="26.1" customHeight="1" x14ac:dyDescent="0.25">
      <c r="A460" s="158" t="s">
        <v>1271</v>
      </c>
      <c r="B460" s="1" t="s">
        <v>28</v>
      </c>
      <c r="C460" s="1" t="s">
        <v>29</v>
      </c>
      <c r="D460" s="1" t="s">
        <v>30</v>
      </c>
      <c r="E460" s="336" t="s">
        <v>31</v>
      </c>
      <c r="F460" s="164">
        <v>100.22</v>
      </c>
      <c r="G460" s="165">
        <v>167.34</v>
      </c>
      <c r="H460" s="165">
        <v>206.46</v>
      </c>
      <c r="I460" s="165">
        <v>20691.419999999998</v>
      </c>
      <c r="J460" s="303">
        <f>I460/$I$811</f>
        <v>1.2086038560521499E-3</v>
      </c>
    </row>
    <row r="461" spans="1:10" ht="52.8" x14ac:dyDescent="0.25">
      <c r="A461" s="158" t="s">
        <v>1272</v>
      </c>
      <c r="B461" s="1" t="s">
        <v>33</v>
      </c>
      <c r="C461" s="1" t="s">
        <v>15</v>
      </c>
      <c r="D461" s="1" t="s">
        <v>34</v>
      </c>
      <c r="E461" s="336" t="s">
        <v>31</v>
      </c>
      <c r="F461" s="164">
        <v>100.22</v>
      </c>
      <c r="G461" s="165">
        <v>7.14</v>
      </c>
      <c r="H461" s="165">
        <v>8.8000000000000007</v>
      </c>
      <c r="I461" s="165">
        <v>881.93</v>
      </c>
      <c r="J461" s="303">
        <f>I461/$I$811</f>
        <v>5.1514299104076598E-5</v>
      </c>
    </row>
    <row r="462" spans="1:10" ht="26.1" customHeight="1" x14ac:dyDescent="0.25">
      <c r="A462" s="145" t="s">
        <v>1273</v>
      </c>
      <c r="B462" s="140" t="s">
        <v>11</v>
      </c>
      <c r="C462" s="140"/>
      <c r="D462" s="140" t="s">
        <v>36</v>
      </c>
      <c r="E462" s="141"/>
      <c r="F462" s="183"/>
      <c r="G462" s="184"/>
      <c r="H462" s="184"/>
      <c r="I462" s="184">
        <v>59514.35</v>
      </c>
      <c r="J462" s="302">
        <f>I462/$I$811</f>
        <v>3.4762849964109412E-3</v>
      </c>
    </row>
    <row r="463" spans="1:10" ht="38.25" customHeight="1" x14ac:dyDescent="0.25">
      <c r="A463" s="158" t="s">
        <v>1274</v>
      </c>
      <c r="B463" s="1" t="s">
        <v>38</v>
      </c>
      <c r="C463" s="1" t="s">
        <v>39</v>
      </c>
      <c r="D463" s="1" t="s">
        <v>40</v>
      </c>
      <c r="E463" s="336" t="s">
        <v>41</v>
      </c>
      <c r="F463" s="164">
        <v>647.74</v>
      </c>
      <c r="G463" s="165">
        <v>74.47</v>
      </c>
      <c r="H463" s="165">
        <v>91.88</v>
      </c>
      <c r="I463" s="165">
        <v>59514.35</v>
      </c>
      <c r="J463" s="303">
        <f>I463/$I$811</f>
        <v>3.4762849964109412E-3</v>
      </c>
    </row>
    <row r="464" spans="1:10" ht="26.1" customHeight="1" x14ac:dyDescent="0.25">
      <c r="A464" s="145" t="s">
        <v>1275</v>
      </c>
      <c r="B464" s="140" t="s">
        <v>11</v>
      </c>
      <c r="C464" s="140"/>
      <c r="D464" s="140" t="s">
        <v>52</v>
      </c>
      <c r="E464" s="141"/>
      <c r="F464" s="183"/>
      <c r="G464" s="184"/>
      <c r="H464" s="184"/>
      <c r="I464" s="184">
        <v>138964.73000000001</v>
      </c>
      <c r="J464" s="302">
        <f>I464/$I$811</f>
        <v>8.1170508613350803E-3</v>
      </c>
    </row>
    <row r="465" spans="1:10" ht="26.1" customHeight="1" x14ac:dyDescent="0.25">
      <c r="A465" s="158" t="s">
        <v>1276</v>
      </c>
      <c r="B465" s="1" t="s">
        <v>54</v>
      </c>
      <c r="C465" s="1" t="s">
        <v>15</v>
      </c>
      <c r="D465" s="1" t="s">
        <v>55</v>
      </c>
      <c r="E465" s="336" t="s">
        <v>17</v>
      </c>
      <c r="F465" s="164">
        <v>1002.27</v>
      </c>
      <c r="G465" s="165">
        <v>112.38</v>
      </c>
      <c r="H465" s="165">
        <v>138.65</v>
      </c>
      <c r="I465" s="165">
        <v>138964.73000000001</v>
      </c>
      <c r="J465" s="303">
        <f>I465/$I$811</f>
        <v>8.1170508613350803E-3</v>
      </c>
    </row>
    <row r="466" spans="1:10" ht="26.1" customHeight="1" x14ac:dyDescent="0.25">
      <c r="A466" s="145" t="s">
        <v>1277</v>
      </c>
      <c r="B466" s="140" t="s">
        <v>11</v>
      </c>
      <c r="C466" s="140"/>
      <c r="D466" s="140" t="s">
        <v>56</v>
      </c>
      <c r="E466" s="141"/>
      <c r="F466" s="183"/>
      <c r="G466" s="184"/>
      <c r="H466" s="184"/>
      <c r="I466" s="184">
        <v>1310.78</v>
      </c>
      <c r="J466" s="302">
        <f>I466/$I$811</f>
        <v>7.6563800958853338E-5</v>
      </c>
    </row>
    <row r="467" spans="1:10" ht="26.1" customHeight="1" x14ac:dyDescent="0.25">
      <c r="A467" s="158" t="s">
        <v>1278</v>
      </c>
      <c r="B467" s="1" t="s">
        <v>58</v>
      </c>
      <c r="C467" s="1" t="s">
        <v>39</v>
      </c>
      <c r="D467" s="1" t="s">
        <v>59</v>
      </c>
      <c r="E467" s="336" t="s">
        <v>60</v>
      </c>
      <c r="F467" s="164">
        <v>1</v>
      </c>
      <c r="G467" s="165">
        <v>549.02</v>
      </c>
      <c r="H467" s="165">
        <v>677.38</v>
      </c>
      <c r="I467" s="165">
        <v>677.38</v>
      </c>
      <c r="J467" s="303">
        <f>I467/$I$811</f>
        <v>3.9566355523816414E-5</v>
      </c>
    </row>
    <row r="468" spans="1:10" ht="26.1" customHeight="1" x14ac:dyDescent="0.25">
      <c r="A468" s="158" t="s">
        <v>1279</v>
      </c>
      <c r="B468" s="1" t="s">
        <v>61</v>
      </c>
      <c r="C468" s="1" t="s">
        <v>39</v>
      </c>
      <c r="D468" s="1" t="s">
        <v>62</v>
      </c>
      <c r="E468" s="336" t="s">
        <v>48</v>
      </c>
      <c r="F468" s="164">
        <v>1</v>
      </c>
      <c r="G468" s="165">
        <v>513.38</v>
      </c>
      <c r="H468" s="165">
        <v>633.4</v>
      </c>
      <c r="I468" s="165">
        <v>633.4</v>
      </c>
      <c r="J468" s="303">
        <f>I468/$I$811</f>
        <v>3.699744543503693E-5</v>
      </c>
    </row>
    <row r="469" spans="1:10" ht="26.1" customHeight="1" x14ac:dyDescent="0.25">
      <c r="A469" s="145" t="s">
        <v>1280</v>
      </c>
      <c r="B469" s="140" t="s">
        <v>11</v>
      </c>
      <c r="C469" s="140"/>
      <c r="D469" s="140" t="s">
        <v>63</v>
      </c>
      <c r="E469" s="141"/>
      <c r="F469" s="183"/>
      <c r="G469" s="184"/>
      <c r="H469" s="184"/>
      <c r="I469" s="184">
        <v>952.15</v>
      </c>
      <c r="J469" s="302">
        <f>I469/$I$811</f>
        <v>5.5615910437275675E-5</v>
      </c>
    </row>
    <row r="470" spans="1:10" ht="26.1" customHeight="1" x14ac:dyDescent="0.25">
      <c r="A470" s="158" t="s">
        <v>1281</v>
      </c>
      <c r="B470" s="1" t="s">
        <v>64</v>
      </c>
      <c r="C470" s="1" t="s">
        <v>15</v>
      </c>
      <c r="D470" s="1" t="s">
        <v>65</v>
      </c>
      <c r="E470" s="336" t="s">
        <v>17</v>
      </c>
      <c r="F470" s="164">
        <v>1002.27</v>
      </c>
      <c r="G470" s="165">
        <v>0.77</v>
      </c>
      <c r="H470" s="165">
        <v>0.95</v>
      </c>
      <c r="I470" s="165">
        <v>952.15</v>
      </c>
      <c r="J470" s="303">
        <f>I470/$I$811</f>
        <v>5.5615910437275675E-5</v>
      </c>
    </row>
    <row r="471" spans="1:10" ht="26.1" customHeight="1" x14ac:dyDescent="0.25">
      <c r="A471" s="282">
        <v>24</v>
      </c>
      <c r="B471" s="272" t="s">
        <v>11</v>
      </c>
      <c r="C471" s="272"/>
      <c r="D471" s="272" t="s">
        <v>1287</v>
      </c>
      <c r="E471" s="273"/>
      <c r="F471" s="276"/>
      <c r="G471" s="275"/>
      <c r="H471" s="275"/>
      <c r="I471" s="275">
        <f>I472+I476+I479+I485+I487+I489</f>
        <v>258931.88999999998</v>
      </c>
      <c r="J471" s="305">
        <f>I471/$I$811</f>
        <v>1.5124437119775788E-2</v>
      </c>
    </row>
    <row r="472" spans="1:10" ht="26.1" customHeight="1" x14ac:dyDescent="0.25">
      <c r="A472" s="145" t="s">
        <v>1288</v>
      </c>
      <c r="B472" s="140" t="s">
        <v>11</v>
      </c>
      <c r="C472" s="140"/>
      <c r="D472" s="140" t="s">
        <v>12</v>
      </c>
      <c r="E472" s="141"/>
      <c r="F472" s="142"/>
      <c r="G472" s="184"/>
      <c r="H472" s="184"/>
      <c r="I472" s="184">
        <v>7319.61</v>
      </c>
      <c r="J472" s="302">
        <f>I472/$I$811</f>
        <v>4.2754479251776232E-4</v>
      </c>
    </row>
    <row r="473" spans="1:10" ht="26.1" customHeight="1" x14ac:dyDescent="0.25">
      <c r="A473" s="158" t="s">
        <v>1289</v>
      </c>
      <c r="B473" s="1" t="s">
        <v>14</v>
      </c>
      <c r="C473" s="1" t="s">
        <v>15</v>
      </c>
      <c r="D473" s="1" t="s">
        <v>16</v>
      </c>
      <c r="E473" s="336" t="s">
        <v>17</v>
      </c>
      <c r="F473" s="291">
        <v>6</v>
      </c>
      <c r="G473" s="326">
        <v>507.9</v>
      </c>
      <c r="H473" s="326">
        <v>626.64</v>
      </c>
      <c r="I473" s="326">
        <v>3759.84</v>
      </c>
      <c r="J473" s="303">
        <f>I473/$I$811</f>
        <v>2.1961552769887788E-4</v>
      </c>
    </row>
    <row r="474" spans="1:10" ht="39.6" x14ac:dyDescent="0.25">
      <c r="A474" s="158" t="s">
        <v>1290</v>
      </c>
      <c r="B474" s="1" t="s">
        <v>19</v>
      </c>
      <c r="C474" s="1" t="s">
        <v>15</v>
      </c>
      <c r="D474" s="1" t="s">
        <v>20</v>
      </c>
      <c r="E474" s="336" t="s">
        <v>17</v>
      </c>
      <c r="F474" s="291">
        <v>1333.25</v>
      </c>
      <c r="G474" s="326">
        <v>0.73</v>
      </c>
      <c r="H474" s="326">
        <v>0.9</v>
      </c>
      <c r="I474" s="326">
        <v>1199.92</v>
      </c>
      <c r="J474" s="303">
        <f>I474/$I$811</f>
        <v>7.0088371844662954E-5</v>
      </c>
    </row>
    <row r="475" spans="1:10" ht="26.1" customHeight="1" x14ac:dyDescent="0.25">
      <c r="A475" s="158" t="s">
        <v>1291</v>
      </c>
      <c r="B475" s="1" t="s">
        <v>22</v>
      </c>
      <c r="C475" s="1" t="s">
        <v>23</v>
      </c>
      <c r="D475" s="1" t="s">
        <v>24</v>
      </c>
      <c r="E475" s="336" t="s">
        <v>17</v>
      </c>
      <c r="F475" s="291">
        <v>1333.25</v>
      </c>
      <c r="G475" s="326">
        <v>1.44</v>
      </c>
      <c r="H475" s="326">
        <v>1.77</v>
      </c>
      <c r="I475" s="326">
        <v>2359.85</v>
      </c>
      <c r="J475" s="303">
        <f>I475/$I$811</f>
        <v>1.378408929742215E-4</v>
      </c>
    </row>
    <row r="476" spans="1:10" ht="26.1" customHeight="1" x14ac:dyDescent="0.25">
      <c r="A476" s="145" t="s">
        <v>1292</v>
      </c>
      <c r="B476" s="140" t="s">
        <v>11</v>
      </c>
      <c r="C476" s="140"/>
      <c r="D476" s="140" t="s">
        <v>26</v>
      </c>
      <c r="E476" s="141"/>
      <c r="F476" s="183"/>
      <c r="G476" s="184"/>
      <c r="H476" s="184"/>
      <c r="I476" s="184">
        <v>28698.45</v>
      </c>
      <c r="J476" s="302">
        <f>I476/$I$811</f>
        <v>1.6763014492345053E-3</v>
      </c>
    </row>
    <row r="477" spans="1:10" ht="26.1" customHeight="1" x14ac:dyDescent="0.25">
      <c r="A477" s="158" t="s">
        <v>1301</v>
      </c>
      <c r="B477" s="1" t="s">
        <v>28</v>
      </c>
      <c r="C477" s="1" t="s">
        <v>29</v>
      </c>
      <c r="D477" s="1" t="s">
        <v>30</v>
      </c>
      <c r="E477" s="336" t="s">
        <v>31</v>
      </c>
      <c r="F477" s="291">
        <v>133.32</v>
      </c>
      <c r="G477" s="326">
        <v>167.34</v>
      </c>
      <c r="H477" s="326">
        <v>206.46</v>
      </c>
      <c r="I477" s="326">
        <v>27525.24</v>
      </c>
      <c r="J477" s="303">
        <f>I477/$I$811</f>
        <v>1.6077732317434418E-3</v>
      </c>
    </row>
    <row r="478" spans="1:10" ht="52.8" x14ac:dyDescent="0.25">
      <c r="A478" s="158" t="s">
        <v>1302</v>
      </c>
      <c r="B478" s="1" t="s">
        <v>33</v>
      </c>
      <c r="C478" s="1" t="s">
        <v>15</v>
      </c>
      <c r="D478" s="1" t="s">
        <v>34</v>
      </c>
      <c r="E478" s="336" t="s">
        <v>31</v>
      </c>
      <c r="F478" s="291">
        <v>133.32</v>
      </c>
      <c r="G478" s="326">
        <v>7.14</v>
      </c>
      <c r="H478" s="326">
        <v>8.8000000000000007</v>
      </c>
      <c r="I478" s="326">
        <v>1173.21</v>
      </c>
      <c r="J478" s="303">
        <f>I478/$I$811</f>
        <v>6.8528217491063589E-5</v>
      </c>
    </row>
    <row r="479" spans="1:10" ht="26.1" customHeight="1" x14ac:dyDescent="0.25">
      <c r="A479" s="145" t="s">
        <v>1293</v>
      </c>
      <c r="B479" s="140" t="s">
        <v>11</v>
      </c>
      <c r="C479" s="140"/>
      <c r="D479" s="140" t="s">
        <v>36</v>
      </c>
      <c r="E479" s="141"/>
      <c r="F479" s="183"/>
      <c r="G479" s="184"/>
      <c r="H479" s="184"/>
      <c r="I479" s="184">
        <v>53089.53</v>
      </c>
      <c r="J479" s="302">
        <f>I479/$I$811</f>
        <v>3.1010056667931103E-3</v>
      </c>
    </row>
    <row r="480" spans="1:10" ht="49.5" customHeight="1" x14ac:dyDescent="0.25">
      <c r="A480" s="158" t="s">
        <v>1294</v>
      </c>
      <c r="B480" s="1" t="s">
        <v>38</v>
      </c>
      <c r="C480" s="1" t="s">
        <v>39</v>
      </c>
      <c r="D480" s="1" t="s">
        <v>40</v>
      </c>
      <c r="E480" s="336" t="s">
        <v>41</v>
      </c>
      <c r="F480" s="291">
        <v>280</v>
      </c>
      <c r="G480" s="326">
        <v>74.47</v>
      </c>
      <c r="H480" s="326">
        <v>91.88</v>
      </c>
      <c r="I480" s="326">
        <v>25726.400000000001</v>
      </c>
      <c r="J480" s="303">
        <f>I480/$I$811</f>
        <v>1.5027014212818663E-3</v>
      </c>
    </row>
    <row r="481" spans="1:10" ht="52.8" x14ac:dyDescent="0.25">
      <c r="A481" s="158" t="s">
        <v>1295</v>
      </c>
      <c r="B481" s="1" t="s">
        <v>43</v>
      </c>
      <c r="C481" s="1" t="s">
        <v>15</v>
      </c>
      <c r="D481" s="1" t="s">
        <v>44</v>
      </c>
      <c r="E481" s="336" t="s">
        <v>31</v>
      </c>
      <c r="F481" s="291">
        <v>29</v>
      </c>
      <c r="G481" s="326">
        <v>9.2799999999999994</v>
      </c>
      <c r="H481" s="326">
        <v>11.44</v>
      </c>
      <c r="I481" s="326">
        <v>331.76</v>
      </c>
      <c r="J481" s="303">
        <f>I481/$I$811</f>
        <v>1.9378390428683063E-5</v>
      </c>
    </row>
    <row r="482" spans="1:10" ht="52.8" x14ac:dyDescent="0.25">
      <c r="A482" s="158" t="s">
        <v>1296</v>
      </c>
      <c r="B482" s="1" t="s">
        <v>313</v>
      </c>
      <c r="C482" s="1" t="s">
        <v>15</v>
      </c>
      <c r="D482" s="1" t="s">
        <v>314</v>
      </c>
      <c r="E482" s="336" t="s">
        <v>41</v>
      </c>
      <c r="F482" s="291">
        <v>29</v>
      </c>
      <c r="G482" s="326">
        <v>296.41000000000003</v>
      </c>
      <c r="H482" s="326">
        <v>365.71</v>
      </c>
      <c r="I482" s="326">
        <v>10605.59</v>
      </c>
      <c r="J482" s="303">
        <f>I482/$I$811</f>
        <v>6.1948174507637089E-4</v>
      </c>
    </row>
    <row r="483" spans="1:10" ht="26.1" customHeight="1" x14ac:dyDescent="0.25">
      <c r="A483" s="158" t="s">
        <v>1297</v>
      </c>
      <c r="B483" s="1" t="s">
        <v>46</v>
      </c>
      <c r="C483" s="1" t="s">
        <v>39</v>
      </c>
      <c r="D483" s="1" t="s">
        <v>47</v>
      </c>
      <c r="E483" s="336" t="s">
        <v>48</v>
      </c>
      <c r="F483" s="291">
        <v>5</v>
      </c>
      <c r="G483" s="326">
        <v>2576.3200000000002</v>
      </c>
      <c r="H483" s="326">
        <v>3178.66</v>
      </c>
      <c r="I483" s="326">
        <v>15893.3</v>
      </c>
      <c r="J483" s="303">
        <f>I483/$I$811</f>
        <v>9.2834148963162686E-4</v>
      </c>
    </row>
    <row r="484" spans="1:10" ht="66" x14ac:dyDescent="0.25">
      <c r="A484" s="158" t="s">
        <v>1298</v>
      </c>
      <c r="B484" s="1" t="s">
        <v>49</v>
      </c>
      <c r="C484" s="1" t="s">
        <v>15</v>
      </c>
      <c r="D484" s="1" t="s">
        <v>50</v>
      </c>
      <c r="E484" s="336" t="s">
        <v>31</v>
      </c>
      <c r="F484" s="291">
        <v>20.8</v>
      </c>
      <c r="G484" s="326">
        <v>20.75</v>
      </c>
      <c r="H484" s="326">
        <v>25.6</v>
      </c>
      <c r="I484" s="326">
        <v>532.48</v>
      </c>
      <c r="J484" s="303">
        <f>I484/$I$811</f>
        <v>3.1102620374563415E-5</v>
      </c>
    </row>
    <row r="485" spans="1:10" ht="26.1" customHeight="1" x14ac:dyDescent="0.25">
      <c r="A485" s="145" t="s">
        <v>1299</v>
      </c>
      <c r="B485" s="140" t="s">
        <v>11</v>
      </c>
      <c r="C485" s="140"/>
      <c r="D485" s="140" t="s">
        <v>52</v>
      </c>
      <c r="E485" s="141"/>
      <c r="F485" s="183"/>
      <c r="G485" s="184"/>
      <c r="H485" s="184"/>
      <c r="I485" s="184">
        <v>166525.57999999999</v>
      </c>
      <c r="J485" s="302">
        <f>I485/$I$811</f>
        <v>9.7269041041804175E-3</v>
      </c>
    </row>
    <row r="486" spans="1:10" ht="26.1" customHeight="1" x14ac:dyDescent="0.25">
      <c r="A486" s="158" t="s">
        <v>1300</v>
      </c>
      <c r="B486" s="1" t="s">
        <v>54</v>
      </c>
      <c r="C486" s="1" t="s">
        <v>15</v>
      </c>
      <c r="D486" s="1" t="s">
        <v>55</v>
      </c>
      <c r="E486" s="336" t="s">
        <v>17</v>
      </c>
      <c r="F486" s="291">
        <v>1201.05</v>
      </c>
      <c r="G486" s="326">
        <v>112.38</v>
      </c>
      <c r="H486" s="326">
        <v>138.65</v>
      </c>
      <c r="I486" s="326">
        <v>166525.57999999999</v>
      </c>
      <c r="J486" s="303">
        <f>I486/$I$811</f>
        <v>9.7269041041804175E-3</v>
      </c>
    </row>
    <row r="487" spans="1:10" ht="26.1" customHeight="1" x14ac:dyDescent="0.25">
      <c r="A487" s="145" t="s">
        <v>1783</v>
      </c>
      <c r="B487" s="140" t="s">
        <v>11</v>
      </c>
      <c r="C487" s="140"/>
      <c r="D487" s="140" t="s">
        <v>56</v>
      </c>
      <c r="E487" s="141"/>
      <c r="F487" s="183"/>
      <c r="G487" s="184"/>
      <c r="H487" s="184"/>
      <c r="I487" s="184">
        <v>2032.14</v>
      </c>
      <c r="J487" s="302">
        <f>I487/$I$811</f>
        <v>1.1869906657144925E-4</v>
      </c>
    </row>
    <row r="488" spans="1:10" ht="26.1" customHeight="1" x14ac:dyDescent="0.25">
      <c r="A488" s="158" t="s">
        <v>1784</v>
      </c>
      <c r="B488" s="1" t="s">
        <v>58</v>
      </c>
      <c r="C488" s="1" t="s">
        <v>39</v>
      </c>
      <c r="D488" s="1" t="s">
        <v>59</v>
      </c>
      <c r="E488" s="336" t="s">
        <v>60</v>
      </c>
      <c r="F488" s="291">
        <v>3</v>
      </c>
      <c r="G488" s="326">
        <v>549.02</v>
      </c>
      <c r="H488" s="326">
        <v>677.38</v>
      </c>
      <c r="I488" s="326">
        <v>2032.14</v>
      </c>
      <c r="J488" s="303">
        <f>I488/$I$811</f>
        <v>1.1869906657144925E-4</v>
      </c>
    </row>
    <row r="489" spans="1:10" ht="26.1" customHeight="1" x14ac:dyDescent="0.25">
      <c r="A489" s="145" t="s">
        <v>1785</v>
      </c>
      <c r="B489" s="140" t="s">
        <v>11</v>
      </c>
      <c r="C489" s="140"/>
      <c r="D489" s="140" t="s">
        <v>63</v>
      </c>
      <c r="E489" s="141"/>
      <c r="F489" s="183"/>
      <c r="G489" s="184"/>
      <c r="H489" s="184"/>
      <c r="I489" s="184">
        <v>1266.58</v>
      </c>
      <c r="J489" s="302">
        <f>I489/$I$811</f>
        <v>7.3982040478542905E-5</v>
      </c>
    </row>
    <row r="490" spans="1:10" ht="26.1" customHeight="1" x14ac:dyDescent="0.25">
      <c r="A490" s="158" t="s">
        <v>1786</v>
      </c>
      <c r="B490" s="1" t="s">
        <v>64</v>
      </c>
      <c r="C490" s="1" t="s">
        <v>15</v>
      </c>
      <c r="D490" s="1" t="s">
        <v>65</v>
      </c>
      <c r="E490" s="336" t="s">
        <v>17</v>
      </c>
      <c r="F490" s="291">
        <v>1333.25</v>
      </c>
      <c r="G490" s="326">
        <v>0.77</v>
      </c>
      <c r="H490" s="326">
        <v>0.95</v>
      </c>
      <c r="I490" s="326">
        <v>1266.58</v>
      </c>
      <c r="J490" s="303">
        <f>I490/$I$811</f>
        <v>7.3982040478542905E-5</v>
      </c>
    </row>
    <row r="491" spans="1:10" ht="26.1" customHeight="1" x14ac:dyDescent="0.25">
      <c r="A491" s="282">
        <v>25</v>
      </c>
      <c r="B491" s="272" t="s">
        <v>11</v>
      </c>
      <c r="C491" s="272"/>
      <c r="D491" s="272" t="s">
        <v>1310</v>
      </c>
      <c r="E491" s="273"/>
      <c r="F491" s="276"/>
      <c r="G491" s="275"/>
      <c r="H491" s="275"/>
      <c r="I491" s="275">
        <f>I492+I496+I499+I507+I509+I512+I515</f>
        <v>289692.02</v>
      </c>
      <c r="J491" s="305">
        <f>I491/$I$811</f>
        <v>1.6921163092699129E-2</v>
      </c>
    </row>
    <row r="492" spans="1:10" ht="26.1" customHeight="1" x14ac:dyDescent="0.25">
      <c r="A492" s="145" t="s">
        <v>1311</v>
      </c>
      <c r="B492" s="140" t="s">
        <v>11</v>
      </c>
      <c r="C492" s="140"/>
      <c r="D492" s="140" t="s">
        <v>12</v>
      </c>
      <c r="E492" s="141"/>
      <c r="F492" s="142"/>
      <c r="G492" s="184"/>
      <c r="H492" s="184"/>
      <c r="I492" s="184">
        <v>5067.07</v>
      </c>
      <c r="J492" s="302">
        <f>I492/$I$811</f>
        <v>2.9597197006711807E-4</v>
      </c>
    </row>
    <row r="493" spans="1:10" ht="26.1" customHeight="1" x14ac:dyDescent="0.25">
      <c r="A493" s="158" t="s">
        <v>1312</v>
      </c>
      <c r="B493" s="1" t="s">
        <v>14</v>
      </c>
      <c r="C493" s="1" t="s">
        <v>15</v>
      </c>
      <c r="D493" s="1" t="s">
        <v>16</v>
      </c>
      <c r="E493" s="336" t="s">
        <v>17</v>
      </c>
      <c r="F493" s="164">
        <v>6</v>
      </c>
      <c r="G493" s="165">
        <v>507.9</v>
      </c>
      <c r="H493" s="165">
        <v>626.64</v>
      </c>
      <c r="I493" s="165">
        <v>3759.84</v>
      </c>
      <c r="J493" s="303">
        <f>I493/$I$811</f>
        <v>2.1961552769887788E-4</v>
      </c>
    </row>
    <row r="494" spans="1:10" ht="39.6" x14ac:dyDescent="0.25">
      <c r="A494" s="158" t="s">
        <v>1313</v>
      </c>
      <c r="B494" s="1" t="s">
        <v>19</v>
      </c>
      <c r="C494" s="1" t="s">
        <v>15</v>
      </c>
      <c r="D494" s="1" t="s">
        <v>20</v>
      </c>
      <c r="E494" s="336" t="s">
        <v>17</v>
      </c>
      <c r="F494" s="164">
        <v>489.6</v>
      </c>
      <c r="G494" s="165">
        <v>0.73</v>
      </c>
      <c r="H494" s="165">
        <v>0.9</v>
      </c>
      <c r="I494" s="165">
        <v>440.64</v>
      </c>
      <c r="J494" s="303">
        <f>I494/$I$811</f>
        <v>2.5738166019094841E-5</v>
      </c>
    </row>
    <row r="495" spans="1:10" ht="26.1" customHeight="1" x14ac:dyDescent="0.25">
      <c r="A495" s="158" t="s">
        <v>1314</v>
      </c>
      <c r="B495" s="1" t="s">
        <v>22</v>
      </c>
      <c r="C495" s="1" t="s">
        <v>23</v>
      </c>
      <c r="D495" s="1" t="s">
        <v>24</v>
      </c>
      <c r="E495" s="336" t="s">
        <v>17</v>
      </c>
      <c r="F495" s="164">
        <v>489.6</v>
      </c>
      <c r="G495" s="165">
        <v>1.44</v>
      </c>
      <c r="H495" s="165">
        <v>1.77</v>
      </c>
      <c r="I495" s="165">
        <v>866.59</v>
      </c>
      <c r="J495" s="303">
        <f>I495/$I$811</f>
        <v>5.0618276349145331E-5</v>
      </c>
    </row>
    <row r="496" spans="1:10" ht="26.1" customHeight="1" x14ac:dyDescent="0.25">
      <c r="A496" s="145" t="s">
        <v>1315</v>
      </c>
      <c r="B496" s="140" t="s">
        <v>11</v>
      </c>
      <c r="C496" s="140"/>
      <c r="D496" s="140" t="s">
        <v>26</v>
      </c>
      <c r="E496" s="141"/>
      <c r="F496" s="183"/>
      <c r="G496" s="184"/>
      <c r="H496" s="184"/>
      <c r="I496" s="184">
        <v>10539.12</v>
      </c>
      <c r="J496" s="302">
        <f>I496/$I$811</f>
        <v>6.155991745079041E-4</v>
      </c>
    </row>
    <row r="497" spans="1:10" ht="26.1" customHeight="1" x14ac:dyDescent="0.25">
      <c r="A497" s="158" t="s">
        <v>1316</v>
      </c>
      <c r="B497" s="1" t="s">
        <v>28</v>
      </c>
      <c r="C497" s="1" t="s">
        <v>29</v>
      </c>
      <c r="D497" s="1" t="s">
        <v>30</v>
      </c>
      <c r="E497" s="336" t="s">
        <v>31</v>
      </c>
      <c r="F497" s="164">
        <v>48.96</v>
      </c>
      <c r="G497" s="165">
        <v>167.34</v>
      </c>
      <c r="H497" s="165">
        <v>206.46</v>
      </c>
      <c r="I497" s="165">
        <v>10108.280000000001</v>
      </c>
      <c r="J497" s="303">
        <f>I497/$I$811</f>
        <v>5.9043343502064279E-4</v>
      </c>
    </row>
    <row r="498" spans="1:10" ht="52.8" x14ac:dyDescent="0.25">
      <c r="A498" s="158" t="s">
        <v>1317</v>
      </c>
      <c r="B498" s="1" t="s">
        <v>33</v>
      </c>
      <c r="C498" s="1" t="s">
        <v>15</v>
      </c>
      <c r="D498" s="1" t="s">
        <v>34</v>
      </c>
      <c r="E498" s="336" t="s">
        <v>31</v>
      </c>
      <c r="F498" s="164">
        <v>48.96</v>
      </c>
      <c r="G498" s="165">
        <v>7.14</v>
      </c>
      <c r="H498" s="165">
        <v>8.8000000000000007</v>
      </c>
      <c r="I498" s="165">
        <v>430.84</v>
      </c>
      <c r="J498" s="303">
        <f>I498/$I$811</f>
        <v>2.5165739487261306E-5</v>
      </c>
    </row>
    <row r="499" spans="1:10" ht="26.1" customHeight="1" x14ac:dyDescent="0.25">
      <c r="A499" s="145" t="s">
        <v>1318</v>
      </c>
      <c r="B499" s="140" t="s">
        <v>11</v>
      </c>
      <c r="C499" s="140"/>
      <c r="D499" s="140" t="s">
        <v>36</v>
      </c>
      <c r="E499" s="141"/>
      <c r="F499" s="183"/>
      <c r="G499" s="184"/>
      <c r="H499" s="184"/>
      <c r="I499" s="184">
        <v>191561.82</v>
      </c>
      <c r="J499" s="302">
        <f>I499/$I$811</f>
        <v>1.1189292679012261E-2</v>
      </c>
    </row>
    <row r="500" spans="1:10" ht="45.75" customHeight="1" x14ac:dyDescent="0.25">
      <c r="A500" s="158" t="s">
        <v>1319</v>
      </c>
      <c r="B500" s="1" t="s">
        <v>38</v>
      </c>
      <c r="C500" s="1" t="s">
        <v>39</v>
      </c>
      <c r="D500" s="1" t="s">
        <v>40</v>
      </c>
      <c r="E500" s="336" t="s">
        <v>41</v>
      </c>
      <c r="F500" s="164">
        <v>144</v>
      </c>
      <c r="G500" s="165">
        <v>74.47</v>
      </c>
      <c r="H500" s="165">
        <v>91.88</v>
      </c>
      <c r="I500" s="165">
        <v>13230.72</v>
      </c>
      <c r="J500" s="303">
        <f>I500/$I$811</f>
        <v>7.7281787380210258E-4</v>
      </c>
    </row>
    <row r="501" spans="1:10" ht="52.8" x14ac:dyDescent="0.25">
      <c r="A501" s="158" t="s">
        <v>1320</v>
      </c>
      <c r="B501" s="1" t="s">
        <v>43</v>
      </c>
      <c r="C501" s="1" t="s">
        <v>15</v>
      </c>
      <c r="D501" s="1" t="s">
        <v>44</v>
      </c>
      <c r="E501" s="336" t="s">
        <v>31</v>
      </c>
      <c r="F501" s="164">
        <v>281.2</v>
      </c>
      <c r="G501" s="165">
        <v>9.2799999999999994</v>
      </c>
      <c r="H501" s="165">
        <v>11.44</v>
      </c>
      <c r="I501" s="165">
        <v>3216.92</v>
      </c>
      <c r="J501" s="303">
        <f>I501/$I$811</f>
        <v>1.8790309783529998E-4</v>
      </c>
    </row>
    <row r="502" spans="1:10" ht="52.8" x14ac:dyDescent="0.25">
      <c r="A502" s="158" t="s">
        <v>1321</v>
      </c>
      <c r="B502" s="1" t="s">
        <v>313</v>
      </c>
      <c r="C502" s="1" t="s">
        <v>15</v>
      </c>
      <c r="D502" s="1" t="s">
        <v>314</v>
      </c>
      <c r="E502" s="336" t="s">
        <v>41</v>
      </c>
      <c r="F502" s="164">
        <v>76</v>
      </c>
      <c r="G502" s="165">
        <v>296.41000000000003</v>
      </c>
      <c r="H502" s="165">
        <v>365.71</v>
      </c>
      <c r="I502" s="165">
        <v>27793.96</v>
      </c>
      <c r="J502" s="303">
        <f>I502/$I$811</f>
        <v>1.6234694008897994E-3</v>
      </c>
    </row>
    <row r="503" spans="1:10" ht="52.8" x14ac:dyDescent="0.25">
      <c r="A503" s="158" t="s">
        <v>1322</v>
      </c>
      <c r="B503" s="1" t="s">
        <v>380</v>
      </c>
      <c r="C503" s="1" t="s">
        <v>15</v>
      </c>
      <c r="D503" s="1" t="s">
        <v>381</v>
      </c>
      <c r="E503" s="336" t="s">
        <v>41</v>
      </c>
      <c r="F503" s="164">
        <v>114</v>
      </c>
      <c r="G503" s="165">
        <v>477.26</v>
      </c>
      <c r="H503" s="165">
        <v>588.84</v>
      </c>
      <c r="I503" s="165">
        <v>67127.759999999995</v>
      </c>
      <c r="J503" s="303">
        <f>I503/$I$811</f>
        <v>3.9209909027095903E-3</v>
      </c>
    </row>
    <row r="504" spans="1:10" ht="26.1" customHeight="1" x14ac:dyDescent="0.25">
      <c r="A504" s="158" t="s">
        <v>1323</v>
      </c>
      <c r="B504" s="1" t="s">
        <v>46</v>
      </c>
      <c r="C504" s="1" t="s">
        <v>39</v>
      </c>
      <c r="D504" s="1" t="s">
        <v>47</v>
      </c>
      <c r="E504" s="336" t="s">
        <v>48</v>
      </c>
      <c r="F504" s="164">
        <v>2</v>
      </c>
      <c r="G504" s="165">
        <v>2576.3200000000002</v>
      </c>
      <c r="H504" s="165">
        <v>3178.66</v>
      </c>
      <c r="I504" s="165">
        <v>6357.32</v>
      </c>
      <c r="J504" s="303">
        <f>I504/$I$811</f>
        <v>3.7133659585265075E-4</v>
      </c>
    </row>
    <row r="505" spans="1:10" ht="26.1" customHeight="1" x14ac:dyDescent="0.25">
      <c r="A505" s="158" t="s">
        <v>1324</v>
      </c>
      <c r="B505" s="1" t="s">
        <v>382</v>
      </c>
      <c r="C505" s="1" t="s">
        <v>23</v>
      </c>
      <c r="D505" s="1" t="s">
        <v>383</v>
      </c>
      <c r="E505" s="336" t="s">
        <v>384</v>
      </c>
      <c r="F505" s="164">
        <v>6</v>
      </c>
      <c r="G505" s="165">
        <v>9273.85</v>
      </c>
      <c r="H505" s="165">
        <v>11442.07</v>
      </c>
      <c r="I505" s="165">
        <v>68652.42</v>
      </c>
      <c r="J505" s="303">
        <f>I505/$I$811</f>
        <v>4.0100476206713581E-3</v>
      </c>
    </row>
    <row r="506" spans="1:10" ht="66" x14ac:dyDescent="0.25">
      <c r="A506" s="158" t="s">
        <v>1325</v>
      </c>
      <c r="B506" s="1" t="s">
        <v>49</v>
      </c>
      <c r="C506" s="1" t="s">
        <v>15</v>
      </c>
      <c r="D506" s="1" t="s">
        <v>50</v>
      </c>
      <c r="E506" s="336" t="s">
        <v>31</v>
      </c>
      <c r="F506" s="164">
        <v>202.45</v>
      </c>
      <c r="G506" s="165">
        <v>20.75</v>
      </c>
      <c r="H506" s="165">
        <v>25.6</v>
      </c>
      <c r="I506" s="165">
        <v>5182.72</v>
      </c>
      <c r="J506" s="303">
        <f>I506/$I$811</f>
        <v>3.0272718725145976E-4</v>
      </c>
    </row>
    <row r="507" spans="1:10" ht="26.1" customHeight="1" x14ac:dyDescent="0.25">
      <c r="A507" s="145" t="s">
        <v>1326</v>
      </c>
      <c r="B507" s="140" t="s">
        <v>11</v>
      </c>
      <c r="C507" s="140"/>
      <c r="D507" s="140" t="s">
        <v>52</v>
      </c>
      <c r="E507" s="141"/>
      <c r="F507" s="183"/>
      <c r="G507" s="184"/>
      <c r="H507" s="184"/>
      <c r="I507" s="184">
        <v>58898.52</v>
      </c>
      <c r="J507" s="302">
        <f>I507/$I$811</f>
        <v>3.4403138299722628E-3</v>
      </c>
    </row>
    <row r="508" spans="1:10" ht="26.1" customHeight="1" x14ac:dyDescent="0.25">
      <c r="A508" s="158" t="s">
        <v>1327</v>
      </c>
      <c r="B508" s="1" t="s">
        <v>54</v>
      </c>
      <c r="C508" s="1" t="s">
        <v>15</v>
      </c>
      <c r="D508" s="1" t="s">
        <v>55</v>
      </c>
      <c r="E508" s="336" t="s">
        <v>17</v>
      </c>
      <c r="F508" s="164">
        <v>424.8</v>
      </c>
      <c r="G508" s="165">
        <v>112.38</v>
      </c>
      <c r="H508" s="165">
        <v>138.65</v>
      </c>
      <c r="I508" s="165">
        <v>58898.52</v>
      </c>
      <c r="J508" s="303">
        <f>I508/$I$811</f>
        <v>3.4403138299722628E-3</v>
      </c>
    </row>
    <row r="509" spans="1:10" ht="26.1" customHeight="1" x14ac:dyDescent="0.25">
      <c r="A509" s="145" t="s">
        <v>1328</v>
      </c>
      <c r="B509" s="140" t="s">
        <v>11</v>
      </c>
      <c r="C509" s="140"/>
      <c r="D509" s="140" t="s">
        <v>56</v>
      </c>
      <c r="E509" s="141"/>
      <c r="F509" s="183"/>
      <c r="G509" s="184"/>
      <c r="H509" s="184"/>
      <c r="I509" s="184">
        <v>2621.56</v>
      </c>
      <c r="J509" s="302">
        <f>I509/$I$811</f>
        <v>1.5312760191770668E-4</v>
      </c>
    </row>
    <row r="510" spans="1:10" ht="26.1" customHeight="1" x14ac:dyDescent="0.25">
      <c r="A510" s="158" t="s">
        <v>1329</v>
      </c>
      <c r="B510" s="1" t="s">
        <v>58</v>
      </c>
      <c r="C510" s="1" t="s">
        <v>39</v>
      </c>
      <c r="D510" s="1" t="s">
        <v>59</v>
      </c>
      <c r="E510" s="336" t="s">
        <v>60</v>
      </c>
      <c r="F510" s="164">
        <v>2</v>
      </c>
      <c r="G510" s="165">
        <v>549.02</v>
      </c>
      <c r="H510" s="165">
        <v>677.38</v>
      </c>
      <c r="I510" s="165">
        <v>1354.76</v>
      </c>
      <c r="J510" s="303">
        <f>I510/$I$811</f>
        <v>7.9132711047632829E-5</v>
      </c>
    </row>
    <row r="511" spans="1:10" ht="26.1" customHeight="1" x14ac:dyDescent="0.25">
      <c r="A511" s="158" t="s">
        <v>1330</v>
      </c>
      <c r="B511" s="1" t="s">
        <v>61</v>
      </c>
      <c r="C511" s="1" t="s">
        <v>39</v>
      </c>
      <c r="D511" s="1" t="s">
        <v>62</v>
      </c>
      <c r="E511" s="336" t="s">
        <v>48</v>
      </c>
      <c r="F511" s="164">
        <v>2</v>
      </c>
      <c r="G511" s="165">
        <v>513.38</v>
      </c>
      <c r="H511" s="165">
        <v>633.4</v>
      </c>
      <c r="I511" s="165">
        <v>1266.8</v>
      </c>
      <c r="J511" s="303">
        <f>I511/$I$811</f>
        <v>7.3994890870073861E-5</v>
      </c>
    </row>
    <row r="512" spans="1:10" ht="26.1" customHeight="1" x14ac:dyDescent="0.25">
      <c r="A512" s="145" t="s">
        <v>1648</v>
      </c>
      <c r="B512" s="140" t="s">
        <v>11</v>
      </c>
      <c r="C512" s="140"/>
      <c r="D512" s="140" t="s">
        <v>1582</v>
      </c>
      <c r="E512" s="141"/>
      <c r="F512" s="183"/>
      <c r="G512" s="184"/>
      <c r="H512" s="184"/>
      <c r="I512" s="184">
        <v>20538.810000000001</v>
      </c>
      <c r="J512" s="302">
        <f>I512/$I$811</f>
        <v>1.1996897730906077E-3</v>
      </c>
    </row>
    <row r="513" spans="1:10" ht="26.1" customHeight="1" x14ac:dyDescent="0.25">
      <c r="A513" s="158" t="s">
        <v>1331</v>
      </c>
      <c r="B513" s="1" t="s">
        <v>1583</v>
      </c>
      <c r="C513" s="1" t="s">
        <v>29</v>
      </c>
      <c r="D513" s="1" t="s">
        <v>1584</v>
      </c>
      <c r="E513" s="336" t="s">
        <v>17</v>
      </c>
      <c r="F513" s="164">
        <v>171</v>
      </c>
      <c r="G513" s="165">
        <v>21.08</v>
      </c>
      <c r="H513" s="165">
        <v>26</v>
      </c>
      <c r="I513" s="165">
        <v>4446</v>
      </c>
      <c r="J513" s="303">
        <f>I513/$I$811</f>
        <v>2.5969473066652065E-4</v>
      </c>
    </row>
    <row r="514" spans="1:10" ht="26.1" customHeight="1" x14ac:dyDescent="0.25">
      <c r="A514" s="158" t="s">
        <v>1649</v>
      </c>
      <c r="B514" s="1" t="s">
        <v>1585</v>
      </c>
      <c r="C514" s="1" t="s">
        <v>29</v>
      </c>
      <c r="D514" s="1" t="s">
        <v>1586</v>
      </c>
      <c r="E514" s="336" t="s">
        <v>17</v>
      </c>
      <c r="F514" s="164">
        <v>171</v>
      </c>
      <c r="G514" s="165">
        <v>76.28</v>
      </c>
      <c r="H514" s="165">
        <v>94.11</v>
      </c>
      <c r="I514" s="165">
        <v>16092.81</v>
      </c>
      <c r="J514" s="303">
        <f>I514/$I$811</f>
        <v>9.3999504242408692E-4</v>
      </c>
    </row>
    <row r="515" spans="1:10" ht="26.1" customHeight="1" x14ac:dyDescent="0.25">
      <c r="A515" s="145" t="s">
        <v>1650</v>
      </c>
      <c r="B515" s="140" t="s">
        <v>11</v>
      </c>
      <c r="C515" s="140"/>
      <c r="D515" s="140" t="s">
        <v>63</v>
      </c>
      <c r="E515" s="141"/>
      <c r="F515" s="183"/>
      <c r="G515" s="184"/>
      <c r="H515" s="184"/>
      <c r="I515" s="184">
        <v>465.12</v>
      </c>
      <c r="J515" s="302">
        <f>I515/$I$811</f>
        <v>2.7168064131266779E-5</v>
      </c>
    </row>
    <row r="516" spans="1:10" ht="26.1" customHeight="1" x14ac:dyDescent="0.25">
      <c r="A516" s="158" t="s">
        <v>1651</v>
      </c>
      <c r="B516" s="1" t="s">
        <v>64</v>
      </c>
      <c r="C516" s="1" t="s">
        <v>15</v>
      </c>
      <c r="D516" s="1" t="s">
        <v>65</v>
      </c>
      <c r="E516" s="336" t="s">
        <v>17</v>
      </c>
      <c r="F516" s="164">
        <v>489.6</v>
      </c>
      <c r="G516" s="165">
        <v>0.77</v>
      </c>
      <c r="H516" s="165">
        <v>0.95</v>
      </c>
      <c r="I516" s="165">
        <v>465.12</v>
      </c>
      <c r="J516" s="303">
        <f>I516/$I$811</f>
        <v>2.7168064131266779E-5</v>
      </c>
    </row>
    <row r="517" spans="1:10" ht="26.1" customHeight="1" x14ac:dyDescent="0.25">
      <c r="A517" s="282">
        <v>26</v>
      </c>
      <c r="B517" s="272" t="s">
        <v>11</v>
      </c>
      <c r="C517" s="272"/>
      <c r="D517" s="272" t="s">
        <v>1361</v>
      </c>
      <c r="E517" s="273"/>
      <c r="F517" s="276"/>
      <c r="G517" s="275"/>
      <c r="H517" s="275"/>
      <c r="I517" s="275">
        <f>I518+I522+I525+I532+I534+I537</f>
        <v>334339.65000000002</v>
      </c>
      <c r="J517" s="305">
        <f>I517/$I$811</f>
        <v>1.9529070031014124E-2</v>
      </c>
    </row>
    <row r="518" spans="1:10" ht="26.1" customHeight="1" x14ac:dyDescent="0.25">
      <c r="A518" s="145" t="s">
        <v>1340</v>
      </c>
      <c r="B518" s="140" t="s">
        <v>11</v>
      </c>
      <c r="C518" s="140"/>
      <c r="D518" s="140" t="s">
        <v>12</v>
      </c>
      <c r="E518" s="141"/>
      <c r="F518" s="142"/>
      <c r="G518" s="184"/>
      <c r="H518" s="184"/>
      <c r="I518" s="184">
        <v>6081.13</v>
      </c>
      <c r="J518" s="302">
        <f>I518/$I$811</f>
        <v>3.5520409750294622E-4</v>
      </c>
    </row>
    <row r="519" spans="1:10" ht="26.1" customHeight="1" x14ac:dyDescent="0.25">
      <c r="A519" s="158" t="s">
        <v>1341</v>
      </c>
      <c r="B519" s="1" t="s">
        <v>14</v>
      </c>
      <c r="C519" s="1" t="s">
        <v>15</v>
      </c>
      <c r="D519" s="1" t="s">
        <v>16</v>
      </c>
      <c r="E519" s="336" t="s">
        <v>17</v>
      </c>
      <c r="F519" s="164">
        <v>6</v>
      </c>
      <c r="G519" s="165">
        <v>507.9</v>
      </c>
      <c r="H519" s="165">
        <v>626.64</v>
      </c>
      <c r="I519" s="165">
        <v>3759.84</v>
      </c>
      <c r="J519" s="303">
        <f>I519/$I$811</f>
        <v>2.1961552769887788E-4</v>
      </c>
    </row>
    <row r="520" spans="1:10" ht="39.6" x14ac:dyDescent="0.25">
      <c r="A520" s="158" t="s">
        <v>1342</v>
      </c>
      <c r="B520" s="1" t="s">
        <v>19</v>
      </c>
      <c r="C520" s="1" t="s">
        <v>15</v>
      </c>
      <c r="D520" s="1" t="s">
        <v>20</v>
      </c>
      <c r="E520" s="336" t="s">
        <v>17</v>
      </c>
      <c r="F520" s="164">
        <v>869.4</v>
      </c>
      <c r="G520" s="165">
        <v>0.73</v>
      </c>
      <c r="H520" s="165">
        <v>0.9</v>
      </c>
      <c r="I520" s="165">
        <v>782.46</v>
      </c>
      <c r="J520" s="303">
        <f>I520/$I$811</f>
        <v>4.5704169805966212E-5</v>
      </c>
    </row>
    <row r="521" spans="1:10" ht="26.1" customHeight="1" x14ac:dyDescent="0.25">
      <c r="A521" s="158" t="s">
        <v>1343</v>
      </c>
      <c r="B521" s="1" t="s">
        <v>22</v>
      </c>
      <c r="C521" s="1" t="s">
        <v>23</v>
      </c>
      <c r="D521" s="1" t="s">
        <v>24</v>
      </c>
      <c r="E521" s="336" t="s">
        <v>17</v>
      </c>
      <c r="F521" s="164">
        <v>869.4</v>
      </c>
      <c r="G521" s="165">
        <v>1.44</v>
      </c>
      <c r="H521" s="165">
        <v>1.77</v>
      </c>
      <c r="I521" s="165">
        <v>1538.83</v>
      </c>
      <c r="J521" s="303">
        <f>I521/$I$811</f>
        <v>8.9884399998102114E-5</v>
      </c>
    </row>
    <row r="522" spans="1:10" ht="26.1" customHeight="1" x14ac:dyDescent="0.25">
      <c r="A522" s="145" t="s">
        <v>1344</v>
      </c>
      <c r="B522" s="140" t="s">
        <v>11</v>
      </c>
      <c r="C522" s="140"/>
      <c r="D522" s="140" t="s">
        <v>26</v>
      </c>
      <c r="E522" s="141"/>
      <c r="F522" s="183"/>
      <c r="G522" s="184"/>
      <c r="H522" s="184"/>
      <c r="I522" s="184">
        <v>18714.7</v>
      </c>
      <c r="J522" s="302">
        <f>I522/$I$811</f>
        <v>1.0931419199290901E-3</v>
      </c>
    </row>
    <row r="523" spans="1:10" ht="26.1" customHeight="1" x14ac:dyDescent="0.25">
      <c r="A523" s="158" t="s">
        <v>1345</v>
      </c>
      <c r="B523" s="1" t="s">
        <v>28</v>
      </c>
      <c r="C523" s="1" t="s">
        <v>29</v>
      </c>
      <c r="D523" s="1" t="s">
        <v>30</v>
      </c>
      <c r="E523" s="336" t="s">
        <v>31</v>
      </c>
      <c r="F523" s="164">
        <v>86.94</v>
      </c>
      <c r="G523" s="165">
        <v>167.34</v>
      </c>
      <c r="H523" s="165">
        <v>206.46</v>
      </c>
      <c r="I523" s="165">
        <v>17949.63</v>
      </c>
      <c r="J523" s="303">
        <f>I523/$I$811</f>
        <v>1.0484535151627755E-3</v>
      </c>
    </row>
    <row r="524" spans="1:10" ht="52.8" x14ac:dyDescent="0.25">
      <c r="A524" s="158" t="s">
        <v>1346</v>
      </c>
      <c r="B524" s="1" t="s">
        <v>33</v>
      </c>
      <c r="C524" s="1" t="s">
        <v>15</v>
      </c>
      <c r="D524" s="1" t="s">
        <v>34</v>
      </c>
      <c r="E524" s="336" t="s">
        <v>31</v>
      </c>
      <c r="F524" s="164">
        <v>86.94</v>
      </c>
      <c r="G524" s="165">
        <v>7.14</v>
      </c>
      <c r="H524" s="165">
        <v>8.8000000000000007</v>
      </c>
      <c r="I524" s="165">
        <v>765.07</v>
      </c>
      <c r="J524" s="303">
        <f>I524/$I$811</f>
        <v>4.4688404766314659E-5</v>
      </c>
    </row>
    <row r="525" spans="1:10" ht="26.1" customHeight="1" x14ac:dyDescent="0.25">
      <c r="A525" s="145" t="s">
        <v>1347</v>
      </c>
      <c r="B525" s="140" t="s">
        <v>11</v>
      </c>
      <c r="C525" s="140"/>
      <c r="D525" s="140" t="s">
        <v>36</v>
      </c>
      <c r="E525" s="141"/>
      <c r="F525" s="183"/>
      <c r="G525" s="184"/>
      <c r="H525" s="184"/>
      <c r="I525" s="184">
        <v>204085.13</v>
      </c>
      <c r="J525" s="302">
        <f>I525/$I$811</f>
        <v>1.1920790118846572E-2</v>
      </c>
    </row>
    <row r="526" spans="1:10" ht="43.5" customHeight="1" x14ac:dyDescent="0.25">
      <c r="A526" s="158" t="s">
        <v>1348</v>
      </c>
      <c r="B526" s="1" t="s">
        <v>38</v>
      </c>
      <c r="C526" s="1" t="s">
        <v>39</v>
      </c>
      <c r="D526" s="1" t="s">
        <v>40</v>
      </c>
      <c r="E526" s="336" t="s">
        <v>41</v>
      </c>
      <c r="F526" s="164">
        <v>276</v>
      </c>
      <c r="G526" s="165">
        <v>74.47</v>
      </c>
      <c r="H526" s="165">
        <v>91.88</v>
      </c>
      <c r="I526" s="165">
        <v>25358.880000000001</v>
      </c>
      <c r="J526" s="303">
        <f>I526/$I$811</f>
        <v>1.4812342581206968E-3</v>
      </c>
    </row>
    <row r="527" spans="1:10" ht="52.8" x14ac:dyDescent="0.25">
      <c r="A527" s="158" t="s">
        <v>1349</v>
      </c>
      <c r="B527" s="1" t="s">
        <v>43</v>
      </c>
      <c r="C527" s="1" t="s">
        <v>15</v>
      </c>
      <c r="D527" s="1" t="s">
        <v>44</v>
      </c>
      <c r="E527" s="336" t="s">
        <v>31</v>
      </c>
      <c r="F527" s="164">
        <v>277.2</v>
      </c>
      <c r="G527" s="165">
        <v>9.2799999999999994</v>
      </c>
      <c r="H527" s="165">
        <v>11.44</v>
      </c>
      <c r="I527" s="165">
        <v>3171.16</v>
      </c>
      <c r="J527" s="303">
        <f>I527/$I$811</f>
        <v>1.8523021639686092E-4</v>
      </c>
    </row>
    <row r="528" spans="1:10" ht="52.8" x14ac:dyDescent="0.25">
      <c r="A528" s="158" t="s">
        <v>1350</v>
      </c>
      <c r="B528" s="1" t="s">
        <v>380</v>
      </c>
      <c r="C528" s="1" t="s">
        <v>15</v>
      </c>
      <c r="D528" s="1" t="s">
        <v>381</v>
      </c>
      <c r="E528" s="336" t="s">
        <v>41</v>
      </c>
      <c r="F528" s="164">
        <v>154</v>
      </c>
      <c r="G528" s="165">
        <v>477.26</v>
      </c>
      <c r="H528" s="165">
        <v>588.84</v>
      </c>
      <c r="I528" s="165">
        <v>90681.36</v>
      </c>
      <c r="J528" s="303">
        <f>I528/$I$811</f>
        <v>5.2967771843620785E-3</v>
      </c>
    </row>
    <row r="529" spans="1:10" ht="26.1" customHeight="1" x14ac:dyDescent="0.25">
      <c r="A529" s="158" t="s">
        <v>1351</v>
      </c>
      <c r="B529" s="1" t="s">
        <v>878</v>
      </c>
      <c r="C529" s="1" t="s">
        <v>39</v>
      </c>
      <c r="D529" s="1" t="s">
        <v>879</v>
      </c>
      <c r="E529" s="336" t="s">
        <v>48</v>
      </c>
      <c r="F529" s="164">
        <v>3</v>
      </c>
      <c r="G529" s="165">
        <v>3000.4</v>
      </c>
      <c r="H529" s="165">
        <v>3701.89</v>
      </c>
      <c r="I529" s="165">
        <v>11105.67</v>
      </c>
      <c r="J529" s="303">
        <f>I529/$I$811</f>
        <v>6.486918532436479E-4</v>
      </c>
    </row>
    <row r="530" spans="1:10" ht="26.1" customHeight="1" x14ac:dyDescent="0.25">
      <c r="A530" s="158" t="s">
        <v>1352</v>
      </c>
      <c r="B530" s="1" t="s">
        <v>382</v>
      </c>
      <c r="C530" s="1" t="s">
        <v>23</v>
      </c>
      <c r="D530" s="1" t="s">
        <v>383</v>
      </c>
      <c r="E530" s="336" t="s">
        <v>384</v>
      </c>
      <c r="F530" s="164">
        <v>6</v>
      </c>
      <c r="G530" s="165">
        <v>9273.85</v>
      </c>
      <c r="H530" s="165">
        <v>11442.07</v>
      </c>
      <c r="I530" s="165">
        <v>68652.42</v>
      </c>
      <c r="J530" s="303">
        <f>I530/$I$811</f>
        <v>4.0100476206713581E-3</v>
      </c>
    </row>
    <row r="531" spans="1:10" ht="66" x14ac:dyDescent="0.25">
      <c r="A531" s="158" t="s">
        <v>1353</v>
      </c>
      <c r="B531" s="1" t="s">
        <v>49</v>
      </c>
      <c r="C531" s="1" t="s">
        <v>15</v>
      </c>
      <c r="D531" s="1" t="s">
        <v>50</v>
      </c>
      <c r="E531" s="336" t="s">
        <v>31</v>
      </c>
      <c r="F531" s="164">
        <v>199.83</v>
      </c>
      <c r="G531" s="165">
        <v>20.75</v>
      </c>
      <c r="H531" s="165">
        <v>25.6</v>
      </c>
      <c r="I531" s="165">
        <v>5115.6400000000003</v>
      </c>
      <c r="J531" s="303">
        <f>I531/$I$811</f>
        <v>2.9880898605192979E-4</v>
      </c>
    </row>
    <row r="532" spans="1:10" ht="26.1" customHeight="1" x14ac:dyDescent="0.25">
      <c r="A532" s="145" t="s">
        <v>1354</v>
      </c>
      <c r="B532" s="140" t="s">
        <v>11</v>
      </c>
      <c r="C532" s="140"/>
      <c r="D532" s="140" t="s">
        <v>52</v>
      </c>
      <c r="E532" s="141"/>
      <c r="F532" s="183"/>
      <c r="G532" s="184"/>
      <c r="H532" s="184"/>
      <c r="I532" s="184">
        <v>103321.98</v>
      </c>
      <c r="J532" s="302">
        <f>I532/$I$811</f>
        <v>6.0351268034259187E-3</v>
      </c>
    </row>
    <row r="533" spans="1:10" ht="26.1" customHeight="1" x14ac:dyDescent="0.25">
      <c r="A533" s="158" t="s">
        <v>1355</v>
      </c>
      <c r="B533" s="1" t="s">
        <v>54</v>
      </c>
      <c r="C533" s="1" t="s">
        <v>15</v>
      </c>
      <c r="D533" s="1" t="s">
        <v>55</v>
      </c>
      <c r="E533" s="336" t="s">
        <v>17</v>
      </c>
      <c r="F533" s="164">
        <v>745.2</v>
      </c>
      <c r="G533" s="165">
        <v>112.38</v>
      </c>
      <c r="H533" s="165">
        <v>138.65</v>
      </c>
      <c r="I533" s="165">
        <v>103321.98</v>
      </c>
      <c r="J533" s="303">
        <f>I533/$I$811</f>
        <v>6.0351268034259187E-3</v>
      </c>
    </row>
    <row r="534" spans="1:10" ht="26.1" customHeight="1" x14ac:dyDescent="0.25">
      <c r="A534" s="145" t="s">
        <v>1356</v>
      </c>
      <c r="B534" s="140" t="s">
        <v>11</v>
      </c>
      <c r="C534" s="140"/>
      <c r="D534" s="140" t="s">
        <v>56</v>
      </c>
      <c r="E534" s="141"/>
      <c r="F534" s="183"/>
      <c r="G534" s="184"/>
      <c r="H534" s="184"/>
      <c r="I534" s="184">
        <v>1310.78</v>
      </c>
      <c r="J534" s="302">
        <f>I534/$I$811</f>
        <v>7.6563800958853338E-5</v>
      </c>
    </row>
    <row r="535" spans="1:10" ht="26.1" customHeight="1" x14ac:dyDescent="0.25">
      <c r="A535" s="158" t="s">
        <v>1357</v>
      </c>
      <c r="B535" s="1" t="s">
        <v>58</v>
      </c>
      <c r="C535" s="1" t="s">
        <v>39</v>
      </c>
      <c r="D535" s="1" t="s">
        <v>59</v>
      </c>
      <c r="E535" s="336" t="s">
        <v>60</v>
      </c>
      <c r="F535" s="164">
        <v>1</v>
      </c>
      <c r="G535" s="165">
        <v>549.02</v>
      </c>
      <c r="H535" s="165">
        <v>677.38</v>
      </c>
      <c r="I535" s="165">
        <v>677.38</v>
      </c>
      <c r="J535" s="303">
        <f>I535/$I$811</f>
        <v>3.9566355523816414E-5</v>
      </c>
    </row>
    <row r="536" spans="1:10" ht="26.1" customHeight="1" x14ac:dyDescent="0.25">
      <c r="A536" s="158" t="s">
        <v>1358</v>
      </c>
      <c r="B536" s="1" t="s">
        <v>61</v>
      </c>
      <c r="C536" s="1" t="s">
        <v>39</v>
      </c>
      <c r="D536" s="1" t="s">
        <v>62</v>
      </c>
      <c r="E536" s="336" t="s">
        <v>48</v>
      </c>
      <c r="F536" s="164">
        <v>1</v>
      </c>
      <c r="G536" s="165">
        <v>513.38</v>
      </c>
      <c r="H536" s="165">
        <v>633.4</v>
      </c>
      <c r="I536" s="165">
        <v>633.4</v>
      </c>
      <c r="J536" s="303">
        <f>I536/$I$811</f>
        <v>3.699744543503693E-5</v>
      </c>
    </row>
    <row r="537" spans="1:10" ht="26.1" customHeight="1" x14ac:dyDescent="0.25">
      <c r="A537" s="145" t="s">
        <v>1359</v>
      </c>
      <c r="B537" s="140" t="s">
        <v>11</v>
      </c>
      <c r="C537" s="140"/>
      <c r="D537" s="140" t="s">
        <v>63</v>
      </c>
      <c r="E537" s="141"/>
      <c r="F537" s="183"/>
      <c r="G537" s="184"/>
      <c r="H537" s="184"/>
      <c r="I537" s="184">
        <v>825.93</v>
      </c>
      <c r="J537" s="302">
        <f>I537/$I$811</f>
        <v>4.8243290350742105E-5</v>
      </c>
    </row>
    <row r="538" spans="1:10" ht="26.1" customHeight="1" x14ac:dyDescent="0.25">
      <c r="A538" s="158" t="s">
        <v>1360</v>
      </c>
      <c r="B538" s="1" t="s">
        <v>64</v>
      </c>
      <c r="C538" s="1" t="s">
        <v>15</v>
      </c>
      <c r="D538" s="1" t="s">
        <v>65</v>
      </c>
      <c r="E538" s="336" t="s">
        <v>17</v>
      </c>
      <c r="F538" s="164">
        <v>869.4</v>
      </c>
      <c r="G538" s="165">
        <v>0.77</v>
      </c>
      <c r="H538" s="165">
        <v>0.95</v>
      </c>
      <c r="I538" s="165">
        <v>825.93</v>
      </c>
      <c r="J538" s="303">
        <v>2.4703321906330883E-3</v>
      </c>
    </row>
    <row r="539" spans="1:10" ht="26.1" customHeight="1" x14ac:dyDescent="0.25">
      <c r="A539" s="282">
        <v>27</v>
      </c>
      <c r="B539" s="272" t="s">
        <v>11</v>
      </c>
      <c r="C539" s="272"/>
      <c r="D539" s="272" t="s">
        <v>1387</v>
      </c>
      <c r="E539" s="273"/>
      <c r="F539" s="276"/>
      <c r="G539" s="275"/>
      <c r="H539" s="275"/>
      <c r="I539" s="275">
        <f>I540+I544+I547+I553+I555+I558</f>
        <v>526262.94999999995</v>
      </c>
      <c r="J539" s="305">
        <f>I539/$I$811</f>
        <v>3.0739477071529155E-2</v>
      </c>
    </row>
    <row r="540" spans="1:10" ht="26.1" customHeight="1" x14ac:dyDescent="0.25">
      <c r="A540" s="145" t="s">
        <v>1388</v>
      </c>
      <c r="B540" s="140" t="s">
        <v>11</v>
      </c>
      <c r="C540" s="140"/>
      <c r="D540" s="140" t="s">
        <v>12</v>
      </c>
      <c r="E540" s="141"/>
      <c r="F540" s="142"/>
      <c r="G540" s="184"/>
      <c r="H540" s="184"/>
      <c r="I540" s="184">
        <v>9079.11</v>
      </c>
      <c r="J540" s="302">
        <f>I540/$I$811</f>
        <v>5.3031871933012021E-4</v>
      </c>
    </row>
    <row r="541" spans="1:10" ht="26.1" customHeight="1" x14ac:dyDescent="0.25">
      <c r="A541" s="158" t="s">
        <v>1389</v>
      </c>
      <c r="B541" s="1" t="s">
        <v>14</v>
      </c>
      <c r="C541" s="1" t="s">
        <v>15</v>
      </c>
      <c r="D541" s="1" t="s">
        <v>16</v>
      </c>
      <c r="E541" s="336" t="s">
        <v>17</v>
      </c>
      <c r="F541" s="164">
        <v>6</v>
      </c>
      <c r="G541" s="165">
        <v>507.9</v>
      </c>
      <c r="H541" s="165">
        <v>626.64</v>
      </c>
      <c r="I541" s="165">
        <v>3759.84</v>
      </c>
      <c r="J541" s="303">
        <f>I541/$I$811</f>
        <v>2.1961552769887788E-4</v>
      </c>
    </row>
    <row r="542" spans="1:10" ht="39.6" x14ac:dyDescent="0.25">
      <c r="A542" s="158" t="s">
        <v>1390</v>
      </c>
      <c r="B542" s="1" t="s">
        <v>19</v>
      </c>
      <c r="C542" s="1" t="s">
        <v>15</v>
      </c>
      <c r="D542" s="1" t="s">
        <v>20</v>
      </c>
      <c r="E542" s="336" t="s">
        <v>17</v>
      </c>
      <c r="F542" s="164">
        <v>1992.24</v>
      </c>
      <c r="G542" s="165">
        <v>0.73</v>
      </c>
      <c r="H542" s="165">
        <v>0.9</v>
      </c>
      <c r="I542" s="165">
        <v>1793.01</v>
      </c>
      <c r="J542" s="303">
        <f>I542/$I$811</f>
        <v>1.04731275086005E-4</v>
      </c>
    </row>
    <row r="543" spans="1:10" ht="26.1" customHeight="1" x14ac:dyDescent="0.25">
      <c r="A543" s="158" t="s">
        <v>1391</v>
      </c>
      <c r="B543" s="1" t="s">
        <v>22</v>
      </c>
      <c r="C543" s="1" t="s">
        <v>23</v>
      </c>
      <c r="D543" s="1" t="s">
        <v>24</v>
      </c>
      <c r="E543" s="336" t="s">
        <v>17</v>
      </c>
      <c r="F543" s="164">
        <v>1992.24</v>
      </c>
      <c r="G543" s="165">
        <v>1.44</v>
      </c>
      <c r="H543" s="165">
        <v>1.77</v>
      </c>
      <c r="I543" s="165">
        <v>3526.26</v>
      </c>
      <c r="J543" s="303">
        <f>I543/$I$811</f>
        <v>2.0597191654523735E-4</v>
      </c>
    </row>
    <row r="544" spans="1:10" ht="26.1" customHeight="1" x14ac:dyDescent="0.25">
      <c r="A544" s="145" t="s">
        <v>1392</v>
      </c>
      <c r="B544" s="140" t="s">
        <v>11</v>
      </c>
      <c r="C544" s="140"/>
      <c r="D544" s="140" t="s">
        <v>26</v>
      </c>
      <c r="E544" s="141"/>
      <c r="F544" s="183"/>
      <c r="G544" s="184"/>
      <c r="H544" s="184"/>
      <c r="I544" s="184">
        <v>42884.09</v>
      </c>
      <c r="J544" s="302">
        <f>I544/$I$811</f>
        <v>2.504897031585432E-3</v>
      </c>
    </row>
    <row r="545" spans="1:10" ht="26.1" customHeight="1" x14ac:dyDescent="0.25">
      <c r="A545" s="158" t="s">
        <v>1393</v>
      </c>
      <c r="B545" s="1" t="s">
        <v>28</v>
      </c>
      <c r="C545" s="1" t="s">
        <v>29</v>
      </c>
      <c r="D545" s="1" t="s">
        <v>30</v>
      </c>
      <c r="E545" s="336" t="s">
        <v>31</v>
      </c>
      <c r="F545" s="164">
        <v>199.22</v>
      </c>
      <c r="G545" s="165">
        <v>167.34</v>
      </c>
      <c r="H545" s="165">
        <v>206.46</v>
      </c>
      <c r="I545" s="165">
        <v>41130.959999999999</v>
      </c>
      <c r="J545" s="303">
        <f>I545/$I$811</f>
        <v>2.4024951820187661E-3</v>
      </c>
    </row>
    <row r="546" spans="1:10" ht="52.8" x14ac:dyDescent="0.25">
      <c r="A546" s="158" t="s">
        <v>1394</v>
      </c>
      <c r="B546" s="1" t="s">
        <v>33</v>
      </c>
      <c r="C546" s="1" t="s">
        <v>15</v>
      </c>
      <c r="D546" s="1" t="s">
        <v>34</v>
      </c>
      <c r="E546" s="336" t="s">
        <v>31</v>
      </c>
      <c r="F546" s="164">
        <v>199.22</v>
      </c>
      <c r="G546" s="165">
        <v>7.14</v>
      </c>
      <c r="H546" s="165">
        <v>8.8000000000000007</v>
      </c>
      <c r="I546" s="165">
        <v>1753.13</v>
      </c>
      <c r="J546" s="303">
        <f>I546/$I$811</f>
        <v>1.0240184956666608E-4</v>
      </c>
    </row>
    <row r="547" spans="1:10" ht="26.1" customHeight="1" x14ac:dyDescent="0.25">
      <c r="A547" s="145" t="s">
        <v>1395</v>
      </c>
      <c r="B547" s="140" t="s">
        <v>11</v>
      </c>
      <c r="C547" s="140"/>
      <c r="D547" s="140" t="s">
        <v>36</v>
      </c>
      <c r="E547" s="141"/>
      <c r="F547" s="183"/>
      <c r="G547" s="184"/>
      <c r="H547" s="184"/>
      <c r="I547" s="184">
        <v>276104.09000000003</v>
      </c>
      <c r="J547" s="302">
        <f>I547/$I$811</f>
        <v>1.6127480271811694E-2</v>
      </c>
    </row>
    <row r="548" spans="1:10" ht="41.25" customHeight="1" x14ac:dyDescent="0.25">
      <c r="A548" s="158" t="s">
        <v>1396</v>
      </c>
      <c r="B548" s="1" t="s">
        <v>38</v>
      </c>
      <c r="C548" s="1" t="s">
        <v>39</v>
      </c>
      <c r="D548" s="1" t="s">
        <v>40</v>
      </c>
      <c r="E548" s="336" t="s">
        <v>41</v>
      </c>
      <c r="F548" s="164">
        <v>535.14</v>
      </c>
      <c r="G548" s="165">
        <v>74.47</v>
      </c>
      <c r="H548" s="165">
        <v>91.88</v>
      </c>
      <c r="I548" s="165">
        <v>49168.66</v>
      </c>
      <c r="J548" s="303">
        <f>I548/$I$811</f>
        <v>2.8719842366022783E-3</v>
      </c>
    </row>
    <row r="549" spans="1:10" ht="52.8" x14ac:dyDescent="0.25">
      <c r="A549" s="158" t="s">
        <v>1397</v>
      </c>
      <c r="B549" s="1" t="s">
        <v>43</v>
      </c>
      <c r="C549" s="1" t="s">
        <v>15</v>
      </c>
      <c r="D549" s="1" t="s">
        <v>44</v>
      </c>
      <c r="E549" s="336" t="s">
        <v>31</v>
      </c>
      <c r="F549" s="164">
        <v>405</v>
      </c>
      <c r="G549" s="165">
        <v>9.2799999999999994</v>
      </c>
      <c r="H549" s="165">
        <v>11.44</v>
      </c>
      <c r="I549" s="165">
        <v>4633.2</v>
      </c>
      <c r="J549" s="303">
        <f>I549/$I$811</f>
        <v>2.7062924564195311E-4</v>
      </c>
    </row>
    <row r="550" spans="1:10" ht="52.8" x14ac:dyDescent="0.25">
      <c r="A550" s="158" t="s">
        <v>1398</v>
      </c>
      <c r="B550" s="1" t="s">
        <v>313</v>
      </c>
      <c r="C550" s="1" t="s">
        <v>15</v>
      </c>
      <c r="D550" s="1" t="s">
        <v>314</v>
      </c>
      <c r="E550" s="336" t="s">
        <v>41</v>
      </c>
      <c r="F550" s="164">
        <v>405</v>
      </c>
      <c r="G550" s="165">
        <v>296.41000000000003</v>
      </c>
      <c r="H550" s="165">
        <v>365.71</v>
      </c>
      <c r="I550" s="165">
        <v>148112.54999999999</v>
      </c>
      <c r="J550" s="303">
        <f>I550/$I$811</f>
        <v>8.6513829915838003E-3</v>
      </c>
    </row>
    <row r="551" spans="1:10" ht="26.1" customHeight="1" x14ac:dyDescent="0.25">
      <c r="A551" s="158" t="s">
        <v>1399</v>
      </c>
      <c r="B551" s="1" t="s">
        <v>46</v>
      </c>
      <c r="C551" s="1" t="s">
        <v>39</v>
      </c>
      <c r="D551" s="1" t="s">
        <v>47</v>
      </c>
      <c r="E551" s="336" t="s">
        <v>48</v>
      </c>
      <c r="F551" s="164">
        <v>21</v>
      </c>
      <c r="G551" s="165">
        <v>2576.3200000000002</v>
      </c>
      <c r="H551" s="165">
        <v>3178.66</v>
      </c>
      <c r="I551" s="165">
        <v>66751.86</v>
      </c>
      <c r="J551" s="303">
        <f>I551/$I$811</f>
        <v>3.8990342564528329E-3</v>
      </c>
    </row>
    <row r="552" spans="1:10" ht="66" x14ac:dyDescent="0.25">
      <c r="A552" s="158" t="s">
        <v>1400</v>
      </c>
      <c r="B552" s="1" t="s">
        <v>49</v>
      </c>
      <c r="C552" s="1" t="s">
        <v>15</v>
      </c>
      <c r="D552" s="1" t="s">
        <v>50</v>
      </c>
      <c r="E552" s="336" t="s">
        <v>31</v>
      </c>
      <c r="F552" s="164">
        <v>290.54000000000002</v>
      </c>
      <c r="G552" s="165">
        <v>20.75</v>
      </c>
      <c r="H552" s="165">
        <v>25.6</v>
      </c>
      <c r="I552" s="165">
        <v>7437.82</v>
      </c>
      <c r="J552" s="303">
        <f>I552/$I$811</f>
        <v>4.3444954153082788E-4</v>
      </c>
    </row>
    <row r="553" spans="1:10" ht="26.1" customHeight="1" x14ac:dyDescent="0.25">
      <c r="A553" s="145" t="s">
        <v>1401</v>
      </c>
      <c r="B553" s="140" t="s">
        <v>11</v>
      </c>
      <c r="C553" s="140"/>
      <c r="D553" s="140" t="s">
        <v>52</v>
      </c>
      <c r="E553" s="141"/>
      <c r="F553" s="183"/>
      <c r="G553" s="184"/>
      <c r="H553" s="184"/>
      <c r="I553" s="184">
        <v>187127.58</v>
      </c>
      <c r="J553" s="302">
        <f>I553/$I$811</f>
        <v>1.093028486018394E-2</v>
      </c>
    </row>
    <row r="554" spans="1:10" ht="26.1" customHeight="1" x14ac:dyDescent="0.25">
      <c r="A554" s="158" t="s">
        <v>1402</v>
      </c>
      <c r="B554" s="1" t="s">
        <v>54</v>
      </c>
      <c r="C554" s="1" t="s">
        <v>15</v>
      </c>
      <c r="D554" s="1" t="s">
        <v>55</v>
      </c>
      <c r="E554" s="336" t="s">
        <v>17</v>
      </c>
      <c r="F554" s="164">
        <v>1349.64</v>
      </c>
      <c r="G554" s="165">
        <v>112.38</v>
      </c>
      <c r="H554" s="165">
        <v>138.65</v>
      </c>
      <c r="I554" s="165">
        <v>187127.58</v>
      </c>
      <c r="J554" s="303">
        <f>I554/$I$811</f>
        <v>1.093028486018394E-2</v>
      </c>
    </row>
    <row r="555" spans="1:10" ht="26.1" customHeight="1" x14ac:dyDescent="0.25">
      <c r="A555" s="145" t="s">
        <v>1787</v>
      </c>
      <c r="B555" s="140" t="s">
        <v>11</v>
      </c>
      <c r="C555" s="140"/>
      <c r="D555" s="140" t="s">
        <v>56</v>
      </c>
      <c r="E555" s="141"/>
      <c r="F555" s="183"/>
      <c r="G555" s="184"/>
      <c r="H555" s="184"/>
      <c r="I555" s="184">
        <v>9175.4599999999991</v>
      </c>
      <c r="J555" s="302">
        <f>I555/$I$811</f>
        <v>5.3594660671197334E-4</v>
      </c>
    </row>
    <row r="556" spans="1:10" ht="26.1" customHeight="1" x14ac:dyDescent="0.25">
      <c r="A556" s="158" t="s">
        <v>1403</v>
      </c>
      <c r="B556" s="1" t="s">
        <v>58</v>
      </c>
      <c r="C556" s="1" t="s">
        <v>39</v>
      </c>
      <c r="D556" s="1" t="s">
        <v>59</v>
      </c>
      <c r="E556" s="336" t="s">
        <v>60</v>
      </c>
      <c r="F556" s="164">
        <v>7</v>
      </c>
      <c r="G556" s="165">
        <v>549.02</v>
      </c>
      <c r="H556" s="165">
        <v>677.38</v>
      </c>
      <c r="I556" s="165">
        <v>4741.66</v>
      </c>
      <c r="J556" s="303">
        <f>I556/$I$811</f>
        <v>2.7696448866671488E-4</v>
      </c>
    </row>
    <row r="557" spans="1:10" ht="26.1" customHeight="1" x14ac:dyDescent="0.25">
      <c r="A557" s="158" t="s">
        <v>1404</v>
      </c>
      <c r="B557" s="1" t="s">
        <v>61</v>
      </c>
      <c r="C557" s="1" t="s">
        <v>39</v>
      </c>
      <c r="D557" s="1" t="s">
        <v>62</v>
      </c>
      <c r="E557" s="336" t="s">
        <v>48</v>
      </c>
      <c r="F557" s="164">
        <v>7</v>
      </c>
      <c r="G557" s="165">
        <v>513.38</v>
      </c>
      <c r="H557" s="165">
        <v>633.4</v>
      </c>
      <c r="I557" s="165">
        <v>4433.8</v>
      </c>
      <c r="J557" s="303">
        <f>I557/$I$811</f>
        <v>2.5898211804525851E-4</v>
      </c>
    </row>
    <row r="558" spans="1:10" ht="26.1" customHeight="1" x14ac:dyDescent="0.25">
      <c r="A558" s="145" t="s">
        <v>1788</v>
      </c>
      <c r="B558" s="140" t="s">
        <v>11</v>
      </c>
      <c r="C558" s="140"/>
      <c r="D558" s="140" t="s">
        <v>63</v>
      </c>
      <c r="E558" s="141"/>
      <c r="F558" s="183"/>
      <c r="G558" s="184"/>
      <c r="H558" s="184"/>
      <c r="I558" s="184">
        <v>1892.62</v>
      </c>
      <c r="J558" s="302">
        <f>I558/$I$811</f>
        <v>1.1054958190599873E-4</v>
      </c>
    </row>
    <row r="559" spans="1:10" ht="26.1" customHeight="1" x14ac:dyDescent="0.25">
      <c r="A559" s="158" t="s">
        <v>1405</v>
      </c>
      <c r="B559" s="1" t="s">
        <v>64</v>
      </c>
      <c r="C559" s="1" t="s">
        <v>15</v>
      </c>
      <c r="D559" s="1" t="s">
        <v>65</v>
      </c>
      <c r="E559" s="336" t="s">
        <v>17</v>
      </c>
      <c r="F559" s="164">
        <v>1992.24</v>
      </c>
      <c r="G559" s="165">
        <v>0.77</v>
      </c>
      <c r="H559" s="165">
        <v>0.95</v>
      </c>
      <c r="I559" s="165">
        <v>1892.62</v>
      </c>
      <c r="J559" s="303">
        <f>I559/$I$811</f>
        <v>1.1054958190599873E-4</v>
      </c>
    </row>
    <row r="560" spans="1:10" ht="26.1" customHeight="1" x14ac:dyDescent="0.25">
      <c r="A560" s="282">
        <v>28</v>
      </c>
      <c r="B560" s="272" t="s">
        <v>11</v>
      </c>
      <c r="C560" s="272"/>
      <c r="D560" s="272" t="s">
        <v>1415</v>
      </c>
      <c r="E560" s="273"/>
      <c r="F560" s="276"/>
      <c r="G560" s="275"/>
      <c r="H560" s="275"/>
      <c r="I560" s="275">
        <f>I561+I565+I568+I575+I577+I580</f>
        <v>230518.68000000002</v>
      </c>
      <c r="J560" s="305">
        <f>I560/$I$811</f>
        <v>1.3464796787269877E-2</v>
      </c>
    </row>
    <row r="561" spans="1:10" ht="26.1" customHeight="1" x14ac:dyDescent="0.25">
      <c r="A561" s="145" t="s">
        <v>1416</v>
      </c>
      <c r="B561" s="140" t="s">
        <v>11</v>
      </c>
      <c r="C561" s="140"/>
      <c r="D561" s="140" t="s">
        <v>12</v>
      </c>
      <c r="E561" s="141"/>
      <c r="F561" s="142"/>
      <c r="G561" s="142"/>
      <c r="H561" s="292"/>
      <c r="I561" s="292">
        <v>6871.72</v>
      </c>
      <c r="J561" s="302">
        <f>I561/$I$811</f>
        <v>4.013831476868519E-4</v>
      </c>
    </row>
    <row r="562" spans="1:10" ht="26.1" customHeight="1" x14ac:dyDescent="0.25">
      <c r="A562" s="158" t="s">
        <v>1417</v>
      </c>
      <c r="B562" s="1" t="s">
        <v>14</v>
      </c>
      <c r="C562" s="1" t="s">
        <v>15</v>
      </c>
      <c r="D562" s="1" t="s">
        <v>16</v>
      </c>
      <c r="E562" s="336" t="s">
        <v>17</v>
      </c>
      <c r="F562" s="164">
        <v>6</v>
      </c>
      <c r="G562" s="165">
        <v>507.9</v>
      </c>
      <c r="H562" s="165">
        <v>626.64</v>
      </c>
      <c r="I562" s="165">
        <v>3759.84</v>
      </c>
      <c r="J562" s="303">
        <f>I562/$I$811</f>
        <v>2.1961552769887788E-4</v>
      </c>
    </row>
    <row r="563" spans="1:10" ht="39.6" x14ac:dyDescent="0.25">
      <c r="A563" s="158" t="s">
        <v>1418</v>
      </c>
      <c r="B563" s="1" t="s">
        <v>19</v>
      </c>
      <c r="C563" s="1" t="s">
        <v>15</v>
      </c>
      <c r="D563" s="1" t="s">
        <v>20</v>
      </c>
      <c r="E563" s="336" t="s">
        <v>17</v>
      </c>
      <c r="F563" s="164">
        <v>1165.5</v>
      </c>
      <c r="G563" s="165">
        <v>0.73</v>
      </c>
      <c r="H563" s="165">
        <v>0.9</v>
      </c>
      <c r="I563" s="165">
        <v>1048.95</v>
      </c>
      <c r="J563" s="303">
        <f>I563/$I$811</f>
        <v>6.1270082710896727E-5</v>
      </c>
    </row>
    <row r="564" spans="1:10" ht="26.1" customHeight="1" x14ac:dyDescent="0.25">
      <c r="A564" s="158" t="s">
        <v>1419</v>
      </c>
      <c r="B564" s="1" t="s">
        <v>22</v>
      </c>
      <c r="C564" s="1" t="s">
        <v>23</v>
      </c>
      <c r="D564" s="1" t="s">
        <v>24</v>
      </c>
      <c r="E564" s="336" t="s">
        <v>17</v>
      </c>
      <c r="F564" s="164">
        <v>1165.5</v>
      </c>
      <c r="G564" s="165">
        <v>1.44</v>
      </c>
      <c r="H564" s="165">
        <v>1.77</v>
      </c>
      <c r="I564" s="165">
        <v>2062.9299999999998</v>
      </c>
      <c r="J564" s="303">
        <f>I564/$I$811</f>
        <v>1.2049753727707725E-4</v>
      </c>
    </row>
    <row r="565" spans="1:10" ht="26.1" customHeight="1" x14ac:dyDescent="0.25">
      <c r="A565" s="145" t="s">
        <v>1420</v>
      </c>
      <c r="B565" s="140" t="s">
        <v>11</v>
      </c>
      <c r="C565" s="140"/>
      <c r="D565" s="140" t="s">
        <v>26</v>
      </c>
      <c r="E565" s="141"/>
      <c r="F565" s="183"/>
      <c r="G565" s="184"/>
      <c r="H565" s="184"/>
      <c r="I565" s="184">
        <v>25088.55</v>
      </c>
      <c r="J565" s="302">
        <f>I565/$I$811</f>
        <v>1.4654440474726803E-3</v>
      </c>
    </row>
    <row r="566" spans="1:10" ht="26.1" customHeight="1" x14ac:dyDescent="0.25">
      <c r="A566" s="158" t="s">
        <v>1421</v>
      </c>
      <c r="B566" s="1" t="s">
        <v>28</v>
      </c>
      <c r="C566" s="1" t="s">
        <v>29</v>
      </c>
      <c r="D566" s="1" t="s">
        <v>30</v>
      </c>
      <c r="E566" s="336" t="s">
        <v>31</v>
      </c>
      <c r="F566" s="164">
        <v>116.55</v>
      </c>
      <c r="G566" s="165">
        <v>167.34</v>
      </c>
      <c r="H566" s="165">
        <v>206.46</v>
      </c>
      <c r="I566" s="165">
        <v>24062.91</v>
      </c>
      <c r="J566" s="303">
        <f>I566/$I$811</f>
        <v>1.4055355221553592E-3</v>
      </c>
    </row>
    <row r="567" spans="1:10" ht="52.8" x14ac:dyDescent="0.25">
      <c r="A567" s="158" t="s">
        <v>1422</v>
      </c>
      <c r="B567" s="1" t="s">
        <v>33</v>
      </c>
      <c r="C567" s="1" t="s">
        <v>15</v>
      </c>
      <c r="D567" s="1" t="s">
        <v>34</v>
      </c>
      <c r="E567" s="336" t="s">
        <v>31</v>
      </c>
      <c r="F567" s="164">
        <v>116.55</v>
      </c>
      <c r="G567" s="165">
        <v>7.14</v>
      </c>
      <c r="H567" s="165">
        <v>8.8000000000000007</v>
      </c>
      <c r="I567" s="165">
        <v>1025.6400000000001</v>
      </c>
      <c r="J567" s="303">
        <f>I567/$I$811</f>
        <v>5.9908525317321255E-5</v>
      </c>
    </row>
    <row r="568" spans="1:10" ht="26.1" customHeight="1" x14ac:dyDescent="0.25">
      <c r="A568" s="145" t="s">
        <v>1423</v>
      </c>
      <c r="B568" s="140" t="s">
        <v>11</v>
      </c>
      <c r="C568" s="140"/>
      <c r="D568" s="140" t="s">
        <v>36</v>
      </c>
      <c r="E568" s="141"/>
      <c r="F568" s="183"/>
      <c r="G568" s="184"/>
      <c r="H568" s="184"/>
      <c r="I568" s="184">
        <v>84020.55</v>
      </c>
      <c r="J568" s="302">
        <f>I568/$I$811</f>
        <v>4.907713473392473E-3</v>
      </c>
    </row>
    <row r="569" spans="1:10" ht="45" customHeight="1" x14ac:dyDescent="0.25">
      <c r="A569" s="158" t="s">
        <v>1424</v>
      </c>
      <c r="B569" s="1" t="s">
        <v>38</v>
      </c>
      <c r="C569" s="1" t="s">
        <v>39</v>
      </c>
      <c r="D569" s="1" t="s">
        <v>40</v>
      </c>
      <c r="E569" s="336" t="s">
        <v>41</v>
      </c>
      <c r="F569" s="164">
        <v>222</v>
      </c>
      <c r="G569" s="165">
        <v>74.47</v>
      </c>
      <c r="H569" s="165">
        <v>91.88</v>
      </c>
      <c r="I569" s="165">
        <v>20397.36</v>
      </c>
      <c r="J569" s="303">
        <f>I569/$I$811</f>
        <v>1.1914275554449083E-3</v>
      </c>
    </row>
    <row r="570" spans="1:10" ht="52.8" x14ac:dyDescent="0.25">
      <c r="A570" s="158" t="s">
        <v>1425</v>
      </c>
      <c r="B570" s="1" t="s">
        <v>43</v>
      </c>
      <c r="C570" s="1" t="s">
        <v>15</v>
      </c>
      <c r="D570" s="1" t="s">
        <v>44</v>
      </c>
      <c r="E570" s="336" t="s">
        <v>31</v>
      </c>
      <c r="F570" s="164">
        <v>58</v>
      </c>
      <c r="G570" s="165">
        <v>9.2799999999999994</v>
      </c>
      <c r="H570" s="165">
        <v>11.44</v>
      </c>
      <c r="I570" s="165">
        <v>663.52</v>
      </c>
      <c r="J570" s="303">
        <f>I570/$I$811</f>
        <v>3.8756780857366126E-5</v>
      </c>
    </row>
    <row r="571" spans="1:10" ht="52.8" x14ac:dyDescent="0.25">
      <c r="A571" s="158" t="s">
        <v>1426</v>
      </c>
      <c r="B571" s="1" t="s">
        <v>313</v>
      </c>
      <c r="C571" s="1" t="s">
        <v>15</v>
      </c>
      <c r="D571" s="1" t="s">
        <v>314</v>
      </c>
      <c r="E571" s="336" t="s">
        <v>41</v>
      </c>
      <c r="F571" s="164">
        <v>58</v>
      </c>
      <c r="G571" s="165">
        <v>296.41000000000003</v>
      </c>
      <c r="H571" s="165">
        <v>365.71</v>
      </c>
      <c r="I571" s="165">
        <v>21211.18</v>
      </c>
      <c r="J571" s="303">
        <f>I571/$I$811</f>
        <v>1.2389634901527418E-3</v>
      </c>
    </row>
    <row r="572" spans="1:10" ht="26.1" customHeight="1" x14ac:dyDescent="0.25">
      <c r="A572" s="158" t="s">
        <v>1427</v>
      </c>
      <c r="B572" s="1" t="s">
        <v>46</v>
      </c>
      <c r="C572" s="1" t="s">
        <v>39</v>
      </c>
      <c r="D572" s="1" t="s">
        <v>47</v>
      </c>
      <c r="E572" s="336" t="s">
        <v>48</v>
      </c>
      <c r="F572" s="164">
        <v>2</v>
      </c>
      <c r="G572" s="165">
        <v>2576.3200000000002</v>
      </c>
      <c r="H572" s="165">
        <v>3178.66</v>
      </c>
      <c r="I572" s="165">
        <v>6357.32</v>
      </c>
      <c r="J572" s="303">
        <f>I572/$I$811</f>
        <v>3.7133659585265075E-4</v>
      </c>
    </row>
    <row r="573" spans="1:10" ht="26.1" customHeight="1" x14ac:dyDescent="0.25">
      <c r="A573" s="158" t="s">
        <v>1428</v>
      </c>
      <c r="B573" s="1" t="s">
        <v>382</v>
      </c>
      <c r="C573" s="1" t="s">
        <v>23</v>
      </c>
      <c r="D573" s="1" t="s">
        <v>383</v>
      </c>
      <c r="E573" s="336" t="s">
        <v>384</v>
      </c>
      <c r="F573" s="164">
        <v>3</v>
      </c>
      <c r="G573" s="165">
        <v>9273.85</v>
      </c>
      <c r="H573" s="165">
        <v>11442.07</v>
      </c>
      <c r="I573" s="165">
        <v>34326.21</v>
      </c>
      <c r="J573" s="303">
        <f>I573/$I$811</f>
        <v>2.0050238103356791E-3</v>
      </c>
    </row>
    <row r="574" spans="1:10" ht="66" x14ac:dyDescent="0.25">
      <c r="A574" s="158" t="s">
        <v>1429</v>
      </c>
      <c r="B574" s="1" t="s">
        <v>49</v>
      </c>
      <c r="C574" s="1" t="s">
        <v>15</v>
      </c>
      <c r="D574" s="1" t="s">
        <v>50</v>
      </c>
      <c r="E574" s="336" t="s">
        <v>31</v>
      </c>
      <c r="F574" s="164">
        <v>41.6</v>
      </c>
      <c r="G574" s="165">
        <v>20.75</v>
      </c>
      <c r="H574" s="165">
        <v>25.6</v>
      </c>
      <c r="I574" s="165">
        <v>1064.96</v>
      </c>
      <c r="J574" s="303">
        <f>I574/$I$811</f>
        <v>6.2205240749126829E-5</v>
      </c>
    </row>
    <row r="575" spans="1:10" ht="26.1" customHeight="1" x14ac:dyDescent="0.25">
      <c r="A575" s="145" t="s">
        <v>1430</v>
      </c>
      <c r="B575" s="140" t="s">
        <v>11</v>
      </c>
      <c r="C575" s="140"/>
      <c r="D575" s="140" t="s">
        <v>52</v>
      </c>
      <c r="E575" s="141"/>
      <c r="F575" s="183"/>
      <c r="G575" s="184"/>
      <c r="H575" s="184"/>
      <c r="I575" s="184">
        <v>110809.08</v>
      </c>
      <c r="J575" s="302">
        <f>I575/$I$811</f>
        <v>6.4724548326596815E-3</v>
      </c>
    </row>
    <row r="576" spans="1:10" ht="26.1" customHeight="1" x14ac:dyDescent="0.25">
      <c r="A576" s="158" t="s">
        <v>1431</v>
      </c>
      <c r="B576" s="1" t="s">
        <v>54</v>
      </c>
      <c r="C576" s="1" t="s">
        <v>15</v>
      </c>
      <c r="D576" s="1" t="s">
        <v>55</v>
      </c>
      <c r="E576" s="336" t="s">
        <v>17</v>
      </c>
      <c r="F576" s="164">
        <v>799.2</v>
      </c>
      <c r="G576" s="165">
        <v>112.38</v>
      </c>
      <c r="H576" s="165">
        <v>138.65</v>
      </c>
      <c r="I576" s="165">
        <v>110809.08</v>
      </c>
      <c r="J576" s="303">
        <f>I576/$I$811</f>
        <v>6.4724548326596815E-3</v>
      </c>
    </row>
    <row r="577" spans="1:10" ht="26.1" customHeight="1" x14ac:dyDescent="0.25">
      <c r="A577" s="145" t="s">
        <v>1789</v>
      </c>
      <c r="B577" s="140" t="s">
        <v>11</v>
      </c>
      <c r="C577" s="140"/>
      <c r="D577" s="140" t="s">
        <v>56</v>
      </c>
      <c r="E577" s="141"/>
      <c r="F577" s="183"/>
      <c r="G577" s="184"/>
      <c r="H577" s="184"/>
      <c r="I577" s="184">
        <v>2621.56</v>
      </c>
      <c r="J577" s="302">
        <f>I577/$I$811</f>
        <v>1.5312760191770668E-4</v>
      </c>
    </row>
    <row r="578" spans="1:10" ht="26.1" customHeight="1" x14ac:dyDescent="0.25">
      <c r="A578" s="158" t="s">
        <v>1432</v>
      </c>
      <c r="B578" s="1" t="s">
        <v>58</v>
      </c>
      <c r="C578" s="1" t="s">
        <v>39</v>
      </c>
      <c r="D578" s="1" t="s">
        <v>59</v>
      </c>
      <c r="E578" s="336" t="s">
        <v>60</v>
      </c>
      <c r="F578" s="164">
        <v>2</v>
      </c>
      <c r="G578" s="165">
        <v>549.02</v>
      </c>
      <c r="H578" s="165">
        <v>677.38</v>
      </c>
      <c r="I578" s="165">
        <v>1354.76</v>
      </c>
      <c r="J578" s="303">
        <f>I578/$I$811</f>
        <v>7.9132711047632829E-5</v>
      </c>
    </row>
    <row r="579" spans="1:10" ht="26.1" customHeight="1" x14ac:dyDescent="0.25">
      <c r="A579" s="158" t="s">
        <v>1790</v>
      </c>
      <c r="B579" s="1" t="s">
        <v>61</v>
      </c>
      <c r="C579" s="1" t="s">
        <v>39</v>
      </c>
      <c r="D579" s="1" t="s">
        <v>62</v>
      </c>
      <c r="E579" s="336" t="s">
        <v>48</v>
      </c>
      <c r="F579" s="164">
        <v>2</v>
      </c>
      <c r="G579" s="165">
        <v>513.38</v>
      </c>
      <c r="H579" s="165">
        <v>633.4</v>
      </c>
      <c r="I579" s="165">
        <v>1266.8</v>
      </c>
      <c r="J579" s="303">
        <f>I579/$I$811</f>
        <v>7.3994890870073861E-5</v>
      </c>
    </row>
    <row r="580" spans="1:10" ht="26.1" customHeight="1" x14ac:dyDescent="0.25">
      <c r="A580" s="145" t="s">
        <v>1791</v>
      </c>
      <c r="B580" s="140" t="s">
        <v>11</v>
      </c>
      <c r="C580" s="140"/>
      <c r="D580" s="140" t="s">
        <v>63</v>
      </c>
      <c r="E580" s="141"/>
      <c r="F580" s="183"/>
      <c r="G580" s="184"/>
      <c r="H580" s="184"/>
      <c r="I580" s="184">
        <v>1107.22</v>
      </c>
      <c r="J580" s="302">
        <f>I580/$I$811</f>
        <v>6.4673684140482461E-5</v>
      </c>
    </row>
    <row r="581" spans="1:10" ht="26.1" customHeight="1" x14ac:dyDescent="0.25">
      <c r="A581" s="158" t="s">
        <v>1433</v>
      </c>
      <c r="B581" s="1" t="s">
        <v>64</v>
      </c>
      <c r="C581" s="1" t="s">
        <v>15</v>
      </c>
      <c r="D581" s="1" t="s">
        <v>65</v>
      </c>
      <c r="E581" s="336" t="s">
        <v>17</v>
      </c>
      <c r="F581" s="164">
        <v>1165.5</v>
      </c>
      <c r="G581" s="165">
        <v>0.77</v>
      </c>
      <c r="H581" s="165">
        <v>0.95</v>
      </c>
      <c r="I581" s="165">
        <v>1107.22</v>
      </c>
      <c r="J581" s="303">
        <f>I581/$I$811</f>
        <v>6.4673684140482461E-5</v>
      </c>
    </row>
    <row r="582" spans="1:10" ht="26.1" customHeight="1" x14ac:dyDescent="0.25">
      <c r="A582" s="282">
        <v>29</v>
      </c>
      <c r="B582" s="272" t="s">
        <v>11</v>
      </c>
      <c r="C582" s="272"/>
      <c r="D582" s="272" t="s">
        <v>1442</v>
      </c>
      <c r="E582" s="273"/>
      <c r="F582" s="276"/>
      <c r="G582" s="275"/>
      <c r="H582" s="275"/>
      <c r="I582" s="275">
        <f>I583+I587+I590+I596+I598+I600</f>
        <v>420796.15</v>
      </c>
      <c r="J582" s="305">
        <f>I582/$I$811</f>
        <v>2.4579069464633119E-2</v>
      </c>
    </row>
    <row r="583" spans="1:10" ht="26.1" customHeight="1" x14ac:dyDescent="0.25">
      <c r="A583" s="145" t="s">
        <v>1443</v>
      </c>
      <c r="B583" s="140" t="s">
        <v>11</v>
      </c>
      <c r="C583" s="140"/>
      <c r="D583" s="140" t="s">
        <v>12</v>
      </c>
      <c r="E583" s="141"/>
      <c r="F583" s="142"/>
      <c r="G583" s="184"/>
      <c r="H583" s="184"/>
      <c r="I583" s="184">
        <v>10291.530000000001</v>
      </c>
      <c r="J583" s="302">
        <f>I583/$I$811</f>
        <v>6.0113722705722389E-4</v>
      </c>
    </row>
    <row r="584" spans="1:10" ht="26.1" customHeight="1" x14ac:dyDescent="0.25">
      <c r="A584" s="158" t="s">
        <v>1444</v>
      </c>
      <c r="B584" s="1" t="s">
        <v>14</v>
      </c>
      <c r="C584" s="1" t="s">
        <v>15</v>
      </c>
      <c r="D584" s="1" t="s">
        <v>16</v>
      </c>
      <c r="E584" s="336" t="s">
        <v>17</v>
      </c>
      <c r="F584" s="164">
        <v>6</v>
      </c>
      <c r="G584" s="165">
        <v>507.9</v>
      </c>
      <c r="H584" s="165">
        <v>626.64</v>
      </c>
      <c r="I584" s="165">
        <v>3759.84</v>
      </c>
      <c r="J584" s="303">
        <f>I584/$I$811</f>
        <v>2.1961552769887788E-4</v>
      </c>
    </row>
    <row r="585" spans="1:10" ht="39.6" x14ac:dyDescent="0.25">
      <c r="A585" s="158" t="s">
        <v>1445</v>
      </c>
      <c r="B585" s="1" t="s">
        <v>19</v>
      </c>
      <c r="C585" s="1" t="s">
        <v>15</v>
      </c>
      <c r="D585" s="1" t="s">
        <v>20</v>
      </c>
      <c r="E585" s="336" t="s">
        <v>17</v>
      </c>
      <c r="F585" s="164">
        <v>2446.33</v>
      </c>
      <c r="G585" s="165">
        <v>0.73</v>
      </c>
      <c r="H585" s="165">
        <v>0.9</v>
      </c>
      <c r="I585" s="165">
        <v>2201.69</v>
      </c>
      <c r="J585" s="303">
        <f>I585/$I$811</f>
        <v>1.2860262968087538E-4</v>
      </c>
    </row>
    <row r="586" spans="1:10" ht="26.1" customHeight="1" x14ac:dyDescent="0.25">
      <c r="A586" s="158" t="s">
        <v>1446</v>
      </c>
      <c r="B586" s="1" t="s">
        <v>22</v>
      </c>
      <c r="C586" s="1" t="s">
        <v>23</v>
      </c>
      <c r="D586" s="1" t="s">
        <v>24</v>
      </c>
      <c r="E586" s="336" t="s">
        <v>17</v>
      </c>
      <c r="F586" s="164">
        <v>2446.33</v>
      </c>
      <c r="G586" s="165">
        <v>1.44</v>
      </c>
      <c r="H586" s="165">
        <v>1.77</v>
      </c>
      <c r="I586" s="165">
        <v>4330</v>
      </c>
      <c r="J586" s="303">
        <f>I586/$I$811</f>
        <v>2.5291906967747066E-4</v>
      </c>
    </row>
    <row r="587" spans="1:10" ht="26.1" customHeight="1" x14ac:dyDescent="0.25">
      <c r="A587" s="145" t="s">
        <v>1447</v>
      </c>
      <c r="B587" s="140" t="s">
        <v>11</v>
      </c>
      <c r="C587" s="140"/>
      <c r="D587" s="140" t="s">
        <v>26</v>
      </c>
      <c r="E587" s="141"/>
      <c r="F587" s="183"/>
      <c r="G587" s="184"/>
      <c r="H587" s="184"/>
      <c r="I587" s="184">
        <v>52659.040000000001</v>
      </c>
      <c r="J587" s="302">
        <f>I587/$I$811</f>
        <v>3.0758603711105574E-3</v>
      </c>
    </row>
    <row r="588" spans="1:10" ht="26.1" customHeight="1" x14ac:dyDescent="0.25">
      <c r="A588" s="158" t="s">
        <v>1448</v>
      </c>
      <c r="B588" s="1" t="s">
        <v>28</v>
      </c>
      <c r="C588" s="1" t="s">
        <v>29</v>
      </c>
      <c r="D588" s="1" t="s">
        <v>30</v>
      </c>
      <c r="E588" s="336" t="s">
        <v>31</v>
      </c>
      <c r="F588" s="164">
        <v>244.63</v>
      </c>
      <c r="G588" s="165">
        <v>167.34</v>
      </c>
      <c r="H588" s="165">
        <v>206.46</v>
      </c>
      <c r="I588" s="165">
        <v>50506.3</v>
      </c>
      <c r="J588" s="303">
        <f>I588/$I$811</f>
        <v>2.9501169535453204E-3</v>
      </c>
    </row>
    <row r="589" spans="1:10" ht="52.8" x14ac:dyDescent="0.25">
      <c r="A589" s="158" t="s">
        <v>1449</v>
      </c>
      <c r="B589" s="1" t="s">
        <v>33</v>
      </c>
      <c r="C589" s="1" t="s">
        <v>15</v>
      </c>
      <c r="D589" s="1" t="s">
        <v>34</v>
      </c>
      <c r="E589" s="336" t="s">
        <v>31</v>
      </c>
      <c r="F589" s="164">
        <v>244.63</v>
      </c>
      <c r="G589" s="165">
        <v>7.14</v>
      </c>
      <c r="H589" s="165">
        <v>8.8000000000000007</v>
      </c>
      <c r="I589" s="165">
        <v>2152.7399999999998</v>
      </c>
      <c r="J589" s="303">
        <f>I589/$I$811</f>
        <v>1.2574341756523745E-4</v>
      </c>
    </row>
    <row r="590" spans="1:10" ht="26.1" customHeight="1" x14ac:dyDescent="0.25">
      <c r="A590" s="145" t="s">
        <v>1450</v>
      </c>
      <c r="B590" s="140" t="s">
        <v>11</v>
      </c>
      <c r="C590" s="140"/>
      <c r="D590" s="140" t="s">
        <v>36</v>
      </c>
      <c r="E590" s="141"/>
      <c r="F590" s="183"/>
      <c r="G590" s="184"/>
      <c r="H590" s="184"/>
      <c r="I590" s="184">
        <v>74653.19</v>
      </c>
      <c r="J590" s="302">
        <f>I590/$I$811</f>
        <v>4.3605578206132693E-3</v>
      </c>
    </row>
    <row r="591" spans="1:10" ht="48" customHeight="1" x14ac:dyDescent="0.25">
      <c r="A591" s="158" t="s">
        <v>1451</v>
      </c>
      <c r="B591" s="1" t="s">
        <v>38</v>
      </c>
      <c r="C591" s="1" t="s">
        <v>39</v>
      </c>
      <c r="D591" s="1" t="s">
        <v>40</v>
      </c>
      <c r="E591" s="336" t="s">
        <v>41</v>
      </c>
      <c r="F591" s="164">
        <v>726.1</v>
      </c>
      <c r="G591" s="165">
        <v>74.47</v>
      </c>
      <c r="H591" s="165">
        <v>91.88</v>
      </c>
      <c r="I591" s="165">
        <v>66714.06</v>
      </c>
      <c r="J591" s="303">
        <f>I591/$I$811</f>
        <v>3.8968263255443319E-3</v>
      </c>
    </row>
    <row r="592" spans="1:10" ht="52.8" x14ac:dyDescent="0.25">
      <c r="A592" s="158" t="s">
        <v>1452</v>
      </c>
      <c r="B592" s="1" t="s">
        <v>43</v>
      </c>
      <c r="C592" s="1" t="s">
        <v>15</v>
      </c>
      <c r="D592" s="1" t="s">
        <v>44</v>
      </c>
      <c r="E592" s="336" t="s">
        <v>31</v>
      </c>
      <c r="F592" s="164">
        <v>4</v>
      </c>
      <c r="G592" s="165">
        <v>9.2799999999999994</v>
      </c>
      <c r="H592" s="165">
        <v>11.44</v>
      </c>
      <c r="I592" s="165">
        <v>45.76</v>
      </c>
      <c r="J592" s="303">
        <f>I592/$I$811</f>
        <v>2.6728814384390431E-6</v>
      </c>
    </row>
    <row r="593" spans="1:10" ht="52.8" x14ac:dyDescent="0.25">
      <c r="A593" s="158" t="s">
        <v>1453</v>
      </c>
      <c r="B593" s="1" t="s">
        <v>313</v>
      </c>
      <c r="C593" s="1" t="s">
        <v>15</v>
      </c>
      <c r="D593" s="1" t="s">
        <v>314</v>
      </c>
      <c r="E593" s="336" t="s">
        <v>41</v>
      </c>
      <c r="F593" s="164">
        <v>4</v>
      </c>
      <c r="G593" s="165">
        <v>296.41000000000003</v>
      </c>
      <c r="H593" s="165">
        <v>365.71</v>
      </c>
      <c r="I593" s="165">
        <v>1462.84</v>
      </c>
      <c r="J593" s="303">
        <f>I593/$I$811</f>
        <v>8.5445757941568387E-5</v>
      </c>
    </row>
    <row r="594" spans="1:10" ht="26.1" customHeight="1" x14ac:dyDescent="0.25">
      <c r="A594" s="158" t="s">
        <v>1454</v>
      </c>
      <c r="B594" s="1" t="s">
        <v>46</v>
      </c>
      <c r="C594" s="1" t="s">
        <v>39</v>
      </c>
      <c r="D594" s="1" t="s">
        <v>47</v>
      </c>
      <c r="E594" s="336" t="s">
        <v>48</v>
      </c>
      <c r="F594" s="164">
        <v>2</v>
      </c>
      <c r="G594" s="165">
        <v>2576.3200000000002</v>
      </c>
      <c r="H594" s="165">
        <v>3178.66</v>
      </c>
      <c r="I594" s="165">
        <v>6357.32</v>
      </c>
      <c r="J594" s="303">
        <f>I594/$I$811</f>
        <v>3.7133659585265075E-4</v>
      </c>
    </row>
    <row r="595" spans="1:10" ht="66" x14ac:dyDescent="0.25">
      <c r="A595" s="158" t="s">
        <v>1455</v>
      </c>
      <c r="B595" s="1" t="s">
        <v>49</v>
      </c>
      <c r="C595" s="1" t="s">
        <v>15</v>
      </c>
      <c r="D595" s="1" t="s">
        <v>50</v>
      </c>
      <c r="E595" s="336" t="s">
        <v>31</v>
      </c>
      <c r="F595" s="164">
        <v>2.86</v>
      </c>
      <c r="G595" s="165">
        <v>20.75</v>
      </c>
      <c r="H595" s="165">
        <v>25.6</v>
      </c>
      <c r="I595" s="165">
        <v>73.209999999999994</v>
      </c>
      <c r="J595" s="303">
        <f>I595/$I$811</f>
        <v>4.2762598362788971E-6</v>
      </c>
    </row>
    <row r="596" spans="1:10" ht="26.1" customHeight="1" x14ac:dyDescent="0.25">
      <c r="A596" s="145" t="s">
        <v>1456</v>
      </c>
      <c r="B596" s="140" t="s">
        <v>11</v>
      </c>
      <c r="C596" s="140"/>
      <c r="D596" s="140" t="s">
        <v>52</v>
      </c>
      <c r="E596" s="141"/>
      <c r="F596" s="183"/>
      <c r="G596" s="184"/>
      <c r="H596" s="184"/>
      <c r="I596" s="184">
        <v>278836.24</v>
      </c>
      <c r="J596" s="302">
        <f>I596/$I$811</f>
        <v>1.6287067531908526E-2</v>
      </c>
    </row>
    <row r="597" spans="1:10" ht="26.1" customHeight="1" x14ac:dyDescent="0.25">
      <c r="A597" s="158" t="s">
        <v>1457</v>
      </c>
      <c r="B597" s="1" t="s">
        <v>54</v>
      </c>
      <c r="C597" s="1" t="s">
        <v>15</v>
      </c>
      <c r="D597" s="1" t="s">
        <v>55</v>
      </c>
      <c r="E597" s="336" t="s">
        <v>17</v>
      </c>
      <c r="F597" s="164">
        <v>2011.08</v>
      </c>
      <c r="G597" s="165">
        <v>112.38</v>
      </c>
      <c r="H597" s="165">
        <v>138.65</v>
      </c>
      <c r="I597" s="165">
        <v>278836.24</v>
      </c>
      <c r="J597" s="303">
        <f>I597/$I$811</f>
        <v>1.6287067531908526E-2</v>
      </c>
    </row>
    <row r="598" spans="1:10" ht="26.1" customHeight="1" x14ac:dyDescent="0.25">
      <c r="A598" s="145" t="s">
        <v>1458</v>
      </c>
      <c r="B598" s="140" t="s">
        <v>11</v>
      </c>
      <c r="C598" s="140"/>
      <c r="D598" s="140" t="s">
        <v>56</v>
      </c>
      <c r="E598" s="141"/>
      <c r="F598" s="183"/>
      <c r="G598" s="184"/>
      <c r="H598" s="184"/>
      <c r="I598" s="184">
        <v>2032.14</v>
      </c>
      <c r="J598" s="302">
        <f>I598/$I$811</f>
        <v>1.1869906657144925E-4</v>
      </c>
    </row>
    <row r="599" spans="1:10" ht="26.1" customHeight="1" x14ac:dyDescent="0.25">
      <c r="A599" s="158" t="s">
        <v>1459</v>
      </c>
      <c r="B599" s="1" t="s">
        <v>58</v>
      </c>
      <c r="C599" s="1" t="s">
        <v>39</v>
      </c>
      <c r="D599" s="1" t="s">
        <v>59</v>
      </c>
      <c r="E599" s="336" t="s">
        <v>60</v>
      </c>
      <c r="F599" s="164">
        <v>3</v>
      </c>
      <c r="G599" s="165">
        <v>549.02</v>
      </c>
      <c r="H599" s="165">
        <v>677.38</v>
      </c>
      <c r="I599" s="165">
        <v>2032.14</v>
      </c>
      <c r="J599" s="303">
        <f>I599/$I$811</f>
        <v>1.1869906657144925E-4</v>
      </c>
    </row>
    <row r="600" spans="1:10" ht="26.1" customHeight="1" x14ac:dyDescent="0.25">
      <c r="A600" s="145" t="s">
        <v>1460</v>
      </c>
      <c r="B600" s="140" t="s">
        <v>11</v>
      </c>
      <c r="C600" s="140"/>
      <c r="D600" s="140" t="s">
        <v>63</v>
      </c>
      <c r="E600" s="141"/>
      <c r="F600" s="183"/>
      <c r="G600" s="184"/>
      <c r="H600" s="184"/>
      <c r="I600" s="184">
        <v>2324.0100000000002</v>
      </c>
      <c r="J600" s="302">
        <f>I600/$I$811</f>
        <v>1.3574744737208745E-4</v>
      </c>
    </row>
    <row r="601" spans="1:10" ht="26.1" customHeight="1" x14ac:dyDescent="0.25">
      <c r="A601" s="158" t="s">
        <v>1461</v>
      </c>
      <c r="B601" s="1" t="s">
        <v>64</v>
      </c>
      <c r="C601" s="1" t="s">
        <v>15</v>
      </c>
      <c r="D601" s="1" t="s">
        <v>65</v>
      </c>
      <c r="E601" s="336" t="s">
        <v>17</v>
      </c>
      <c r="F601" s="164">
        <v>2446.33</v>
      </c>
      <c r="G601" s="165">
        <v>0.77</v>
      </c>
      <c r="H601" s="165">
        <v>0.95</v>
      </c>
      <c r="I601" s="165">
        <v>2324.0100000000002</v>
      </c>
      <c r="J601" s="303">
        <f>I601/$I$811</f>
        <v>1.3574744737208745E-4</v>
      </c>
    </row>
    <row r="602" spans="1:10" ht="26.1" customHeight="1" x14ac:dyDescent="0.25">
      <c r="A602" s="282">
        <v>30</v>
      </c>
      <c r="B602" s="272" t="s">
        <v>11</v>
      </c>
      <c r="C602" s="272"/>
      <c r="D602" s="272" t="s">
        <v>1470</v>
      </c>
      <c r="E602" s="273"/>
      <c r="F602" s="276"/>
      <c r="G602" s="275"/>
      <c r="H602" s="275"/>
      <c r="I602" s="275">
        <f>I603+I607+I610+I616+I618+I621</f>
        <v>273063.99000000005</v>
      </c>
      <c r="J602" s="305">
        <f>I602/$I$811</f>
        <v>1.5949905384115049E-2</v>
      </c>
    </row>
    <row r="603" spans="1:10" ht="26.1" customHeight="1" x14ac:dyDescent="0.25">
      <c r="A603" s="145" t="s">
        <v>1471</v>
      </c>
      <c r="B603" s="140" t="s">
        <v>11</v>
      </c>
      <c r="C603" s="140"/>
      <c r="D603" s="140" t="s">
        <v>12</v>
      </c>
      <c r="E603" s="141"/>
      <c r="F603" s="142"/>
      <c r="G603" s="184"/>
      <c r="H603" s="184"/>
      <c r="I603" s="184">
        <v>7453.37</v>
      </c>
      <c r="J603" s="302">
        <f>I603/$I$811</f>
        <v>4.3535783056858416E-4</v>
      </c>
    </row>
    <row r="604" spans="1:10" ht="26.1" customHeight="1" x14ac:dyDescent="0.25">
      <c r="A604" s="158" t="s">
        <v>1472</v>
      </c>
      <c r="B604" s="1" t="s">
        <v>14</v>
      </c>
      <c r="C604" s="1" t="s">
        <v>15</v>
      </c>
      <c r="D604" s="1" t="s">
        <v>16</v>
      </c>
      <c r="E604" s="336" t="s">
        <v>17</v>
      </c>
      <c r="F604" s="164">
        <v>6</v>
      </c>
      <c r="G604" s="165">
        <v>507.9</v>
      </c>
      <c r="H604" s="165">
        <v>626.64</v>
      </c>
      <c r="I604" s="165">
        <v>3759.84</v>
      </c>
      <c r="J604" s="303">
        <f>I604/$I$811</f>
        <v>2.1961552769887788E-4</v>
      </c>
    </row>
    <row r="605" spans="1:10" ht="39.6" x14ac:dyDescent="0.25">
      <c r="A605" s="158" t="s">
        <v>1473</v>
      </c>
      <c r="B605" s="1" t="s">
        <v>19</v>
      </c>
      <c r="C605" s="1" t="s">
        <v>15</v>
      </c>
      <c r="D605" s="1" t="s">
        <v>20</v>
      </c>
      <c r="E605" s="336" t="s">
        <v>17</v>
      </c>
      <c r="F605" s="164">
        <v>1383.35</v>
      </c>
      <c r="G605" s="165">
        <v>0.73</v>
      </c>
      <c r="H605" s="165">
        <v>0.9</v>
      </c>
      <c r="I605" s="165">
        <v>1245.01</v>
      </c>
      <c r="J605" s="303">
        <f>I605/$I$811</f>
        <v>7.2722117999803165E-5</v>
      </c>
    </row>
    <row r="606" spans="1:10" ht="26.1" customHeight="1" x14ac:dyDescent="0.25">
      <c r="A606" s="158" t="s">
        <v>1474</v>
      </c>
      <c r="B606" s="1" t="s">
        <v>22</v>
      </c>
      <c r="C606" s="1" t="s">
        <v>23</v>
      </c>
      <c r="D606" s="1" t="s">
        <v>24</v>
      </c>
      <c r="E606" s="336" t="s">
        <v>17</v>
      </c>
      <c r="F606" s="164">
        <v>1383.35</v>
      </c>
      <c r="G606" s="165">
        <v>1.44</v>
      </c>
      <c r="H606" s="165">
        <v>1.77</v>
      </c>
      <c r="I606" s="165">
        <v>2448.52</v>
      </c>
      <c r="J606" s="303">
        <f>I606/$I$811</f>
        <v>1.430201848699031E-4</v>
      </c>
    </row>
    <row r="607" spans="1:10" ht="26.1" customHeight="1" x14ac:dyDescent="0.25">
      <c r="A607" s="145" t="s">
        <v>1475</v>
      </c>
      <c r="B607" s="140" t="s">
        <v>11</v>
      </c>
      <c r="C607" s="140"/>
      <c r="D607" s="140" t="s">
        <v>26</v>
      </c>
      <c r="E607" s="141"/>
      <c r="F607" s="183"/>
      <c r="G607" s="184"/>
      <c r="H607" s="184"/>
      <c r="I607" s="184">
        <v>29776.91</v>
      </c>
      <c r="J607" s="302">
        <f>I607/$I$811</f>
        <v>1.7392952367366681E-3</v>
      </c>
    </row>
    <row r="608" spans="1:10" ht="26.1" customHeight="1" x14ac:dyDescent="0.25">
      <c r="A608" s="158" t="s">
        <v>1476</v>
      </c>
      <c r="B608" s="1" t="s">
        <v>28</v>
      </c>
      <c r="C608" s="1" t="s">
        <v>29</v>
      </c>
      <c r="D608" s="1" t="s">
        <v>30</v>
      </c>
      <c r="E608" s="336" t="s">
        <v>31</v>
      </c>
      <c r="F608" s="164">
        <v>138.33000000000001</v>
      </c>
      <c r="G608" s="165">
        <v>167.34</v>
      </c>
      <c r="H608" s="165">
        <v>206.46</v>
      </c>
      <c r="I608" s="165">
        <v>28559.61</v>
      </c>
      <c r="J608" s="303">
        <f>I608/$I$811</f>
        <v>1.6681916839610595E-3</v>
      </c>
    </row>
    <row r="609" spans="1:10" ht="52.8" x14ac:dyDescent="0.25">
      <c r="A609" s="158" t="s">
        <v>1477</v>
      </c>
      <c r="B609" s="1" t="s">
        <v>33</v>
      </c>
      <c r="C609" s="1" t="s">
        <v>15</v>
      </c>
      <c r="D609" s="1" t="s">
        <v>34</v>
      </c>
      <c r="E609" s="336" t="s">
        <v>31</v>
      </c>
      <c r="F609" s="164">
        <v>138.33000000000001</v>
      </c>
      <c r="G609" s="165">
        <v>7.14</v>
      </c>
      <c r="H609" s="165">
        <v>8.8000000000000007</v>
      </c>
      <c r="I609" s="165">
        <v>1217.3</v>
      </c>
      <c r="J609" s="303">
        <f>I609/$I$811</f>
        <v>7.1103552775608544E-5</v>
      </c>
    </row>
    <row r="610" spans="1:10" ht="26.1" customHeight="1" x14ac:dyDescent="0.25">
      <c r="A610" s="145" t="s">
        <v>1478</v>
      </c>
      <c r="B610" s="140" t="s">
        <v>11</v>
      </c>
      <c r="C610" s="140"/>
      <c r="D610" s="140" t="s">
        <v>36</v>
      </c>
      <c r="E610" s="141"/>
      <c r="F610" s="183"/>
      <c r="G610" s="184"/>
      <c r="H610" s="184"/>
      <c r="I610" s="184">
        <v>96110.25</v>
      </c>
      <c r="J610" s="302">
        <f>I610/$I$811</f>
        <v>5.6138833756279732E-3</v>
      </c>
    </row>
    <row r="611" spans="1:10" ht="46.5" customHeight="1" x14ac:dyDescent="0.25">
      <c r="A611" s="158" t="s">
        <v>1479</v>
      </c>
      <c r="B611" s="1" t="s">
        <v>38</v>
      </c>
      <c r="C611" s="1" t="s">
        <v>39</v>
      </c>
      <c r="D611" s="1" t="s">
        <v>40</v>
      </c>
      <c r="E611" s="336" t="s">
        <v>41</v>
      </c>
      <c r="F611" s="164">
        <v>283.32</v>
      </c>
      <c r="G611" s="165">
        <v>74.47</v>
      </c>
      <c r="H611" s="165">
        <v>91.88</v>
      </c>
      <c r="I611" s="165">
        <v>26031.439999999999</v>
      </c>
      <c r="J611" s="303">
        <f>I611/$I$811</f>
        <v>1.520519073248244E-3</v>
      </c>
    </row>
    <row r="612" spans="1:10" ht="52.8" x14ac:dyDescent="0.25">
      <c r="A612" s="158" t="s">
        <v>1480</v>
      </c>
      <c r="B612" s="1" t="s">
        <v>43</v>
      </c>
      <c r="C612" s="1" t="s">
        <v>15</v>
      </c>
      <c r="D612" s="1" t="s">
        <v>44</v>
      </c>
      <c r="E612" s="336" t="s">
        <v>31</v>
      </c>
      <c r="F612" s="164">
        <v>137</v>
      </c>
      <c r="G612" s="165">
        <v>9.2799999999999994</v>
      </c>
      <c r="H612" s="165">
        <v>11.44</v>
      </c>
      <c r="I612" s="165">
        <v>1567.28</v>
      </c>
      <c r="J612" s="303">
        <f>I612/$I$811</f>
        <v>9.1546189266537224E-5</v>
      </c>
    </row>
    <row r="613" spans="1:10" ht="52.8" x14ac:dyDescent="0.25">
      <c r="A613" s="158" t="s">
        <v>1481</v>
      </c>
      <c r="B613" s="1" t="s">
        <v>313</v>
      </c>
      <c r="C613" s="1" t="s">
        <v>15</v>
      </c>
      <c r="D613" s="1" t="s">
        <v>314</v>
      </c>
      <c r="E613" s="336" t="s">
        <v>41</v>
      </c>
      <c r="F613" s="164">
        <v>137</v>
      </c>
      <c r="G613" s="165">
        <v>296.41000000000003</v>
      </c>
      <c r="H613" s="165">
        <v>365.71</v>
      </c>
      <c r="I613" s="165">
        <v>50102.27</v>
      </c>
      <c r="J613" s="303">
        <f>I613/$I$811</f>
        <v>2.9265172094987174E-3</v>
      </c>
    </row>
    <row r="614" spans="1:10" ht="26.1" customHeight="1" x14ac:dyDescent="0.25">
      <c r="A614" s="158" t="s">
        <v>1482</v>
      </c>
      <c r="B614" s="1" t="s">
        <v>46</v>
      </c>
      <c r="C614" s="1" t="s">
        <v>39</v>
      </c>
      <c r="D614" s="1" t="s">
        <v>47</v>
      </c>
      <c r="E614" s="336" t="s">
        <v>48</v>
      </c>
      <c r="F614" s="164">
        <v>5</v>
      </c>
      <c r="G614" s="165">
        <v>2576.3200000000002</v>
      </c>
      <c r="H614" s="165">
        <v>3178.66</v>
      </c>
      <c r="I614" s="165">
        <v>15893.3</v>
      </c>
      <c r="J614" s="303">
        <f>I614/$I$811</f>
        <v>9.2834148963162686E-4</v>
      </c>
    </row>
    <row r="615" spans="1:10" ht="66" x14ac:dyDescent="0.25">
      <c r="A615" s="158" t="s">
        <v>1483</v>
      </c>
      <c r="B615" s="1" t="s">
        <v>49</v>
      </c>
      <c r="C615" s="1" t="s">
        <v>15</v>
      </c>
      <c r="D615" s="1" t="s">
        <v>50</v>
      </c>
      <c r="E615" s="336" t="s">
        <v>31</v>
      </c>
      <c r="F615" s="164">
        <v>98.28</v>
      </c>
      <c r="G615" s="165">
        <v>20.75</v>
      </c>
      <c r="H615" s="165">
        <v>25.6</v>
      </c>
      <c r="I615" s="165">
        <v>2515.96</v>
      </c>
      <c r="J615" s="303">
        <f>I615/$I$811</f>
        <v>1.4695941398284735E-4</v>
      </c>
    </row>
    <row r="616" spans="1:10" ht="26.1" customHeight="1" x14ac:dyDescent="0.25">
      <c r="A616" s="145" t="s">
        <v>1484</v>
      </c>
      <c r="B616" s="140" t="s">
        <v>11</v>
      </c>
      <c r="C616" s="140"/>
      <c r="D616" s="140" t="s">
        <v>52</v>
      </c>
      <c r="E616" s="141"/>
      <c r="F616" s="183"/>
      <c r="G616" s="184"/>
      <c r="H616" s="184"/>
      <c r="I616" s="184">
        <v>137098.5</v>
      </c>
      <c r="J616" s="302">
        <f>I616/$I$811</f>
        <v>8.0080427423040897E-3</v>
      </c>
    </row>
    <row r="617" spans="1:10" ht="26.1" customHeight="1" x14ac:dyDescent="0.25">
      <c r="A617" s="158" t="s">
        <v>1485</v>
      </c>
      <c r="B617" s="1" t="s">
        <v>54</v>
      </c>
      <c r="C617" s="1" t="s">
        <v>15</v>
      </c>
      <c r="D617" s="1" t="s">
        <v>55</v>
      </c>
      <c r="E617" s="336" t="s">
        <v>17</v>
      </c>
      <c r="F617" s="164">
        <v>988.81</v>
      </c>
      <c r="G617" s="165">
        <v>112.38</v>
      </c>
      <c r="H617" s="165">
        <v>138.65</v>
      </c>
      <c r="I617" s="165">
        <v>137098.5</v>
      </c>
      <c r="J617" s="303">
        <f>I617/$I$811</f>
        <v>8.0080427423040897E-3</v>
      </c>
    </row>
    <row r="618" spans="1:10" ht="26.1" customHeight="1" x14ac:dyDescent="0.25">
      <c r="A618" s="145" t="s">
        <v>1792</v>
      </c>
      <c r="B618" s="140" t="s">
        <v>11</v>
      </c>
      <c r="C618" s="140"/>
      <c r="D618" s="140" t="s">
        <v>56</v>
      </c>
      <c r="E618" s="141"/>
      <c r="F618" s="183"/>
      <c r="G618" s="184"/>
      <c r="H618" s="184"/>
      <c r="I618" s="184">
        <v>1310.78</v>
      </c>
      <c r="J618" s="302">
        <f>I618/$I$811</f>
        <v>7.6563800958853338E-5</v>
      </c>
    </row>
    <row r="619" spans="1:10" ht="26.1" customHeight="1" x14ac:dyDescent="0.25">
      <c r="A619" s="158" t="s">
        <v>1486</v>
      </c>
      <c r="B619" s="1" t="s">
        <v>58</v>
      </c>
      <c r="C619" s="1" t="s">
        <v>39</v>
      </c>
      <c r="D619" s="1" t="s">
        <v>59</v>
      </c>
      <c r="E619" s="336" t="s">
        <v>60</v>
      </c>
      <c r="F619" s="164">
        <v>1</v>
      </c>
      <c r="G619" s="165">
        <v>549.02</v>
      </c>
      <c r="H619" s="165">
        <v>677.38</v>
      </c>
      <c r="I619" s="165">
        <v>677.38</v>
      </c>
      <c r="J619" s="303">
        <f>I619/$I$811</f>
        <v>3.9566355523816414E-5</v>
      </c>
    </row>
    <row r="620" spans="1:10" ht="26.1" customHeight="1" x14ac:dyDescent="0.25">
      <c r="A620" s="158" t="s">
        <v>1487</v>
      </c>
      <c r="B620" s="1" t="s">
        <v>61</v>
      </c>
      <c r="C620" s="1" t="s">
        <v>39</v>
      </c>
      <c r="D620" s="1" t="s">
        <v>62</v>
      </c>
      <c r="E620" s="336" t="s">
        <v>48</v>
      </c>
      <c r="F620" s="164">
        <v>1</v>
      </c>
      <c r="G620" s="165">
        <v>513.38</v>
      </c>
      <c r="H620" s="165">
        <v>633.4</v>
      </c>
      <c r="I620" s="165">
        <v>633.4</v>
      </c>
      <c r="J620" s="303">
        <f>I620/$I$811</f>
        <v>3.699744543503693E-5</v>
      </c>
    </row>
    <row r="621" spans="1:10" ht="26.1" customHeight="1" x14ac:dyDescent="0.25">
      <c r="A621" s="145" t="s">
        <v>1793</v>
      </c>
      <c r="B621" s="140" t="s">
        <v>11</v>
      </c>
      <c r="C621" s="140"/>
      <c r="D621" s="140" t="s">
        <v>63</v>
      </c>
      <c r="E621" s="141"/>
      <c r="F621" s="183"/>
      <c r="G621" s="184"/>
      <c r="H621" s="184"/>
      <c r="I621" s="184">
        <v>1314.18</v>
      </c>
      <c r="J621" s="302">
        <f>I621/$I$811</f>
        <v>7.6762397918877232E-5</v>
      </c>
    </row>
    <row r="622" spans="1:10" ht="26.1" customHeight="1" x14ac:dyDescent="0.25">
      <c r="A622" s="158" t="s">
        <v>1488</v>
      </c>
      <c r="B622" s="1" t="s">
        <v>64</v>
      </c>
      <c r="C622" s="1" t="s">
        <v>15</v>
      </c>
      <c r="D622" s="1" t="s">
        <v>65</v>
      </c>
      <c r="E622" s="336" t="s">
        <v>17</v>
      </c>
      <c r="F622" s="164">
        <v>1383.35</v>
      </c>
      <c r="G622" s="165">
        <v>0.77</v>
      </c>
      <c r="H622" s="165">
        <v>0.95</v>
      </c>
      <c r="I622" s="165">
        <v>1314.18</v>
      </c>
      <c r="J622" s="303">
        <f>I622/$I$811</f>
        <v>7.6762397918877232E-5</v>
      </c>
    </row>
    <row r="623" spans="1:10" ht="26.1" customHeight="1" x14ac:dyDescent="0.25">
      <c r="A623" s="282">
        <v>31</v>
      </c>
      <c r="B623" s="272" t="s">
        <v>11</v>
      </c>
      <c r="C623" s="272"/>
      <c r="D623" s="272" t="s">
        <v>1497</v>
      </c>
      <c r="E623" s="273"/>
      <c r="F623" s="276"/>
      <c r="G623" s="275"/>
      <c r="H623" s="275"/>
      <c r="I623" s="275">
        <f>I624+I628+I631+I637+I639+I642</f>
        <v>106409.02999999998</v>
      </c>
      <c r="J623" s="305">
        <f>I623/$I$811</f>
        <v>6.2154440814970119E-3</v>
      </c>
    </row>
    <row r="624" spans="1:10" ht="26.1" customHeight="1" x14ac:dyDescent="0.25">
      <c r="A624" s="145" t="s">
        <v>1498</v>
      </c>
      <c r="B624" s="140" t="s">
        <v>11</v>
      </c>
      <c r="C624" s="140"/>
      <c r="D624" s="140" t="s">
        <v>12</v>
      </c>
      <c r="E624" s="141"/>
      <c r="F624" s="142"/>
      <c r="G624" s="184"/>
      <c r="H624" s="184"/>
      <c r="I624" s="184">
        <v>4787.91</v>
      </c>
      <c r="J624" s="302">
        <f>I624/$I$811</f>
        <v>2.7966599143174558E-4</v>
      </c>
    </row>
    <row r="625" spans="1:10" ht="26.1" customHeight="1" x14ac:dyDescent="0.25">
      <c r="A625" s="158" t="s">
        <v>1499</v>
      </c>
      <c r="B625" s="1" t="s">
        <v>14</v>
      </c>
      <c r="C625" s="1" t="s">
        <v>15</v>
      </c>
      <c r="D625" s="1" t="s">
        <v>16</v>
      </c>
      <c r="E625" s="336" t="s">
        <v>17</v>
      </c>
      <c r="F625" s="164">
        <v>6</v>
      </c>
      <c r="G625" s="165">
        <v>507.9</v>
      </c>
      <c r="H625" s="165">
        <v>626.64</v>
      </c>
      <c r="I625" s="165">
        <v>3759.84</v>
      </c>
      <c r="J625" s="303">
        <f>I625/$I$811</f>
        <v>2.1961552769887788E-4</v>
      </c>
    </row>
    <row r="626" spans="1:10" ht="39.6" x14ac:dyDescent="0.25">
      <c r="A626" s="158" t="s">
        <v>1500</v>
      </c>
      <c r="B626" s="1" t="s">
        <v>19</v>
      </c>
      <c r="C626" s="1" t="s">
        <v>15</v>
      </c>
      <c r="D626" s="1" t="s">
        <v>20</v>
      </c>
      <c r="E626" s="336" t="s">
        <v>17</v>
      </c>
      <c r="F626" s="164">
        <v>385.05</v>
      </c>
      <c r="G626" s="165">
        <v>0.73</v>
      </c>
      <c r="H626" s="165">
        <v>0.9</v>
      </c>
      <c r="I626" s="165">
        <v>346.54</v>
      </c>
      <c r="J626" s="303">
        <f>I626/$I$811</f>
        <v>2.0241703096080988E-5</v>
      </c>
    </row>
    <row r="627" spans="1:10" ht="26.1" customHeight="1" x14ac:dyDescent="0.25">
      <c r="A627" s="158" t="s">
        <v>1501</v>
      </c>
      <c r="B627" s="1" t="s">
        <v>22</v>
      </c>
      <c r="C627" s="1" t="s">
        <v>23</v>
      </c>
      <c r="D627" s="1" t="s">
        <v>24</v>
      </c>
      <c r="E627" s="336" t="s">
        <v>17</v>
      </c>
      <c r="F627" s="164">
        <v>385.05</v>
      </c>
      <c r="G627" s="165">
        <v>1.44</v>
      </c>
      <c r="H627" s="165">
        <v>1.77</v>
      </c>
      <c r="I627" s="165">
        <v>681.53</v>
      </c>
      <c r="J627" s="303">
        <f>I627/$I$811</f>
        <v>3.9808760636786733E-5</v>
      </c>
    </row>
    <row r="628" spans="1:10" ht="26.1" customHeight="1" x14ac:dyDescent="0.25">
      <c r="A628" s="145" t="s">
        <v>1502</v>
      </c>
      <c r="B628" s="140" t="s">
        <v>11</v>
      </c>
      <c r="C628" s="140"/>
      <c r="D628" s="140" t="s">
        <v>26</v>
      </c>
      <c r="E628" s="141"/>
      <c r="F628" s="183"/>
      <c r="G628" s="184"/>
      <c r="H628" s="184"/>
      <c r="I628" s="184">
        <v>8287.51</v>
      </c>
      <c r="J628" s="302">
        <f>I628/$I$811</f>
        <v>4.8408067416691334E-4</v>
      </c>
    </row>
    <row r="629" spans="1:10" ht="26.1" customHeight="1" x14ac:dyDescent="0.25">
      <c r="A629" s="158" t="s">
        <v>1503</v>
      </c>
      <c r="B629" s="1" t="s">
        <v>28</v>
      </c>
      <c r="C629" s="1" t="s">
        <v>29</v>
      </c>
      <c r="D629" s="1" t="s">
        <v>30</v>
      </c>
      <c r="E629" s="336" t="s">
        <v>31</v>
      </c>
      <c r="F629" s="164">
        <v>38.5</v>
      </c>
      <c r="G629" s="165">
        <v>167.34</v>
      </c>
      <c r="H629" s="165">
        <v>206.46</v>
      </c>
      <c r="I629" s="165">
        <v>7948.71</v>
      </c>
      <c r="J629" s="303">
        <f>I629/$I$811</f>
        <v>4.6429107120923965E-4</v>
      </c>
    </row>
    <row r="630" spans="1:10" ht="52.8" x14ac:dyDescent="0.25">
      <c r="A630" s="158" t="s">
        <v>1504</v>
      </c>
      <c r="B630" s="1" t="s">
        <v>33</v>
      </c>
      <c r="C630" s="1" t="s">
        <v>15</v>
      </c>
      <c r="D630" s="1" t="s">
        <v>34</v>
      </c>
      <c r="E630" s="336" t="s">
        <v>31</v>
      </c>
      <c r="F630" s="164">
        <v>38.5</v>
      </c>
      <c r="G630" s="165">
        <v>7.14</v>
      </c>
      <c r="H630" s="165">
        <v>8.8000000000000007</v>
      </c>
      <c r="I630" s="165">
        <v>338.8</v>
      </c>
      <c r="J630" s="303">
        <f>I630/$I$811</f>
        <v>1.9789602957673685E-5</v>
      </c>
    </row>
    <row r="631" spans="1:10" ht="26.1" customHeight="1" x14ac:dyDescent="0.25">
      <c r="A631" s="145" t="s">
        <v>1505</v>
      </c>
      <c r="B631" s="140" t="s">
        <v>11</v>
      </c>
      <c r="C631" s="140"/>
      <c r="D631" s="140" t="s">
        <v>36</v>
      </c>
      <c r="E631" s="141"/>
      <c r="F631" s="183"/>
      <c r="G631" s="184"/>
      <c r="H631" s="184"/>
      <c r="I631" s="184">
        <v>44772.01</v>
      </c>
      <c r="J631" s="302">
        <f>I631/$I$811</f>
        <v>2.6151720823996334E-3</v>
      </c>
    </row>
    <row r="632" spans="1:10" ht="39" customHeight="1" x14ac:dyDescent="0.25">
      <c r="A632" s="158" t="s">
        <v>1506</v>
      </c>
      <c r="B632" s="1" t="s">
        <v>38</v>
      </c>
      <c r="C632" s="1" t="s">
        <v>39</v>
      </c>
      <c r="D632" s="1" t="s">
        <v>40</v>
      </c>
      <c r="E632" s="336" t="s">
        <v>41</v>
      </c>
      <c r="F632" s="164">
        <v>125.22</v>
      </c>
      <c r="G632" s="165">
        <v>74.47</v>
      </c>
      <c r="H632" s="165">
        <v>91.88</v>
      </c>
      <c r="I632" s="165">
        <v>11505.21</v>
      </c>
      <c r="J632" s="303">
        <f>I632/$I$811</f>
        <v>6.7202933248127752E-4</v>
      </c>
    </row>
    <row r="633" spans="1:10" ht="52.8" x14ac:dyDescent="0.25">
      <c r="A633" s="158" t="s">
        <v>1507</v>
      </c>
      <c r="B633" s="1" t="s">
        <v>43</v>
      </c>
      <c r="C633" s="1" t="s">
        <v>15</v>
      </c>
      <c r="D633" s="1" t="s">
        <v>44</v>
      </c>
      <c r="E633" s="336" t="s">
        <v>31</v>
      </c>
      <c r="F633" s="164">
        <v>60</v>
      </c>
      <c r="G633" s="165">
        <v>9.2799999999999994</v>
      </c>
      <c r="H633" s="165">
        <v>11.44</v>
      </c>
      <c r="I633" s="165">
        <v>686.4</v>
      </c>
      <c r="J633" s="303">
        <f>I633/$I$811</f>
        <v>4.0093221576585649E-5</v>
      </c>
    </row>
    <row r="634" spans="1:10" ht="52.8" x14ac:dyDescent="0.25">
      <c r="A634" s="158" t="s">
        <v>1508</v>
      </c>
      <c r="B634" s="1" t="s">
        <v>313</v>
      </c>
      <c r="C634" s="1" t="s">
        <v>15</v>
      </c>
      <c r="D634" s="1" t="s">
        <v>314</v>
      </c>
      <c r="E634" s="336" t="s">
        <v>41</v>
      </c>
      <c r="F634" s="164">
        <v>60</v>
      </c>
      <c r="G634" s="165">
        <v>296.41000000000003</v>
      </c>
      <c r="H634" s="165">
        <v>365.71</v>
      </c>
      <c r="I634" s="165">
        <v>21942.6</v>
      </c>
      <c r="J634" s="303">
        <f>I634/$I$811</f>
        <v>1.281686369123526E-3</v>
      </c>
    </row>
    <row r="635" spans="1:10" ht="26.1" customHeight="1" x14ac:dyDescent="0.25">
      <c r="A635" s="158" t="s">
        <v>1509</v>
      </c>
      <c r="B635" s="1" t="s">
        <v>46</v>
      </c>
      <c r="C635" s="1" t="s">
        <v>39</v>
      </c>
      <c r="D635" s="1" t="s">
        <v>47</v>
      </c>
      <c r="E635" s="336" t="s">
        <v>48</v>
      </c>
      <c r="F635" s="164">
        <v>3</v>
      </c>
      <c r="G635" s="165">
        <v>2576.3200000000002</v>
      </c>
      <c r="H635" s="165">
        <v>3178.66</v>
      </c>
      <c r="I635" s="165">
        <v>9535.98</v>
      </c>
      <c r="J635" s="303">
        <f>I635/$I$811</f>
        <v>5.5700489377897612E-4</v>
      </c>
    </row>
    <row r="636" spans="1:10" ht="66" x14ac:dyDescent="0.25">
      <c r="A636" s="158" t="s">
        <v>1510</v>
      </c>
      <c r="B636" s="1" t="s">
        <v>49</v>
      </c>
      <c r="C636" s="1" t="s">
        <v>15</v>
      </c>
      <c r="D636" s="1" t="s">
        <v>50</v>
      </c>
      <c r="E636" s="336" t="s">
        <v>31</v>
      </c>
      <c r="F636" s="164">
        <v>43.04</v>
      </c>
      <c r="G636" s="165">
        <v>20.75</v>
      </c>
      <c r="H636" s="165">
        <v>25.6</v>
      </c>
      <c r="I636" s="165">
        <v>1101.82</v>
      </c>
      <c r="J636" s="303">
        <f>I636/$I$811</f>
        <v>6.4358265439268055E-5</v>
      </c>
    </row>
    <row r="637" spans="1:10" ht="26.1" customHeight="1" x14ac:dyDescent="0.25">
      <c r="A637" s="145" t="s">
        <v>1511</v>
      </c>
      <c r="B637" s="140" t="s">
        <v>11</v>
      </c>
      <c r="C637" s="140"/>
      <c r="D637" s="140" t="s">
        <v>52</v>
      </c>
      <c r="E637" s="141"/>
      <c r="F637" s="183"/>
      <c r="G637" s="184"/>
      <c r="H637" s="184"/>
      <c r="I637" s="184">
        <v>45574.25</v>
      </c>
      <c r="J637" s="302">
        <f>I637/$I$811</f>
        <v>2.6620316192259739E-3</v>
      </c>
    </row>
    <row r="638" spans="1:10" ht="26.1" customHeight="1" x14ac:dyDescent="0.25">
      <c r="A638" s="158" t="s">
        <v>1512</v>
      </c>
      <c r="B638" s="1" t="s">
        <v>54</v>
      </c>
      <c r="C638" s="1" t="s">
        <v>15</v>
      </c>
      <c r="D638" s="1" t="s">
        <v>55</v>
      </c>
      <c r="E638" s="336" t="s">
        <v>17</v>
      </c>
      <c r="F638" s="164">
        <v>328.7</v>
      </c>
      <c r="G638" s="165">
        <v>112.38</v>
      </c>
      <c r="H638" s="165">
        <v>138.65</v>
      </c>
      <c r="I638" s="165">
        <v>45574.25</v>
      </c>
      <c r="J638" s="303">
        <f>I638/$I$811</f>
        <v>2.6620316192259739E-3</v>
      </c>
    </row>
    <row r="639" spans="1:10" ht="26.1" customHeight="1" x14ac:dyDescent="0.25">
      <c r="A639" s="145" t="s">
        <v>1513</v>
      </c>
      <c r="B639" s="140" t="s">
        <v>11</v>
      </c>
      <c r="C639" s="140"/>
      <c r="D639" s="140" t="s">
        <v>56</v>
      </c>
      <c r="E639" s="141"/>
      <c r="F639" s="183"/>
      <c r="G639" s="184"/>
      <c r="H639" s="184"/>
      <c r="I639" s="184">
        <v>2621.56</v>
      </c>
      <c r="J639" s="302">
        <f>I639/$I$811</f>
        <v>1.5312760191770668E-4</v>
      </c>
    </row>
    <row r="640" spans="1:10" ht="26.1" customHeight="1" x14ac:dyDescent="0.25">
      <c r="A640" s="158" t="s">
        <v>1514</v>
      </c>
      <c r="B640" s="1" t="s">
        <v>58</v>
      </c>
      <c r="C640" s="1" t="s">
        <v>39</v>
      </c>
      <c r="D640" s="1" t="s">
        <v>59</v>
      </c>
      <c r="E640" s="336" t="s">
        <v>60</v>
      </c>
      <c r="F640" s="164">
        <v>2</v>
      </c>
      <c r="G640" s="165">
        <v>549.02</v>
      </c>
      <c r="H640" s="165">
        <v>677.38</v>
      </c>
      <c r="I640" s="165">
        <v>1354.76</v>
      </c>
      <c r="J640" s="303">
        <f>I640/$I$811</f>
        <v>7.9132711047632829E-5</v>
      </c>
    </row>
    <row r="641" spans="1:10" ht="26.1" customHeight="1" x14ac:dyDescent="0.25">
      <c r="A641" s="158" t="s">
        <v>1515</v>
      </c>
      <c r="B641" s="1" t="s">
        <v>61</v>
      </c>
      <c r="C641" s="1" t="s">
        <v>39</v>
      </c>
      <c r="D641" s="1" t="s">
        <v>62</v>
      </c>
      <c r="E641" s="336" t="s">
        <v>48</v>
      </c>
      <c r="F641" s="164">
        <v>2</v>
      </c>
      <c r="G641" s="165">
        <v>513.38</v>
      </c>
      <c r="H641" s="165">
        <v>633.4</v>
      </c>
      <c r="I641" s="165">
        <v>1266.8</v>
      </c>
      <c r="J641" s="303">
        <f>I641/$I$811</f>
        <v>7.3994890870073861E-5</v>
      </c>
    </row>
    <row r="642" spans="1:10" ht="26.1" customHeight="1" x14ac:dyDescent="0.25">
      <c r="A642" s="145" t="s">
        <v>1516</v>
      </c>
      <c r="B642" s="140" t="s">
        <v>11</v>
      </c>
      <c r="C642" s="140"/>
      <c r="D642" s="140" t="s">
        <v>63</v>
      </c>
      <c r="E642" s="141"/>
      <c r="F642" s="183"/>
      <c r="G642" s="184"/>
      <c r="H642" s="184"/>
      <c r="I642" s="184">
        <v>365.79</v>
      </c>
      <c r="J642" s="302">
        <f>I642/$I$811</f>
        <v>2.1366112355039723E-5</v>
      </c>
    </row>
    <row r="643" spans="1:10" ht="26.1" customHeight="1" x14ac:dyDescent="0.25">
      <c r="A643" s="158" t="s">
        <v>1517</v>
      </c>
      <c r="B643" s="1" t="s">
        <v>64</v>
      </c>
      <c r="C643" s="1" t="s">
        <v>15</v>
      </c>
      <c r="D643" s="1" t="s">
        <v>65</v>
      </c>
      <c r="E643" s="336" t="s">
        <v>17</v>
      </c>
      <c r="F643" s="164">
        <v>385.05</v>
      </c>
      <c r="G643" s="165">
        <v>0.77</v>
      </c>
      <c r="H643" s="165">
        <v>0.95</v>
      </c>
      <c r="I643" s="165">
        <v>365.79</v>
      </c>
      <c r="J643" s="303">
        <f>I643/$I$811</f>
        <v>2.1366112355039723E-5</v>
      </c>
    </row>
    <row r="644" spans="1:10" ht="26.1" customHeight="1" x14ac:dyDescent="0.25">
      <c r="A644" s="282">
        <v>32</v>
      </c>
      <c r="B644" s="272" t="s">
        <v>11</v>
      </c>
      <c r="C644" s="272"/>
      <c r="D644" s="272" t="s">
        <v>1525</v>
      </c>
      <c r="E644" s="273"/>
      <c r="F644" s="276"/>
      <c r="G644" s="275"/>
      <c r="H644" s="275"/>
      <c r="I644" s="275">
        <f>I645+I649+I652+I658+I660+I663</f>
        <v>192335.03999999998</v>
      </c>
      <c r="J644" s="305">
        <f>I644/$I$811</f>
        <v>1.1234457132373926E-2</v>
      </c>
    </row>
    <row r="645" spans="1:10" ht="26.1" customHeight="1" x14ac:dyDescent="0.25">
      <c r="A645" s="145" t="s">
        <v>1526</v>
      </c>
      <c r="B645" s="140" t="s">
        <v>11</v>
      </c>
      <c r="C645" s="140"/>
      <c r="D645" s="140" t="s">
        <v>12</v>
      </c>
      <c r="E645" s="141"/>
      <c r="F645" s="142"/>
      <c r="G645" s="184"/>
      <c r="H645" s="184"/>
      <c r="I645" s="184">
        <v>6439.58</v>
      </c>
      <c r="J645" s="302">
        <f>I645/$I$811</f>
        <v>3.7614147406781672E-4</v>
      </c>
    </row>
    <row r="646" spans="1:10" ht="26.1" customHeight="1" x14ac:dyDescent="0.25">
      <c r="A646" s="158" t="s">
        <v>1527</v>
      </c>
      <c r="B646" s="1" t="s">
        <v>14</v>
      </c>
      <c r="C646" s="1" t="s">
        <v>15</v>
      </c>
      <c r="D646" s="1" t="s">
        <v>16</v>
      </c>
      <c r="E646" s="336" t="s">
        <v>17</v>
      </c>
      <c r="F646" s="164">
        <v>6</v>
      </c>
      <c r="G646" s="165">
        <v>507.9</v>
      </c>
      <c r="H646" s="165">
        <v>626.64</v>
      </c>
      <c r="I646" s="165">
        <v>3759.84</v>
      </c>
      <c r="J646" s="303">
        <f>I646/$I$811</f>
        <v>2.1961552769887788E-4</v>
      </c>
    </row>
    <row r="647" spans="1:10" ht="39.6" x14ac:dyDescent="0.25">
      <c r="A647" s="158" t="s">
        <v>1528</v>
      </c>
      <c r="B647" s="1" t="s">
        <v>19</v>
      </c>
      <c r="C647" s="1" t="s">
        <v>15</v>
      </c>
      <c r="D647" s="1" t="s">
        <v>20</v>
      </c>
      <c r="E647" s="336" t="s">
        <v>17</v>
      </c>
      <c r="F647" s="164">
        <v>1003.65</v>
      </c>
      <c r="G647" s="165">
        <v>0.73</v>
      </c>
      <c r="H647" s="165">
        <v>0.9</v>
      </c>
      <c r="I647" s="165">
        <v>903.28</v>
      </c>
      <c r="J647" s="303">
        <f>I647/$I$811</f>
        <v>5.2761371191285376E-5</v>
      </c>
    </row>
    <row r="648" spans="1:10" ht="26.1" customHeight="1" x14ac:dyDescent="0.25">
      <c r="A648" s="158" t="s">
        <v>1529</v>
      </c>
      <c r="B648" s="1" t="s">
        <v>22</v>
      </c>
      <c r="C648" s="1" t="s">
        <v>23</v>
      </c>
      <c r="D648" s="1" t="s">
        <v>24</v>
      </c>
      <c r="E648" s="336" t="s">
        <v>17</v>
      </c>
      <c r="F648" s="164">
        <v>1003.65</v>
      </c>
      <c r="G648" s="165">
        <v>1.44</v>
      </c>
      <c r="H648" s="165">
        <v>1.77</v>
      </c>
      <c r="I648" s="165">
        <v>1776.46</v>
      </c>
      <c r="J648" s="303">
        <f>I648/$I$811</f>
        <v>1.0376457517765346E-4</v>
      </c>
    </row>
    <row r="649" spans="1:10" ht="26.1" customHeight="1" x14ac:dyDescent="0.25">
      <c r="A649" s="145" t="s">
        <v>1530</v>
      </c>
      <c r="B649" s="140" t="s">
        <v>11</v>
      </c>
      <c r="C649" s="140"/>
      <c r="D649" s="140" t="s">
        <v>26</v>
      </c>
      <c r="E649" s="141"/>
      <c r="F649" s="183"/>
      <c r="G649" s="184"/>
      <c r="H649" s="184"/>
      <c r="I649" s="184">
        <v>21603.48</v>
      </c>
      <c r="J649" s="302">
        <f>I649/$I$811</f>
        <v>1.2618780746872617E-3</v>
      </c>
    </row>
    <row r="650" spans="1:10" ht="26.1" customHeight="1" x14ac:dyDescent="0.25">
      <c r="A650" s="158" t="s">
        <v>1531</v>
      </c>
      <c r="B650" s="1" t="s">
        <v>28</v>
      </c>
      <c r="C650" s="1" t="s">
        <v>29</v>
      </c>
      <c r="D650" s="1" t="s">
        <v>30</v>
      </c>
      <c r="E650" s="336" t="s">
        <v>31</v>
      </c>
      <c r="F650" s="164">
        <v>100.36</v>
      </c>
      <c r="G650" s="165">
        <v>167.34</v>
      </c>
      <c r="H650" s="165">
        <v>206.46</v>
      </c>
      <c r="I650" s="165">
        <v>20720.32</v>
      </c>
      <c r="J650" s="303">
        <f>I650/$I$811</f>
        <v>1.2102919302123529E-3</v>
      </c>
    </row>
    <row r="651" spans="1:10" ht="52.8" x14ac:dyDescent="0.25">
      <c r="A651" s="158" t="s">
        <v>1532</v>
      </c>
      <c r="B651" s="1" t="s">
        <v>33</v>
      </c>
      <c r="C651" s="1" t="s">
        <v>15</v>
      </c>
      <c r="D651" s="1" t="s">
        <v>34</v>
      </c>
      <c r="E651" s="336" t="s">
        <v>31</v>
      </c>
      <c r="F651" s="164">
        <v>100.36</v>
      </c>
      <c r="G651" s="165">
        <v>7.14</v>
      </c>
      <c r="H651" s="165">
        <v>8.8000000000000007</v>
      </c>
      <c r="I651" s="165">
        <v>883.16</v>
      </c>
      <c r="J651" s="303">
        <f>I651/$I$811</f>
        <v>5.1586144474908772E-5</v>
      </c>
    </row>
    <row r="652" spans="1:10" ht="26.1" customHeight="1" x14ac:dyDescent="0.25">
      <c r="A652" s="145" t="s">
        <v>1533</v>
      </c>
      <c r="B652" s="140" t="s">
        <v>11</v>
      </c>
      <c r="C652" s="140"/>
      <c r="D652" s="140" t="s">
        <v>36</v>
      </c>
      <c r="E652" s="141"/>
      <c r="F652" s="183"/>
      <c r="G652" s="184"/>
      <c r="H652" s="184"/>
      <c r="I652" s="184">
        <v>42751.31</v>
      </c>
      <c r="J652" s="302">
        <f>I652/$I$811</f>
        <v>2.4971412361877937E-3</v>
      </c>
    </row>
    <row r="653" spans="1:10" ht="52.5" customHeight="1" x14ac:dyDescent="0.25">
      <c r="A653" s="158" t="s">
        <v>1534</v>
      </c>
      <c r="B653" s="1" t="s">
        <v>38</v>
      </c>
      <c r="C653" s="1" t="s">
        <v>39</v>
      </c>
      <c r="D653" s="1" t="s">
        <v>40</v>
      </c>
      <c r="E653" s="336" t="s">
        <v>41</v>
      </c>
      <c r="F653" s="164">
        <v>318.62</v>
      </c>
      <c r="G653" s="165">
        <v>74.47</v>
      </c>
      <c r="H653" s="165">
        <v>91.88</v>
      </c>
      <c r="I653" s="165">
        <v>29274.799999999999</v>
      </c>
      <c r="J653" s="303">
        <f>I653/$I$811</f>
        <v>1.7099665545020825E-3</v>
      </c>
    </row>
    <row r="654" spans="1:10" ht="52.8" x14ac:dyDescent="0.25">
      <c r="A654" s="158" t="s">
        <v>1535</v>
      </c>
      <c r="B654" s="1" t="s">
        <v>43</v>
      </c>
      <c r="C654" s="1" t="s">
        <v>15</v>
      </c>
      <c r="D654" s="1" t="s">
        <v>44</v>
      </c>
      <c r="E654" s="336" t="s">
        <v>31</v>
      </c>
      <c r="F654" s="164">
        <v>18</v>
      </c>
      <c r="G654" s="165">
        <v>9.2799999999999994</v>
      </c>
      <c r="H654" s="165">
        <v>11.44</v>
      </c>
      <c r="I654" s="165">
        <v>205.92</v>
      </c>
      <c r="J654" s="303">
        <f>I654/$I$811</f>
        <v>1.2027966472975694E-5</v>
      </c>
    </row>
    <row r="655" spans="1:10" ht="52.8" x14ac:dyDescent="0.25">
      <c r="A655" s="158" t="s">
        <v>1536</v>
      </c>
      <c r="B655" s="1" t="s">
        <v>313</v>
      </c>
      <c r="C655" s="1" t="s">
        <v>15</v>
      </c>
      <c r="D655" s="1" t="s">
        <v>314</v>
      </c>
      <c r="E655" s="336" t="s">
        <v>41</v>
      </c>
      <c r="F655" s="164">
        <v>18</v>
      </c>
      <c r="G655" s="165">
        <v>296.41000000000003</v>
      </c>
      <c r="H655" s="165">
        <v>365.71</v>
      </c>
      <c r="I655" s="165">
        <v>6582.78</v>
      </c>
      <c r="J655" s="303">
        <f>I655/$I$811</f>
        <v>3.8450591073705776E-4</v>
      </c>
    </row>
    <row r="656" spans="1:10" ht="26.1" customHeight="1" x14ac:dyDescent="0.25">
      <c r="A656" s="158" t="s">
        <v>1537</v>
      </c>
      <c r="B656" s="1" t="s">
        <v>46</v>
      </c>
      <c r="C656" s="1" t="s">
        <v>39</v>
      </c>
      <c r="D656" s="1" t="s">
        <v>47</v>
      </c>
      <c r="E656" s="336" t="s">
        <v>48</v>
      </c>
      <c r="F656" s="164">
        <v>2</v>
      </c>
      <c r="G656" s="165">
        <v>2576.3200000000002</v>
      </c>
      <c r="H656" s="165">
        <v>3178.66</v>
      </c>
      <c r="I656" s="165">
        <v>6357.32</v>
      </c>
      <c r="J656" s="303">
        <f>I656/$I$811</f>
        <v>3.7133659585265075E-4</v>
      </c>
    </row>
    <row r="657" spans="1:10" ht="66" x14ac:dyDescent="0.25">
      <c r="A657" s="158" t="s">
        <v>1538</v>
      </c>
      <c r="B657" s="1" t="s">
        <v>49</v>
      </c>
      <c r="C657" s="1" t="s">
        <v>15</v>
      </c>
      <c r="D657" s="1" t="s">
        <v>50</v>
      </c>
      <c r="E657" s="336" t="s">
        <v>31</v>
      </c>
      <c r="F657" s="164">
        <v>12.91</v>
      </c>
      <c r="G657" s="165">
        <v>20.75</v>
      </c>
      <c r="H657" s="165">
        <v>25.6</v>
      </c>
      <c r="I657" s="165">
        <v>330.49</v>
      </c>
      <c r="J657" s="303">
        <f>I657/$I$811</f>
        <v>1.9304208623027084E-5</v>
      </c>
    </row>
    <row r="658" spans="1:10" ht="26.1" customHeight="1" x14ac:dyDescent="0.25">
      <c r="A658" s="145" t="s">
        <v>1539</v>
      </c>
      <c r="B658" s="140" t="s">
        <v>11</v>
      </c>
      <c r="C658" s="140"/>
      <c r="D658" s="140" t="s">
        <v>52</v>
      </c>
      <c r="E658" s="141"/>
      <c r="F658" s="183"/>
      <c r="G658" s="184"/>
      <c r="H658" s="184"/>
      <c r="I658" s="184">
        <v>119276.43</v>
      </c>
      <c r="J658" s="302">
        <f>I658/$I$811</f>
        <v>6.9670401177944451E-3</v>
      </c>
    </row>
    <row r="659" spans="1:10" ht="26.1" customHeight="1" x14ac:dyDescent="0.25">
      <c r="A659" s="158" t="s">
        <v>1540</v>
      </c>
      <c r="B659" s="1" t="s">
        <v>54</v>
      </c>
      <c r="C659" s="1" t="s">
        <v>15</v>
      </c>
      <c r="D659" s="1" t="s">
        <v>55</v>
      </c>
      <c r="E659" s="336" t="s">
        <v>17</v>
      </c>
      <c r="F659" s="164">
        <v>860.27</v>
      </c>
      <c r="G659" s="165">
        <v>112.38</v>
      </c>
      <c r="H659" s="165">
        <v>138.65</v>
      </c>
      <c r="I659" s="165">
        <v>119276.43</v>
      </c>
      <c r="J659" s="303">
        <f>I659/$I$811</f>
        <v>6.9670401177944451E-3</v>
      </c>
    </row>
    <row r="660" spans="1:10" ht="26.1" customHeight="1" x14ac:dyDescent="0.25">
      <c r="A660" s="145" t="s">
        <v>1541</v>
      </c>
      <c r="B660" s="140" t="s">
        <v>11</v>
      </c>
      <c r="C660" s="140"/>
      <c r="D660" s="140" t="s">
        <v>56</v>
      </c>
      <c r="E660" s="141"/>
      <c r="F660" s="183"/>
      <c r="G660" s="184"/>
      <c r="H660" s="184"/>
      <c r="I660" s="184">
        <v>1310.78</v>
      </c>
      <c r="J660" s="302">
        <f>I660/$I$811</f>
        <v>7.6563800958853338E-5</v>
      </c>
    </row>
    <row r="661" spans="1:10" ht="26.1" customHeight="1" x14ac:dyDescent="0.25">
      <c r="A661" s="158" t="s">
        <v>1542</v>
      </c>
      <c r="B661" s="1" t="s">
        <v>58</v>
      </c>
      <c r="C661" s="1" t="s">
        <v>39</v>
      </c>
      <c r="D661" s="1" t="s">
        <v>59</v>
      </c>
      <c r="E661" s="336" t="s">
        <v>60</v>
      </c>
      <c r="F661" s="164">
        <v>1</v>
      </c>
      <c r="G661" s="165">
        <v>549.02</v>
      </c>
      <c r="H661" s="165">
        <v>677.38</v>
      </c>
      <c r="I661" s="165">
        <v>677.38</v>
      </c>
      <c r="J661" s="303">
        <f>I661/$I$811</f>
        <v>3.9566355523816414E-5</v>
      </c>
    </row>
    <row r="662" spans="1:10" ht="26.1" customHeight="1" x14ac:dyDescent="0.25">
      <c r="A662" s="158" t="s">
        <v>1543</v>
      </c>
      <c r="B662" s="1" t="s">
        <v>61</v>
      </c>
      <c r="C662" s="1" t="s">
        <v>39</v>
      </c>
      <c r="D662" s="1" t="s">
        <v>62</v>
      </c>
      <c r="E662" s="336" t="s">
        <v>48</v>
      </c>
      <c r="F662" s="164">
        <v>1</v>
      </c>
      <c r="G662" s="165">
        <v>513.38</v>
      </c>
      <c r="H662" s="165">
        <v>633.4</v>
      </c>
      <c r="I662" s="165">
        <v>633.4</v>
      </c>
      <c r="J662" s="303">
        <f>I662/$I$811</f>
        <v>3.699744543503693E-5</v>
      </c>
    </row>
    <row r="663" spans="1:10" ht="26.1" customHeight="1" x14ac:dyDescent="0.25">
      <c r="A663" s="145" t="s">
        <v>1544</v>
      </c>
      <c r="B663" s="140" t="s">
        <v>11</v>
      </c>
      <c r="C663" s="140"/>
      <c r="D663" s="140" t="s">
        <v>63</v>
      </c>
      <c r="E663" s="141"/>
      <c r="F663" s="183"/>
      <c r="G663" s="184"/>
      <c r="H663" s="184"/>
      <c r="I663" s="184">
        <v>953.46</v>
      </c>
      <c r="J663" s="302">
        <f>I663/$I$811</f>
        <v>5.5692428677755465E-5</v>
      </c>
    </row>
    <row r="664" spans="1:10" ht="26.1" customHeight="1" x14ac:dyDescent="0.25">
      <c r="A664" s="158" t="s">
        <v>1545</v>
      </c>
      <c r="B664" s="1" t="s">
        <v>64</v>
      </c>
      <c r="C664" s="1" t="s">
        <v>15</v>
      </c>
      <c r="D664" s="1" t="s">
        <v>65</v>
      </c>
      <c r="E664" s="336" t="s">
        <v>17</v>
      </c>
      <c r="F664" s="164">
        <v>1003.65</v>
      </c>
      <c r="G664" s="165">
        <v>0.77</v>
      </c>
      <c r="H664" s="165">
        <v>0.95</v>
      </c>
      <c r="I664" s="165">
        <v>953.46</v>
      </c>
      <c r="J664" s="303">
        <f>I664/$I$811</f>
        <v>5.5692428677755465E-5</v>
      </c>
    </row>
    <row r="665" spans="1:10" ht="26.1" customHeight="1" x14ac:dyDescent="0.25">
      <c r="A665" s="282">
        <v>33</v>
      </c>
      <c r="B665" s="272" t="s">
        <v>11</v>
      </c>
      <c r="C665" s="272"/>
      <c r="D665" s="272" t="s">
        <v>1553</v>
      </c>
      <c r="E665" s="273"/>
      <c r="F665" s="276"/>
      <c r="G665" s="275"/>
      <c r="H665" s="275"/>
      <c r="I665" s="275">
        <f>I666+I670+I673+I679+I681+I684</f>
        <v>412846.41</v>
      </c>
      <c r="J665" s="305">
        <f>I665/$I$811</f>
        <v>2.4114718230227161E-2</v>
      </c>
    </row>
    <row r="666" spans="1:10" ht="26.1" customHeight="1" x14ac:dyDescent="0.25">
      <c r="A666" s="145" t="s">
        <v>1554</v>
      </c>
      <c r="B666" s="140" t="s">
        <v>11</v>
      </c>
      <c r="C666" s="140"/>
      <c r="D666" s="140" t="s">
        <v>12</v>
      </c>
      <c r="E666" s="141"/>
      <c r="F666" s="183"/>
      <c r="G666" s="184"/>
      <c r="H666" s="184"/>
      <c r="I666" s="184">
        <v>8856.19</v>
      </c>
      <c r="J666" s="302">
        <f>I666/$I$811</f>
        <v>5.172977680570251E-4</v>
      </c>
    </row>
    <row r="667" spans="1:10" ht="26.1" customHeight="1" x14ac:dyDescent="0.25">
      <c r="A667" s="158" t="s">
        <v>1555</v>
      </c>
      <c r="B667" s="1" t="s">
        <v>14</v>
      </c>
      <c r="C667" s="1" t="s">
        <v>15</v>
      </c>
      <c r="D667" s="1" t="s">
        <v>16</v>
      </c>
      <c r="E667" s="336" t="s">
        <v>17</v>
      </c>
      <c r="F667" s="164">
        <v>6</v>
      </c>
      <c r="G667" s="165">
        <v>507.9</v>
      </c>
      <c r="H667" s="165">
        <v>626.64</v>
      </c>
      <c r="I667" s="165">
        <v>3759.84</v>
      </c>
      <c r="J667" s="303">
        <f>I667/$I$811</f>
        <v>2.1961552769887788E-4</v>
      </c>
    </row>
    <row r="668" spans="1:10" ht="39.6" x14ac:dyDescent="0.25">
      <c r="A668" s="158" t="s">
        <v>1556</v>
      </c>
      <c r="B668" s="1" t="s">
        <v>19</v>
      </c>
      <c r="C668" s="1" t="s">
        <v>15</v>
      </c>
      <c r="D668" s="1" t="s">
        <v>20</v>
      </c>
      <c r="E668" s="336" t="s">
        <v>17</v>
      </c>
      <c r="F668" s="164">
        <v>1908.75</v>
      </c>
      <c r="G668" s="165">
        <v>0.73</v>
      </c>
      <c r="H668" s="165">
        <v>0.9</v>
      </c>
      <c r="I668" s="165">
        <v>1717.87</v>
      </c>
      <c r="J668" s="303">
        <f>I668/$I$811</f>
        <v>1.0034228226947725E-4</v>
      </c>
    </row>
    <row r="669" spans="1:10" ht="26.1" customHeight="1" x14ac:dyDescent="0.25">
      <c r="A669" s="158" t="s">
        <v>1557</v>
      </c>
      <c r="B669" s="1" t="s">
        <v>22</v>
      </c>
      <c r="C669" s="1" t="s">
        <v>23</v>
      </c>
      <c r="D669" s="1" t="s">
        <v>24</v>
      </c>
      <c r="E669" s="336" t="s">
        <v>17</v>
      </c>
      <c r="F669" s="164">
        <v>1908.75</v>
      </c>
      <c r="G669" s="165">
        <v>1.44</v>
      </c>
      <c r="H669" s="165">
        <v>1.77</v>
      </c>
      <c r="I669" s="165">
        <v>3378.48</v>
      </c>
      <c r="J669" s="303">
        <f>I669/$I$811</f>
        <v>1.9733995808866999E-4</v>
      </c>
    </row>
    <row r="670" spans="1:10" ht="26.1" customHeight="1" x14ac:dyDescent="0.25">
      <c r="A670" s="145" t="s">
        <v>1558</v>
      </c>
      <c r="B670" s="140" t="s">
        <v>11</v>
      </c>
      <c r="C670" s="140"/>
      <c r="D670" s="140" t="s">
        <v>26</v>
      </c>
      <c r="E670" s="141"/>
      <c r="F670" s="183"/>
      <c r="G670" s="184"/>
      <c r="H670" s="184"/>
      <c r="I670" s="184">
        <v>41086.67</v>
      </c>
      <c r="J670" s="302">
        <f>I670/$I$811</f>
        <v>2.3999081645601022E-3</v>
      </c>
    </row>
    <row r="671" spans="1:10" ht="26.1" customHeight="1" x14ac:dyDescent="0.25">
      <c r="A671" s="158" t="s">
        <v>1559</v>
      </c>
      <c r="B671" s="1" t="s">
        <v>28</v>
      </c>
      <c r="C671" s="1" t="s">
        <v>29</v>
      </c>
      <c r="D671" s="1" t="s">
        <v>30</v>
      </c>
      <c r="E671" s="336" t="s">
        <v>31</v>
      </c>
      <c r="F671" s="164">
        <v>190.87</v>
      </c>
      <c r="G671" s="165">
        <v>167.34</v>
      </c>
      <c r="H671" s="165">
        <v>206.46</v>
      </c>
      <c r="I671" s="165">
        <v>39407.019999999997</v>
      </c>
      <c r="J671" s="303">
        <f>I671/$I$811</f>
        <v>2.3017983457647756E-3</v>
      </c>
    </row>
    <row r="672" spans="1:10" ht="52.8" x14ac:dyDescent="0.25">
      <c r="A672" s="158" t="s">
        <v>1560</v>
      </c>
      <c r="B672" s="1" t="s">
        <v>33</v>
      </c>
      <c r="C672" s="1" t="s">
        <v>15</v>
      </c>
      <c r="D672" s="1" t="s">
        <v>34</v>
      </c>
      <c r="E672" s="336" t="s">
        <v>31</v>
      </c>
      <c r="F672" s="164">
        <v>190.87</v>
      </c>
      <c r="G672" s="165">
        <v>7.14</v>
      </c>
      <c r="H672" s="165">
        <v>8.8000000000000007</v>
      </c>
      <c r="I672" s="165">
        <v>1679.65</v>
      </c>
      <c r="J672" s="303">
        <f>I672/$I$811</f>
        <v>9.8109818795326468E-5</v>
      </c>
    </row>
    <row r="673" spans="1:10" ht="26.1" customHeight="1" x14ac:dyDescent="0.25">
      <c r="A673" s="145" t="s">
        <v>1561</v>
      </c>
      <c r="B673" s="140" t="s">
        <v>11</v>
      </c>
      <c r="C673" s="140"/>
      <c r="D673" s="140" t="s">
        <v>36</v>
      </c>
      <c r="E673" s="141"/>
      <c r="F673" s="183"/>
      <c r="G673" s="184"/>
      <c r="H673" s="184"/>
      <c r="I673" s="184">
        <v>120610.3</v>
      </c>
      <c r="J673" s="302">
        <f>I673/$I$811</f>
        <v>7.0449526257553435E-3</v>
      </c>
    </row>
    <row r="674" spans="1:10" ht="43.5" customHeight="1" x14ac:dyDescent="0.25">
      <c r="A674" s="158" t="s">
        <v>1562</v>
      </c>
      <c r="B674" s="1" t="s">
        <v>38</v>
      </c>
      <c r="C674" s="1" t="s">
        <v>39</v>
      </c>
      <c r="D674" s="1" t="s">
        <v>40</v>
      </c>
      <c r="E674" s="336" t="s">
        <v>41</v>
      </c>
      <c r="F674" s="164">
        <v>498</v>
      </c>
      <c r="G674" s="165">
        <v>74.47</v>
      </c>
      <c r="H674" s="165">
        <v>91.88</v>
      </c>
      <c r="I674" s="165">
        <v>45756.24</v>
      </c>
      <c r="J674" s="303">
        <f>I674/$I$811</f>
        <v>2.6726618135656049E-3</v>
      </c>
    </row>
    <row r="675" spans="1:10" ht="52.8" x14ac:dyDescent="0.25">
      <c r="A675" s="158" t="s">
        <v>1563</v>
      </c>
      <c r="B675" s="1" t="s">
        <v>43</v>
      </c>
      <c r="C675" s="1" t="s">
        <v>15</v>
      </c>
      <c r="D675" s="1" t="s">
        <v>44</v>
      </c>
      <c r="E675" s="336" t="s">
        <v>31</v>
      </c>
      <c r="F675" s="164">
        <v>133</v>
      </c>
      <c r="G675" s="165">
        <v>9.2799999999999994</v>
      </c>
      <c r="H675" s="165">
        <v>11.44</v>
      </c>
      <c r="I675" s="165">
        <v>1521.52</v>
      </c>
      <c r="J675" s="303">
        <f>I675/$I$811</f>
        <v>8.8873307828098191E-5</v>
      </c>
    </row>
    <row r="676" spans="1:10" ht="52.8" x14ac:dyDescent="0.25">
      <c r="A676" s="158" t="s">
        <v>1564</v>
      </c>
      <c r="B676" s="1" t="s">
        <v>313</v>
      </c>
      <c r="C676" s="1" t="s">
        <v>15</v>
      </c>
      <c r="D676" s="1" t="s">
        <v>314</v>
      </c>
      <c r="E676" s="336" t="s">
        <v>41</v>
      </c>
      <c r="F676" s="164">
        <v>133</v>
      </c>
      <c r="G676" s="165">
        <v>296.41000000000003</v>
      </c>
      <c r="H676" s="165">
        <v>365.71</v>
      </c>
      <c r="I676" s="165">
        <v>48639.43</v>
      </c>
      <c r="J676" s="303">
        <f>I676/$I$811</f>
        <v>2.8410714515571494E-3</v>
      </c>
    </row>
    <row r="677" spans="1:10" ht="26.1" customHeight="1" x14ac:dyDescent="0.25">
      <c r="A677" s="158" t="s">
        <v>1565</v>
      </c>
      <c r="B677" s="1" t="s">
        <v>46</v>
      </c>
      <c r="C677" s="1" t="s">
        <v>39</v>
      </c>
      <c r="D677" s="1" t="s">
        <v>47</v>
      </c>
      <c r="E677" s="336" t="s">
        <v>48</v>
      </c>
      <c r="F677" s="164">
        <v>7</v>
      </c>
      <c r="G677" s="165">
        <v>2576.3200000000002</v>
      </c>
      <c r="H677" s="165">
        <v>3178.66</v>
      </c>
      <c r="I677" s="165">
        <v>22250.62</v>
      </c>
      <c r="J677" s="303">
        <f>I677/$I$811</f>
        <v>1.2996780854842775E-3</v>
      </c>
    </row>
    <row r="678" spans="1:10" ht="66" x14ac:dyDescent="0.25">
      <c r="A678" s="158" t="s">
        <v>1566</v>
      </c>
      <c r="B678" s="1" t="s">
        <v>49</v>
      </c>
      <c r="C678" s="1" t="s">
        <v>15</v>
      </c>
      <c r="D678" s="1" t="s">
        <v>50</v>
      </c>
      <c r="E678" s="336" t="s">
        <v>31</v>
      </c>
      <c r="F678" s="164">
        <v>95.41</v>
      </c>
      <c r="G678" s="165">
        <v>20.75</v>
      </c>
      <c r="H678" s="165">
        <v>25.6</v>
      </c>
      <c r="I678" s="165">
        <v>2442.4899999999998</v>
      </c>
      <c r="J678" s="303">
        <f>I678/$I$811</f>
        <v>1.4266796732021367E-4</v>
      </c>
    </row>
    <row r="679" spans="1:10" ht="26.1" customHeight="1" x14ac:dyDescent="0.25">
      <c r="A679" s="145" t="s">
        <v>1567</v>
      </c>
      <c r="B679" s="140" t="s">
        <v>11</v>
      </c>
      <c r="C679" s="140"/>
      <c r="D679" s="140" t="s">
        <v>52</v>
      </c>
      <c r="E679" s="141"/>
      <c r="F679" s="183"/>
      <c r="G679" s="184"/>
      <c r="H679" s="184"/>
      <c r="I679" s="184">
        <v>232703.22</v>
      </c>
      <c r="J679" s="302">
        <f>I679/$I$811</f>
        <v>1.3592397670520041E-2</v>
      </c>
    </row>
    <row r="680" spans="1:10" ht="26.1" customHeight="1" x14ac:dyDescent="0.25">
      <c r="A680" s="158" t="s">
        <v>1568</v>
      </c>
      <c r="B680" s="1" t="s">
        <v>54</v>
      </c>
      <c r="C680" s="1" t="s">
        <v>15</v>
      </c>
      <c r="D680" s="1" t="s">
        <v>55</v>
      </c>
      <c r="E680" s="336" t="s">
        <v>17</v>
      </c>
      <c r="F680" s="164">
        <v>1678.35</v>
      </c>
      <c r="G680" s="165">
        <v>112.38</v>
      </c>
      <c r="H680" s="165">
        <v>138.65</v>
      </c>
      <c r="I680" s="165">
        <v>232703.22</v>
      </c>
      <c r="J680" s="303">
        <f>I680/$I$811</f>
        <v>1.3592397670520041E-2</v>
      </c>
    </row>
    <row r="681" spans="1:10" ht="26.1" customHeight="1" x14ac:dyDescent="0.25">
      <c r="A681" s="145" t="s">
        <v>1569</v>
      </c>
      <c r="B681" s="140" t="s">
        <v>11</v>
      </c>
      <c r="C681" s="140"/>
      <c r="D681" s="140" t="s">
        <v>56</v>
      </c>
      <c r="E681" s="141"/>
      <c r="F681" s="183"/>
      <c r="G681" s="184"/>
      <c r="H681" s="184"/>
      <c r="I681" s="184">
        <v>7776.72</v>
      </c>
      <c r="J681" s="302">
        <f>I681/$I$811</f>
        <v>4.5424498557556113E-4</v>
      </c>
    </row>
    <row r="682" spans="1:10" ht="26.1" customHeight="1" x14ac:dyDescent="0.25">
      <c r="A682" s="158" t="s">
        <v>1570</v>
      </c>
      <c r="B682" s="1" t="s">
        <v>58</v>
      </c>
      <c r="C682" s="1" t="s">
        <v>39</v>
      </c>
      <c r="D682" s="1" t="s">
        <v>59</v>
      </c>
      <c r="E682" s="336" t="s">
        <v>60</v>
      </c>
      <c r="F682" s="164">
        <v>4</v>
      </c>
      <c r="G682" s="165">
        <v>549.02</v>
      </c>
      <c r="H682" s="165">
        <v>677.38</v>
      </c>
      <c r="I682" s="165">
        <v>2709.52</v>
      </c>
      <c r="J682" s="303">
        <f>I682/$I$811</f>
        <v>1.5826542209526566E-4</v>
      </c>
    </row>
    <row r="683" spans="1:10" ht="26.1" customHeight="1" x14ac:dyDescent="0.25">
      <c r="A683" s="158" t="s">
        <v>1571</v>
      </c>
      <c r="B683" s="1" t="s">
        <v>61</v>
      </c>
      <c r="C683" s="1" t="s">
        <v>39</v>
      </c>
      <c r="D683" s="1" t="s">
        <v>62</v>
      </c>
      <c r="E683" s="336" t="s">
        <v>48</v>
      </c>
      <c r="F683" s="164">
        <v>8</v>
      </c>
      <c r="G683" s="165">
        <v>513.38</v>
      </c>
      <c r="H683" s="165">
        <v>633.4</v>
      </c>
      <c r="I683" s="165">
        <v>5067.2</v>
      </c>
      <c r="J683" s="303">
        <f>I683/$I$811</f>
        <v>2.9597956348029544E-4</v>
      </c>
    </row>
    <row r="684" spans="1:10" ht="26.1" customHeight="1" x14ac:dyDescent="0.25">
      <c r="A684" s="145" t="s">
        <v>1572</v>
      </c>
      <c r="B684" s="140" t="s">
        <v>11</v>
      </c>
      <c r="C684" s="140"/>
      <c r="D684" s="140" t="s">
        <v>63</v>
      </c>
      <c r="E684" s="141"/>
      <c r="F684" s="183"/>
      <c r="G684" s="184"/>
      <c r="H684" s="184"/>
      <c r="I684" s="184">
        <v>1813.31</v>
      </c>
      <c r="J684" s="302">
        <f>I684/$I$811</f>
        <v>1.0591701575908875E-4</v>
      </c>
    </row>
    <row r="685" spans="1:10" ht="26.1" customHeight="1" x14ac:dyDescent="0.25">
      <c r="A685" s="158" t="s">
        <v>1573</v>
      </c>
      <c r="B685" s="1" t="s">
        <v>64</v>
      </c>
      <c r="C685" s="1" t="s">
        <v>15</v>
      </c>
      <c r="D685" s="1" t="s">
        <v>65</v>
      </c>
      <c r="E685" s="336" t="s">
        <v>17</v>
      </c>
      <c r="F685" s="164">
        <v>1908.75</v>
      </c>
      <c r="G685" s="165">
        <v>0.77</v>
      </c>
      <c r="H685" s="165">
        <v>0.95</v>
      </c>
      <c r="I685" s="165">
        <v>1813.31</v>
      </c>
      <c r="J685" s="303">
        <f>I685/$I$811</f>
        <v>1.0591701575908875E-4</v>
      </c>
    </row>
    <row r="686" spans="1:10" ht="26.1" customHeight="1" x14ac:dyDescent="0.25">
      <c r="A686" s="282">
        <v>34</v>
      </c>
      <c r="B686" s="272" t="s">
        <v>11</v>
      </c>
      <c r="C686" s="272"/>
      <c r="D686" s="272" t="s">
        <v>1612</v>
      </c>
      <c r="E686" s="273"/>
      <c r="F686" s="276"/>
      <c r="G686" s="275"/>
      <c r="H686" s="275"/>
      <c r="I686" s="275">
        <f>I687+I691+I694+I702+I704+I707+I710</f>
        <v>224844.98</v>
      </c>
      <c r="J686" s="305">
        <f>I686/$I$811</f>
        <v>1.3133391030773557E-2</v>
      </c>
    </row>
    <row r="687" spans="1:10" ht="26.1" customHeight="1" x14ac:dyDescent="0.25">
      <c r="A687" s="145" t="s">
        <v>1587</v>
      </c>
      <c r="B687" s="140" t="s">
        <v>11</v>
      </c>
      <c r="C687" s="140"/>
      <c r="D687" s="140" t="s">
        <v>12</v>
      </c>
      <c r="E687" s="141"/>
      <c r="F687" s="142"/>
      <c r="G687" s="184"/>
      <c r="H687" s="184"/>
      <c r="I687" s="184">
        <v>5431.03</v>
      </c>
      <c r="J687" s="302">
        <f>I687/$I$811</f>
        <v>3.1723119052896843E-4</v>
      </c>
    </row>
    <row r="688" spans="1:10" ht="26.1" customHeight="1" x14ac:dyDescent="0.25">
      <c r="A688" s="158" t="s">
        <v>1588</v>
      </c>
      <c r="B688" s="1" t="s">
        <v>14</v>
      </c>
      <c r="C688" s="1" t="s">
        <v>15</v>
      </c>
      <c r="D688" s="1" t="s">
        <v>16</v>
      </c>
      <c r="E688" s="336" t="s">
        <v>17</v>
      </c>
      <c r="F688" s="164">
        <v>6</v>
      </c>
      <c r="G688" s="165">
        <v>507.9</v>
      </c>
      <c r="H688" s="165">
        <v>626.64</v>
      </c>
      <c r="I688" s="165">
        <v>3759.84</v>
      </c>
      <c r="J688" s="303">
        <f>I688/$I$811</f>
        <v>2.1961552769887788E-4</v>
      </c>
    </row>
    <row r="689" spans="1:10" ht="39.6" x14ac:dyDescent="0.25">
      <c r="A689" s="158" t="s">
        <v>1589</v>
      </c>
      <c r="B689" s="1" t="s">
        <v>19</v>
      </c>
      <c r="C689" s="1" t="s">
        <v>15</v>
      </c>
      <c r="D689" s="1" t="s">
        <v>20</v>
      </c>
      <c r="E689" s="336" t="s">
        <v>17</v>
      </c>
      <c r="F689" s="164">
        <v>625.91999999999996</v>
      </c>
      <c r="G689" s="165">
        <v>0.73</v>
      </c>
      <c r="H689" s="165">
        <v>0.9</v>
      </c>
      <c r="I689" s="165">
        <v>563.32000000000005</v>
      </c>
      <c r="J689" s="303">
        <f>I689/$I$811</f>
        <v>3.2904011623721193E-5</v>
      </c>
    </row>
    <row r="690" spans="1:10" ht="26.1" customHeight="1" x14ac:dyDescent="0.25">
      <c r="A690" s="158" t="s">
        <v>1590</v>
      </c>
      <c r="B690" s="1" t="s">
        <v>22</v>
      </c>
      <c r="C690" s="1" t="s">
        <v>23</v>
      </c>
      <c r="D690" s="1" t="s">
        <v>24</v>
      </c>
      <c r="E690" s="336" t="s">
        <v>17</v>
      </c>
      <c r="F690" s="164">
        <v>625.91999999999996</v>
      </c>
      <c r="G690" s="165">
        <v>1.44</v>
      </c>
      <c r="H690" s="165">
        <v>1.77</v>
      </c>
      <c r="I690" s="165">
        <v>1107.8699999999999</v>
      </c>
      <c r="J690" s="303">
        <f>I690/$I$811</f>
        <v>6.4711651206369371E-5</v>
      </c>
    </row>
    <row r="691" spans="1:10" ht="26.1" customHeight="1" x14ac:dyDescent="0.25">
      <c r="A691" s="145" t="s">
        <v>1591</v>
      </c>
      <c r="B691" s="140" t="s">
        <v>11</v>
      </c>
      <c r="C691" s="140"/>
      <c r="D691" s="140" t="s">
        <v>26</v>
      </c>
      <c r="E691" s="141"/>
      <c r="F691" s="183"/>
      <c r="G691" s="184"/>
      <c r="H691" s="184"/>
      <c r="I691" s="184">
        <v>13473.12</v>
      </c>
      <c r="J691" s="302">
        <f>I691/$I$811</f>
        <v>7.8697666883439346E-4</v>
      </c>
    </row>
    <row r="692" spans="1:10" ht="26.1" customHeight="1" x14ac:dyDescent="0.25">
      <c r="A692" s="158" t="s">
        <v>1592</v>
      </c>
      <c r="B692" s="1" t="s">
        <v>28</v>
      </c>
      <c r="C692" s="1" t="s">
        <v>29</v>
      </c>
      <c r="D692" s="1" t="s">
        <v>30</v>
      </c>
      <c r="E692" s="336" t="s">
        <v>31</v>
      </c>
      <c r="F692" s="164">
        <v>62.59</v>
      </c>
      <c r="G692" s="165">
        <v>167.34</v>
      </c>
      <c r="H692" s="165">
        <v>206.46</v>
      </c>
      <c r="I692" s="165">
        <v>12922.33</v>
      </c>
      <c r="J692" s="303">
        <f>I692/$I$811</f>
        <v>7.5480454541923081E-4</v>
      </c>
    </row>
    <row r="693" spans="1:10" ht="52.8" x14ac:dyDescent="0.25">
      <c r="A693" s="158" t="s">
        <v>1593</v>
      </c>
      <c r="B693" s="1" t="s">
        <v>33</v>
      </c>
      <c r="C693" s="1" t="s">
        <v>15</v>
      </c>
      <c r="D693" s="1" t="s">
        <v>34</v>
      </c>
      <c r="E693" s="336" t="s">
        <v>31</v>
      </c>
      <c r="F693" s="164">
        <v>62.59</v>
      </c>
      <c r="G693" s="165">
        <v>7.14</v>
      </c>
      <c r="H693" s="165">
        <v>8.8000000000000007</v>
      </c>
      <c r="I693" s="165">
        <v>550.79</v>
      </c>
      <c r="J693" s="303">
        <f>I693/$I$811</f>
        <v>3.21721234151626E-5</v>
      </c>
    </row>
    <row r="694" spans="1:10" ht="26.1" customHeight="1" x14ac:dyDescent="0.25">
      <c r="A694" s="145" t="s">
        <v>1594</v>
      </c>
      <c r="B694" s="140" t="s">
        <v>11</v>
      </c>
      <c r="C694" s="140"/>
      <c r="D694" s="140" t="s">
        <v>36</v>
      </c>
      <c r="E694" s="141"/>
      <c r="F694" s="183"/>
      <c r="G694" s="184"/>
      <c r="H694" s="184"/>
      <c r="I694" s="184">
        <v>127423.96</v>
      </c>
      <c r="J694" s="302">
        <f>I694/$I$811</f>
        <v>7.4429444382954355E-3</v>
      </c>
    </row>
    <row r="695" spans="1:10" ht="42" customHeight="1" x14ac:dyDescent="0.25">
      <c r="A695" s="158" t="s">
        <v>1595</v>
      </c>
      <c r="B695" s="1" t="s">
        <v>38</v>
      </c>
      <c r="C695" s="1" t="s">
        <v>39</v>
      </c>
      <c r="D695" s="1" t="s">
        <v>40</v>
      </c>
      <c r="E695" s="336" t="s">
        <v>41</v>
      </c>
      <c r="F695" s="164">
        <v>205.22</v>
      </c>
      <c r="G695" s="165">
        <v>74.47</v>
      </c>
      <c r="H695" s="165">
        <v>91.88</v>
      </c>
      <c r="I695" s="165">
        <v>18855.61</v>
      </c>
      <c r="J695" s="303">
        <f>I695/$I$811</f>
        <v>1.1013725957046681E-3</v>
      </c>
    </row>
    <row r="696" spans="1:10" ht="52.8" x14ac:dyDescent="0.25">
      <c r="A696" s="158" t="s">
        <v>1596</v>
      </c>
      <c r="B696" s="1" t="s">
        <v>43</v>
      </c>
      <c r="C696" s="1" t="s">
        <v>15</v>
      </c>
      <c r="D696" s="1" t="s">
        <v>44</v>
      </c>
      <c r="E696" s="336" t="s">
        <v>31</v>
      </c>
      <c r="F696" s="164">
        <v>113.94</v>
      </c>
      <c r="G696" s="165">
        <v>9.2799999999999994</v>
      </c>
      <c r="H696" s="165">
        <v>11.44</v>
      </c>
      <c r="I696" s="165">
        <v>1303.47</v>
      </c>
      <c r="J696" s="303">
        <f>I696/$I$811</f>
        <v>7.6136817494802E-5</v>
      </c>
    </row>
    <row r="697" spans="1:10" ht="52.8" x14ac:dyDescent="0.25">
      <c r="A697" s="158" t="s">
        <v>1597</v>
      </c>
      <c r="B697" s="1" t="s">
        <v>409</v>
      </c>
      <c r="C697" s="1" t="s">
        <v>15</v>
      </c>
      <c r="D697" s="1" t="s">
        <v>410</v>
      </c>
      <c r="E697" s="336" t="s">
        <v>41</v>
      </c>
      <c r="F697" s="164">
        <v>6</v>
      </c>
      <c r="G697" s="165">
        <v>135.16999999999999</v>
      </c>
      <c r="H697" s="165">
        <v>166.77</v>
      </c>
      <c r="I697" s="165">
        <v>1000.62</v>
      </c>
      <c r="J697" s="303">
        <f>I697/$I$811</f>
        <v>5.8447085335027874E-5</v>
      </c>
    </row>
    <row r="698" spans="1:10" ht="52.8" x14ac:dyDescent="0.25">
      <c r="A698" s="158" t="s">
        <v>1598</v>
      </c>
      <c r="B698" s="1" t="s">
        <v>313</v>
      </c>
      <c r="C698" s="1" t="s">
        <v>15</v>
      </c>
      <c r="D698" s="1" t="s">
        <v>314</v>
      </c>
      <c r="E698" s="336" t="s">
        <v>41</v>
      </c>
      <c r="F698" s="164">
        <v>111</v>
      </c>
      <c r="G698" s="165">
        <v>296.41000000000003</v>
      </c>
      <c r="H698" s="165">
        <v>365.71</v>
      </c>
      <c r="I698" s="165">
        <v>40593.81</v>
      </c>
      <c r="J698" s="303">
        <f>I698/$I$811</f>
        <v>2.371119782878523E-3</v>
      </c>
    </row>
    <row r="699" spans="1:10" ht="28.5" customHeight="1" x14ac:dyDescent="0.25">
      <c r="A699" s="158" t="s">
        <v>1599</v>
      </c>
      <c r="B699" s="1" t="s">
        <v>46</v>
      </c>
      <c r="C699" s="1" t="s">
        <v>39</v>
      </c>
      <c r="D699" s="1" t="s">
        <v>47</v>
      </c>
      <c r="E699" s="336" t="s">
        <v>48</v>
      </c>
      <c r="F699" s="164">
        <v>2</v>
      </c>
      <c r="G699" s="165">
        <v>2576.3200000000002</v>
      </c>
      <c r="H699" s="165">
        <v>3178.66</v>
      </c>
      <c r="I699" s="165">
        <v>6357.32</v>
      </c>
      <c r="J699" s="303">
        <f>I699/$I$811</f>
        <v>3.7133659585265075E-4</v>
      </c>
    </row>
    <row r="700" spans="1:10" ht="26.1" customHeight="1" x14ac:dyDescent="0.25">
      <c r="A700" s="158" t="s">
        <v>1600</v>
      </c>
      <c r="B700" s="1" t="s">
        <v>382</v>
      </c>
      <c r="C700" s="1" t="s">
        <v>23</v>
      </c>
      <c r="D700" s="1" t="s">
        <v>383</v>
      </c>
      <c r="E700" s="336" t="s">
        <v>384</v>
      </c>
      <c r="F700" s="164">
        <v>5</v>
      </c>
      <c r="G700" s="165">
        <v>9273.85</v>
      </c>
      <c r="H700" s="165">
        <v>11442.07</v>
      </c>
      <c r="I700" s="165">
        <v>57210.35</v>
      </c>
      <c r="J700" s="303">
        <f>I700/$I$811</f>
        <v>3.341706350559465E-3</v>
      </c>
    </row>
    <row r="701" spans="1:10" ht="66" x14ac:dyDescent="0.25">
      <c r="A701" s="158" t="s">
        <v>1601</v>
      </c>
      <c r="B701" s="1" t="s">
        <v>49</v>
      </c>
      <c r="C701" s="1" t="s">
        <v>15</v>
      </c>
      <c r="D701" s="1" t="s">
        <v>50</v>
      </c>
      <c r="E701" s="336" t="s">
        <v>31</v>
      </c>
      <c r="F701" s="164">
        <v>82.14</v>
      </c>
      <c r="G701" s="165">
        <v>20.75</v>
      </c>
      <c r="H701" s="165">
        <v>25.6</v>
      </c>
      <c r="I701" s="165">
        <v>2102.7800000000002</v>
      </c>
      <c r="J701" s="303">
        <f>I701/$I$811</f>
        <v>1.2282521047029833E-4</v>
      </c>
    </row>
    <row r="702" spans="1:10" ht="26.1" customHeight="1" x14ac:dyDescent="0.25">
      <c r="A702" s="145" t="s">
        <v>1602</v>
      </c>
      <c r="B702" s="140" t="s">
        <v>11</v>
      </c>
      <c r="C702" s="140"/>
      <c r="D702" s="140" t="s">
        <v>52</v>
      </c>
      <c r="E702" s="141"/>
      <c r="F702" s="183"/>
      <c r="G702" s="184"/>
      <c r="H702" s="184"/>
      <c r="I702" s="184">
        <v>73979.48</v>
      </c>
      <c r="J702" s="302">
        <f>I702/$I$811</f>
        <v>4.3212058329845371E-3</v>
      </c>
    </row>
    <row r="703" spans="1:10" ht="26.1" customHeight="1" x14ac:dyDescent="0.25">
      <c r="A703" s="158" t="s">
        <v>1603</v>
      </c>
      <c r="B703" s="1" t="s">
        <v>54</v>
      </c>
      <c r="C703" s="1" t="s">
        <v>15</v>
      </c>
      <c r="D703" s="1" t="s">
        <v>55</v>
      </c>
      <c r="E703" s="336" t="s">
        <v>17</v>
      </c>
      <c r="F703" s="164">
        <v>533.57000000000005</v>
      </c>
      <c r="G703" s="165">
        <v>112.38</v>
      </c>
      <c r="H703" s="165">
        <v>138.65</v>
      </c>
      <c r="I703" s="165">
        <v>73979.48</v>
      </c>
      <c r="J703" s="303">
        <f>I703/$I$811</f>
        <v>4.3212058329845371E-3</v>
      </c>
    </row>
    <row r="704" spans="1:10" ht="26.1" customHeight="1" x14ac:dyDescent="0.25">
      <c r="A704" s="145" t="s">
        <v>1604</v>
      </c>
      <c r="B704" s="140" t="s">
        <v>11</v>
      </c>
      <c r="C704" s="140"/>
      <c r="D704" s="140" t="s">
        <v>56</v>
      </c>
      <c r="E704" s="141"/>
      <c r="F704" s="183"/>
      <c r="G704" s="184"/>
      <c r="H704" s="184"/>
      <c r="I704" s="184">
        <v>2621.56</v>
      </c>
      <c r="J704" s="302">
        <f>I704/$I$811</f>
        <v>1.5312760191770668E-4</v>
      </c>
    </row>
    <row r="705" spans="1:10" ht="26.1" customHeight="1" x14ac:dyDescent="0.25">
      <c r="A705" s="158" t="s">
        <v>1605</v>
      </c>
      <c r="B705" s="1" t="s">
        <v>58</v>
      </c>
      <c r="C705" s="1" t="s">
        <v>39</v>
      </c>
      <c r="D705" s="1" t="s">
        <v>59</v>
      </c>
      <c r="E705" s="336" t="s">
        <v>60</v>
      </c>
      <c r="F705" s="164">
        <v>2</v>
      </c>
      <c r="G705" s="165">
        <v>549.02</v>
      </c>
      <c r="H705" s="165">
        <v>677.38</v>
      </c>
      <c r="I705" s="165">
        <v>1354.76</v>
      </c>
      <c r="J705" s="303">
        <f>I705/$I$811</f>
        <v>7.9132711047632829E-5</v>
      </c>
    </row>
    <row r="706" spans="1:10" ht="26.1" customHeight="1" x14ac:dyDescent="0.25">
      <c r="A706" s="158" t="s">
        <v>1606</v>
      </c>
      <c r="B706" s="1" t="s">
        <v>61</v>
      </c>
      <c r="C706" s="1" t="s">
        <v>39</v>
      </c>
      <c r="D706" s="1" t="s">
        <v>62</v>
      </c>
      <c r="E706" s="336" t="s">
        <v>48</v>
      </c>
      <c r="F706" s="164">
        <v>2</v>
      </c>
      <c r="G706" s="165">
        <v>513.38</v>
      </c>
      <c r="H706" s="165">
        <v>633.4</v>
      </c>
      <c r="I706" s="165">
        <v>1266.8</v>
      </c>
      <c r="J706" s="303">
        <f>I706/$I$811</f>
        <v>7.3994890870073861E-5</v>
      </c>
    </row>
    <row r="707" spans="1:10" ht="26.1" customHeight="1" x14ac:dyDescent="0.25">
      <c r="A707" s="145" t="s">
        <v>1607</v>
      </c>
      <c r="B707" s="140" t="s">
        <v>11</v>
      </c>
      <c r="C707" s="140"/>
      <c r="D707" s="140" t="s">
        <v>1582</v>
      </c>
      <c r="E707" s="141"/>
      <c r="F707" s="183"/>
      <c r="G707" s="184"/>
      <c r="H707" s="184"/>
      <c r="I707" s="184">
        <v>1321.21</v>
      </c>
      <c r="J707" s="302">
        <f>I707/$I$811</f>
        <v>7.7173026339161891E-5</v>
      </c>
    </row>
    <row r="708" spans="1:10" ht="26.1" customHeight="1" x14ac:dyDescent="0.25">
      <c r="A708" s="158" t="s">
        <v>1608</v>
      </c>
      <c r="B708" s="1" t="s">
        <v>1583</v>
      </c>
      <c r="C708" s="1" t="s">
        <v>29</v>
      </c>
      <c r="D708" s="1" t="s">
        <v>1584</v>
      </c>
      <c r="E708" s="336" t="s">
        <v>17</v>
      </c>
      <c r="F708" s="164">
        <v>11</v>
      </c>
      <c r="G708" s="165">
        <v>21.08</v>
      </c>
      <c r="H708" s="165">
        <v>26</v>
      </c>
      <c r="I708" s="165">
        <v>286</v>
      </c>
      <c r="J708" s="303">
        <f>I708/$I$811</f>
        <v>1.6705508990244019E-5</v>
      </c>
    </row>
    <row r="709" spans="1:10" ht="26.1" customHeight="1" x14ac:dyDescent="0.25">
      <c r="A709" s="158" t="s">
        <v>1609</v>
      </c>
      <c r="B709" s="1" t="s">
        <v>1585</v>
      </c>
      <c r="C709" s="1" t="s">
        <v>29</v>
      </c>
      <c r="D709" s="1" t="s">
        <v>1586</v>
      </c>
      <c r="E709" s="336" t="s">
        <v>17</v>
      </c>
      <c r="F709" s="164">
        <v>11</v>
      </c>
      <c r="G709" s="165">
        <v>76.28</v>
      </c>
      <c r="H709" s="165">
        <v>94.11</v>
      </c>
      <c r="I709" s="165">
        <v>1035.21</v>
      </c>
      <c r="J709" s="303">
        <f>I709/$I$811</f>
        <v>6.0467517348917879E-5</v>
      </c>
    </row>
    <row r="710" spans="1:10" ht="26.1" customHeight="1" x14ac:dyDescent="0.25">
      <c r="A710" s="145" t="s">
        <v>1610</v>
      </c>
      <c r="B710" s="140" t="s">
        <v>11</v>
      </c>
      <c r="C710" s="140"/>
      <c r="D710" s="140" t="s">
        <v>63</v>
      </c>
      <c r="E710" s="141"/>
      <c r="F710" s="183"/>
      <c r="G710" s="184"/>
      <c r="H710" s="184"/>
      <c r="I710" s="184">
        <v>594.62</v>
      </c>
      <c r="J710" s="302">
        <f>I710/$I$811</f>
        <v>3.4732271873352795E-5</v>
      </c>
    </row>
    <row r="711" spans="1:10" ht="26.1" customHeight="1" x14ac:dyDescent="0.25">
      <c r="A711" s="158" t="s">
        <v>1611</v>
      </c>
      <c r="B711" s="1" t="s">
        <v>64</v>
      </c>
      <c r="C711" s="1" t="s">
        <v>15</v>
      </c>
      <c r="D711" s="1" t="s">
        <v>65</v>
      </c>
      <c r="E711" s="336" t="s">
        <v>17</v>
      </c>
      <c r="F711" s="164">
        <v>625.91999999999996</v>
      </c>
      <c r="G711" s="165">
        <v>0.77</v>
      </c>
      <c r="H711" s="165">
        <v>0.95</v>
      </c>
      <c r="I711" s="165">
        <v>594.62</v>
      </c>
      <c r="J711" s="303">
        <f>I711/$I$811</f>
        <v>3.4732271873352795E-5</v>
      </c>
    </row>
    <row r="712" spans="1:10" ht="26.1" customHeight="1" x14ac:dyDescent="0.25">
      <c r="A712" s="282">
        <v>35</v>
      </c>
      <c r="B712" s="272" t="s">
        <v>11</v>
      </c>
      <c r="C712" s="272"/>
      <c r="D712" s="272" t="s">
        <v>1640</v>
      </c>
      <c r="E712" s="273"/>
      <c r="F712" s="276"/>
      <c r="G712" s="275"/>
      <c r="H712" s="275"/>
      <c r="I712" s="275">
        <f>I713+I717+I720+I726+I728+I731</f>
        <v>207946.14</v>
      </c>
      <c r="J712" s="305">
        <f>I712/$I$811</f>
        <v>1.2146315074323573E-2</v>
      </c>
    </row>
    <row r="713" spans="1:10" ht="26.1" customHeight="1" x14ac:dyDescent="0.25">
      <c r="A713" s="145" t="s">
        <v>1622</v>
      </c>
      <c r="B713" s="140" t="s">
        <v>11</v>
      </c>
      <c r="C713" s="140"/>
      <c r="D713" s="140" t="s">
        <v>12</v>
      </c>
      <c r="E713" s="141"/>
      <c r="F713" s="142"/>
      <c r="G713" s="184"/>
      <c r="H713" s="184"/>
      <c r="I713" s="184">
        <v>6865.92</v>
      </c>
      <c r="J713" s="302">
        <f>I713/$I$811</f>
        <v>4.0104436463739935E-4</v>
      </c>
    </row>
    <row r="714" spans="1:10" ht="26.1" customHeight="1" x14ac:dyDescent="0.25">
      <c r="A714" s="158" t="s">
        <v>1623</v>
      </c>
      <c r="B714" s="1" t="s">
        <v>14</v>
      </c>
      <c r="C714" s="1" t="s">
        <v>15</v>
      </c>
      <c r="D714" s="1" t="s">
        <v>16</v>
      </c>
      <c r="E714" s="336" t="s">
        <v>17</v>
      </c>
      <c r="F714" s="164">
        <v>6</v>
      </c>
      <c r="G714" s="165">
        <v>507.9</v>
      </c>
      <c r="H714" s="165">
        <v>626.64</v>
      </c>
      <c r="I714" s="165">
        <v>3759.84</v>
      </c>
      <c r="J714" s="303">
        <f>I714/$I$811</f>
        <v>2.1961552769887788E-4</v>
      </c>
    </row>
    <row r="715" spans="1:10" ht="39.6" x14ac:dyDescent="0.25">
      <c r="A715" s="158" t="s">
        <v>1624</v>
      </c>
      <c r="B715" s="1" t="s">
        <v>19</v>
      </c>
      <c r="C715" s="1" t="s">
        <v>15</v>
      </c>
      <c r="D715" s="1" t="s">
        <v>20</v>
      </c>
      <c r="E715" s="336" t="s">
        <v>17</v>
      </c>
      <c r="F715" s="164">
        <v>1163.33</v>
      </c>
      <c r="G715" s="165">
        <v>0.73</v>
      </c>
      <c r="H715" s="165">
        <v>0.9</v>
      </c>
      <c r="I715" s="165">
        <v>1046.99</v>
      </c>
      <c r="J715" s="303">
        <f>I715/$I$811</f>
        <v>6.1155597404530026E-5</v>
      </c>
    </row>
    <row r="716" spans="1:10" ht="26.1" customHeight="1" x14ac:dyDescent="0.25">
      <c r="A716" s="158" t="s">
        <v>1625</v>
      </c>
      <c r="B716" s="1" t="s">
        <v>22</v>
      </c>
      <c r="C716" s="1" t="s">
        <v>23</v>
      </c>
      <c r="D716" s="1" t="s">
        <v>24</v>
      </c>
      <c r="E716" s="336" t="s">
        <v>17</v>
      </c>
      <c r="F716" s="164">
        <v>1163.33</v>
      </c>
      <c r="G716" s="165">
        <v>1.44</v>
      </c>
      <c r="H716" s="165">
        <v>1.77</v>
      </c>
      <c r="I716" s="165">
        <v>2059.09</v>
      </c>
      <c r="J716" s="303">
        <f>I716/$I$811</f>
        <v>1.2027323953399147E-4</v>
      </c>
    </row>
    <row r="717" spans="1:10" ht="26.1" customHeight="1" x14ac:dyDescent="0.25">
      <c r="A717" s="145" t="s">
        <v>1626</v>
      </c>
      <c r="B717" s="140" t="s">
        <v>11</v>
      </c>
      <c r="C717" s="140"/>
      <c r="D717" s="140" t="s">
        <v>26</v>
      </c>
      <c r="E717" s="141"/>
      <c r="F717" s="183"/>
      <c r="G717" s="184"/>
      <c r="H717" s="184"/>
      <c r="I717" s="184">
        <v>25041.19</v>
      </c>
      <c r="J717" s="302">
        <f>I717/$I$811</f>
        <v>1.462677708641289E-3</v>
      </c>
    </row>
    <row r="718" spans="1:10" ht="26.1" customHeight="1" x14ac:dyDescent="0.25">
      <c r="A718" s="158" t="s">
        <v>1627</v>
      </c>
      <c r="B718" s="1" t="s">
        <v>28</v>
      </c>
      <c r="C718" s="1" t="s">
        <v>29</v>
      </c>
      <c r="D718" s="1" t="s">
        <v>30</v>
      </c>
      <c r="E718" s="336" t="s">
        <v>31</v>
      </c>
      <c r="F718" s="164">
        <v>116.33</v>
      </c>
      <c r="G718" s="165">
        <v>167.34</v>
      </c>
      <c r="H718" s="165">
        <v>206.46</v>
      </c>
      <c r="I718" s="165">
        <v>24017.49</v>
      </c>
      <c r="J718" s="303">
        <f>I718/$I$811</f>
        <v>1.4028825004129227E-3</v>
      </c>
    </row>
    <row r="719" spans="1:10" ht="52.8" x14ac:dyDescent="0.25">
      <c r="A719" s="158" t="s">
        <v>1628</v>
      </c>
      <c r="B719" s="1" t="s">
        <v>33</v>
      </c>
      <c r="C719" s="1" t="s">
        <v>15</v>
      </c>
      <c r="D719" s="1" t="s">
        <v>34</v>
      </c>
      <c r="E719" s="336" t="s">
        <v>31</v>
      </c>
      <c r="F719" s="164">
        <v>116.33</v>
      </c>
      <c r="G719" s="165">
        <v>7.14</v>
      </c>
      <c r="H719" s="165">
        <v>8.8000000000000007</v>
      </c>
      <c r="I719" s="165">
        <v>1023.7</v>
      </c>
      <c r="J719" s="303">
        <f>I719/$I$811</f>
        <v>5.9795208228366447E-5</v>
      </c>
    </row>
    <row r="720" spans="1:10" ht="26.1" customHeight="1" x14ac:dyDescent="0.25">
      <c r="A720" s="145" t="s">
        <v>1629</v>
      </c>
      <c r="B720" s="140" t="s">
        <v>11</v>
      </c>
      <c r="C720" s="140"/>
      <c r="D720" s="140" t="s">
        <v>36</v>
      </c>
      <c r="E720" s="141"/>
      <c r="F720" s="183"/>
      <c r="G720" s="184"/>
      <c r="H720" s="184"/>
      <c r="I720" s="184">
        <v>35404.300000000003</v>
      </c>
      <c r="J720" s="302">
        <f>I720/$I$811</f>
        <v>2.0679959858157216E-3</v>
      </c>
    </row>
    <row r="721" spans="1:10" ht="40.5" customHeight="1" x14ac:dyDescent="0.25">
      <c r="A721" s="158" t="s">
        <v>1630</v>
      </c>
      <c r="B721" s="1" t="s">
        <v>38</v>
      </c>
      <c r="C721" s="1" t="s">
        <v>39</v>
      </c>
      <c r="D721" s="1" t="s">
        <v>40</v>
      </c>
      <c r="E721" s="336" t="s">
        <v>41</v>
      </c>
      <c r="F721" s="164">
        <v>277.39999999999998</v>
      </c>
      <c r="G721" s="165">
        <v>74.47</v>
      </c>
      <c r="H721" s="165">
        <v>91.88</v>
      </c>
      <c r="I721" s="165">
        <v>25487.51</v>
      </c>
      <c r="J721" s="303">
        <f>I721/$I$811</f>
        <v>1.4887476484053649E-3</v>
      </c>
    </row>
    <row r="722" spans="1:10" ht="52.8" x14ac:dyDescent="0.25">
      <c r="A722" s="158" t="s">
        <v>1631</v>
      </c>
      <c r="B722" s="1" t="s">
        <v>43</v>
      </c>
      <c r="C722" s="1" t="s">
        <v>15</v>
      </c>
      <c r="D722" s="1" t="s">
        <v>44</v>
      </c>
      <c r="E722" s="336" t="s">
        <v>31</v>
      </c>
      <c r="F722" s="164">
        <v>9</v>
      </c>
      <c r="G722" s="165">
        <v>9.2799999999999994</v>
      </c>
      <c r="H722" s="165">
        <v>11.44</v>
      </c>
      <c r="I722" s="165">
        <v>102.96</v>
      </c>
      <c r="J722" s="303">
        <f>I722/$I$811</f>
        <v>6.013983236487847E-6</v>
      </c>
    </row>
    <row r="723" spans="1:10" ht="52.8" x14ac:dyDescent="0.25">
      <c r="A723" s="158" t="s">
        <v>1632</v>
      </c>
      <c r="B723" s="1" t="s">
        <v>313</v>
      </c>
      <c r="C723" s="1" t="s">
        <v>15</v>
      </c>
      <c r="D723" s="1" t="s">
        <v>314</v>
      </c>
      <c r="E723" s="336" t="s">
        <v>41</v>
      </c>
      <c r="F723" s="164">
        <v>9</v>
      </c>
      <c r="G723" s="165">
        <v>296.41000000000003</v>
      </c>
      <c r="H723" s="165">
        <v>365.71</v>
      </c>
      <c r="I723" s="165">
        <v>3291.39</v>
      </c>
      <c r="J723" s="303">
        <f>I723/$I$811</f>
        <v>1.9225295536852888E-4</v>
      </c>
    </row>
    <row r="724" spans="1:10" ht="26.1" customHeight="1" x14ac:dyDescent="0.25">
      <c r="A724" s="158" t="s">
        <v>1633</v>
      </c>
      <c r="B724" s="1" t="s">
        <v>46</v>
      </c>
      <c r="C724" s="1" t="s">
        <v>39</v>
      </c>
      <c r="D724" s="1" t="s">
        <v>47</v>
      </c>
      <c r="E724" s="336" t="s">
        <v>48</v>
      </c>
      <c r="F724" s="164">
        <v>2</v>
      </c>
      <c r="G724" s="165">
        <v>2576.3200000000002</v>
      </c>
      <c r="H724" s="165">
        <v>3178.66</v>
      </c>
      <c r="I724" s="165">
        <v>6357.32</v>
      </c>
      <c r="J724" s="303">
        <f>I724/$I$811</f>
        <v>3.7133659585265075E-4</v>
      </c>
    </row>
    <row r="725" spans="1:10" ht="66" x14ac:dyDescent="0.25">
      <c r="A725" s="158" t="s">
        <v>1634</v>
      </c>
      <c r="B725" s="1" t="s">
        <v>49</v>
      </c>
      <c r="C725" s="1" t="s">
        <v>15</v>
      </c>
      <c r="D725" s="1" t="s">
        <v>50</v>
      </c>
      <c r="E725" s="336" t="s">
        <v>31</v>
      </c>
      <c r="F725" s="164">
        <v>6.45</v>
      </c>
      <c r="G725" s="165">
        <v>20.75</v>
      </c>
      <c r="H725" s="165">
        <v>25.6</v>
      </c>
      <c r="I725" s="165">
        <v>165.12</v>
      </c>
      <c r="J725" s="303">
        <f>I725/$I$811</f>
        <v>9.6448029526891351E-6</v>
      </c>
    </row>
    <row r="726" spans="1:10" ht="26.1" customHeight="1" x14ac:dyDescent="0.25">
      <c r="A726" s="145" t="s">
        <v>1635</v>
      </c>
      <c r="B726" s="140" t="s">
        <v>11</v>
      </c>
      <c r="C726" s="140"/>
      <c r="D726" s="140" t="s">
        <v>52</v>
      </c>
      <c r="E726" s="141"/>
      <c r="F726" s="183"/>
      <c r="G726" s="184"/>
      <c r="H726" s="184"/>
      <c r="I726" s="184">
        <v>138218.79</v>
      </c>
      <c r="J726" s="302">
        <f>I726/$I$811</f>
        <v>8.0734798565232531E-3</v>
      </c>
    </row>
    <row r="727" spans="1:10" ht="26.1" customHeight="1" x14ac:dyDescent="0.25">
      <c r="A727" s="158" t="s">
        <v>1636</v>
      </c>
      <c r="B727" s="1" t="s">
        <v>54</v>
      </c>
      <c r="C727" s="1" t="s">
        <v>15</v>
      </c>
      <c r="D727" s="1" t="s">
        <v>55</v>
      </c>
      <c r="E727" s="336" t="s">
        <v>17</v>
      </c>
      <c r="F727" s="164">
        <v>996.89</v>
      </c>
      <c r="G727" s="165">
        <v>112.38</v>
      </c>
      <c r="H727" s="165">
        <v>138.65</v>
      </c>
      <c r="I727" s="165">
        <v>138218.79</v>
      </c>
      <c r="J727" s="303">
        <f>I727/$I$811</f>
        <v>8.0734798565232531E-3</v>
      </c>
    </row>
    <row r="728" spans="1:10" ht="26.1" customHeight="1" x14ac:dyDescent="0.25">
      <c r="A728" s="145" t="s">
        <v>1794</v>
      </c>
      <c r="B728" s="140" t="s">
        <v>11</v>
      </c>
      <c r="C728" s="140"/>
      <c r="D728" s="140" t="s">
        <v>56</v>
      </c>
      <c r="E728" s="141"/>
      <c r="F728" s="183"/>
      <c r="G728" s="184"/>
      <c r="H728" s="184"/>
      <c r="I728" s="184">
        <v>1310.78</v>
      </c>
      <c r="J728" s="302">
        <f>I728/$I$811</f>
        <v>7.6563800958853338E-5</v>
      </c>
    </row>
    <row r="729" spans="1:10" ht="26.1" customHeight="1" x14ac:dyDescent="0.25">
      <c r="A729" s="158" t="s">
        <v>1637</v>
      </c>
      <c r="B729" s="1" t="s">
        <v>58</v>
      </c>
      <c r="C729" s="1" t="s">
        <v>39</v>
      </c>
      <c r="D729" s="1" t="s">
        <v>59</v>
      </c>
      <c r="E729" s="336" t="s">
        <v>60</v>
      </c>
      <c r="F729" s="164">
        <v>1</v>
      </c>
      <c r="G729" s="165">
        <v>549.02</v>
      </c>
      <c r="H729" s="165">
        <v>677.38</v>
      </c>
      <c r="I729" s="165">
        <v>677.38</v>
      </c>
      <c r="J729" s="303">
        <f>I729/$I$811</f>
        <v>3.9566355523816414E-5</v>
      </c>
    </row>
    <row r="730" spans="1:10" ht="26.1" customHeight="1" x14ac:dyDescent="0.25">
      <c r="A730" s="158" t="s">
        <v>1638</v>
      </c>
      <c r="B730" s="1" t="s">
        <v>61</v>
      </c>
      <c r="C730" s="1" t="s">
        <v>39</v>
      </c>
      <c r="D730" s="1" t="s">
        <v>62</v>
      </c>
      <c r="E730" s="336" t="s">
        <v>48</v>
      </c>
      <c r="F730" s="164">
        <v>1</v>
      </c>
      <c r="G730" s="165">
        <v>513.38</v>
      </c>
      <c r="H730" s="165">
        <v>633.4</v>
      </c>
      <c r="I730" s="165">
        <v>633.4</v>
      </c>
      <c r="J730" s="303">
        <f>I730/$I$811</f>
        <v>3.699744543503693E-5</v>
      </c>
    </row>
    <row r="731" spans="1:10" ht="26.1" customHeight="1" x14ac:dyDescent="0.25">
      <c r="A731" s="145" t="s">
        <v>1795</v>
      </c>
      <c r="B731" s="140" t="s">
        <v>11</v>
      </c>
      <c r="C731" s="140"/>
      <c r="D731" s="140" t="s">
        <v>63</v>
      </c>
      <c r="E731" s="141"/>
      <c r="F731" s="183"/>
      <c r="G731" s="184"/>
      <c r="H731" s="184"/>
      <c r="I731" s="184">
        <v>1105.1600000000001</v>
      </c>
      <c r="J731" s="302">
        <f>I731/$I$811</f>
        <v>6.4553357747056225E-5</v>
      </c>
    </row>
    <row r="732" spans="1:10" ht="26.1" customHeight="1" x14ac:dyDescent="0.25">
      <c r="A732" s="158" t="s">
        <v>1639</v>
      </c>
      <c r="B732" s="1" t="s">
        <v>64</v>
      </c>
      <c r="C732" s="1" t="s">
        <v>15</v>
      </c>
      <c r="D732" s="1" t="s">
        <v>65</v>
      </c>
      <c r="E732" s="336" t="s">
        <v>17</v>
      </c>
      <c r="F732" s="164">
        <v>1163.33</v>
      </c>
      <c r="G732" s="165">
        <v>0.77</v>
      </c>
      <c r="H732" s="165">
        <v>0.95</v>
      </c>
      <c r="I732" s="165">
        <v>1105.1600000000001</v>
      </c>
      <c r="J732" s="303">
        <f>I732/$I$811</f>
        <v>6.4553357747056225E-5</v>
      </c>
    </row>
    <row r="733" spans="1:10" ht="26.1" customHeight="1" x14ac:dyDescent="0.25">
      <c r="A733" s="282">
        <v>36</v>
      </c>
      <c r="B733" s="272" t="s">
        <v>11</v>
      </c>
      <c r="C733" s="272"/>
      <c r="D733" s="272" t="s">
        <v>1653</v>
      </c>
      <c r="E733" s="273"/>
      <c r="F733" s="276"/>
      <c r="G733" s="275"/>
      <c r="H733" s="275"/>
      <c r="I733" s="275">
        <f>I734+I738+I741+I743+I745+I748</f>
        <v>187036.15999999997</v>
      </c>
      <c r="J733" s="305">
        <f>I733/$I$811</f>
        <v>1.092494493839412E-2</v>
      </c>
    </row>
    <row r="734" spans="1:10" ht="26.1" customHeight="1" x14ac:dyDescent="0.25">
      <c r="A734" s="145" t="s">
        <v>1654</v>
      </c>
      <c r="B734" s="140" t="s">
        <v>11</v>
      </c>
      <c r="C734" s="140"/>
      <c r="D734" s="140" t="s">
        <v>12</v>
      </c>
      <c r="E734" s="141"/>
      <c r="F734" s="142"/>
      <c r="G734" s="184"/>
      <c r="H734" s="184"/>
      <c r="I734" s="184">
        <v>7072.58</v>
      </c>
      <c r="J734" s="302">
        <f>I734/$I$811</f>
        <v>4.1311555515461556E-4</v>
      </c>
    </row>
    <row r="735" spans="1:10" ht="26.1" customHeight="1" x14ac:dyDescent="0.25">
      <c r="A735" s="158" t="s">
        <v>1655</v>
      </c>
      <c r="B735" s="1" t="s">
        <v>14</v>
      </c>
      <c r="C735" s="1" t="s">
        <v>15</v>
      </c>
      <c r="D735" s="1" t="s">
        <v>16</v>
      </c>
      <c r="E735" s="336" t="s">
        <v>17</v>
      </c>
      <c r="F735" s="164">
        <v>6</v>
      </c>
      <c r="G735" s="165">
        <v>507.9</v>
      </c>
      <c r="H735" s="165">
        <v>626.64</v>
      </c>
      <c r="I735" s="165">
        <v>3759.84</v>
      </c>
      <c r="J735" s="303">
        <f>I735/$I$811</f>
        <v>2.1961552769887788E-4</v>
      </c>
    </row>
    <row r="736" spans="1:10" ht="39.6" x14ac:dyDescent="0.25">
      <c r="A736" s="158" t="s">
        <v>1656</v>
      </c>
      <c r="B736" s="1" t="s">
        <v>19</v>
      </c>
      <c r="C736" s="1" t="s">
        <v>15</v>
      </c>
      <c r="D736" s="1" t="s">
        <v>20</v>
      </c>
      <c r="E736" s="336" t="s">
        <v>17</v>
      </c>
      <c r="F736" s="164">
        <v>1240.73</v>
      </c>
      <c r="G736" s="165">
        <v>0.73</v>
      </c>
      <c r="H736" s="165">
        <v>0.9</v>
      </c>
      <c r="I736" s="165">
        <v>1116.6500000000001</v>
      </c>
      <c r="J736" s="303">
        <f>I736/$I$811</f>
        <v>6.5224498650195758E-5</v>
      </c>
    </row>
    <row r="737" spans="1:10" ht="26.1" customHeight="1" x14ac:dyDescent="0.25">
      <c r="A737" s="158" t="s">
        <v>1657</v>
      </c>
      <c r="B737" s="1" t="s">
        <v>22</v>
      </c>
      <c r="C737" s="1" t="s">
        <v>23</v>
      </c>
      <c r="D737" s="1" t="s">
        <v>24</v>
      </c>
      <c r="E737" s="336" t="s">
        <v>17</v>
      </c>
      <c r="F737" s="164">
        <v>1240.73</v>
      </c>
      <c r="G737" s="165">
        <v>1.44</v>
      </c>
      <c r="H737" s="165">
        <v>1.77</v>
      </c>
      <c r="I737" s="165">
        <v>2196.09</v>
      </c>
      <c r="J737" s="303">
        <f>I737/$I$811</f>
        <v>1.2827552880554193E-4</v>
      </c>
    </row>
    <row r="738" spans="1:10" ht="26.1" customHeight="1" x14ac:dyDescent="0.25">
      <c r="A738" s="145" t="s">
        <v>1658</v>
      </c>
      <c r="B738" s="140" t="s">
        <v>11</v>
      </c>
      <c r="C738" s="140"/>
      <c r="D738" s="140" t="s">
        <v>26</v>
      </c>
      <c r="E738" s="141"/>
      <c r="F738" s="183"/>
      <c r="G738" s="184"/>
      <c r="H738" s="184"/>
      <c r="I738" s="184">
        <v>26707.3</v>
      </c>
      <c r="J738" s="302">
        <f>I738/$I$811</f>
        <v>1.5599966442487556E-3</v>
      </c>
    </row>
    <row r="739" spans="1:10" ht="26.1" customHeight="1" x14ac:dyDescent="0.25">
      <c r="A739" s="158" t="s">
        <v>1659</v>
      </c>
      <c r="B739" s="1" t="s">
        <v>28</v>
      </c>
      <c r="C739" s="1" t="s">
        <v>29</v>
      </c>
      <c r="D739" s="1" t="s">
        <v>30</v>
      </c>
      <c r="E739" s="336" t="s">
        <v>31</v>
      </c>
      <c r="F739" s="164">
        <v>124.07</v>
      </c>
      <c r="G739" s="165">
        <v>167.34</v>
      </c>
      <c r="H739" s="165">
        <v>206.46</v>
      </c>
      <c r="I739" s="165">
        <v>25615.49</v>
      </c>
      <c r="J739" s="303">
        <f>I739/$I$811</f>
        <v>1.4962230716241462E-3</v>
      </c>
    </row>
    <row r="740" spans="1:10" ht="52.8" x14ac:dyDescent="0.25">
      <c r="A740" s="158" t="s">
        <v>1660</v>
      </c>
      <c r="B740" s="1" t="s">
        <v>33</v>
      </c>
      <c r="C740" s="1" t="s">
        <v>15</v>
      </c>
      <c r="D740" s="1" t="s">
        <v>34</v>
      </c>
      <c r="E740" s="336" t="s">
        <v>31</v>
      </c>
      <c r="F740" s="164">
        <v>124.07</v>
      </c>
      <c r="G740" s="165">
        <v>7.14</v>
      </c>
      <c r="H740" s="165">
        <v>8.8000000000000007</v>
      </c>
      <c r="I740" s="165">
        <v>1091.81</v>
      </c>
      <c r="J740" s="303">
        <f>I740/$I$811</f>
        <v>6.3773572624609514E-5</v>
      </c>
    </row>
    <row r="741" spans="1:10" ht="26.1" customHeight="1" x14ac:dyDescent="0.25">
      <c r="A741" s="145" t="s">
        <v>1661</v>
      </c>
      <c r="B741" s="140" t="s">
        <v>11</v>
      </c>
      <c r="C741" s="140"/>
      <c r="D741" s="140" t="s">
        <v>36</v>
      </c>
      <c r="E741" s="141"/>
      <c r="F741" s="183"/>
      <c r="G741" s="184"/>
      <c r="H741" s="184"/>
      <c r="I741" s="184">
        <v>27837.8</v>
      </c>
      <c r="J741" s="302">
        <f>I741/$I$811</f>
        <v>1.6260301334566957E-3</v>
      </c>
    </row>
    <row r="742" spans="1:10" ht="36" customHeight="1" x14ac:dyDescent="0.25">
      <c r="A742" s="158" t="s">
        <v>1662</v>
      </c>
      <c r="B742" s="1" t="s">
        <v>38</v>
      </c>
      <c r="C742" s="1" t="s">
        <v>39</v>
      </c>
      <c r="D742" s="1" t="s">
        <v>40</v>
      </c>
      <c r="E742" s="336" t="s">
        <v>41</v>
      </c>
      <c r="F742" s="164">
        <v>302.98</v>
      </c>
      <c r="G742" s="165">
        <v>74.47</v>
      </c>
      <c r="H742" s="165">
        <v>91.88</v>
      </c>
      <c r="I742" s="165">
        <v>27837.8</v>
      </c>
      <c r="J742" s="303">
        <f>I742/$I$811</f>
        <v>1.6260301334566957E-3</v>
      </c>
    </row>
    <row r="743" spans="1:10" ht="26.1" customHeight="1" x14ac:dyDescent="0.25">
      <c r="A743" s="145" t="s">
        <v>1663</v>
      </c>
      <c r="B743" s="140" t="s">
        <v>11</v>
      </c>
      <c r="C743" s="140"/>
      <c r="D743" s="140" t="s">
        <v>52</v>
      </c>
      <c r="E743" s="141"/>
      <c r="F743" s="183"/>
      <c r="G743" s="184"/>
      <c r="H743" s="184"/>
      <c r="I743" s="184">
        <v>121618.23</v>
      </c>
      <c r="J743" s="302">
        <f>I743/$I$811</f>
        <v>7.1038266945544224E-3</v>
      </c>
    </row>
    <row r="744" spans="1:10" ht="26.1" customHeight="1" x14ac:dyDescent="0.25">
      <c r="A744" s="158" t="s">
        <v>1664</v>
      </c>
      <c r="B744" s="1" t="s">
        <v>54</v>
      </c>
      <c r="C744" s="1" t="s">
        <v>15</v>
      </c>
      <c r="D744" s="1" t="s">
        <v>55</v>
      </c>
      <c r="E744" s="336" t="s">
        <v>17</v>
      </c>
      <c r="F744" s="164">
        <v>877.16</v>
      </c>
      <c r="G744" s="165">
        <v>112.38</v>
      </c>
      <c r="H744" s="165">
        <v>138.65</v>
      </c>
      <c r="I744" s="165">
        <v>121618.23</v>
      </c>
      <c r="J744" s="303">
        <f>I744/$I$811</f>
        <v>7.1038266945544224E-3</v>
      </c>
    </row>
    <row r="745" spans="1:10" ht="26.1" customHeight="1" x14ac:dyDescent="0.25">
      <c r="A745" s="145" t="s">
        <v>1796</v>
      </c>
      <c r="B745" s="140" t="s">
        <v>11</v>
      </c>
      <c r="C745" s="140"/>
      <c r="D745" s="140" t="s">
        <v>56</v>
      </c>
      <c r="E745" s="141"/>
      <c r="F745" s="183"/>
      <c r="G745" s="184"/>
      <c r="H745" s="184"/>
      <c r="I745" s="184">
        <v>2621.56</v>
      </c>
      <c r="J745" s="302">
        <f>I745/$I$811</f>
        <v>1.5312760191770668E-4</v>
      </c>
    </row>
    <row r="746" spans="1:10" ht="26.1" customHeight="1" x14ac:dyDescent="0.25">
      <c r="A746" s="158" t="s">
        <v>1665</v>
      </c>
      <c r="B746" s="1" t="s">
        <v>58</v>
      </c>
      <c r="C746" s="1" t="s">
        <v>39</v>
      </c>
      <c r="D746" s="1" t="s">
        <v>59</v>
      </c>
      <c r="E746" s="336" t="s">
        <v>60</v>
      </c>
      <c r="F746" s="164">
        <v>2</v>
      </c>
      <c r="G746" s="165">
        <v>549.02</v>
      </c>
      <c r="H746" s="165">
        <v>677.38</v>
      </c>
      <c r="I746" s="165">
        <v>1354.76</v>
      </c>
      <c r="J746" s="303">
        <f>I746/$I$811</f>
        <v>7.9132711047632829E-5</v>
      </c>
    </row>
    <row r="747" spans="1:10" ht="26.1" customHeight="1" x14ac:dyDescent="0.25">
      <c r="A747" s="158" t="s">
        <v>1666</v>
      </c>
      <c r="B747" s="1" t="s">
        <v>61</v>
      </c>
      <c r="C747" s="1" t="s">
        <v>39</v>
      </c>
      <c r="D747" s="1" t="s">
        <v>62</v>
      </c>
      <c r="E747" s="336" t="s">
        <v>48</v>
      </c>
      <c r="F747" s="164">
        <v>2</v>
      </c>
      <c r="G747" s="165">
        <v>513.38</v>
      </c>
      <c r="H747" s="165">
        <v>633.4</v>
      </c>
      <c r="I747" s="165">
        <v>1266.8</v>
      </c>
      <c r="J747" s="303">
        <f>I747/$I$811</f>
        <v>7.3994890870073861E-5</v>
      </c>
    </row>
    <row r="748" spans="1:10" ht="26.1" customHeight="1" x14ac:dyDescent="0.25">
      <c r="A748" s="145" t="s">
        <v>1797</v>
      </c>
      <c r="B748" s="140" t="s">
        <v>11</v>
      </c>
      <c r="C748" s="140"/>
      <c r="D748" s="140" t="s">
        <v>63</v>
      </c>
      <c r="E748" s="141"/>
      <c r="F748" s="183"/>
      <c r="G748" s="184"/>
      <c r="H748" s="184"/>
      <c r="I748" s="184">
        <v>1178.69</v>
      </c>
      <c r="J748" s="302">
        <f>I748/$I$811</f>
        <v>6.8848309061925617E-5</v>
      </c>
    </row>
    <row r="749" spans="1:10" ht="26.1" customHeight="1" x14ac:dyDescent="0.25">
      <c r="A749" s="158" t="s">
        <v>1667</v>
      </c>
      <c r="B749" s="1" t="s">
        <v>64</v>
      </c>
      <c r="C749" s="1" t="s">
        <v>15</v>
      </c>
      <c r="D749" s="1" t="s">
        <v>65</v>
      </c>
      <c r="E749" s="336" t="s">
        <v>17</v>
      </c>
      <c r="F749" s="164">
        <v>1240.73</v>
      </c>
      <c r="G749" s="165">
        <v>0.77</v>
      </c>
      <c r="H749" s="165">
        <v>0.95</v>
      </c>
      <c r="I749" s="165">
        <v>1178.69</v>
      </c>
      <c r="J749" s="303">
        <f>I749/$I$811</f>
        <v>6.8848309061925617E-5</v>
      </c>
    </row>
    <row r="750" spans="1:10" ht="26.1" customHeight="1" x14ac:dyDescent="0.25">
      <c r="A750" s="282">
        <v>37</v>
      </c>
      <c r="B750" s="272" t="s">
        <v>11</v>
      </c>
      <c r="C750" s="272"/>
      <c r="D750" s="272" t="s">
        <v>1672</v>
      </c>
      <c r="E750" s="273"/>
      <c r="F750" s="276"/>
      <c r="G750" s="275"/>
      <c r="H750" s="275"/>
      <c r="I750" s="275">
        <f>I751+I755+I758+I760+I762+I765</f>
        <v>81776.94</v>
      </c>
      <c r="J750" s="305">
        <f>I750/$I$811</f>
        <v>4.7766622600162439E-3</v>
      </c>
    </row>
    <row r="751" spans="1:10" ht="26.1" customHeight="1" x14ac:dyDescent="0.25">
      <c r="A751" s="145" t="s">
        <v>1673</v>
      </c>
      <c r="B751" s="140" t="s">
        <v>11</v>
      </c>
      <c r="C751" s="140"/>
      <c r="D751" s="140" t="s">
        <v>12</v>
      </c>
      <c r="E751" s="141"/>
      <c r="F751" s="142"/>
      <c r="G751" s="184"/>
      <c r="H751" s="184"/>
      <c r="I751" s="184">
        <v>4781.38</v>
      </c>
      <c r="J751" s="302">
        <f>I751/$I$811</f>
        <v>2.7928456844675855E-4</v>
      </c>
    </row>
    <row r="752" spans="1:10" ht="26.1" customHeight="1" x14ac:dyDescent="0.25">
      <c r="A752" s="158" t="s">
        <v>1674</v>
      </c>
      <c r="B752" s="1" t="s">
        <v>14</v>
      </c>
      <c r="C752" s="1" t="s">
        <v>15</v>
      </c>
      <c r="D752" s="1" t="s">
        <v>16</v>
      </c>
      <c r="E752" s="336" t="s">
        <v>17</v>
      </c>
      <c r="F752" s="164">
        <v>6</v>
      </c>
      <c r="G752" s="165">
        <v>507.9</v>
      </c>
      <c r="H752" s="165">
        <v>626.64</v>
      </c>
      <c r="I752" s="165">
        <v>3759.84</v>
      </c>
      <c r="J752" s="303">
        <f t="shared" ref="J752:J766" si="0">I752/$I$811</f>
        <v>2.1961552769887788E-4</v>
      </c>
    </row>
    <row r="753" spans="1:10" ht="39.6" x14ac:dyDescent="0.25">
      <c r="A753" s="158" t="s">
        <v>1675</v>
      </c>
      <c r="B753" s="1" t="s">
        <v>19</v>
      </c>
      <c r="C753" s="1" t="s">
        <v>15</v>
      </c>
      <c r="D753" s="1" t="s">
        <v>20</v>
      </c>
      <c r="E753" s="336" t="s">
        <v>17</v>
      </c>
      <c r="F753" s="164">
        <v>382.6</v>
      </c>
      <c r="G753" s="165">
        <v>0.73</v>
      </c>
      <c r="H753" s="165">
        <v>0.9</v>
      </c>
      <c r="I753" s="165">
        <v>344.34</v>
      </c>
      <c r="J753" s="303">
        <f t="shared" si="0"/>
        <v>2.0113199180771417E-5</v>
      </c>
    </row>
    <row r="754" spans="1:10" ht="26.1" customHeight="1" x14ac:dyDescent="0.25">
      <c r="A754" s="158" t="s">
        <v>1676</v>
      </c>
      <c r="B754" s="1" t="s">
        <v>22</v>
      </c>
      <c r="C754" s="1" t="s">
        <v>23</v>
      </c>
      <c r="D754" s="1" t="s">
        <v>24</v>
      </c>
      <c r="E754" s="336" t="s">
        <v>17</v>
      </c>
      <c r="F754" s="164">
        <v>382.6</v>
      </c>
      <c r="G754" s="165">
        <v>1.44</v>
      </c>
      <c r="H754" s="165">
        <v>1.77</v>
      </c>
      <c r="I754" s="165">
        <v>677.2</v>
      </c>
      <c r="J754" s="303">
        <f t="shared" si="0"/>
        <v>3.955584156710927E-5</v>
      </c>
    </row>
    <row r="755" spans="1:10" ht="26.1" customHeight="1" x14ac:dyDescent="0.25">
      <c r="A755" s="145" t="s">
        <v>1677</v>
      </c>
      <c r="B755" s="140" t="s">
        <v>11</v>
      </c>
      <c r="C755" s="140"/>
      <c r="D755" s="140" t="s">
        <v>26</v>
      </c>
      <c r="E755" s="141"/>
      <c r="F755" s="183"/>
      <c r="G755" s="184"/>
      <c r="H755" s="184"/>
      <c r="I755" s="184">
        <v>8235.83</v>
      </c>
      <c r="J755" s="302">
        <f>I755/$I$811</f>
        <v>4.8106200037455036E-4</v>
      </c>
    </row>
    <row r="756" spans="1:10" ht="26.1" customHeight="1" x14ac:dyDescent="0.25">
      <c r="A756" s="158" t="s">
        <v>1678</v>
      </c>
      <c r="B756" s="1" t="s">
        <v>28</v>
      </c>
      <c r="C756" s="1" t="s">
        <v>29</v>
      </c>
      <c r="D756" s="1" t="s">
        <v>30</v>
      </c>
      <c r="E756" s="336" t="s">
        <v>31</v>
      </c>
      <c r="F756" s="164">
        <v>38.26</v>
      </c>
      <c r="G756" s="165">
        <v>167.34</v>
      </c>
      <c r="H756" s="165">
        <v>206.46</v>
      </c>
      <c r="I756" s="165">
        <v>7899.15</v>
      </c>
      <c r="J756" s="303">
        <f t="shared" si="0"/>
        <v>4.6139622846253859E-4</v>
      </c>
    </row>
    <row r="757" spans="1:10" ht="52.8" x14ac:dyDescent="0.25">
      <c r="A757" s="158" t="s">
        <v>1679</v>
      </c>
      <c r="B757" s="1" t="s">
        <v>33</v>
      </c>
      <c r="C757" s="1" t="s">
        <v>15</v>
      </c>
      <c r="D757" s="1" t="s">
        <v>34</v>
      </c>
      <c r="E757" s="336" t="s">
        <v>31</v>
      </c>
      <c r="F757" s="164">
        <v>38.26</v>
      </c>
      <c r="G757" s="165">
        <v>7.14</v>
      </c>
      <c r="H757" s="165">
        <v>8.8000000000000007</v>
      </c>
      <c r="I757" s="165">
        <v>336.68</v>
      </c>
      <c r="J757" s="303">
        <f t="shared" si="0"/>
        <v>1.9665771912011736E-5</v>
      </c>
    </row>
    <row r="758" spans="1:10" ht="26.1" customHeight="1" x14ac:dyDescent="0.25">
      <c r="A758" s="145" t="s">
        <v>1680</v>
      </c>
      <c r="B758" s="140" t="s">
        <v>11</v>
      </c>
      <c r="C758" s="140"/>
      <c r="D758" s="140" t="s">
        <v>36</v>
      </c>
      <c r="E758" s="141"/>
      <c r="F758" s="183"/>
      <c r="G758" s="184"/>
      <c r="H758" s="184"/>
      <c r="I758" s="184">
        <v>12727.21</v>
      </c>
      <c r="J758" s="302">
        <f>I758/$I$811</f>
        <v>7.4340741634868379E-4</v>
      </c>
    </row>
    <row r="759" spans="1:10" ht="37.5" customHeight="1" x14ac:dyDescent="0.25">
      <c r="A759" s="158" t="s">
        <v>1681</v>
      </c>
      <c r="B759" s="1" t="s">
        <v>38</v>
      </c>
      <c r="C759" s="1" t="s">
        <v>39</v>
      </c>
      <c r="D759" s="1" t="s">
        <v>40</v>
      </c>
      <c r="E759" s="336" t="s">
        <v>41</v>
      </c>
      <c r="F759" s="164">
        <v>138.52000000000001</v>
      </c>
      <c r="G759" s="165">
        <v>74.47</v>
      </c>
      <c r="H759" s="165">
        <v>91.88</v>
      </c>
      <c r="I759" s="165">
        <v>12727.21</v>
      </c>
      <c r="J759" s="303">
        <f t="shared" si="0"/>
        <v>7.4340741634868379E-4</v>
      </c>
    </row>
    <row r="760" spans="1:10" ht="32.25" customHeight="1" x14ac:dyDescent="0.25">
      <c r="A760" s="145" t="s">
        <v>1682</v>
      </c>
      <c r="B760" s="140" t="s">
        <v>11</v>
      </c>
      <c r="C760" s="140"/>
      <c r="D760" s="140" t="s">
        <v>52</v>
      </c>
      <c r="E760" s="141"/>
      <c r="F760" s="183"/>
      <c r="G760" s="184"/>
      <c r="H760" s="184"/>
      <c r="I760" s="184">
        <v>53047.49</v>
      </c>
      <c r="J760" s="302">
        <f>I760/$I$811</f>
        <v>3.0985500737932855E-3</v>
      </c>
    </row>
    <row r="761" spans="1:10" ht="26.1" customHeight="1" x14ac:dyDescent="0.25">
      <c r="A761" s="158" t="s">
        <v>1683</v>
      </c>
      <c r="B761" s="1" t="s">
        <v>54</v>
      </c>
      <c r="C761" s="1" t="s">
        <v>15</v>
      </c>
      <c r="D761" s="1" t="s">
        <v>55</v>
      </c>
      <c r="E761" s="336" t="s">
        <v>17</v>
      </c>
      <c r="F761" s="164">
        <v>382.6</v>
      </c>
      <c r="G761" s="165">
        <v>112.38</v>
      </c>
      <c r="H761" s="165">
        <v>138.65</v>
      </c>
      <c r="I761" s="165">
        <v>53047.49</v>
      </c>
      <c r="J761" s="303">
        <f t="shared" si="0"/>
        <v>3.0985500737932855E-3</v>
      </c>
    </row>
    <row r="762" spans="1:10" ht="26.1" customHeight="1" x14ac:dyDescent="0.25">
      <c r="A762" s="145" t="s">
        <v>1684</v>
      </c>
      <c r="B762" s="140" t="s">
        <v>11</v>
      </c>
      <c r="C762" s="140"/>
      <c r="D762" s="140" t="s">
        <v>56</v>
      </c>
      <c r="E762" s="141"/>
      <c r="F762" s="183"/>
      <c r="G762" s="184"/>
      <c r="H762" s="184"/>
      <c r="I762" s="184">
        <v>2621.56</v>
      </c>
      <c r="J762" s="302">
        <f>I762/$I$811</f>
        <v>1.5312760191770668E-4</v>
      </c>
    </row>
    <row r="763" spans="1:10" ht="26.1" customHeight="1" x14ac:dyDescent="0.25">
      <c r="A763" s="158" t="s">
        <v>1685</v>
      </c>
      <c r="B763" s="1" t="s">
        <v>58</v>
      </c>
      <c r="C763" s="1" t="s">
        <v>39</v>
      </c>
      <c r="D763" s="1" t="s">
        <v>59</v>
      </c>
      <c r="E763" s="336" t="s">
        <v>60</v>
      </c>
      <c r="F763" s="164">
        <v>2</v>
      </c>
      <c r="G763" s="165">
        <v>549.02</v>
      </c>
      <c r="H763" s="165">
        <v>677.38</v>
      </c>
      <c r="I763" s="165">
        <v>1354.76</v>
      </c>
      <c r="J763" s="303">
        <f t="shared" si="0"/>
        <v>7.9132711047632829E-5</v>
      </c>
    </row>
    <row r="764" spans="1:10" ht="26.1" customHeight="1" x14ac:dyDescent="0.25">
      <c r="A764" s="158" t="s">
        <v>1686</v>
      </c>
      <c r="B764" s="1" t="s">
        <v>61</v>
      </c>
      <c r="C764" s="1" t="s">
        <v>39</v>
      </c>
      <c r="D764" s="1" t="s">
        <v>62</v>
      </c>
      <c r="E764" s="336" t="s">
        <v>48</v>
      </c>
      <c r="F764" s="164">
        <v>2</v>
      </c>
      <c r="G764" s="165">
        <v>513.38</v>
      </c>
      <c r="H764" s="165">
        <v>633.4</v>
      </c>
      <c r="I764" s="165">
        <v>1266.8</v>
      </c>
      <c r="J764" s="303">
        <f t="shared" si="0"/>
        <v>7.3994890870073861E-5</v>
      </c>
    </row>
    <row r="765" spans="1:10" ht="26.1" customHeight="1" x14ac:dyDescent="0.25">
      <c r="A765" s="145" t="s">
        <v>1687</v>
      </c>
      <c r="B765" s="140" t="s">
        <v>11</v>
      </c>
      <c r="C765" s="140"/>
      <c r="D765" s="140" t="s">
        <v>63</v>
      </c>
      <c r="E765" s="141"/>
      <c r="F765" s="183"/>
      <c r="G765" s="184"/>
      <c r="H765" s="184"/>
      <c r="I765" s="184">
        <v>363.47</v>
      </c>
      <c r="J765" s="302">
        <f>I765/$I$811</f>
        <v>2.1230599135258721E-5</v>
      </c>
    </row>
    <row r="766" spans="1:10" ht="26.1" customHeight="1" x14ac:dyDescent="0.25">
      <c r="A766" s="158" t="s">
        <v>379</v>
      </c>
      <c r="B766" s="1" t="s">
        <v>64</v>
      </c>
      <c r="C766" s="1" t="s">
        <v>15</v>
      </c>
      <c r="D766" s="1" t="s">
        <v>65</v>
      </c>
      <c r="E766" s="336" t="s">
        <v>17</v>
      </c>
      <c r="F766" s="164">
        <v>382.6</v>
      </c>
      <c r="G766" s="165">
        <v>0.77</v>
      </c>
      <c r="H766" s="165">
        <v>0.95</v>
      </c>
      <c r="I766" s="165">
        <v>363.47</v>
      </c>
      <c r="J766" s="303">
        <f t="shared" si="0"/>
        <v>2.1230599135258721E-5</v>
      </c>
    </row>
    <row r="767" spans="1:10" ht="26.1" customHeight="1" x14ac:dyDescent="0.25">
      <c r="A767" s="282">
        <v>38</v>
      </c>
      <c r="B767" s="272" t="s">
        <v>11</v>
      </c>
      <c r="C767" s="272"/>
      <c r="D767" s="272" t="s">
        <v>1705</v>
      </c>
      <c r="E767" s="273"/>
      <c r="F767" s="276"/>
      <c r="G767" s="275"/>
      <c r="H767" s="275"/>
      <c r="I767" s="275">
        <f>I768+I772+I775+I783+I785+I787</f>
        <v>407068.34</v>
      </c>
      <c r="J767" s="305">
        <f>I767/$I$811</f>
        <v>2.3777216131166817E-2</v>
      </c>
    </row>
    <row r="768" spans="1:10" ht="26.1" customHeight="1" x14ac:dyDescent="0.25">
      <c r="A768" s="145" t="s">
        <v>1692</v>
      </c>
      <c r="B768" s="140" t="s">
        <v>11</v>
      </c>
      <c r="C768" s="140"/>
      <c r="D768" s="140" t="s">
        <v>12</v>
      </c>
      <c r="E768" s="141"/>
      <c r="F768" s="142"/>
      <c r="G768" s="184"/>
      <c r="H768" s="184"/>
      <c r="I768" s="184">
        <v>7363.37</v>
      </c>
      <c r="J768" s="302">
        <f>I768/$I$811</f>
        <v>4.3010085221501085E-4</v>
      </c>
    </row>
    <row r="769" spans="1:10" ht="26.4" x14ac:dyDescent="0.25">
      <c r="A769" s="158" t="s">
        <v>1693</v>
      </c>
      <c r="B769" s="1" t="s">
        <v>14</v>
      </c>
      <c r="C769" s="1" t="s">
        <v>15</v>
      </c>
      <c r="D769" s="1" t="s">
        <v>16</v>
      </c>
      <c r="E769" s="336" t="s">
        <v>17</v>
      </c>
      <c r="F769" s="291">
        <v>6</v>
      </c>
      <c r="G769" s="326">
        <v>507.9</v>
      </c>
      <c r="H769" s="326">
        <v>626.64</v>
      </c>
      <c r="I769" s="326">
        <v>3759.84</v>
      </c>
      <c r="J769" s="303">
        <f t="shared" ref="J769:J771" si="1">I769/$I$811</f>
        <v>2.1961552769887788E-4</v>
      </c>
    </row>
    <row r="770" spans="1:10" ht="39.6" x14ac:dyDescent="0.25">
      <c r="A770" s="158" t="s">
        <v>1694</v>
      </c>
      <c r="B770" s="1" t="s">
        <v>19</v>
      </c>
      <c r="C770" s="1" t="s">
        <v>15</v>
      </c>
      <c r="D770" s="1" t="s">
        <v>20</v>
      </c>
      <c r="E770" s="336" t="s">
        <v>17</v>
      </c>
      <c r="F770" s="291">
        <v>1349.64</v>
      </c>
      <c r="G770" s="326">
        <v>0.73</v>
      </c>
      <c r="H770" s="326">
        <v>0.9</v>
      </c>
      <c r="I770" s="326">
        <v>1214.67</v>
      </c>
      <c r="J770" s="303">
        <f t="shared" si="1"/>
        <v>7.0949932185943021E-5</v>
      </c>
    </row>
    <row r="771" spans="1:10" ht="26.1" customHeight="1" x14ac:dyDescent="0.25">
      <c r="A771" s="158" t="s">
        <v>1695</v>
      </c>
      <c r="B771" s="1" t="s">
        <v>22</v>
      </c>
      <c r="C771" s="1" t="s">
        <v>23</v>
      </c>
      <c r="D771" s="1" t="s">
        <v>24</v>
      </c>
      <c r="E771" s="336" t="s">
        <v>17</v>
      </c>
      <c r="F771" s="291">
        <v>1349.64</v>
      </c>
      <c r="G771" s="326">
        <v>1.44</v>
      </c>
      <c r="H771" s="326">
        <v>1.77</v>
      </c>
      <c r="I771" s="326">
        <v>2388.86</v>
      </c>
      <c r="J771" s="303">
        <f t="shared" si="1"/>
        <v>1.3953539233018997E-4</v>
      </c>
    </row>
    <row r="772" spans="1:10" ht="26.1" customHeight="1" x14ac:dyDescent="0.25">
      <c r="A772" s="145" t="s">
        <v>1696</v>
      </c>
      <c r="B772" s="140" t="s">
        <v>11</v>
      </c>
      <c r="C772" s="140"/>
      <c r="D772" s="140" t="s">
        <v>26</v>
      </c>
      <c r="E772" s="141"/>
      <c r="F772" s="183"/>
      <c r="G772" s="184"/>
      <c r="H772" s="184"/>
      <c r="I772" s="184">
        <v>29051.48</v>
      </c>
      <c r="J772" s="302">
        <f>I772/$I$811</f>
        <v>1.6969222388807494E-3</v>
      </c>
    </row>
    <row r="773" spans="1:10" ht="26.1" customHeight="1" x14ac:dyDescent="0.25">
      <c r="A773" s="158" t="s">
        <v>1713</v>
      </c>
      <c r="B773" s="1" t="s">
        <v>28</v>
      </c>
      <c r="C773" s="1" t="s">
        <v>29</v>
      </c>
      <c r="D773" s="1" t="s">
        <v>30</v>
      </c>
      <c r="E773" s="336" t="s">
        <v>31</v>
      </c>
      <c r="F773" s="291">
        <v>134.96</v>
      </c>
      <c r="G773" s="326">
        <v>167.34</v>
      </c>
      <c r="H773" s="326">
        <v>206.46</v>
      </c>
      <c r="I773" s="326">
        <v>27863.84</v>
      </c>
      <c r="J773" s="303">
        <f t="shared" ref="J773:J774" si="2">I773/$I$811</f>
        <v>1.6275511525269963E-3</v>
      </c>
    </row>
    <row r="774" spans="1:10" ht="52.8" x14ac:dyDescent="0.25">
      <c r="A774" s="158" t="s">
        <v>1714</v>
      </c>
      <c r="B774" s="1" t="s">
        <v>33</v>
      </c>
      <c r="C774" s="1" t="s">
        <v>15</v>
      </c>
      <c r="D774" s="1" t="s">
        <v>34</v>
      </c>
      <c r="E774" s="336" t="s">
        <v>31</v>
      </c>
      <c r="F774" s="291">
        <v>134.96</v>
      </c>
      <c r="G774" s="326">
        <v>7.14</v>
      </c>
      <c r="H774" s="326">
        <v>8.8000000000000007</v>
      </c>
      <c r="I774" s="326">
        <v>1187.6400000000001</v>
      </c>
      <c r="J774" s="303">
        <f t="shared" si="2"/>
        <v>6.9371086353753179E-5</v>
      </c>
    </row>
    <row r="775" spans="1:10" ht="26.1" customHeight="1" x14ac:dyDescent="0.25">
      <c r="A775" s="145" t="s">
        <v>1697</v>
      </c>
      <c r="B775" s="140" t="s">
        <v>11</v>
      </c>
      <c r="C775" s="140"/>
      <c r="D775" s="140" t="s">
        <v>36</v>
      </c>
      <c r="E775" s="141"/>
      <c r="F775" s="183"/>
      <c r="G775" s="184"/>
      <c r="H775" s="184"/>
      <c r="I775" s="184">
        <v>180889</v>
      </c>
      <c r="J775" s="302">
        <f>I775/$I$811</f>
        <v>1.056588397110577E-2</v>
      </c>
    </row>
    <row r="776" spans="1:10" ht="50.25" customHeight="1" x14ac:dyDescent="0.25">
      <c r="A776" s="158" t="s">
        <v>1698</v>
      </c>
      <c r="B776" s="1" t="s">
        <v>38</v>
      </c>
      <c r="C776" s="1" t="s">
        <v>39</v>
      </c>
      <c r="D776" s="1" t="s">
        <v>40</v>
      </c>
      <c r="E776" s="336" t="s">
        <v>41</v>
      </c>
      <c r="F776" s="291">
        <v>1085.1199999999999</v>
      </c>
      <c r="G776" s="326">
        <v>74.47</v>
      </c>
      <c r="H776" s="326">
        <v>91.88</v>
      </c>
      <c r="I776" s="326">
        <v>99700.82</v>
      </c>
      <c r="J776" s="303">
        <f t="shared" ref="J776:J782" si="3">I776/$I$811</f>
        <v>5.8236116952611917E-3</v>
      </c>
    </row>
    <row r="777" spans="1:10" ht="52.8" x14ac:dyDescent="0.25">
      <c r="A777" s="158" t="s">
        <v>1715</v>
      </c>
      <c r="B777" s="1" t="s">
        <v>43</v>
      </c>
      <c r="C777" s="1" t="s">
        <v>15</v>
      </c>
      <c r="D777" s="1" t="s">
        <v>44</v>
      </c>
      <c r="E777" s="336" t="s">
        <v>31</v>
      </c>
      <c r="F777" s="291">
        <v>154.52000000000001</v>
      </c>
      <c r="G777" s="326">
        <v>9.2799999999999994</v>
      </c>
      <c r="H777" s="326">
        <v>11.44</v>
      </c>
      <c r="I777" s="326">
        <v>1767.7</v>
      </c>
      <c r="J777" s="303">
        <f t="shared" si="3"/>
        <v>1.03252895951239E-4</v>
      </c>
    </row>
    <row r="778" spans="1:10" ht="52.8" x14ac:dyDescent="0.25">
      <c r="A778" s="158" t="s">
        <v>1716</v>
      </c>
      <c r="B778" s="1" t="s">
        <v>313</v>
      </c>
      <c r="C778" s="1" t="s">
        <v>15</v>
      </c>
      <c r="D778" s="1" t="s">
        <v>314</v>
      </c>
      <c r="E778" s="336" t="s">
        <v>41</v>
      </c>
      <c r="F778" s="291">
        <v>143</v>
      </c>
      <c r="G778" s="326">
        <v>296.41000000000003</v>
      </c>
      <c r="H778" s="326">
        <v>365.71</v>
      </c>
      <c r="I778" s="326">
        <v>52296.53</v>
      </c>
      <c r="J778" s="303">
        <f t="shared" si="3"/>
        <v>3.0546858464110703E-3</v>
      </c>
    </row>
    <row r="779" spans="1:10" ht="52.8" x14ac:dyDescent="0.25">
      <c r="A779" s="158" t="s">
        <v>1717</v>
      </c>
      <c r="B779" s="1" t="s">
        <v>380</v>
      </c>
      <c r="C779" s="1" t="s">
        <v>15</v>
      </c>
      <c r="D779" s="1" t="s">
        <v>381</v>
      </c>
      <c r="E779" s="336" t="s">
        <v>41</v>
      </c>
      <c r="F779" s="291">
        <v>8</v>
      </c>
      <c r="G779" s="326">
        <v>477.26</v>
      </c>
      <c r="H779" s="326">
        <v>588.84</v>
      </c>
      <c r="I779" s="326">
        <v>4710.72</v>
      </c>
      <c r="J779" s="303">
        <f t="shared" si="3"/>
        <v>2.7515725633049762E-4</v>
      </c>
    </row>
    <row r="780" spans="1:10" ht="24" customHeight="1" x14ac:dyDescent="0.25">
      <c r="A780" s="158" t="s">
        <v>1718</v>
      </c>
      <c r="B780" s="1" t="s">
        <v>46</v>
      </c>
      <c r="C780" s="1" t="s">
        <v>39</v>
      </c>
      <c r="D780" s="1" t="s">
        <v>47</v>
      </c>
      <c r="E780" s="336" t="s">
        <v>48</v>
      </c>
      <c r="F780" s="291">
        <v>5</v>
      </c>
      <c r="G780" s="326">
        <v>2576.3200000000002</v>
      </c>
      <c r="H780" s="326">
        <v>3178.66</v>
      </c>
      <c r="I780" s="326">
        <v>15893.3</v>
      </c>
      <c r="J780" s="303">
        <f t="shared" si="3"/>
        <v>9.2834148963162686E-4</v>
      </c>
    </row>
    <row r="781" spans="1:10" ht="26.25" customHeight="1" x14ac:dyDescent="0.25">
      <c r="A781" s="158" t="s">
        <v>1719</v>
      </c>
      <c r="B781" s="1" t="s">
        <v>878</v>
      </c>
      <c r="C781" s="1" t="s">
        <v>39</v>
      </c>
      <c r="D781" s="1" t="s">
        <v>879</v>
      </c>
      <c r="E781" s="336" t="s">
        <v>48</v>
      </c>
      <c r="F781" s="291">
        <v>1</v>
      </c>
      <c r="G781" s="326">
        <v>3000.4</v>
      </c>
      <c r="H781" s="326">
        <v>3701.89</v>
      </c>
      <c r="I781" s="326">
        <v>3701.89</v>
      </c>
      <c r="J781" s="303">
        <f t="shared" si="3"/>
        <v>2.1623061774788264E-4</v>
      </c>
    </row>
    <row r="782" spans="1:10" ht="66" x14ac:dyDescent="0.25">
      <c r="A782" s="158" t="s">
        <v>1720</v>
      </c>
      <c r="B782" s="1" t="s">
        <v>49</v>
      </c>
      <c r="C782" s="1" t="s">
        <v>15</v>
      </c>
      <c r="D782" s="1" t="s">
        <v>50</v>
      </c>
      <c r="E782" s="336" t="s">
        <v>31</v>
      </c>
      <c r="F782" s="291">
        <v>110.08</v>
      </c>
      <c r="G782" s="326">
        <v>20.75</v>
      </c>
      <c r="H782" s="326">
        <v>25.6</v>
      </c>
      <c r="I782" s="326">
        <v>2818.04</v>
      </c>
      <c r="J782" s="303">
        <f t="shared" si="3"/>
        <v>1.6460416977226314E-4</v>
      </c>
    </row>
    <row r="783" spans="1:10" ht="30" customHeight="1" x14ac:dyDescent="0.25">
      <c r="A783" s="145" t="s">
        <v>1699</v>
      </c>
      <c r="B783" s="140" t="s">
        <v>11</v>
      </c>
      <c r="C783" s="140"/>
      <c r="D783" s="140" t="s">
        <v>52</v>
      </c>
      <c r="E783" s="141"/>
      <c r="F783" s="183"/>
      <c r="G783" s="184"/>
      <c r="H783" s="184"/>
      <c r="I783" s="184">
        <v>187127.58</v>
      </c>
      <c r="J783" s="302">
        <f>I783/$I$811</f>
        <v>1.093028486018394E-2</v>
      </c>
    </row>
    <row r="784" spans="1:10" ht="26.1" customHeight="1" x14ac:dyDescent="0.25">
      <c r="A784" s="158" t="s">
        <v>1700</v>
      </c>
      <c r="B784" s="1" t="s">
        <v>54</v>
      </c>
      <c r="C784" s="1" t="s">
        <v>15</v>
      </c>
      <c r="D784" s="1" t="s">
        <v>55</v>
      </c>
      <c r="E784" s="336" t="s">
        <v>17</v>
      </c>
      <c r="F784" s="291">
        <v>1349.64</v>
      </c>
      <c r="G784" s="326">
        <v>112.38</v>
      </c>
      <c r="H784" s="326">
        <v>138.65</v>
      </c>
      <c r="I784" s="326">
        <v>187127.58</v>
      </c>
      <c r="J784" s="303">
        <f t="shared" ref="J784" si="4">I784/$I$811</f>
        <v>1.093028486018394E-2</v>
      </c>
    </row>
    <row r="785" spans="1:10" ht="26.1" customHeight="1" x14ac:dyDescent="0.25">
      <c r="A785" s="145" t="s">
        <v>1701</v>
      </c>
      <c r="B785" s="140" t="s">
        <v>11</v>
      </c>
      <c r="C785" s="140"/>
      <c r="D785" s="140" t="s">
        <v>56</v>
      </c>
      <c r="E785" s="141"/>
      <c r="F785" s="183"/>
      <c r="G785" s="184"/>
      <c r="H785" s="184"/>
      <c r="I785" s="184">
        <v>1354.76</v>
      </c>
      <c r="J785" s="302">
        <f>I785/$I$811</f>
        <v>7.9132711047632829E-5</v>
      </c>
    </row>
    <row r="786" spans="1:10" ht="26.1" customHeight="1" x14ac:dyDescent="0.25">
      <c r="A786" s="158" t="s">
        <v>1702</v>
      </c>
      <c r="B786" s="1" t="s">
        <v>58</v>
      </c>
      <c r="C786" s="1" t="s">
        <v>39</v>
      </c>
      <c r="D786" s="1" t="s">
        <v>59</v>
      </c>
      <c r="E786" s="336" t="s">
        <v>60</v>
      </c>
      <c r="F786" s="291">
        <v>2</v>
      </c>
      <c r="G786" s="326">
        <v>549.02</v>
      </c>
      <c r="H786" s="326">
        <v>677.38</v>
      </c>
      <c r="I786" s="326">
        <v>1354.76</v>
      </c>
      <c r="J786" s="303">
        <f t="shared" ref="J786" si="5">I786/$I$811</f>
        <v>7.9132711047632829E-5</v>
      </c>
    </row>
    <row r="787" spans="1:10" ht="26.1" customHeight="1" x14ac:dyDescent="0.25">
      <c r="A787" s="145" t="s">
        <v>1703</v>
      </c>
      <c r="B787" s="140" t="s">
        <v>11</v>
      </c>
      <c r="C787" s="140"/>
      <c r="D787" s="140" t="s">
        <v>63</v>
      </c>
      <c r="E787" s="141"/>
      <c r="F787" s="183"/>
      <c r="G787" s="184"/>
      <c r="H787" s="184"/>
      <c r="I787" s="184">
        <v>1282.1500000000001</v>
      </c>
      <c r="J787" s="302">
        <f>I787/$I$811</f>
        <v>7.4891497733711084E-5</v>
      </c>
    </row>
    <row r="788" spans="1:10" ht="26.1" customHeight="1" x14ac:dyDescent="0.25">
      <c r="A788" s="158" t="s">
        <v>1704</v>
      </c>
      <c r="B788" s="1" t="s">
        <v>64</v>
      </c>
      <c r="C788" s="1" t="s">
        <v>15</v>
      </c>
      <c r="D788" s="1" t="s">
        <v>65</v>
      </c>
      <c r="E788" s="336" t="s">
        <v>17</v>
      </c>
      <c r="F788" s="291">
        <v>1349.64</v>
      </c>
      <c r="G788" s="326">
        <v>0.77</v>
      </c>
      <c r="H788" s="326">
        <v>0.95</v>
      </c>
      <c r="I788" s="326">
        <v>1282.1500000000001</v>
      </c>
      <c r="J788" s="303">
        <f t="shared" ref="J788" si="6">I788/$I$811</f>
        <v>7.4891497733711084E-5</v>
      </c>
    </row>
    <row r="789" spans="1:10" ht="26.1" customHeight="1" x14ac:dyDescent="0.25">
      <c r="A789" s="282">
        <v>39</v>
      </c>
      <c r="B789" s="272" t="s">
        <v>11</v>
      </c>
      <c r="C789" s="272"/>
      <c r="D789" s="272" t="s">
        <v>1721</v>
      </c>
      <c r="E789" s="273"/>
      <c r="F789" s="276"/>
      <c r="G789" s="275"/>
      <c r="H789" s="275"/>
      <c r="I789" s="275">
        <f>I790+I794+I797+I804+I806+I809</f>
        <v>166120.49</v>
      </c>
      <c r="J789" s="305">
        <f>I789/$I$811</f>
        <v>9.7032424446109843E-3</v>
      </c>
    </row>
    <row r="790" spans="1:10" ht="26.1" customHeight="1" x14ac:dyDescent="0.25">
      <c r="A790" s="145" t="s">
        <v>1722</v>
      </c>
      <c r="B790" s="140" t="s">
        <v>11</v>
      </c>
      <c r="C790" s="140"/>
      <c r="D790" s="140" t="s">
        <v>12</v>
      </c>
      <c r="E790" s="141"/>
      <c r="F790" s="142"/>
      <c r="G790" s="184"/>
      <c r="H790" s="184"/>
      <c r="I790" s="184">
        <v>5197.49</v>
      </c>
      <c r="J790" s="302">
        <v>3.1287470919451298E-2</v>
      </c>
    </row>
    <row r="791" spans="1:10" ht="26.1" customHeight="1" x14ac:dyDescent="0.25">
      <c r="A791" s="158" t="s">
        <v>1723</v>
      </c>
      <c r="B791" s="1" t="s">
        <v>14</v>
      </c>
      <c r="C791" s="1" t="s">
        <v>15</v>
      </c>
      <c r="D791" s="1" t="s">
        <v>16</v>
      </c>
      <c r="E791" s="336" t="s">
        <v>17</v>
      </c>
      <c r="F791" s="164">
        <v>6</v>
      </c>
      <c r="G791" s="165">
        <v>507.9</v>
      </c>
      <c r="H791" s="165">
        <v>626.64</v>
      </c>
      <c r="I791" s="165">
        <v>3759.84</v>
      </c>
      <c r="J791" s="303">
        <v>2.2633210388435528E-2</v>
      </c>
    </row>
    <row r="792" spans="1:10" ht="39.6" x14ac:dyDescent="0.25">
      <c r="A792" s="158" t="s">
        <v>1724</v>
      </c>
      <c r="B792" s="1" t="s">
        <v>19</v>
      </c>
      <c r="C792" s="1" t="s">
        <v>15</v>
      </c>
      <c r="D792" s="1" t="s">
        <v>20</v>
      </c>
      <c r="E792" s="336" t="s">
        <v>17</v>
      </c>
      <c r="F792" s="164">
        <v>538.45000000000005</v>
      </c>
      <c r="G792" s="165">
        <v>0.73</v>
      </c>
      <c r="H792" s="165">
        <v>0.9</v>
      </c>
      <c r="I792" s="165">
        <v>484.6</v>
      </c>
      <c r="J792" s="303">
        <v>2.9171597073907019E-3</v>
      </c>
    </row>
    <row r="793" spans="1:10" ht="26.1" customHeight="1" x14ac:dyDescent="0.25">
      <c r="A793" s="158" t="s">
        <v>1725</v>
      </c>
      <c r="B793" s="1" t="s">
        <v>22</v>
      </c>
      <c r="C793" s="1" t="s">
        <v>23</v>
      </c>
      <c r="D793" s="1" t="s">
        <v>24</v>
      </c>
      <c r="E793" s="336" t="s">
        <v>17</v>
      </c>
      <c r="F793" s="164">
        <v>538.45000000000005</v>
      </c>
      <c r="G793" s="165">
        <v>1.44</v>
      </c>
      <c r="H793" s="165">
        <v>1.77</v>
      </c>
      <c r="I793" s="165">
        <v>953.05</v>
      </c>
      <c r="J793" s="303">
        <v>5.7371008236250685E-3</v>
      </c>
    </row>
    <row r="794" spans="1:10" ht="26.1" customHeight="1" x14ac:dyDescent="0.25">
      <c r="A794" s="145" t="s">
        <v>1726</v>
      </c>
      <c r="B794" s="140" t="s">
        <v>11</v>
      </c>
      <c r="C794" s="140"/>
      <c r="D794" s="140" t="s">
        <v>26</v>
      </c>
      <c r="E794" s="141"/>
      <c r="F794" s="183"/>
      <c r="G794" s="184"/>
      <c r="H794" s="184"/>
      <c r="I794" s="184">
        <v>11589.59</v>
      </c>
      <c r="J794" s="302">
        <v>6.9766167918238142E-2</v>
      </c>
    </row>
    <row r="795" spans="1:10" ht="26.1" customHeight="1" x14ac:dyDescent="0.25">
      <c r="A795" s="158" t="s">
        <v>1727</v>
      </c>
      <c r="B795" s="1" t="s">
        <v>28</v>
      </c>
      <c r="C795" s="1" t="s">
        <v>29</v>
      </c>
      <c r="D795" s="1" t="s">
        <v>30</v>
      </c>
      <c r="E795" s="336" t="s">
        <v>31</v>
      </c>
      <c r="F795" s="164">
        <v>53.84</v>
      </c>
      <c r="G795" s="165">
        <v>167.34</v>
      </c>
      <c r="H795" s="165">
        <v>206.46</v>
      </c>
      <c r="I795" s="165">
        <v>11115.8</v>
      </c>
      <c r="J795" s="303">
        <v>6.691408145978861E-2</v>
      </c>
    </row>
    <row r="796" spans="1:10" ht="52.8" x14ac:dyDescent="0.25">
      <c r="A796" s="158" t="s">
        <v>1728</v>
      </c>
      <c r="B796" s="1" t="s">
        <v>33</v>
      </c>
      <c r="C796" s="1" t="s">
        <v>15</v>
      </c>
      <c r="D796" s="1" t="s">
        <v>34</v>
      </c>
      <c r="E796" s="336" t="s">
        <v>31</v>
      </c>
      <c r="F796" s="164">
        <v>53.84</v>
      </c>
      <c r="G796" s="165">
        <v>7.14</v>
      </c>
      <c r="H796" s="165">
        <v>8.8000000000000007</v>
      </c>
      <c r="I796" s="165">
        <v>473.79</v>
      </c>
      <c r="J796" s="303">
        <v>2.8520864584495268E-3</v>
      </c>
    </row>
    <row r="797" spans="1:10" ht="26.1" customHeight="1" x14ac:dyDescent="0.25">
      <c r="A797" s="145" t="s">
        <v>1729</v>
      </c>
      <c r="B797" s="140" t="s">
        <v>11</v>
      </c>
      <c r="C797" s="140"/>
      <c r="D797" s="140" t="s">
        <v>36</v>
      </c>
      <c r="E797" s="141"/>
      <c r="F797" s="183"/>
      <c r="G797" s="184"/>
      <c r="H797" s="184"/>
      <c r="I797" s="184">
        <v>83960.89</v>
      </c>
      <c r="J797" s="302">
        <v>0.50542163702984499</v>
      </c>
    </row>
    <row r="798" spans="1:10" ht="48" customHeight="1" x14ac:dyDescent="0.25">
      <c r="A798" s="158" t="s">
        <v>1730</v>
      </c>
      <c r="B798" s="1" t="s">
        <v>38</v>
      </c>
      <c r="C798" s="1" t="s">
        <v>39</v>
      </c>
      <c r="D798" s="1" t="s">
        <v>40</v>
      </c>
      <c r="E798" s="336" t="s">
        <v>41</v>
      </c>
      <c r="F798" s="164">
        <v>178</v>
      </c>
      <c r="G798" s="165">
        <v>74.47</v>
      </c>
      <c r="H798" s="165">
        <v>91.88</v>
      </c>
      <c r="I798" s="165">
        <v>16354.64</v>
      </c>
      <c r="J798" s="303">
        <v>9.8450468090962168E-2</v>
      </c>
    </row>
    <row r="799" spans="1:10" ht="52.8" x14ac:dyDescent="0.25">
      <c r="A799" s="158" t="s">
        <v>1731</v>
      </c>
      <c r="B799" s="1" t="s">
        <v>43</v>
      </c>
      <c r="C799" s="1" t="s">
        <v>15</v>
      </c>
      <c r="D799" s="1" t="s">
        <v>44</v>
      </c>
      <c r="E799" s="336" t="s">
        <v>31</v>
      </c>
      <c r="F799" s="164">
        <v>97</v>
      </c>
      <c r="G799" s="165">
        <v>9.2799999999999994</v>
      </c>
      <c r="H799" s="165">
        <v>11.44</v>
      </c>
      <c r="I799" s="165">
        <v>1109.68</v>
      </c>
      <c r="J799" s="303">
        <v>6.6799706646663518E-3</v>
      </c>
    </row>
    <row r="800" spans="1:10" ht="52.8" x14ac:dyDescent="0.25">
      <c r="A800" s="158" t="s">
        <v>1732</v>
      </c>
      <c r="B800" s="1" t="s">
        <v>313</v>
      </c>
      <c r="C800" s="1" t="s">
        <v>15</v>
      </c>
      <c r="D800" s="1" t="s">
        <v>314</v>
      </c>
      <c r="E800" s="336" t="s">
        <v>41</v>
      </c>
      <c r="F800" s="164">
        <v>97</v>
      </c>
      <c r="G800" s="165">
        <v>296.41000000000003</v>
      </c>
      <c r="H800" s="165">
        <v>365.71</v>
      </c>
      <c r="I800" s="165">
        <v>35473.870000000003</v>
      </c>
      <c r="J800" s="303">
        <v>0.21354301326705694</v>
      </c>
    </row>
    <row r="801" spans="1:10" ht="26.1" customHeight="1" x14ac:dyDescent="0.25">
      <c r="A801" s="158" t="s">
        <v>1733</v>
      </c>
      <c r="B801" s="1" t="s">
        <v>46</v>
      </c>
      <c r="C801" s="1" t="s">
        <v>39</v>
      </c>
      <c r="D801" s="1" t="s">
        <v>47</v>
      </c>
      <c r="E801" s="336" t="s">
        <v>48</v>
      </c>
      <c r="F801" s="164">
        <v>2</v>
      </c>
      <c r="G801" s="165">
        <v>2576.3200000000002</v>
      </c>
      <c r="H801" s="165">
        <v>3178.66</v>
      </c>
      <c r="I801" s="165">
        <v>6357.32</v>
      </c>
      <c r="J801" s="303">
        <v>3.8269330893497849E-2</v>
      </c>
    </row>
    <row r="802" spans="1:10" ht="26.1" customHeight="1" x14ac:dyDescent="0.25">
      <c r="A802" s="158" t="s">
        <v>1734</v>
      </c>
      <c r="B802" s="1" t="s">
        <v>382</v>
      </c>
      <c r="C802" s="1" t="s">
        <v>23</v>
      </c>
      <c r="D802" s="1" t="s">
        <v>383</v>
      </c>
      <c r="E802" s="336" t="s">
        <v>384</v>
      </c>
      <c r="F802" s="164">
        <v>2</v>
      </c>
      <c r="G802" s="165">
        <v>9273.85</v>
      </c>
      <c r="H802" s="165">
        <v>11442.07</v>
      </c>
      <c r="I802" s="165">
        <v>22884.14</v>
      </c>
      <c r="J802" s="303">
        <v>0.13775627558045367</v>
      </c>
    </row>
    <row r="803" spans="1:10" ht="66" x14ac:dyDescent="0.25">
      <c r="A803" s="158" t="s">
        <v>1735</v>
      </c>
      <c r="B803" s="1" t="s">
        <v>49</v>
      </c>
      <c r="C803" s="1" t="s">
        <v>15</v>
      </c>
      <c r="D803" s="1" t="s">
        <v>50</v>
      </c>
      <c r="E803" s="336" t="s">
        <v>31</v>
      </c>
      <c r="F803" s="164">
        <v>69.58</v>
      </c>
      <c r="G803" s="165">
        <v>20.75</v>
      </c>
      <c r="H803" s="165">
        <v>25.6</v>
      </c>
      <c r="I803" s="165">
        <v>1781.24</v>
      </c>
      <c r="J803" s="303">
        <v>1.0722578533208035E-2</v>
      </c>
    </row>
    <row r="804" spans="1:10" ht="26.1" customHeight="1" x14ac:dyDescent="0.25">
      <c r="A804" s="145" t="s">
        <v>1736</v>
      </c>
      <c r="B804" s="140" t="s">
        <v>11</v>
      </c>
      <c r="C804" s="140"/>
      <c r="D804" s="140" t="s">
        <v>52</v>
      </c>
      <c r="E804" s="141"/>
      <c r="F804" s="183"/>
      <c r="G804" s="184"/>
      <c r="H804" s="184"/>
      <c r="I804" s="184">
        <v>63550.22</v>
      </c>
      <c r="J804" s="302">
        <v>0.38255497560836715</v>
      </c>
    </row>
    <row r="805" spans="1:10" ht="26.1" customHeight="1" x14ac:dyDescent="0.25">
      <c r="A805" s="158" t="s">
        <v>1737</v>
      </c>
      <c r="B805" s="1" t="s">
        <v>54</v>
      </c>
      <c r="C805" s="1" t="s">
        <v>15</v>
      </c>
      <c r="D805" s="1" t="s">
        <v>55</v>
      </c>
      <c r="E805" s="336" t="s">
        <v>17</v>
      </c>
      <c r="F805" s="164">
        <v>458.35</v>
      </c>
      <c r="G805" s="165">
        <v>112.38</v>
      </c>
      <c r="H805" s="165">
        <v>138.65</v>
      </c>
      <c r="I805" s="165">
        <v>63550.22</v>
      </c>
      <c r="J805" s="303">
        <v>0.38255497560836715</v>
      </c>
    </row>
    <row r="806" spans="1:10" ht="26.1" customHeight="1" x14ac:dyDescent="0.25">
      <c r="A806" s="145" t="s">
        <v>1738</v>
      </c>
      <c r="B806" s="140" t="s">
        <v>11</v>
      </c>
      <c r="C806" s="140"/>
      <c r="D806" s="140" t="s">
        <v>56</v>
      </c>
      <c r="E806" s="141"/>
      <c r="F806" s="183"/>
      <c r="G806" s="184"/>
      <c r="H806" s="184"/>
      <c r="I806" s="184">
        <v>1310.78</v>
      </c>
      <c r="J806" s="302">
        <v>7.8905377656904342E-3</v>
      </c>
    </row>
    <row r="807" spans="1:10" ht="26.1" customHeight="1" x14ac:dyDescent="0.25">
      <c r="A807" s="158" t="s">
        <v>1739</v>
      </c>
      <c r="B807" s="1" t="s">
        <v>58</v>
      </c>
      <c r="C807" s="1" t="s">
        <v>39</v>
      </c>
      <c r="D807" s="1" t="s">
        <v>59</v>
      </c>
      <c r="E807" s="336" t="s">
        <v>60</v>
      </c>
      <c r="F807" s="164">
        <v>1</v>
      </c>
      <c r="G807" s="165">
        <v>549.02</v>
      </c>
      <c r="H807" s="165">
        <v>677.38</v>
      </c>
      <c r="I807" s="165">
        <v>677.38</v>
      </c>
      <c r="J807" s="303">
        <v>4.0776426797200036E-3</v>
      </c>
    </row>
    <row r="808" spans="1:10" ht="26.1" customHeight="1" x14ac:dyDescent="0.25">
      <c r="A808" s="158" t="s">
        <v>1740</v>
      </c>
      <c r="B808" s="1" t="s">
        <v>61</v>
      </c>
      <c r="C808" s="1" t="s">
        <v>39</v>
      </c>
      <c r="D808" s="1" t="s">
        <v>62</v>
      </c>
      <c r="E808" s="336" t="s">
        <v>48</v>
      </c>
      <c r="F808" s="164">
        <v>1</v>
      </c>
      <c r="G808" s="165">
        <v>513.38</v>
      </c>
      <c r="H808" s="165">
        <v>633.4</v>
      </c>
      <c r="I808" s="165">
        <v>633.4</v>
      </c>
      <c r="J808" s="303">
        <v>3.8128950859704302E-3</v>
      </c>
    </row>
    <row r="809" spans="1:10" ht="26.1" customHeight="1" x14ac:dyDescent="0.25">
      <c r="A809" s="145" t="s">
        <v>1741</v>
      </c>
      <c r="B809" s="140" t="s">
        <v>11</v>
      </c>
      <c r="C809" s="140"/>
      <c r="D809" s="140" t="s">
        <v>63</v>
      </c>
      <c r="E809" s="141"/>
      <c r="F809" s="183"/>
      <c r="G809" s="184"/>
      <c r="H809" s="184"/>
      <c r="I809" s="184">
        <v>511.52</v>
      </c>
      <c r="J809" s="302">
        <v>3.0792107584079482E-3</v>
      </c>
    </row>
    <row r="810" spans="1:10" ht="26.1" customHeight="1" x14ac:dyDescent="0.25">
      <c r="A810" s="158" t="s">
        <v>1742</v>
      </c>
      <c r="B810" s="1" t="s">
        <v>64</v>
      </c>
      <c r="C810" s="1" t="s">
        <v>15</v>
      </c>
      <c r="D810" s="1" t="s">
        <v>65</v>
      </c>
      <c r="E810" s="336" t="s">
        <v>17</v>
      </c>
      <c r="F810" s="164">
        <v>538.45000000000005</v>
      </c>
      <c r="G810" s="165">
        <v>0.77</v>
      </c>
      <c r="H810" s="165">
        <v>0.95</v>
      </c>
      <c r="I810" s="165">
        <v>511.52</v>
      </c>
      <c r="J810" s="303">
        <v>3.0792107584079482E-3</v>
      </c>
    </row>
    <row r="811" spans="1:10" ht="25.5" customHeight="1" thickBot="1" x14ac:dyDescent="0.3">
      <c r="A811" s="385" t="s">
        <v>66</v>
      </c>
      <c r="B811" s="386"/>
      <c r="C811" s="386"/>
      <c r="D811" s="386"/>
      <c r="E811" s="386"/>
      <c r="F811" s="386"/>
      <c r="G811" s="386"/>
      <c r="H811" s="387"/>
      <c r="I811" s="43">
        <f>I10+I31+I54+I76+I97+I113+I134+I155+I176+I197+I214+I235+I256+I272+I293+I314+I337+I357+I373+I389+I411+I432+I454+I471+I491+I517+I539+I560+I582+I602+I623+I644+I665+I686+I712+I733+I750+I767+I789</f>
        <v>17120100.93</v>
      </c>
      <c r="J811" s="335">
        <f>J10+J31+J54+J76+J97+J113+J134+J155+J176+J197+J214+J235+J256+J272+J293+J314+J337+J357+J373+J389+J411+J432+J454+J471+J491+J517+J539+J560+J582+J602+J623+J644+J665+J686+J712+J733+J750</f>
        <v>0.96651954142422225</v>
      </c>
    </row>
  </sheetData>
  <mergeCells count="5">
    <mergeCell ref="A1:J1"/>
    <mergeCell ref="A2:J2"/>
    <mergeCell ref="I6:J6"/>
    <mergeCell ref="A811:H811"/>
    <mergeCell ref="A8:J8"/>
  </mergeCells>
  <phoneticPr fontId="22" type="noConversion"/>
  <pageMargins left="0.51181102362204722" right="0.51181102362204722" top="0.98425196850393704" bottom="0.98425196850393704" header="0.51181102362204722" footer="0.51181102362204722"/>
  <pageSetup paperSize="9" scale="47" fitToHeight="0" orientation="portrait" r:id="rId1"/>
  <headerFooter>
    <oddFooter>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1"/>
  <sheetViews>
    <sheetView workbookViewId="0">
      <selection activeCell="L11" sqref="L11"/>
    </sheetView>
  </sheetViews>
  <sheetFormatPr defaultRowHeight="13.8" x14ac:dyDescent="0.25"/>
  <cols>
    <col min="4" max="4" width="46.5" customWidth="1"/>
    <col min="8" max="8" width="11.3984375" customWidth="1"/>
    <col min="10" max="10" width="12.09765625" customWidth="1"/>
  </cols>
  <sheetData>
    <row r="1" spans="1:10" ht="14.4" thickBot="1" x14ac:dyDescent="0.3"/>
    <row r="2" spans="1:10" ht="46.5" customHeight="1" x14ac:dyDescent="0.25">
      <c r="A2" s="459" t="s">
        <v>304</v>
      </c>
      <c r="B2" s="460"/>
      <c r="C2" s="460"/>
      <c r="D2" s="460"/>
      <c r="E2" s="460"/>
      <c r="F2" s="460"/>
      <c r="G2" s="460"/>
      <c r="H2" s="460"/>
      <c r="I2" s="460"/>
      <c r="J2" s="461"/>
    </row>
    <row r="3" spans="1:10" ht="15" x14ac:dyDescent="0.25">
      <c r="A3" s="462" t="s">
        <v>305</v>
      </c>
      <c r="B3" s="563"/>
      <c r="C3" s="563"/>
      <c r="D3" s="563"/>
      <c r="E3" s="563"/>
      <c r="F3" s="563"/>
      <c r="G3" s="563"/>
      <c r="H3" s="563"/>
      <c r="I3" s="563"/>
      <c r="J3" s="464"/>
    </row>
    <row r="4" spans="1:10" ht="15" x14ac:dyDescent="0.25">
      <c r="A4" s="350"/>
      <c r="B4" s="564"/>
      <c r="C4" s="564"/>
      <c r="D4" s="564"/>
      <c r="E4" s="564"/>
      <c r="F4" s="564"/>
      <c r="G4" s="564"/>
      <c r="H4" s="564"/>
      <c r="I4" s="564"/>
      <c r="J4" s="351"/>
    </row>
    <row r="5" spans="1:10" ht="15" x14ac:dyDescent="0.25">
      <c r="A5" s="5" t="s">
        <v>358</v>
      </c>
      <c r="B5" s="565"/>
      <c r="C5" s="566"/>
      <c r="D5" s="567"/>
      <c r="E5" s="568"/>
      <c r="F5" s="569"/>
      <c r="G5" s="570"/>
      <c r="H5" s="571"/>
      <c r="I5" s="572" t="s">
        <v>306</v>
      </c>
      <c r="J5" s="36">
        <v>0.23380000000000001</v>
      </c>
    </row>
    <row r="6" spans="1:10" ht="15" x14ac:dyDescent="0.25">
      <c r="A6" s="10" t="s">
        <v>359</v>
      </c>
      <c r="B6" s="573"/>
      <c r="C6" s="573"/>
      <c r="D6" s="573"/>
      <c r="E6" s="573"/>
      <c r="F6" s="573"/>
      <c r="G6" s="574"/>
      <c r="H6" s="575"/>
      <c r="I6" s="576" t="s">
        <v>307</v>
      </c>
      <c r="J6" s="38" t="s">
        <v>876</v>
      </c>
    </row>
    <row r="7" spans="1:10" ht="15" x14ac:dyDescent="0.25">
      <c r="A7" s="39" t="s">
        <v>315</v>
      </c>
      <c r="B7" s="577"/>
      <c r="C7" s="566"/>
      <c r="D7" s="567"/>
      <c r="E7" s="568"/>
      <c r="F7" s="578"/>
      <c r="G7" s="579"/>
      <c r="H7" s="572" t="s">
        <v>308</v>
      </c>
      <c r="I7" s="465">
        <f>'Orçamento Sintético'!I811</f>
        <v>17120100.93</v>
      </c>
      <c r="J7" s="466"/>
    </row>
    <row r="8" spans="1:10" ht="14.4" thickBot="1" x14ac:dyDescent="0.3">
      <c r="A8" s="354"/>
      <c r="B8" s="580"/>
      <c r="C8" s="581"/>
      <c r="D8" s="582"/>
      <c r="E8" s="583"/>
      <c r="F8" s="584"/>
      <c r="G8" s="585"/>
      <c r="H8" s="572"/>
      <c r="I8" s="40" t="s">
        <v>309</v>
      </c>
      <c r="J8" s="41">
        <v>46141</v>
      </c>
    </row>
    <row r="9" spans="1:10" ht="15.6" thickBot="1" x14ac:dyDescent="0.3">
      <c r="A9" s="470" t="s">
        <v>69</v>
      </c>
      <c r="B9" s="471"/>
      <c r="C9" s="471"/>
      <c r="D9" s="471"/>
      <c r="E9" s="471"/>
      <c r="F9" s="471"/>
      <c r="G9" s="471"/>
      <c r="H9" s="471"/>
      <c r="I9" s="471"/>
      <c r="J9" s="472"/>
    </row>
    <row r="10" spans="1:10" x14ac:dyDescent="0.25">
      <c r="A10" s="175" t="s">
        <v>0</v>
      </c>
      <c r="B10" s="176" t="s">
        <v>1</v>
      </c>
      <c r="C10" s="176" t="s">
        <v>2</v>
      </c>
      <c r="D10" s="176" t="s">
        <v>3</v>
      </c>
      <c r="E10" s="176" t="s">
        <v>4</v>
      </c>
      <c r="F10" s="176" t="s">
        <v>5</v>
      </c>
      <c r="G10" s="473" t="s">
        <v>70</v>
      </c>
      <c r="H10" s="474"/>
      <c r="I10" s="474"/>
      <c r="J10" s="475"/>
    </row>
    <row r="11" spans="1:10" x14ac:dyDescent="0.25">
      <c r="A11" s="177">
        <v>1</v>
      </c>
      <c r="B11" s="167"/>
      <c r="C11" s="167"/>
      <c r="D11" s="171" t="s">
        <v>360</v>
      </c>
      <c r="E11" s="167"/>
      <c r="F11" s="167"/>
      <c r="G11" s="168"/>
      <c r="H11" s="169"/>
      <c r="I11" s="169"/>
      <c r="J11" s="170"/>
    </row>
    <row r="12" spans="1:10" x14ac:dyDescent="0.25">
      <c r="A12" s="145" t="s">
        <v>361</v>
      </c>
      <c r="B12" s="140" t="s">
        <v>11</v>
      </c>
      <c r="C12" s="140"/>
      <c r="D12" s="140" t="s">
        <v>12</v>
      </c>
      <c r="E12" s="141"/>
      <c r="F12" s="142"/>
      <c r="G12" s="476"/>
      <c r="H12" s="477"/>
      <c r="I12" s="477"/>
      <c r="J12" s="478"/>
    </row>
    <row r="13" spans="1:10" ht="39.6" x14ac:dyDescent="0.25">
      <c r="A13" s="158" t="s">
        <v>362</v>
      </c>
      <c r="B13" s="1" t="s">
        <v>14</v>
      </c>
      <c r="C13" s="1" t="s">
        <v>15</v>
      </c>
      <c r="D13" s="1" t="s">
        <v>16</v>
      </c>
      <c r="E13" s="336" t="s">
        <v>17</v>
      </c>
      <c r="F13" s="291">
        <v>6</v>
      </c>
      <c r="G13" s="424" t="s">
        <v>71</v>
      </c>
      <c r="H13" s="425"/>
      <c r="I13" s="425"/>
      <c r="J13" s="426"/>
    </row>
    <row r="14" spans="1:10" ht="52.8" x14ac:dyDescent="0.25">
      <c r="A14" s="158" t="s">
        <v>363</v>
      </c>
      <c r="B14" s="1" t="s">
        <v>19</v>
      </c>
      <c r="C14" s="1" t="s">
        <v>15</v>
      </c>
      <c r="D14" s="1" t="s">
        <v>20</v>
      </c>
      <c r="E14" s="336" t="s">
        <v>17</v>
      </c>
      <c r="F14" s="291">
        <v>4284.3900000000003</v>
      </c>
      <c r="G14" s="424" t="s">
        <v>345</v>
      </c>
      <c r="H14" s="425"/>
      <c r="I14" s="425"/>
      <c r="J14" s="426"/>
    </row>
    <row r="15" spans="1:10" ht="45" customHeight="1" x14ac:dyDescent="0.25">
      <c r="A15" s="158" t="s">
        <v>364</v>
      </c>
      <c r="B15" s="1" t="s">
        <v>22</v>
      </c>
      <c r="C15" s="1" t="s">
        <v>23</v>
      </c>
      <c r="D15" s="1" t="s">
        <v>24</v>
      </c>
      <c r="E15" s="336" t="s">
        <v>17</v>
      </c>
      <c r="F15" s="291">
        <v>4284.3900000000003</v>
      </c>
      <c r="G15" s="424" t="s">
        <v>345</v>
      </c>
      <c r="H15" s="425"/>
      <c r="I15" s="425"/>
      <c r="J15" s="426"/>
    </row>
    <row r="16" spans="1:10" x14ac:dyDescent="0.25">
      <c r="A16" s="145" t="s">
        <v>365</v>
      </c>
      <c r="B16" s="140" t="s">
        <v>11</v>
      </c>
      <c r="C16" s="140"/>
      <c r="D16" s="140" t="s">
        <v>26</v>
      </c>
      <c r="E16" s="141"/>
      <c r="F16" s="183">
        <v>1</v>
      </c>
      <c r="G16" s="467"/>
      <c r="H16" s="468"/>
      <c r="I16" s="468"/>
      <c r="J16" s="469"/>
    </row>
    <row r="17" spans="1:10" ht="55.5" customHeight="1" x14ac:dyDescent="0.25">
      <c r="A17" s="158" t="s">
        <v>366</v>
      </c>
      <c r="B17" s="1" t="s">
        <v>28</v>
      </c>
      <c r="C17" s="1" t="s">
        <v>29</v>
      </c>
      <c r="D17" s="1" t="s">
        <v>30</v>
      </c>
      <c r="E17" s="336" t="s">
        <v>31</v>
      </c>
      <c r="F17" s="291">
        <v>428.43</v>
      </c>
      <c r="G17" s="424" t="s">
        <v>346</v>
      </c>
      <c r="H17" s="425"/>
      <c r="I17" s="425"/>
      <c r="J17" s="426"/>
    </row>
    <row r="18" spans="1:10" ht="63.75" customHeight="1" x14ac:dyDescent="0.25">
      <c r="A18" s="158" t="s">
        <v>366</v>
      </c>
      <c r="B18" s="1" t="s">
        <v>33</v>
      </c>
      <c r="C18" s="1" t="s">
        <v>15</v>
      </c>
      <c r="D18" s="1" t="s">
        <v>34</v>
      </c>
      <c r="E18" s="336" t="s">
        <v>31</v>
      </c>
      <c r="F18" s="291">
        <v>428.43</v>
      </c>
      <c r="G18" s="424" t="s">
        <v>346</v>
      </c>
      <c r="H18" s="425"/>
      <c r="I18" s="425"/>
      <c r="J18" s="426"/>
    </row>
    <row r="19" spans="1:10" x14ac:dyDescent="0.25">
      <c r="A19" s="145" t="s">
        <v>367</v>
      </c>
      <c r="B19" s="140" t="s">
        <v>11</v>
      </c>
      <c r="C19" s="140"/>
      <c r="D19" s="140" t="s">
        <v>36</v>
      </c>
      <c r="E19" s="141"/>
      <c r="F19" s="183">
        <v>1</v>
      </c>
      <c r="G19" s="467"/>
      <c r="H19" s="468"/>
      <c r="I19" s="468"/>
      <c r="J19" s="469"/>
    </row>
    <row r="20" spans="1:10" ht="39.6" x14ac:dyDescent="0.25">
      <c r="A20" s="158" t="s">
        <v>368</v>
      </c>
      <c r="B20" s="1" t="s">
        <v>38</v>
      </c>
      <c r="C20" s="1" t="s">
        <v>39</v>
      </c>
      <c r="D20" s="1" t="s">
        <v>40</v>
      </c>
      <c r="E20" s="336" t="s">
        <v>41</v>
      </c>
      <c r="F20" s="291">
        <v>835.98</v>
      </c>
      <c r="G20" s="424" t="s">
        <v>352</v>
      </c>
      <c r="H20" s="425"/>
      <c r="I20" s="425"/>
      <c r="J20" s="426"/>
    </row>
    <row r="21" spans="1:10" ht="79.2" x14ac:dyDescent="0.25">
      <c r="A21" s="158" t="s">
        <v>369</v>
      </c>
      <c r="B21" s="1" t="s">
        <v>43</v>
      </c>
      <c r="C21" s="1" t="s">
        <v>15</v>
      </c>
      <c r="D21" s="1" t="s">
        <v>44</v>
      </c>
      <c r="E21" s="336" t="s">
        <v>31</v>
      </c>
      <c r="F21" s="291">
        <v>67</v>
      </c>
      <c r="G21" s="424" t="s">
        <v>347</v>
      </c>
      <c r="H21" s="425"/>
      <c r="I21" s="425"/>
      <c r="J21" s="426"/>
    </row>
    <row r="22" spans="1:10" ht="66" x14ac:dyDescent="0.25">
      <c r="A22" s="158" t="s">
        <v>370</v>
      </c>
      <c r="B22" s="1" t="s">
        <v>313</v>
      </c>
      <c r="C22" s="1" t="s">
        <v>15</v>
      </c>
      <c r="D22" s="1" t="s">
        <v>314</v>
      </c>
      <c r="E22" s="336" t="s">
        <v>41</v>
      </c>
      <c r="F22" s="291">
        <v>67</v>
      </c>
      <c r="G22" s="424" t="s">
        <v>348</v>
      </c>
      <c r="H22" s="425"/>
      <c r="I22" s="425"/>
      <c r="J22" s="426"/>
    </row>
    <row r="23" spans="1:10" ht="26.4" x14ac:dyDescent="0.25">
      <c r="A23" s="158" t="s">
        <v>371</v>
      </c>
      <c r="B23" s="1" t="s">
        <v>46</v>
      </c>
      <c r="C23" s="1" t="s">
        <v>39</v>
      </c>
      <c r="D23" s="1" t="s">
        <v>47</v>
      </c>
      <c r="E23" s="336" t="s">
        <v>48</v>
      </c>
      <c r="F23" s="291">
        <v>8</v>
      </c>
      <c r="G23" s="424" t="s">
        <v>349</v>
      </c>
      <c r="H23" s="425"/>
      <c r="I23" s="425"/>
      <c r="J23" s="426"/>
    </row>
    <row r="24" spans="1:10" ht="79.2" x14ac:dyDescent="0.25">
      <c r="A24" s="158" t="s">
        <v>372</v>
      </c>
      <c r="B24" s="1" t="s">
        <v>49</v>
      </c>
      <c r="C24" s="1" t="s">
        <v>15</v>
      </c>
      <c r="D24" s="1" t="s">
        <v>50</v>
      </c>
      <c r="E24" s="336" t="s">
        <v>31</v>
      </c>
      <c r="F24" s="291">
        <v>48.06</v>
      </c>
      <c r="G24" s="424" t="s">
        <v>350</v>
      </c>
      <c r="H24" s="425"/>
      <c r="I24" s="425"/>
      <c r="J24" s="426"/>
    </row>
    <row r="25" spans="1:10" x14ac:dyDescent="0.25">
      <c r="A25" s="145" t="s">
        <v>373</v>
      </c>
      <c r="B25" s="140" t="s">
        <v>11</v>
      </c>
      <c r="C25" s="140"/>
      <c r="D25" s="140" t="s">
        <v>52</v>
      </c>
      <c r="E25" s="141"/>
      <c r="F25" s="183">
        <v>1</v>
      </c>
      <c r="G25" s="467"/>
      <c r="H25" s="468"/>
      <c r="I25" s="468"/>
      <c r="J25" s="469"/>
    </row>
    <row r="26" spans="1:10" ht="39.6" x14ac:dyDescent="0.25">
      <c r="A26" s="158" t="s">
        <v>374</v>
      </c>
      <c r="B26" s="1" t="s">
        <v>54</v>
      </c>
      <c r="C26" s="1" t="s">
        <v>15</v>
      </c>
      <c r="D26" s="1" t="s">
        <v>55</v>
      </c>
      <c r="E26" s="336" t="s">
        <v>17</v>
      </c>
      <c r="F26" s="291">
        <v>2905.02</v>
      </c>
      <c r="G26" s="424" t="s">
        <v>321</v>
      </c>
      <c r="H26" s="425"/>
      <c r="I26" s="425"/>
      <c r="J26" s="426"/>
    </row>
    <row r="27" spans="1:10" x14ac:dyDescent="0.25">
      <c r="A27" s="145" t="s">
        <v>375</v>
      </c>
      <c r="B27" s="140" t="s">
        <v>11</v>
      </c>
      <c r="C27" s="140"/>
      <c r="D27" s="140" t="s">
        <v>56</v>
      </c>
      <c r="E27" s="141"/>
      <c r="F27" s="183">
        <v>1</v>
      </c>
      <c r="G27" s="467"/>
      <c r="H27" s="468"/>
      <c r="I27" s="468"/>
      <c r="J27" s="469"/>
    </row>
    <row r="28" spans="1:10" ht="26.4" x14ac:dyDescent="0.25">
      <c r="A28" s="158" t="s">
        <v>1751</v>
      </c>
      <c r="B28" s="1" t="s">
        <v>58</v>
      </c>
      <c r="C28" s="1" t="s">
        <v>39</v>
      </c>
      <c r="D28" s="1" t="s">
        <v>59</v>
      </c>
      <c r="E28" s="336" t="s">
        <v>60</v>
      </c>
      <c r="F28" s="291">
        <v>3</v>
      </c>
      <c r="G28" s="424" t="s">
        <v>351</v>
      </c>
      <c r="H28" s="425"/>
      <c r="I28" s="425"/>
      <c r="J28" s="426"/>
    </row>
    <row r="29" spans="1:10" ht="30" customHeight="1" x14ac:dyDescent="0.25">
      <c r="A29" s="158" t="s">
        <v>377</v>
      </c>
      <c r="B29" s="1" t="s">
        <v>61</v>
      </c>
      <c r="C29" s="1" t="s">
        <v>39</v>
      </c>
      <c r="D29" s="1" t="s">
        <v>62</v>
      </c>
      <c r="E29" s="336" t="s">
        <v>48</v>
      </c>
      <c r="F29" s="291">
        <v>5</v>
      </c>
      <c r="G29" s="424" t="s">
        <v>353</v>
      </c>
      <c r="H29" s="425"/>
      <c r="I29" s="425"/>
      <c r="J29" s="426"/>
    </row>
    <row r="30" spans="1:10" x14ac:dyDescent="0.25">
      <c r="A30" s="145" t="s">
        <v>378</v>
      </c>
      <c r="B30" s="140" t="s">
        <v>11</v>
      </c>
      <c r="C30" s="140"/>
      <c r="D30" s="140" t="s">
        <v>63</v>
      </c>
      <c r="E30" s="141"/>
      <c r="F30" s="183">
        <v>1</v>
      </c>
      <c r="G30" s="467"/>
      <c r="H30" s="468"/>
      <c r="I30" s="468"/>
      <c r="J30" s="469"/>
    </row>
    <row r="31" spans="1:10" ht="51.75" customHeight="1" x14ac:dyDescent="0.25">
      <c r="A31" s="158" t="s">
        <v>1752</v>
      </c>
      <c r="B31" s="1" t="s">
        <v>64</v>
      </c>
      <c r="C31" s="1" t="s">
        <v>15</v>
      </c>
      <c r="D31" s="1" t="s">
        <v>65</v>
      </c>
      <c r="E31" s="336" t="s">
        <v>17</v>
      </c>
      <c r="F31" s="291">
        <v>4284.3900000000003</v>
      </c>
      <c r="G31" s="424" t="s">
        <v>345</v>
      </c>
      <c r="H31" s="425"/>
      <c r="I31" s="425"/>
      <c r="J31" s="426"/>
    </row>
    <row r="32" spans="1:10" x14ac:dyDescent="0.25">
      <c r="A32" s="177">
        <v>2</v>
      </c>
      <c r="B32" s="167"/>
      <c r="C32" s="167"/>
      <c r="D32" s="171" t="s">
        <v>385</v>
      </c>
      <c r="E32" s="167"/>
      <c r="F32" s="167"/>
      <c r="G32" s="168"/>
      <c r="H32" s="169"/>
      <c r="I32" s="169"/>
      <c r="J32" s="170"/>
    </row>
    <row r="33" spans="1:10" x14ac:dyDescent="0.25">
      <c r="A33" s="145" t="s">
        <v>386</v>
      </c>
      <c r="B33" s="140" t="s">
        <v>11</v>
      </c>
      <c r="C33" s="140"/>
      <c r="D33" s="140" t="s">
        <v>12</v>
      </c>
      <c r="E33" s="141"/>
      <c r="F33" s="142"/>
      <c r="G33" s="476"/>
      <c r="H33" s="477"/>
      <c r="I33" s="477"/>
      <c r="J33" s="478"/>
    </row>
    <row r="34" spans="1:10" ht="39.6" x14ac:dyDescent="0.25">
      <c r="A34" s="158" t="s">
        <v>387</v>
      </c>
      <c r="B34" s="1" t="s">
        <v>14</v>
      </c>
      <c r="C34" s="1" t="s">
        <v>15</v>
      </c>
      <c r="D34" s="1" t="s">
        <v>16</v>
      </c>
      <c r="E34" s="336" t="s">
        <v>17</v>
      </c>
      <c r="F34" s="33">
        <v>6</v>
      </c>
      <c r="G34" s="424" t="s">
        <v>71</v>
      </c>
      <c r="H34" s="425"/>
      <c r="I34" s="425"/>
      <c r="J34" s="426"/>
    </row>
    <row r="35" spans="1:10" ht="52.8" x14ac:dyDescent="0.25">
      <c r="A35" s="158" t="s">
        <v>388</v>
      </c>
      <c r="B35" s="1" t="s">
        <v>19</v>
      </c>
      <c r="C35" s="1" t="s">
        <v>15</v>
      </c>
      <c r="D35" s="1" t="s">
        <v>20</v>
      </c>
      <c r="E35" s="336" t="s">
        <v>17</v>
      </c>
      <c r="F35" s="33">
        <v>2222.35</v>
      </c>
      <c r="G35" s="424" t="s">
        <v>452</v>
      </c>
      <c r="H35" s="425"/>
      <c r="I35" s="425"/>
      <c r="J35" s="426"/>
    </row>
    <row r="36" spans="1:10" ht="41.25" customHeight="1" x14ac:dyDescent="0.25">
      <c r="A36" s="158" t="s">
        <v>389</v>
      </c>
      <c r="B36" s="1" t="s">
        <v>22</v>
      </c>
      <c r="C36" s="1" t="s">
        <v>23</v>
      </c>
      <c r="D36" s="1" t="s">
        <v>24</v>
      </c>
      <c r="E36" s="336" t="s">
        <v>17</v>
      </c>
      <c r="F36" s="33">
        <v>2222.35</v>
      </c>
      <c r="G36" s="424" t="s">
        <v>452</v>
      </c>
      <c r="H36" s="425"/>
      <c r="I36" s="425"/>
      <c r="J36" s="426"/>
    </row>
    <row r="37" spans="1:10" x14ac:dyDescent="0.25">
      <c r="A37" s="145" t="s">
        <v>390</v>
      </c>
      <c r="B37" s="140" t="s">
        <v>11</v>
      </c>
      <c r="C37" s="140"/>
      <c r="D37" s="140" t="s">
        <v>26</v>
      </c>
      <c r="E37" s="141"/>
      <c r="F37" s="144"/>
      <c r="G37" s="467"/>
      <c r="H37" s="468"/>
      <c r="I37" s="468"/>
      <c r="J37" s="469"/>
    </row>
    <row r="38" spans="1:10" ht="48" customHeight="1" x14ac:dyDescent="0.25">
      <c r="A38" s="158" t="s">
        <v>391</v>
      </c>
      <c r="B38" s="1" t="s">
        <v>28</v>
      </c>
      <c r="C38" s="1" t="s">
        <v>29</v>
      </c>
      <c r="D38" s="1" t="s">
        <v>30</v>
      </c>
      <c r="E38" s="336" t="s">
        <v>31</v>
      </c>
      <c r="F38" s="33">
        <v>222.24</v>
      </c>
      <c r="G38" s="424" t="s">
        <v>453</v>
      </c>
      <c r="H38" s="425"/>
      <c r="I38" s="425"/>
      <c r="J38" s="426"/>
    </row>
    <row r="39" spans="1:10" ht="66" x14ac:dyDescent="0.25">
      <c r="A39" s="158" t="s">
        <v>392</v>
      </c>
      <c r="B39" s="1" t="s">
        <v>33</v>
      </c>
      <c r="C39" s="1" t="s">
        <v>15</v>
      </c>
      <c r="D39" s="1" t="s">
        <v>34</v>
      </c>
      <c r="E39" s="336" t="s">
        <v>31</v>
      </c>
      <c r="F39" s="33">
        <v>222.24</v>
      </c>
      <c r="G39" s="424" t="s">
        <v>453</v>
      </c>
      <c r="H39" s="425"/>
      <c r="I39" s="425"/>
      <c r="J39" s="426"/>
    </row>
    <row r="40" spans="1:10" x14ac:dyDescent="0.25">
      <c r="A40" s="145" t="s">
        <v>393</v>
      </c>
      <c r="B40" s="140" t="s">
        <v>11</v>
      </c>
      <c r="C40" s="140"/>
      <c r="D40" s="140" t="s">
        <v>36</v>
      </c>
      <c r="E40" s="141"/>
      <c r="F40" s="144"/>
      <c r="G40" s="467"/>
      <c r="H40" s="468"/>
      <c r="I40" s="468"/>
      <c r="J40" s="469"/>
    </row>
    <row r="41" spans="1:10" ht="39.6" x14ac:dyDescent="0.25">
      <c r="A41" s="158" t="s">
        <v>394</v>
      </c>
      <c r="B41" s="1" t="s">
        <v>38</v>
      </c>
      <c r="C41" s="1" t="s">
        <v>39</v>
      </c>
      <c r="D41" s="1" t="s">
        <v>40</v>
      </c>
      <c r="E41" s="336" t="s">
        <v>41</v>
      </c>
      <c r="F41" s="33">
        <v>550</v>
      </c>
      <c r="G41" s="424" t="s">
        <v>454</v>
      </c>
      <c r="H41" s="425"/>
      <c r="I41" s="425"/>
      <c r="J41" s="426"/>
    </row>
    <row r="42" spans="1:10" ht="79.2" x14ac:dyDescent="0.25">
      <c r="A42" s="158" t="s">
        <v>395</v>
      </c>
      <c r="B42" s="1" t="s">
        <v>43</v>
      </c>
      <c r="C42" s="1" t="s">
        <v>15</v>
      </c>
      <c r="D42" s="1" t="s">
        <v>44</v>
      </c>
      <c r="E42" s="336" t="s">
        <v>31</v>
      </c>
      <c r="F42" s="33">
        <v>327.39999999999998</v>
      </c>
      <c r="G42" s="401" t="s">
        <v>455</v>
      </c>
      <c r="H42" s="402"/>
      <c r="I42" s="402"/>
      <c r="J42" s="403"/>
    </row>
    <row r="43" spans="1:10" ht="66" x14ac:dyDescent="0.25">
      <c r="A43" s="158" t="s">
        <v>396</v>
      </c>
      <c r="B43" s="1" t="s">
        <v>313</v>
      </c>
      <c r="C43" s="1" t="s">
        <v>15</v>
      </c>
      <c r="D43" s="1" t="s">
        <v>314</v>
      </c>
      <c r="E43" s="336" t="s">
        <v>41</v>
      </c>
      <c r="F43" s="33">
        <v>16</v>
      </c>
      <c r="G43" s="424" t="s">
        <v>456</v>
      </c>
      <c r="H43" s="425"/>
      <c r="I43" s="425"/>
      <c r="J43" s="426"/>
    </row>
    <row r="44" spans="1:10" ht="66" x14ac:dyDescent="0.25">
      <c r="A44" s="158" t="s">
        <v>397</v>
      </c>
      <c r="B44" s="1" t="s">
        <v>380</v>
      </c>
      <c r="C44" s="1" t="s">
        <v>15</v>
      </c>
      <c r="D44" s="1" t="s">
        <v>381</v>
      </c>
      <c r="E44" s="336" t="s">
        <v>41</v>
      </c>
      <c r="F44" s="33">
        <v>173</v>
      </c>
      <c r="G44" s="424" t="s">
        <v>457</v>
      </c>
      <c r="H44" s="425"/>
      <c r="I44" s="425"/>
      <c r="J44" s="426"/>
    </row>
    <row r="45" spans="1:10" ht="26.4" x14ac:dyDescent="0.25">
      <c r="A45" s="158" t="s">
        <v>398</v>
      </c>
      <c r="B45" s="1" t="s">
        <v>46</v>
      </c>
      <c r="C45" s="1" t="s">
        <v>39</v>
      </c>
      <c r="D45" s="1" t="s">
        <v>47</v>
      </c>
      <c r="E45" s="336" t="s">
        <v>48</v>
      </c>
      <c r="F45" s="33">
        <v>6</v>
      </c>
      <c r="G45" s="424" t="s">
        <v>458</v>
      </c>
      <c r="H45" s="425"/>
      <c r="I45" s="425"/>
      <c r="J45" s="426"/>
    </row>
    <row r="46" spans="1:10" ht="39.6" x14ac:dyDescent="0.25">
      <c r="A46" s="158" t="s">
        <v>399</v>
      </c>
      <c r="B46" s="1" t="s">
        <v>382</v>
      </c>
      <c r="C46" s="1" t="s">
        <v>23</v>
      </c>
      <c r="D46" s="1" t="s">
        <v>383</v>
      </c>
      <c r="E46" s="336" t="s">
        <v>384</v>
      </c>
      <c r="F46" s="33">
        <v>7</v>
      </c>
      <c r="G46" s="424" t="s">
        <v>459</v>
      </c>
      <c r="H46" s="425"/>
      <c r="I46" s="425"/>
      <c r="J46" s="426"/>
    </row>
    <row r="47" spans="1:10" ht="46.5" customHeight="1" x14ac:dyDescent="0.25">
      <c r="A47" s="158" t="s">
        <v>400</v>
      </c>
      <c r="B47" s="1" t="s">
        <v>49</v>
      </c>
      <c r="C47" s="1" t="s">
        <v>15</v>
      </c>
      <c r="D47" s="1" t="s">
        <v>50</v>
      </c>
      <c r="E47" s="336" t="s">
        <v>31</v>
      </c>
      <c r="F47" s="33">
        <v>235.96</v>
      </c>
      <c r="G47" s="401" t="s">
        <v>460</v>
      </c>
      <c r="H47" s="402"/>
      <c r="I47" s="402"/>
      <c r="J47" s="403"/>
    </row>
    <row r="48" spans="1:10" x14ac:dyDescent="0.25">
      <c r="A48" s="145" t="s">
        <v>401</v>
      </c>
      <c r="B48" s="140" t="s">
        <v>11</v>
      </c>
      <c r="C48" s="140"/>
      <c r="D48" s="140" t="s">
        <v>52</v>
      </c>
      <c r="E48" s="141"/>
      <c r="F48" s="144"/>
      <c r="G48" s="467"/>
      <c r="H48" s="468"/>
      <c r="I48" s="468"/>
      <c r="J48" s="469"/>
    </row>
    <row r="49" spans="1:10" ht="39.6" x14ac:dyDescent="0.25">
      <c r="A49" s="158" t="s">
        <v>402</v>
      </c>
      <c r="B49" s="1" t="s">
        <v>54</v>
      </c>
      <c r="C49" s="1" t="s">
        <v>15</v>
      </c>
      <c r="D49" s="1" t="s">
        <v>55</v>
      </c>
      <c r="E49" s="336" t="s">
        <v>17</v>
      </c>
      <c r="F49" s="33">
        <v>1314.85</v>
      </c>
      <c r="G49" s="424" t="s">
        <v>461</v>
      </c>
      <c r="H49" s="425"/>
      <c r="I49" s="425"/>
      <c r="J49" s="426"/>
    </row>
    <row r="50" spans="1:10" x14ac:dyDescent="0.25">
      <c r="A50" s="145" t="s">
        <v>403</v>
      </c>
      <c r="B50" s="140" t="s">
        <v>11</v>
      </c>
      <c r="C50" s="140"/>
      <c r="D50" s="140" t="s">
        <v>56</v>
      </c>
      <c r="E50" s="141"/>
      <c r="F50" s="144"/>
      <c r="G50" s="467"/>
      <c r="H50" s="468"/>
      <c r="I50" s="468"/>
      <c r="J50" s="469"/>
    </row>
    <row r="51" spans="1:10" ht="26.4" x14ac:dyDescent="0.25">
      <c r="A51" s="158" t="s">
        <v>404</v>
      </c>
      <c r="B51" s="1" t="s">
        <v>58</v>
      </c>
      <c r="C51" s="1" t="s">
        <v>39</v>
      </c>
      <c r="D51" s="1" t="s">
        <v>59</v>
      </c>
      <c r="E51" s="336" t="s">
        <v>60</v>
      </c>
      <c r="F51" s="33">
        <v>2</v>
      </c>
      <c r="G51" s="424" t="s">
        <v>462</v>
      </c>
      <c r="H51" s="425"/>
      <c r="I51" s="425"/>
      <c r="J51" s="426"/>
    </row>
    <row r="52" spans="1:10" x14ac:dyDescent="0.25">
      <c r="A52" s="158" t="s">
        <v>405</v>
      </c>
      <c r="B52" s="1" t="s">
        <v>61</v>
      </c>
      <c r="C52" s="1" t="s">
        <v>39</v>
      </c>
      <c r="D52" s="1" t="s">
        <v>62</v>
      </c>
      <c r="E52" s="336" t="s">
        <v>48</v>
      </c>
      <c r="F52" s="33">
        <v>3</v>
      </c>
      <c r="G52" s="424" t="s">
        <v>463</v>
      </c>
      <c r="H52" s="425"/>
      <c r="I52" s="425"/>
      <c r="J52" s="426"/>
    </row>
    <row r="53" spans="1:10" x14ac:dyDescent="0.25">
      <c r="A53" s="145" t="s">
        <v>406</v>
      </c>
      <c r="B53" s="140" t="s">
        <v>11</v>
      </c>
      <c r="C53" s="140"/>
      <c r="D53" s="140" t="s">
        <v>63</v>
      </c>
      <c r="E53" s="141"/>
      <c r="F53" s="144"/>
      <c r="G53" s="467"/>
      <c r="H53" s="468"/>
      <c r="I53" s="468"/>
      <c r="J53" s="469"/>
    </row>
    <row r="54" spans="1:10" ht="26.4" x14ac:dyDescent="0.25">
      <c r="A54" s="158" t="s">
        <v>407</v>
      </c>
      <c r="B54" s="1" t="s">
        <v>64</v>
      </c>
      <c r="C54" s="1" t="s">
        <v>15</v>
      </c>
      <c r="D54" s="1" t="s">
        <v>65</v>
      </c>
      <c r="E54" s="336" t="s">
        <v>17</v>
      </c>
      <c r="F54" s="33">
        <v>2222.35</v>
      </c>
      <c r="G54" s="424" t="s">
        <v>452</v>
      </c>
      <c r="H54" s="425"/>
      <c r="I54" s="425"/>
      <c r="J54" s="426"/>
    </row>
    <row r="55" spans="1:10" ht="24" customHeight="1" x14ac:dyDescent="0.25">
      <c r="A55" s="177">
        <v>3</v>
      </c>
      <c r="B55" s="167"/>
      <c r="C55" s="167"/>
      <c r="D55" s="171" t="s">
        <v>408</v>
      </c>
      <c r="E55" s="167"/>
      <c r="F55" s="167"/>
      <c r="G55" s="168"/>
      <c r="H55" s="169"/>
      <c r="I55" s="169"/>
      <c r="J55" s="170"/>
    </row>
    <row r="56" spans="1:10" x14ac:dyDescent="0.25">
      <c r="A56" s="145" t="s">
        <v>339</v>
      </c>
      <c r="B56" s="140" t="s">
        <v>11</v>
      </c>
      <c r="C56" s="140"/>
      <c r="D56" s="140" t="s">
        <v>12</v>
      </c>
      <c r="E56" s="141"/>
      <c r="F56" s="142"/>
      <c r="G56" s="476"/>
      <c r="H56" s="477"/>
      <c r="I56" s="477"/>
      <c r="J56" s="478"/>
    </row>
    <row r="57" spans="1:10" ht="39.6" x14ac:dyDescent="0.25">
      <c r="A57" s="158" t="s">
        <v>411</v>
      </c>
      <c r="B57" s="1" t="s">
        <v>14</v>
      </c>
      <c r="C57" s="1" t="s">
        <v>15</v>
      </c>
      <c r="D57" s="1" t="s">
        <v>16</v>
      </c>
      <c r="E57" s="336" t="s">
        <v>17</v>
      </c>
      <c r="F57" s="33">
        <v>6</v>
      </c>
      <c r="G57" s="424" t="s">
        <v>71</v>
      </c>
      <c r="H57" s="425"/>
      <c r="I57" s="425"/>
      <c r="J57" s="426"/>
    </row>
    <row r="58" spans="1:10" ht="52.8" x14ac:dyDescent="0.25">
      <c r="A58" s="158" t="s">
        <v>412</v>
      </c>
      <c r="B58" s="1" t="s">
        <v>19</v>
      </c>
      <c r="C58" s="1" t="s">
        <v>15</v>
      </c>
      <c r="D58" s="1" t="s">
        <v>20</v>
      </c>
      <c r="E58" s="336" t="s">
        <v>17</v>
      </c>
      <c r="F58" s="33">
        <v>3172.38</v>
      </c>
      <c r="G58" s="424" t="s">
        <v>464</v>
      </c>
      <c r="H58" s="425"/>
      <c r="I58" s="425"/>
      <c r="J58" s="426"/>
    </row>
    <row r="59" spans="1:10" ht="88.5" customHeight="1" x14ac:dyDescent="0.25">
      <c r="A59" s="158" t="s">
        <v>413</v>
      </c>
      <c r="B59" s="1" t="s">
        <v>22</v>
      </c>
      <c r="C59" s="1" t="s">
        <v>23</v>
      </c>
      <c r="D59" s="1" t="s">
        <v>24</v>
      </c>
      <c r="E59" s="336" t="s">
        <v>17</v>
      </c>
      <c r="F59" s="33">
        <v>3172.38</v>
      </c>
      <c r="G59" s="424" t="s">
        <v>464</v>
      </c>
      <c r="H59" s="425"/>
      <c r="I59" s="425"/>
      <c r="J59" s="426"/>
    </row>
    <row r="60" spans="1:10" x14ac:dyDescent="0.25">
      <c r="A60" s="145" t="s">
        <v>414</v>
      </c>
      <c r="B60" s="140" t="s">
        <v>11</v>
      </c>
      <c r="C60" s="140"/>
      <c r="D60" s="140" t="s">
        <v>26</v>
      </c>
      <c r="E60" s="141"/>
      <c r="F60" s="144"/>
      <c r="G60" s="467"/>
      <c r="H60" s="468"/>
      <c r="I60" s="468"/>
      <c r="J60" s="469"/>
    </row>
    <row r="61" spans="1:10" ht="69" customHeight="1" x14ac:dyDescent="0.25">
      <c r="A61" s="158" t="s">
        <v>415</v>
      </c>
      <c r="B61" s="1" t="s">
        <v>28</v>
      </c>
      <c r="C61" s="1" t="s">
        <v>29</v>
      </c>
      <c r="D61" s="1" t="s">
        <v>30</v>
      </c>
      <c r="E61" s="336" t="s">
        <v>31</v>
      </c>
      <c r="F61" s="33">
        <v>317.24</v>
      </c>
      <c r="G61" s="424" t="s">
        <v>465</v>
      </c>
      <c r="H61" s="425"/>
      <c r="I61" s="425"/>
      <c r="J61" s="426"/>
    </row>
    <row r="62" spans="1:10" ht="66" x14ac:dyDescent="0.25">
      <c r="A62" s="158" t="s">
        <v>416</v>
      </c>
      <c r="B62" s="1" t="s">
        <v>33</v>
      </c>
      <c r="C62" s="1" t="s">
        <v>15</v>
      </c>
      <c r="D62" s="1" t="s">
        <v>34</v>
      </c>
      <c r="E62" s="336" t="s">
        <v>31</v>
      </c>
      <c r="F62" s="33">
        <v>317.24</v>
      </c>
      <c r="G62" s="424" t="s">
        <v>465</v>
      </c>
      <c r="H62" s="425"/>
      <c r="I62" s="425"/>
      <c r="J62" s="426"/>
    </row>
    <row r="63" spans="1:10" x14ac:dyDescent="0.25">
      <c r="A63" s="145" t="s">
        <v>417</v>
      </c>
      <c r="B63" s="140" t="s">
        <v>11</v>
      </c>
      <c r="C63" s="140"/>
      <c r="D63" s="140" t="s">
        <v>36</v>
      </c>
      <c r="E63" s="141"/>
      <c r="F63" s="144"/>
      <c r="G63" s="467"/>
      <c r="H63" s="468"/>
      <c r="I63" s="468"/>
      <c r="J63" s="469"/>
    </row>
    <row r="64" spans="1:10" ht="39.6" x14ac:dyDescent="0.25">
      <c r="A64" s="158" t="s">
        <v>418</v>
      </c>
      <c r="B64" s="1" t="s">
        <v>38</v>
      </c>
      <c r="C64" s="1" t="s">
        <v>39</v>
      </c>
      <c r="D64" s="1" t="s">
        <v>40</v>
      </c>
      <c r="E64" s="336" t="s">
        <v>41</v>
      </c>
      <c r="F64" s="33">
        <v>617.86</v>
      </c>
      <c r="G64" s="424" t="s">
        <v>466</v>
      </c>
      <c r="H64" s="425"/>
      <c r="I64" s="425"/>
      <c r="J64" s="426"/>
    </row>
    <row r="65" spans="1:10" ht="119.25" customHeight="1" x14ac:dyDescent="0.25">
      <c r="A65" s="158" t="s">
        <v>419</v>
      </c>
      <c r="B65" s="1" t="s">
        <v>43</v>
      </c>
      <c r="C65" s="1" t="s">
        <v>15</v>
      </c>
      <c r="D65" s="1" t="s">
        <v>44</v>
      </c>
      <c r="E65" s="336" t="s">
        <v>31</v>
      </c>
      <c r="F65" s="33">
        <v>699.6</v>
      </c>
      <c r="G65" s="401" t="s">
        <v>467</v>
      </c>
      <c r="H65" s="402"/>
      <c r="I65" s="402"/>
      <c r="J65" s="403"/>
    </row>
    <row r="66" spans="1:10" ht="66" x14ac:dyDescent="0.25">
      <c r="A66" s="158" t="s">
        <v>420</v>
      </c>
      <c r="B66" s="1" t="s">
        <v>409</v>
      </c>
      <c r="C66" s="1" t="s">
        <v>15</v>
      </c>
      <c r="D66" s="1" t="s">
        <v>410</v>
      </c>
      <c r="E66" s="336" t="s">
        <v>41</v>
      </c>
      <c r="F66" s="33">
        <v>110</v>
      </c>
      <c r="G66" s="424" t="s">
        <v>468</v>
      </c>
      <c r="H66" s="425"/>
      <c r="I66" s="425"/>
      <c r="J66" s="426"/>
    </row>
    <row r="67" spans="1:10" ht="66" x14ac:dyDescent="0.25">
      <c r="A67" s="158" t="s">
        <v>421</v>
      </c>
      <c r="B67" s="1" t="s">
        <v>380</v>
      </c>
      <c r="C67" s="1" t="s">
        <v>15</v>
      </c>
      <c r="D67" s="1" t="s">
        <v>381</v>
      </c>
      <c r="E67" s="336" t="s">
        <v>41</v>
      </c>
      <c r="F67" s="33">
        <v>363</v>
      </c>
      <c r="G67" s="424" t="s">
        <v>469</v>
      </c>
      <c r="H67" s="425"/>
      <c r="I67" s="425"/>
      <c r="J67" s="426"/>
    </row>
    <row r="68" spans="1:10" ht="26.4" x14ac:dyDescent="0.25">
      <c r="A68" s="158" t="s">
        <v>422</v>
      </c>
      <c r="B68" s="1" t="s">
        <v>46</v>
      </c>
      <c r="C68" s="1" t="s">
        <v>39</v>
      </c>
      <c r="D68" s="1" t="s">
        <v>47</v>
      </c>
      <c r="E68" s="336" t="s">
        <v>48</v>
      </c>
      <c r="F68" s="33">
        <v>18</v>
      </c>
      <c r="G68" s="424" t="s">
        <v>470</v>
      </c>
      <c r="H68" s="425"/>
      <c r="I68" s="425"/>
      <c r="J68" s="426"/>
    </row>
    <row r="69" spans="1:10" ht="39.6" x14ac:dyDescent="0.25">
      <c r="A69" s="158" t="s">
        <v>423</v>
      </c>
      <c r="B69" s="1" t="s">
        <v>382</v>
      </c>
      <c r="C69" s="1" t="s">
        <v>23</v>
      </c>
      <c r="D69" s="1" t="s">
        <v>383</v>
      </c>
      <c r="E69" s="336" t="s">
        <v>384</v>
      </c>
      <c r="F69" s="33">
        <v>17</v>
      </c>
      <c r="G69" s="424" t="s">
        <v>471</v>
      </c>
      <c r="H69" s="425"/>
      <c r="I69" s="425"/>
      <c r="J69" s="426"/>
    </row>
    <row r="70" spans="1:10" ht="111" customHeight="1" x14ac:dyDescent="0.25">
      <c r="A70" s="158" t="s">
        <v>424</v>
      </c>
      <c r="B70" s="1" t="s">
        <v>49</v>
      </c>
      <c r="C70" s="1" t="s">
        <v>15</v>
      </c>
      <c r="D70" s="1" t="s">
        <v>50</v>
      </c>
      <c r="E70" s="336" t="s">
        <v>31</v>
      </c>
      <c r="F70" s="33">
        <v>509.45</v>
      </c>
      <c r="G70" s="401" t="s">
        <v>472</v>
      </c>
      <c r="H70" s="402"/>
      <c r="I70" s="402"/>
      <c r="J70" s="403"/>
    </row>
    <row r="71" spans="1:10" x14ac:dyDescent="0.25">
      <c r="A71" s="145" t="s">
        <v>425</v>
      </c>
      <c r="B71" s="140" t="s">
        <v>11</v>
      </c>
      <c r="C71" s="140"/>
      <c r="D71" s="140" t="s">
        <v>52</v>
      </c>
      <c r="E71" s="141"/>
      <c r="F71" s="144"/>
      <c r="G71" s="467"/>
      <c r="H71" s="468"/>
      <c r="I71" s="468"/>
      <c r="J71" s="469"/>
    </row>
    <row r="72" spans="1:10" ht="63.75" customHeight="1" x14ac:dyDescent="0.25">
      <c r="A72" s="158" t="s">
        <v>426</v>
      </c>
      <c r="B72" s="1" t="s">
        <v>54</v>
      </c>
      <c r="C72" s="1" t="s">
        <v>15</v>
      </c>
      <c r="D72" s="1" t="s">
        <v>55</v>
      </c>
      <c r="E72" s="336" t="s">
        <v>17</v>
      </c>
      <c r="F72" s="33">
        <v>2043.05</v>
      </c>
      <c r="G72" s="424" t="s">
        <v>473</v>
      </c>
      <c r="H72" s="425"/>
      <c r="I72" s="425"/>
      <c r="J72" s="426"/>
    </row>
    <row r="73" spans="1:10" x14ac:dyDescent="0.25">
      <c r="A73" s="145" t="s">
        <v>794</v>
      </c>
      <c r="B73" s="140" t="s">
        <v>11</v>
      </c>
      <c r="C73" s="140"/>
      <c r="D73" s="140" t="s">
        <v>56</v>
      </c>
      <c r="E73" s="141"/>
      <c r="F73" s="144"/>
      <c r="G73" s="467"/>
      <c r="H73" s="468"/>
      <c r="I73" s="468"/>
      <c r="J73" s="469"/>
    </row>
    <row r="74" spans="1:10" ht="61.5" customHeight="1" x14ac:dyDescent="0.25">
      <c r="A74" s="158" t="s">
        <v>427</v>
      </c>
      <c r="B74" s="1" t="s">
        <v>58</v>
      </c>
      <c r="C74" s="1" t="s">
        <v>39</v>
      </c>
      <c r="D74" s="1" t="s">
        <v>59</v>
      </c>
      <c r="E74" s="336" t="s">
        <v>60</v>
      </c>
      <c r="F74" s="33">
        <v>6</v>
      </c>
      <c r="G74" s="424" t="s">
        <v>474</v>
      </c>
      <c r="H74" s="425"/>
      <c r="I74" s="425"/>
      <c r="J74" s="426"/>
    </row>
    <row r="75" spans="1:10" x14ac:dyDescent="0.25">
      <c r="A75" s="145">
        <v>3.6</v>
      </c>
      <c r="B75" s="140" t="s">
        <v>11</v>
      </c>
      <c r="C75" s="140"/>
      <c r="D75" s="140" t="s">
        <v>63</v>
      </c>
      <c r="E75" s="141"/>
      <c r="F75" s="144"/>
      <c r="G75" s="467"/>
      <c r="H75" s="468"/>
      <c r="I75" s="468"/>
      <c r="J75" s="469"/>
    </row>
    <row r="76" spans="1:10" ht="69.75" customHeight="1" x14ac:dyDescent="0.25">
      <c r="A76" s="158" t="s">
        <v>429</v>
      </c>
      <c r="B76" s="1" t="s">
        <v>64</v>
      </c>
      <c r="C76" s="1" t="s">
        <v>15</v>
      </c>
      <c r="D76" s="1" t="s">
        <v>65</v>
      </c>
      <c r="E76" s="336" t="s">
        <v>17</v>
      </c>
      <c r="F76" s="33">
        <v>3172.38</v>
      </c>
      <c r="G76" s="424" t="s">
        <v>464</v>
      </c>
      <c r="H76" s="425"/>
      <c r="I76" s="425"/>
      <c r="J76" s="426"/>
    </row>
    <row r="77" spans="1:10" x14ac:dyDescent="0.25">
      <c r="A77" s="177">
        <v>4</v>
      </c>
      <c r="B77" s="171"/>
      <c r="C77" s="171"/>
      <c r="D77" s="171" t="s">
        <v>430</v>
      </c>
      <c r="E77" s="171"/>
      <c r="F77" s="171"/>
      <c r="G77" s="172"/>
      <c r="H77" s="173"/>
      <c r="I77" s="173"/>
      <c r="J77" s="174"/>
    </row>
    <row r="78" spans="1:10" x14ac:dyDescent="0.25">
      <c r="A78" s="145" t="s">
        <v>340</v>
      </c>
      <c r="B78" s="155" t="s">
        <v>11</v>
      </c>
      <c r="C78" s="155"/>
      <c r="D78" s="155" t="s">
        <v>12</v>
      </c>
      <c r="E78" s="156"/>
      <c r="F78" s="157"/>
      <c r="G78" s="479"/>
      <c r="H78" s="480"/>
      <c r="I78" s="480"/>
      <c r="J78" s="481"/>
    </row>
    <row r="79" spans="1:10" ht="39.6" x14ac:dyDescent="0.25">
      <c r="A79" s="158" t="s">
        <v>431</v>
      </c>
      <c r="B79" s="1" t="s">
        <v>14</v>
      </c>
      <c r="C79" s="1" t="s">
        <v>15</v>
      </c>
      <c r="D79" s="1" t="s">
        <v>16</v>
      </c>
      <c r="E79" s="336" t="s">
        <v>17</v>
      </c>
      <c r="F79" s="33">
        <v>6</v>
      </c>
      <c r="G79" s="424" t="s">
        <v>808</v>
      </c>
      <c r="H79" s="425"/>
      <c r="I79" s="425"/>
      <c r="J79" s="426"/>
    </row>
    <row r="80" spans="1:10" ht="52.8" x14ac:dyDescent="0.25">
      <c r="A80" s="158" t="s">
        <v>432</v>
      </c>
      <c r="B80" s="1" t="s">
        <v>19</v>
      </c>
      <c r="C80" s="1" t="s">
        <v>15</v>
      </c>
      <c r="D80" s="1" t="s">
        <v>20</v>
      </c>
      <c r="E80" s="336" t="s">
        <v>17</v>
      </c>
      <c r="F80" s="33">
        <v>360</v>
      </c>
      <c r="G80" s="424" t="s">
        <v>475</v>
      </c>
      <c r="H80" s="425"/>
      <c r="I80" s="425"/>
      <c r="J80" s="426"/>
    </row>
    <row r="81" spans="1:10" x14ac:dyDescent="0.25">
      <c r="A81" s="158" t="s">
        <v>433</v>
      </c>
      <c r="B81" s="1" t="s">
        <v>22</v>
      </c>
      <c r="C81" s="1" t="s">
        <v>23</v>
      </c>
      <c r="D81" s="1" t="s">
        <v>24</v>
      </c>
      <c r="E81" s="336" t="s">
        <v>17</v>
      </c>
      <c r="F81" s="33">
        <v>360</v>
      </c>
      <c r="G81" s="424" t="s">
        <v>475</v>
      </c>
      <c r="H81" s="425"/>
      <c r="I81" s="425"/>
      <c r="J81" s="426"/>
    </row>
    <row r="82" spans="1:10" x14ac:dyDescent="0.25">
      <c r="A82" s="145" t="s">
        <v>434</v>
      </c>
      <c r="B82" s="155" t="s">
        <v>11</v>
      </c>
      <c r="C82" s="155"/>
      <c r="D82" s="155" t="s">
        <v>26</v>
      </c>
      <c r="E82" s="156"/>
      <c r="F82" s="159"/>
      <c r="G82" s="482"/>
      <c r="H82" s="483"/>
      <c r="I82" s="483"/>
      <c r="J82" s="484"/>
    </row>
    <row r="83" spans="1:10" x14ac:dyDescent="0.25">
      <c r="A83" s="158" t="s">
        <v>435</v>
      </c>
      <c r="B83" s="1" t="s">
        <v>28</v>
      </c>
      <c r="C83" s="1" t="s">
        <v>29</v>
      </c>
      <c r="D83" s="1" t="s">
        <v>30</v>
      </c>
      <c r="E83" s="336" t="s">
        <v>31</v>
      </c>
      <c r="F83" s="33">
        <v>36</v>
      </c>
      <c r="G83" s="424" t="s">
        <v>476</v>
      </c>
      <c r="H83" s="425"/>
      <c r="I83" s="425"/>
      <c r="J83" s="426"/>
    </row>
    <row r="84" spans="1:10" ht="66" x14ac:dyDescent="0.25">
      <c r="A84" s="158" t="s">
        <v>436</v>
      </c>
      <c r="B84" s="1" t="s">
        <v>33</v>
      </c>
      <c r="C84" s="1" t="s">
        <v>15</v>
      </c>
      <c r="D84" s="1" t="s">
        <v>34</v>
      </c>
      <c r="E84" s="336" t="s">
        <v>31</v>
      </c>
      <c r="F84" s="33">
        <v>36</v>
      </c>
      <c r="G84" s="424" t="s">
        <v>476</v>
      </c>
      <c r="H84" s="425"/>
      <c r="I84" s="425"/>
      <c r="J84" s="426"/>
    </row>
    <row r="85" spans="1:10" x14ac:dyDescent="0.25">
      <c r="A85" s="145" t="s">
        <v>437</v>
      </c>
      <c r="B85" s="155" t="s">
        <v>11</v>
      </c>
      <c r="C85" s="155"/>
      <c r="D85" s="155" t="s">
        <v>36</v>
      </c>
      <c r="E85" s="156"/>
      <c r="F85" s="159"/>
      <c r="G85" s="482"/>
      <c r="H85" s="483"/>
      <c r="I85" s="483"/>
      <c r="J85" s="484"/>
    </row>
    <row r="86" spans="1:10" ht="39.6" x14ac:dyDescent="0.25">
      <c r="A86" s="158" t="s">
        <v>438</v>
      </c>
      <c r="B86" s="1" t="s">
        <v>38</v>
      </c>
      <c r="C86" s="1" t="s">
        <v>39</v>
      </c>
      <c r="D86" s="1" t="s">
        <v>40</v>
      </c>
      <c r="E86" s="336" t="s">
        <v>41</v>
      </c>
      <c r="F86" s="33">
        <v>120</v>
      </c>
      <c r="G86" s="424" t="s">
        <v>477</v>
      </c>
      <c r="H86" s="425"/>
      <c r="I86" s="425"/>
      <c r="J86" s="426"/>
    </row>
    <row r="87" spans="1:10" ht="79.2" x14ac:dyDescent="0.25">
      <c r="A87" s="158" t="s">
        <v>439</v>
      </c>
      <c r="B87" s="1" t="s">
        <v>43</v>
      </c>
      <c r="C87" s="1" t="s">
        <v>15</v>
      </c>
      <c r="D87" s="1" t="s">
        <v>44</v>
      </c>
      <c r="E87" s="336" t="s">
        <v>31</v>
      </c>
      <c r="F87" s="33">
        <v>17</v>
      </c>
      <c r="G87" s="424" t="s">
        <v>478</v>
      </c>
      <c r="H87" s="425"/>
      <c r="I87" s="425"/>
      <c r="J87" s="426"/>
    </row>
    <row r="88" spans="1:10" ht="66" x14ac:dyDescent="0.25">
      <c r="A88" s="158" t="s">
        <v>440</v>
      </c>
      <c r="B88" s="1" t="s">
        <v>313</v>
      </c>
      <c r="C88" s="1" t="s">
        <v>15</v>
      </c>
      <c r="D88" s="1" t="s">
        <v>314</v>
      </c>
      <c r="E88" s="336" t="s">
        <v>41</v>
      </c>
      <c r="F88" s="33">
        <v>17</v>
      </c>
      <c r="G88" s="424" t="s">
        <v>479</v>
      </c>
      <c r="H88" s="425"/>
      <c r="I88" s="425"/>
      <c r="J88" s="426"/>
    </row>
    <row r="89" spans="1:10" ht="26.4" x14ac:dyDescent="0.25">
      <c r="A89" s="158" t="s">
        <v>441</v>
      </c>
      <c r="B89" s="1" t="s">
        <v>46</v>
      </c>
      <c r="C89" s="1" t="s">
        <v>39</v>
      </c>
      <c r="D89" s="1" t="s">
        <v>47</v>
      </c>
      <c r="E89" s="336" t="s">
        <v>48</v>
      </c>
      <c r="F89" s="33">
        <v>4</v>
      </c>
      <c r="G89" s="424" t="s">
        <v>480</v>
      </c>
      <c r="H89" s="425"/>
      <c r="I89" s="425"/>
      <c r="J89" s="426"/>
    </row>
    <row r="90" spans="1:10" ht="79.2" x14ac:dyDescent="0.25">
      <c r="A90" s="158" t="s">
        <v>442</v>
      </c>
      <c r="B90" s="1" t="s">
        <v>49</v>
      </c>
      <c r="C90" s="1" t="s">
        <v>15</v>
      </c>
      <c r="D90" s="1" t="s">
        <v>50</v>
      </c>
      <c r="E90" s="336" t="s">
        <v>31</v>
      </c>
      <c r="F90" s="33">
        <v>12.2</v>
      </c>
      <c r="G90" s="424" t="s">
        <v>481</v>
      </c>
      <c r="H90" s="425"/>
      <c r="I90" s="425"/>
      <c r="J90" s="426"/>
    </row>
    <row r="91" spans="1:10" x14ac:dyDescent="0.25">
      <c r="A91" s="145" t="s">
        <v>443</v>
      </c>
      <c r="B91" s="155" t="s">
        <v>11</v>
      </c>
      <c r="C91" s="155"/>
      <c r="D91" s="155" t="s">
        <v>52</v>
      </c>
      <c r="E91" s="156"/>
      <c r="F91" s="159"/>
      <c r="G91" s="347"/>
      <c r="H91" s="348"/>
      <c r="I91" s="348"/>
      <c r="J91" s="349"/>
    </row>
    <row r="92" spans="1:10" ht="39.6" x14ac:dyDescent="0.25">
      <c r="A92" s="158" t="s">
        <v>444</v>
      </c>
      <c r="B92" s="1" t="s">
        <v>54</v>
      </c>
      <c r="C92" s="1" t="s">
        <v>15</v>
      </c>
      <c r="D92" s="1" t="s">
        <v>55</v>
      </c>
      <c r="E92" s="336" t="s">
        <v>17</v>
      </c>
      <c r="F92" s="33">
        <v>306</v>
      </c>
      <c r="G92" s="424" t="s">
        <v>321</v>
      </c>
      <c r="H92" s="425"/>
      <c r="I92" s="425"/>
      <c r="J92" s="426"/>
    </row>
    <row r="93" spans="1:10" x14ac:dyDescent="0.25">
      <c r="A93" s="145" t="s">
        <v>445</v>
      </c>
      <c r="B93" s="155" t="s">
        <v>11</v>
      </c>
      <c r="C93" s="155"/>
      <c r="D93" s="155" t="s">
        <v>56</v>
      </c>
      <c r="E93" s="156"/>
      <c r="F93" s="159"/>
      <c r="G93" s="482"/>
      <c r="H93" s="483"/>
      <c r="I93" s="483"/>
      <c r="J93" s="484"/>
    </row>
    <row r="94" spans="1:10" ht="26.4" x14ac:dyDescent="0.25">
      <c r="A94" s="158" t="s">
        <v>446</v>
      </c>
      <c r="B94" s="1" t="s">
        <v>58</v>
      </c>
      <c r="C94" s="1" t="s">
        <v>39</v>
      </c>
      <c r="D94" s="1" t="s">
        <v>59</v>
      </c>
      <c r="E94" s="336" t="s">
        <v>60</v>
      </c>
      <c r="F94" s="33">
        <v>1</v>
      </c>
      <c r="G94" s="424" t="s">
        <v>482</v>
      </c>
      <c r="H94" s="425"/>
      <c r="I94" s="425"/>
      <c r="J94" s="426"/>
    </row>
    <row r="95" spans="1:10" x14ac:dyDescent="0.25">
      <c r="A95" s="158" t="s">
        <v>447</v>
      </c>
      <c r="B95" s="1" t="s">
        <v>61</v>
      </c>
      <c r="C95" s="1" t="s">
        <v>39</v>
      </c>
      <c r="D95" s="1" t="s">
        <v>62</v>
      </c>
      <c r="E95" s="336" t="s">
        <v>48</v>
      </c>
      <c r="F95" s="33">
        <v>1</v>
      </c>
      <c r="G95" s="424" t="s">
        <v>483</v>
      </c>
      <c r="H95" s="425"/>
      <c r="I95" s="425"/>
      <c r="J95" s="426"/>
    </row>
    <row r="96" spans="1:10" x14ac:dyDescent="0.25">
      <c r="A96" s="145" t="s">
        <v>448</v>
      </c>
      <c r="B96" s="155" t="s">
        <v>11</v>
      </c>
      <c r="C96" s="155"/>
      <c r="D96" s="155" t="s">
        <v>63</v>
      </c>
      <c r="E96" s="156"/>
      <c r="F96" s="159"/>
      <c r="G96" s="482"/>
      <c r="H96" s="483"/>
      <c r="I96" s="483"/>
      <c r="J96" s="484"/>
    </row>
    <row r="97" spans="1:10" ht="26.4" x14ac:dyDescent="0.25">
      <c r="A97" s="158" t="s">
        <v>449</v>
      </c>
      <c r="B97" s="1" t="s">
        <v>64</v>
      </c>
      <c r="C97" s="1" t="s">
        <v>15</v>
      </c>
      <c r="D97" s="1" t="s">
        <v>65</v>
      </c>
      <c r="E97" s="336" t="s">
        <v>17</v>
      </c>
      <c r="F97" s="33">
        <v>360</v>
      </c>
      <c r="G97" s="424" t="s">
        <v>475</v>
      </c>
      <c r="H97" s="425"/>
      <c r="I97" s="425"/>
      <c r="J97" s="426"/>
    </row>
    <row r="98" spans="1:10" ht="20.25" customHeight="1" x14ac:dyDescent="0.25">
      <c r="A98" s="177">
        <v>5</v>
      </c>
      <c r="B98" s="171"/>
      <c r="C98" s="171"/>
      <c r="D98" s="171" t="s">
        <v>807</v>
      </c>
      <c r="E98" s="171"/>
      <c r="F98" s="171"/>
      <c r="G98" s="172"/>
      <c r="H98" s="173"/>
      <c r="I98" s="173"/>
      <c r="J98" s="174"/>
    </row>
    <row r="99" spans="1:10" x14ac:dyDescent="0.25">
      <c r="A99" s="145" t="s">
        <v>797</v>
      </c>
      <c r="B99" s="155" t="s">
        <v>11</v>
      </c>
      <c r="C99" s="155"/>
      <c r="D99" s="155" t="s">
        <v>12</v>
      </c>
      <c r="E99" s="156"/>
      <c r="F99" s="157"/>
      <c r="G99" s="347"/>
      <c r="H99" s="348"/>
      <c r="I99" s="348"/>
      <c r="J99" s="349"/>
    </row>
    <row r="100" spans="1:10" ht="39.6" x14ac:dyDescent="0.25">
      <c r="A100" s="158" t="s">
        <v>798</v>
      </c>
      <c r="B100" s="1" t="s">
        <v>14</v>
      </c>
      <c r="C100" s="1" t="s">
        <v>15</v>
      </c>
      <c r="D100" s="1" t="s">
        <v>16</v>
      </c>
      <c r="E100" s="336" t="s">
        <v>17</v>
      </c>
      <c r="F100" s="164">
        <v>6</v>
      </c>
      <c r="G100" s="424" t="s">
        <v>808</v>
      </c>
      <c r="H100" s="425"/>
      <c r="I100" s="425"/>
      <c r="J100" s="426"/>
    </row>
    <row r="101" spans="1:10" ht="52.8" x14ac:dyDescent="0.25">
      <c r="A101" s="158" t="s">
        <v>799</v>
      </c>
      <c r="B101" s="1" t="s">
        <v>19</v>
      </c>
      <c r="C101" s="1" t="s">
        <v>15</v>
      </c>
      <c r="D101" s="1" t="s">
        <v>20</v>
      </c>
      <c r="E101" s="336" t="s">
        <v>17</v>
      </c>
      <c r="F101" s="164">
        <v>3120</v>
      </c>
      <c r="G101" s="424" t="s">
        <v>811</v>
      </c>
      <c r="H101" s="425"/>
      <c r="I101" s="425"/>
      <c r="J101" s="426"/>
    </row>
    <row r="102" spans="1:10" ht="31.5" customHeight="1" x14ac:dyDescent="0.25">
      <c r="A102" s="158" t="s">
        <v>800</v>
      </c>
      <c r="B102" s="1" t="s">
        <v>22</v>
      </c>
      <c r="C102" s="1" t="s">
        <v>23</v>
      </c>
      <c r="D102" s="1" t="s">
        <v>24</v>
      </c>
      <c r="E102" s="336" t="s">
        <v>17</v>
      </c>
      <c r="F102" s="164">
        <v>3120</v>
      </c>
      <c r="G102" s="424" t="s">
        <v>811</v>
      </c>
      <c r="H102" s="425"/>
      <c r="I102" s="425"/>
      <c r="J102" s="426"/>
    </row>
    <row r="103" spans="1:10" x14ac:dyDescent="0.25">
      <c r="A103" s="145" t="s">
        <v>357</v>
      </c>
      <c r="B103" s="155" t="s">
        <v>11</v>
      </c>
      <c r="C103" s="155"/>
      <c r="D103" s="155" t="s">
        <v>26</v>
      </c>
      <c r="E103" s="156"/>
      <c r="F103" s="166"/>
      <c r="G103" s="347"/>
      <c r="H103" s="348"/>
      <c r="I103" s="348"/>
      <c r="J103" s="349"/>
    </row>
    <row r="104" spans="1:10" ht="38.25" customHeight="1" x14ac:dyDescent="0.25">
      <c r="A104" s="158" t="s">
        <v>801</v>
      </c>
      <c r="B104" s="1" t="s">
        <v>28</v>
      </c>
      <c r="C104" s="1" t="s">
        <v>29</v>
      </c>
      <c r="D104" s="1" t="s">
        <v>30</v>
      </c>
      <c r="E104" s="336" t="s">
        <v>31</v>
      </c>
      <c r="F104" s="164">
        <v>312</v>
      </c>
      <c r="G104" s="424" t="s">
        <v>810</v>
      </c>
      <c r="H104" s="425"/>
      <c r="I104" s="425"/>
      <c r="J104" s="426"/>
    </row>
    <row r="105" spans="1:10" ht="66" x14ac:dyDescent="0.25">
      <c r="A105" s="158" t="s">
        <v>802</v>
      </c>
      <c r="B105" s="1" t="s">
        <v>33</v>
      </c>
      <c r="C105" s="1" t="s">
        <v>15</v>
      </c>
      <c r="D105" s="1" t="s">
        <v>34</v>
      </c>
      <c r="E105" s="336" t="s">
        <v>31</v>
      </c>
      <c r="F105" s="164">
        <v>312</v>
      </c>
      <c r="G105" s="424" t="s">
        <v>810</v>
      </c>
      <c r="H105" s="425"/>
      <c r="I105" s="425"/>
      <c r="J105" s="426"/>
    </row>
    <row r="106" spans="1:10" x14ac:dyDescent="0.25">
      <c r="A106" s="145" t="s">
        <v>803</v>
      </c>
      <c r="B106" s="155" t="s">
        <v>11</v>
      </c>
      <c r="C106" s="155"/>
      <c r="D106" s="155" t="s">
        <v>36</v>
      </c>
      <c r="E106" s="156"/>
      <c r="F106" s="166"/>
      <c r="G106" s="347"/>
      <c r="H106" s="348"/>
      <c r="I106" s="348"/>
      <c r="J106" s="349"/>
    </row>
    <row r="107" spans="1:10" ht="39.6" x14ac:dyDescent="0.25">
      <c r="A107" s="158" t="s">
        <v>804</v>
      </c>
      <c r="B107" s="1" t="s">
        <v>38</v>
      </c>
      <c r="C107" s="1" t="s">
        <v>39</v>
      </c>
      <c r="D107" s="1" t="s">
        <v>40</v>
      </c>
      <c r="E107" s="336" t="s">
        <v>41</v>
      </c>
      <c r="F107" s="164">
        <v>772</v>
      </c>
      <c r="G107" s="424" t="s">
        <v>812</v>
      </c>
      <c r="H107" s="425"/>
      <c r="I107" s="425"/>
      <c r="J107" s="426"/>
    </row>
    <row r="108" spans="1:10" x14ac:dyDescent="0.25">
      <c r="A108" s="145" t="s">
        <v>343</v>
      </c>
      <c r="B108" s="155" t="s">
        <v>11</v>
      </c>
      <c r="C108" s="155"/>
      <c r="D108" s="155" t="s">
        <v>52</v>
      </c>
      <c r="E108" s="156"/>
      <c r="F108" s="166"/>
      <c r="G108" s="347"/>
      <c r="H108" s="348"/>
      <c r="I108" s="348"/>
      <c r="J108" s="349"/>
    </row>
    <row r="109" spans="1:10" ht="39.6" x14ac:dyDescent="0.25">
      <c r="A109" s="158" t="s">
        <v>805</v>
      </c>
      <c r="B109" s="1" t="s">
        <v>54</v>
      </c>
      <c r="C109" s="1" t="s">
        <v>15</v>
      </c>
      <c r="D109" s="1" t="s">
        <v>55</v>
      </c>
      <c r="E109" s="336" t="s">
        <v>17</v>
      </c>
      <c r="F109" s="164">
        <v>1833</v>
      </c>
      <c r="G109" s="424" t="s">
        <v>809</v>
      </c>
      <c r="H109" s="425"/>
      <c r="I109" s="425"/>
      <c r="J109" s="426"/>
    </row>
    <row r="110" spans="1:10" x14ac:dyDescent="0.25">
      <c r="A110" s="145" t="s">
        <v>1753</v>
      </c>
      <c r="B110" s="155" t="s">
        <v>11</v>
      </c>
      <c r="C110" s="155"/>
      <c r="D110" s="155" t="s">
        <v>56</v>
      </c>
      <c r="E110" s="156"/>
      <c r="F110" s="166"/>
      <c r="G110" s="347"/>
      <c r="H110" s="348"/>
      <c r="I110" s="348"/>
      <c r="J110" s="349"/>
    </row>
    <row r="111" spans="1:10" ht="26.4" x14ac:dyDescent="0.25">
      <c r="A111" s="158" t="s">
        <v>1754</v>
      </c>
      <c r="B111" s="1" t="s">
        <v>58</v>
      </c>
      <c r="C111" s="1" t="s">
        <v>39</v>
      </c>
      <c r="D111" s="1" t="s">
        <v>59</v>
      </c>
      <c r="E111" s="336" t="s">
        <v>60</v>
      </c>
      <c r="F111" s="164">
        <v>2</v>
      </c>
      <c r="G111" s="424" t="s">
        <v>813</v>
      </c>
      <c r="H111" s="425"/>
      <c r="I111" s="425"/>
      <c r="J111" s="426"/>
    </row>
    <row r="112" spans="1:10" x14ac:dyDescent="0.25">
      <c r="A112" s="145" t="s">
        <v>1755</v>
      </c>
      <c r="B112" s="155" t="s">
        <v>11</v>
      </c>
      <c r="C112" s="155"/>
      <c r="D112" s="155" t="s">
        <v>63</v>
      </c>
      <c r="E112" s="156"/>
      <c r="F112" s="166"/>
      <c r="G112" s="347"/>
      <c r="H112" s="348"/>
      <c r="I112" s="348"/>
      <c r="J112" s="349"/>
    </row>
    <row r="113" spans="1:10" ht="26.4" x14ac:dyDescent="0.25">
      <c r="A113" s="158" t="s">
        <v>806</v>
      </c>
      <c r="B113" s="1" t="s">
        <v>64</v>
      </c>
      <c r="C113" s="1" t="s">
        <v>15</v>
      </c>
      <c r="D113" s="1" t="s">
        <v>65</v>
      </c>
      <c r="E113" s="336" t="s">
        <v>17</v>
      </c>
      <c r="F113" s="164">
        <v>3120</v>
      </c>
      <c r="G113" s="424" t="s">
        <v>811</v>
      </c>
      <c r="H113" s="425"/>
      <c r="I113" s="425"/>
      <c r="J113" s="426"/>
    </row>
    <row r="114" spans="1:10" ht="27.75" customHeight="1" x14ac:dyDescent="0.25">
      <c r="A114" s="177">
        <v>6</v>
      </c>
      <c r="B114" s="171"/>
      <c r="C114" s="171"/>
      <c r="D114" s="171" t="s">
        <v>1750</v>
      </c>
      <c r="E114" s="171"/>
      <c r="F114" s="171"/>
      <c r="G114" s="172"/>
      <c r="H114" s="173"/>
      <c r="I114" s="173"/>
      <c r="J114" s="174"/>
    </row>
    <row r="115" spans="1:10" ht="14.25" customHeight="1" x14ac:dyDescent="0.25">
      <c r="A115" s="145" t="s">
        <v>57</v>
      </c>
      <c r="B115" s="155" t="s">
        <v>11</v>
      </c>
      <c r="C115" s="155"/>
      <c r="D115" s="155" t="s">
        <v>12</v>
      </c>
      <c r="E115" s="156"/>
      <c r="F115" s="157"/>
      <c r="G115" s="347"/>
      <c r="H115" s="348"/>
      <c r="I115" s="348"/>
      <c r="J115" s="349"/>
    </row>
    <row r="116" spans="1:10" ht="38.25" customHeight="1" x14ac:dyDescent="0.25">
      <c r="A116" s="158" t="s">
        <v>814</v>
      </c>
      <c r="B116" s="1" t="s">
        <v>14</v>
      </c>
      <c r="C116" s="1" t="s">
        <v>15</v>
      </c>
      <c r="D116" s="1" t="s">
        <v>16</v>
      </c>
      <c r="E116" s="336" t="s">
        <v>17</v>
      </c>
      <c r="F116" s="164">
        <v>6</v>
      </c>
      <c r="G116" s="424" t="s">
        <v>808</v>
      </c>
      <c r="H116" s="425"/>
      <c r="I116" s="425"/>
      <c r="J116" s="426"/>
    </row>
    <row r="117" spans="1:10" ht="38.25" customHeight="1" x14ac:dyDescent="0.25">
      <c r="A117" s="158" t="s">
        <v>815</v>
      </c>
      <c r="B117" s="1" t="s">
        <v>19</v>
      </c>
      <c r="C117" s="1" t="s">
        <v>15</v>
      </c>
      <c r="D117" s="1" t="s">
        <v>20</v>
      </c>
      <c r="E117" s="336" t="s">
        <v>17</v>
      </c>
      <c r="F117" s="164">
        <v>4279.3</v>
      </c>
      <c r="G117" s="424" t="s">
        <v>830</v>
      </c>
      <c r="H117" s="425"/>
      <c r="I117" s="425"/>
      <c r="J117" s="426"/>
    </row>
    <row r="118" spans="1:10" ht="38.25" customHeight="1" x14ac:dyDescent="0.25">
      <c r="A118" s="158" t="s">
        <v>816</v>
      </c>
      <c r="B118" s="1" t="s">
        <v>22</v>
      </c>
      <c r="C118" s="1" t="s">
        <v>23</v>
      </c>
      <c r="D118" s="1" t="s">
        <v>24</v>
      </c>
      <c r="E118" s="336" t="s">
        <v>17</v>
      </c>
      <c r="F118" s="164">
        <v>4279.3</v>
      </c>
      <c r="G118" s="424" t="s">
        <v>830</v>
      </c>
      <c r="H118" s="425"/>
      <c r="I118" s="425"/>
      <c r="J118" s="426"/>
    </row>
    <row r="119" spans="1:10" ht="14.25" customHeight="1" x14ac:dyDescent="0.25">
      <c r="A119" s="145" t="s">
        <v>344</v>
      </c>
      <c r="B119" s="155" t="s">
        <v>11</v>
      </c>
      <c r="C119" s="155"/>
      <c r="D119" s="155" t="s">
        <v>26</v>
      </c>
      <c r="E119" s="156"/>
      <c r="F119" s="166"/>
      <c r="G119" s="347"/>
      <c r="H119" s="348"/>
      <c r="I119" s="348"/>
      <c r="J119" s="349"/>
    </row>
    <row r="120" spans="1:10" ht="44.25" customHeight="1" x14ac:dyDescent="0.25">
      <c r="A120" s="158" t="s">
        <v>817</v>
      </c>
      <c r="B120" s="1" t="s">
        <v>28</v>
      </c>
      <c r="C120" s="1" t="s">
        <v>29</v>
      </c>
      <c r="D120" s="1" t="s">
        <v>30</v>
      </c>
      <c r="E120" s="336" t="s">
        <v>31</v>
      </c>
      <c r="F120" s="164">
        <v>427.93</v>
      </c>
      <c r="G120" s="424" t="s">
        <v>831</v>
      </c>
      <c r="H120" s="425"/>
      <c r="I120" s="425"/>
      <c r="J120" s="426"/>
    </row>
    <row r="121" spans="1:10" ht="63.75" customHeight="1" x14ac:dyDescent="0.25">
      <c r="A121" s="158" t="s">
        <v>818</v>
      </c>
      <c r="B121" s="1" t="s">
        <v>33</v>
      </c>
      <c r="C121" s="1" t="s">
        <v>15</v>
      </c>
      <c r="D121" s="1" t="s">
        <v>34</v>
      </c>
      <c r="E121" s="336" t="s">
        <v>31</v>
      </c>
      <c r="F121" s="164">
        <v>427.93</v>
      </c>
      <c r="G121" s="424" t="s">
        <v>831</v>
      </c>
      <c r="H121" s="425"/>
      <c r="I121" s="425"/>
      <c r="J121" s="426"/>
    </row>
    <row r="122" spans="1:10" ht="14.25" customHeight="1" x14ac:dyDescent="0.25">
      <c r="A122" s="145" t="s">
        <v>87</v>
      </c>
      <c r="B122" s="155" t="s">
        <v>11</v>
      </c>
      <c r="C122" s="155"/>
      <c r="D122" s="155" t="s">
        <v>36</v>
      </c>
      <c r="E122" s="156"/>
      <c r="F122" s="166"/>
      <c r="G122" s="347"/>
      <c r="H122" s="348"/>
      <c r="I122" s="348"/>
      <c r="J122" s="349"/>
    </row>
    <row r="123" spans="1:10" ht="39.6" x14ac:dyDescent="0.25">
      <c r="A123" s="158" t="s">
        <v>819</v>
      </c>
      <c r="B123" s="1" t="s">
        <v>38</v>
      </c>
      <c r="C123" s="1" t="s">
        <v>39</v>
      </c>
      <c r="D123" s="1" t="s">
        <v>40</v>
      </c>
      <c r="E123" s="336" t="s">
        <v>41</v>
      </c>
      <c r="F123" s="164">
        <v>1148</v>
      </c>
      <c r="G123" s="424" t="s">
        <v>832</v>
      </c>
      <c r="H123" s="425"/>
      <c r="I123" s="425"/>
      <c r="J123" s="426"/>
    </row>
    <row r="124" spans="1:10" ht="63.75" customHeight="1" x14ac:dyDescent="0.25">
      <c r="A124" s="158" t="s">
        <v>820</v>
      </c>
      <c r="B124" s="1" t="s">
        <v>43</v>
      </c>
      <c r="C124" s="1" t="s">
        <v>15</v>
      </c>
      <c r="D124" s="1" t="s">
        <v>44</v>
      </c>
      <c r="E124" s="336" t="s">
        <v>31</v>
      </c>
      <c r="F124" s="164">
        <v>16</v>
      </c>
      <c r="G124" s="424" t="s">
        <v>833</v>
      </c>
      <c r="H124" s="425"/>
      <c r="I124" s="425"/>
      <c r="J124" s="426"/>
    </row>
    <row r="125" spans="1:10" ht="66" x14ac:dyDescent="0.25">
      <c r="A125" s="158" t="s">
        <v>821</v>
      </c>
      <c r="B125" s="1" t="s">
        <v>313</v>
      </c>
      <c r="C125" s="1" t="s">
        <v>15</v>
      </c>
      <c r="D125" s="1" t="s">
        <v>314</v>
      </c>
      <c r="E125" s="336" t="s">
        <v>41</v>
      </c>
      <c r="F125" s="164">
        <v>16</v>
      </c>
      <c r="G125" s="424" t="s">
        <v>834</v>
      </c>
      <c r="H125" s="425"/>
      <c r="I125" s="425"/>
      <c r="J125" s="426"/>
    </row>
    <row r="126" spans="1:10" ht="26.4" x14ac:dyDescent="0.25">
      <c r="A126" s="158" t="s">
        <v>822</v>
      </c>
      <c r="B126" s="1" t="s">
        <v>46</v>
      </c>
      <c r="C126" s="1" t="s">
        <v>39</v>
      </c>
      <c r="D126" s="1" t="s">
        <v>47</v>
      </c>
      <c r="E126" s="336" t="s">
        <v>48</v>
      </c>
      <c r="F126" s="164">
        <v>4</v>
      </c>
      <c r="G126" s="424" t="s">
        <v>480</v>
      </c>
      <c r="H126" s="425"/>
      <c r="I126" s="425"/>
      <c r="J126" s="426"/>
    </row>
    <row r="127" spans="1:10" ht="79.2" x14ac:dyDescent="0.25">
      <c r="A127" s="158" t="s">
        <v>823</v>
      </c>
      <c r="B127" s="1" t="s">
        <v>49</v>
      </c>
      <c r="C127" s="1" t="s">
        <v>15</v>
      </c>
      <c r="D127" s="1" t="s">
        <v>50</v>
      </c>
      <c r="E127" s="336" t="s">
        <v>31</v>
      </c>
      <c r="F127" s="164">
        <v>11.48</v>
      </c>
      <c r="G127" s="424" t="s">
        <v>835</v>
      </c>
      <c r="H127" s="425"/>
      <c r="I127" s="425"/>
      <c r="J127" s="426"/>
    </row>
    <row r="128" spans="1:10" x14ac:dyDescent="0.25">
      <c r="A128" s="145" t="s">
        <v>90</v>
      </c>
      <c r="B128" s="155" t="s">
        <v>11</v>
      </c>
      <c r="C128" s="155"/>
      <c r="D128" s="155" t="s">
        <v>52</v>
      </c>
      <c r="E128" s="156"/>
      <c r="F128" s="166"/>
      <c r="G128" s="347"/>
      <c r="H128" s="348"/>
      <c r="I128" s="348"/>
      <c r="J128" s="349"/>
    </row>
    <row r="129" spans="1:10" ht="39.6" x14ac:dyDescent="0.25">
      <c r="A129" s="158" t="s">
        <v>824</v>
      </c>
      <c r="B129" s="1" t="s">
        <v>54</v>
      </c>
      <c r="C129" s="1" t="s">
        <v>15</v>
      </c>
      <c r="D129" s="1" t="s">
        <v>55</v>
      </c>
      <c r="E129" s="336" t="s">
        <v>17</v>
      </c>
      <c r="F129" s="164">
        <v>3762.7</v>
      </c>
      <c r="G129" s="424" t="s">
        <v>836</v>
      </c>
      <c r="H129" s="425"/>
      <c r="I129" s="425"/>
      <c r="J129" s="426"/>
    </row>
    <row r="130" spans="1:10" x14ac:dyDescent="0.25">
      <c r="A130" s="145" t="s">
        <v>825</v>
      </c>
      <c r="B130" s="155" t="s">
        <v>11</v>
      </c>
      <c r="C130" s="155"/>
      <c r="D130" s="155" t="s">
        <v>56</v>
      </c>
      <c r="E130" s="156"/>
      <c r="F130" s="166"/>
      <c r="G130" s="347"/>
      <c r="H130" s="348"/>
      <c r="I130" s="348"/>
      <c r="J130" s="349"/>
    </row>
    <row r="131" spans="1:10" ht="26.4" x14ac:dyDescent="0.25">
      <c r="A131" s="158" t="s">
        <v>826</v>
      </c>
      <c r="B131" s="1" t="s">
        <v>58</v>
      </c>
      <c r="C131" s="1" t="s">
        <v>39</v>
      </c>
      <c r="D131" s="1" t="s">
        <v>59</v>
      </c>
      <c r="E131" s="336" t="s">
        <v>60</v>
      </c>
      <c r="F131" s="164">
        <v>1</v>
      </c>
      <c r="G131" s="445" t="s">
        <v>482</v>
      </c>
      <c r="H131" s="446"/>
      <c r="I131" s="446"/>
      <c r="J131" s="447"/>
    </row>
    <row r="132" spans="1:10" x14ac:dyDescent="0.25">
      <c r="A132" s="158" t="s">
        <v>827</v>
      </c>
      <c r="B132" s="1" t="s">
        <v>61</v>
      </c>
      <c r="C132" s="1" t="s">
        <v>39</v>
      </c>
      <c r="D132" s="1" t="s">
        <v>62</v>
      </c>
      <c r="E132" s="336" t="s">
        <v>48</v>
      </c>
      <c r="F132" s="164">
        <v>1</v>
      </c>
      <c r="G132" s="445" t="s">
        <v>483</v>
      </c>
      <c r="H132" s="446"/>
      <c r="I132" s="446"/>
      <c r="J132" s="447"/>
    </row>
    <row r="133" spans="1:10" x14ac:dyDescent="0.25">
      <c r="A133" s="145" t="s">
        <v>828</v>
      </c>
      <c r="B133" s="155" t="s">
        <v>11</v>
      </c>
      <c r="C133" s="155"/>
      <c r="D133" s="155" t="s">
        <v>63</v>
      </c>
      <c r="E133" s="156"/>
      <c r="F133" s="166"/>
      <c r="G133" s="347"/>
      <c r="H133" s="348"/>
      <c r="I133" s="348"/>
      <c r="J133" s="349"/>
    </row>
    <row r="134" spans="1:10" ht="51.75" customHeight="1" x14ac:dyDescent="0.25">
      <c r="A134" s="158" t="s">
        <v>829</v>
      </c>
      <c r="B134" s="1" t="s">
        <v>64</v>
      </c>
      <c r="C134" s="1" t="s">
        <v>15</v>
      </c>
      <c r="D134" s="1" t="s">
        <v>65</v>
      </c>
      <c r="E134" s="336" t="s">
        <v>17</v>
      </c>
      <c r="F134" s="164">
        <v>4279.3</v>
      </c>
      <c r="G134" s="424" t="s">
        <v>345</v>
      </c>
      <c r="H134" s="425"/>
      <c r="I134" s="425"/>
      <c r="J134" s="426"/>
    </row>
    <row r="135" spans="1:10" ht="24" customHeight="1" x14ac:dyDescent="0.25">
      <c r="A135" s="177">
        <v>7</v>
      </c>
      <c r="B135" s="171"/>
      <c r="C135" s="171"/>
      <c r="D135" s="171" t="s">
        <v>1028</v>
      </c>
      <c r="E135" s="171"/>
      <c r="F135" s="171"/>
      <c r="G135" s="172"/>
      <c r="H135" s="173"/>
      <c r="I135" s="173"/>
      <c r="J135" s="174"/>
    </row>
    <row r="136" spans="1:10" x14ac:dyDescent="0.25">
      <c r="A136" s="145" t="s">
        <v>841</v>
      </c>
      <c r="B136" s="155" t="s">
        <v>11</v>
      </c>
      <c r="C136" s="155"/>
      <c r="D136" s="155" t="s">
        <v>12</v>
      </c>
      <c r="E136" s="156"/>
      <c r="F136" s="157"/>
      <c r="G136" s="347"/>
      <c r="H136" s="348"/>
      <c r="I136" s="348"/>
      <c r="J136" s="349"/>
    </row>
    <row r="137" spans="1:10" ht="39.6" x14ac:dyDescent="0.25">
      <c r="A137" s="158" t="s">
        <v>842</v>
      </c>
      <c r="B137" s="1" t="s">
        <v>14</v>
      </c>
      <c r="C137" s="1" t="s">
        <v>15</v>
      </c>
      <c r="D137" s="1" t="s">
        <v>16</v>
      </c>
      <c r="E137" s="336" t="s">
        <v>17</v>
      </c>
      <c r="F137" s="164">
        <v>6</v>
      </c>
      <c r="G137" s="424" t="s">
        <v>808</v>
      </c>
      <c r="H137" s="425"/>
      <c r="I137" s="425"/>
      <c r="J137" s="426"/>
    </row>
    <row r="138" spans="1:10" ht="52.8" x14ac:dyDescent="0.25">
      <c r="A138" s="158" t="s">
        <v>843</v>
      </c>
      <c r="B138" s="1" t="s">
        <v>19</v>
      </c>
      <c r="C138" s="1" t="s">
        <v>15</v>
      </c>
      <c r="D138" s="1" t="s">
        <v>20</v>
      </c>
      <c r="E138" s="336" t="s">
        <v>17</v>
      </c>
      <c r="F138" s="164">
        <v>11623.5</v>
      </c>
      <c r="G138" s="424" t="s">
        <v>857</v>
      </c>
      <c r="H138" s="425"/>
      <c r="I138" s="425"/>
      <c r="J138" s="426"/>
    </row>
    <row r="139" spans="1:10" ht="45.75" customHeight="1" x14ac:dyDescent="0.25">
      <c r="A139" s="158" t="s">
        <v>844</v>
      </c>
      <c r="B139" s="1" t="s">
        <v>22</v>
      </c>
      <c r="C139" s="1" t="s">
        <v>23</v>
      </c>
      <c r="D139" s="1" t="s">
        <v>24</v>
      </c>
      <c r="E139" s="336" t="s">
        <v>17</v>
      </c>
      <c r="F139" s="164">
        <v>11623.5</v>
      </c>
      <c r="G139" s="424" t="s">
        <v>857</v>
      </c>
      <c r="H139" s="425"/>
      <c r="I139" s="425"/>
      <c r="J139" s="426"/>
    </row>
    <row r="140" spans="1:10" x14ac:dyDescent="0.25">
      <c r="A140" s="145" t="s">
        <v>845</v>
      </c>
      <c r="B140" s="155" t="s">
        <v>11</v>
      </c>
      <c r="C140" s="155"/>
      <c r="D140" s="155" t="s">
        <v>26</v>
      </c>
      <c r="E140" s="156"/>
      <c r="F140" s="166"/>
      <c r="G140" s="347"/>
      <c r="H140" s="348"/>
      <c r="I140" s="348"/>
      <c r="J140" s="349"/>
    </row>
    <row r="141" spans="1:10" ht="42.75" customHeight="1" x14ac:dyDescent="0.25">
      <c r="A141" s="158" t="s">
        <v>846</v>
      </c>
      <c r="B141" s="1" t="s">
        <v>28</v>
      </c>
      <c r="C141" s="1" t="s">
        <v>29</v>
      </c>
      <c r="D141" s="1" t="s">
        <v>30</v>
      </c>
      <c r="E141" s="336" t="s">
        <v>31</v>
      </c>
      <c r="F141" s="164">
        <v>1162.3499999999999</v>
      </c>
      <c r="G141" s="424" t="s">
        <v>858</v>
      </c>
      <c r="H141" s="425"/>
      <c r="I141" s="425"/>
      <c r="J141" s="426"/>
    </row>
    <row r="142" spans="1:10" ht="63.75" customHeight="1" x14ac:dyDescent="0.25">
      <c r="A142" s="158" t="s">
        <v>847</v>
      </c>
      <c r="B142" s="1" t="s">
        <v>33</v>
      </c>
      <c r="C142" s="1" t="s">
        <v>15</v>
      </c>
      <c r="D142" s="1" t="s">
        <v>34</v>
      </c>
      <c r="E142" s="336" t="s">
        <v>31</v>
      </c>
      <c r="F142" s="164">
        <v>1162.3499999999999</v>
      </c>
      <c r="G142" s="424" t="s">
        <v>858</v>
      </c>
      <c r="H142" s="425"/>
      <c r="I142" s="425"/>
      <c r="J142" s="426"/>
    </row>
    <row r="143" spans="1:10" x14ac:dyDescent="0.25">
      <c r="A143" s="145" t="s">
        <v>848</v>
      </c>
      <c r="B143" s="155" t="s">
        <v>11</v>
      </c>
      <c r="C143" s="155"/>
      <c r="D143" s="155" t="s">
        <v>36</v>
      </c>
      <c r="E143" s="156"/>
      <c r="F143" s="166"/>
      <c r="G143" s="347"/>
      <c r="H143" s="348"/>
      <c r="I143" s="348"/>
      <c r="J143" s="349"/>
    </row>
    <row r="144" spans="1:10" ht="39.6" x14ac:dyDescent="0.25">
      <c r="A144" s="158" t="s">
        <v>849</v>
      </c>
      <c r="B144" s="1" t="s">
        <v>38</v>
      </c>
      <c r="C144" s="1" t="s">
        <v>39</v>
      </c>
      <c r="D144" s="1" t="s">
        <v>40</v>
      </c>
      <c r="E144" s="336" t="s">
        <v>41</v>
      </c>
      <c r="F144" s="164">
        <v>1620</v>
      </c>
      <c r="G144" s="424" t="s">
        <v>859</v>
      </c>
      <c r="H144" s="425"/>
      <c r="I144" s="425"/>
      <c r="J144" s="426"/>
    </row>
    <row r="145" spans="1:10" ht="79.2" x14ac:dyDescent="0.25">
      <c r="A145" s="158" t="s">
        <v>850</v>
      </c>
      <c r="B145" s="1" t="s">
        <v>43</v>
      </c>
      <c r="C145" s="1" t="s">
        <v>15</v>
      </c>
      <c r="D145" s="1" t="s">
        <v>44</v>
      </c>
      <c r="E145" s="336" t="s">
        <v>31</v>
      </c>
      <c r="F145" s="164">
        <v>30</v>
      </c>
      <c r="G145" s="424" t="s">
        <v>860</v>
      </c>
      <c r="H145" s="425"/>
      <c r="I145" s="425"/>
      <c r="J145" s="426"/>
    </row>
    <row r="146" spans="1:10" ht="66" x14ac:dyDescent="0.25">
      <c r="A146" s="158" t="s">
        <v>851</v>
      </c>
      <c r="B146" s="1" t="s">
        <v>313</v>
      </c>
      <c r="C146" s="1" t="s">
        <v>15</v>
      </c>
      <c r="D146" s="1" t="s">
        <v>314</v>
      </c>
      <c r="E146" s="336" t="s">
        <v>41</v>
      </c>
      <c r="F146" s="164">
        <v>30</v>
      </c>
      <c r="G146" s="424" t="s">
        <v>861</v>
      </c>
      <c r="H146" s="425"/>
      <c r="I146" s="425"/>
      <c r="J146" s="426"/>
    </row>
    <row r="147" spans="1:10" ht="26.4" x14ac:dyDescent="0.25">
      <c r="A147" s="158" t="s">
        <v>852</v>
      </c>
      <c r="B147" s="1" t="s">
        <v>46</v>
      </c>
      <c r="C147" s="1" t="s">
        <v>39</v>
      </c>
      <c r="D147" s="1" t="s">
        <v>47</v>
      </c>
      <c r="E147" s="336" t="s">
        <v>48</v>
      </c>
      <c r="F147" s="164">
        <v>4</v>
      </c>
      <c r="G147" s="424" t="s">
        <v>480</v>
      </c>
      <c r="H147" s="425"/>
      <c r="I147" s="425"/>
      <c r="J147" s="426"/>
    </row>
    <row r="148" spans="1:10" ht="79.2" x14ac:dyDescent="0.25">
      <c r="A148" s="158" t="s">
        <v>853</v>
      </c>
      <c r="B148" s="1" t="s">
        <v>49</v>
      </c>
      <c r="C148" s="1" t="s">
        <v>15</v>
      </c>
      <c r="D148" s="1" t="s">
        <v>50</v>
      </c>
      <c r="E148" s="336" t="s">
        <v>31</v>
      </c>
      <c r="F148" s="164">
        <v>21.52</v>
      </c>
      <c r="G148" s="424" t="s">
        <v>862</v>
      </c>
      <c r="H148" s="425"/>
      <c r="I148" s="425"/>
      <c r="J148" s="426"/>
    </row>
    <row r="149" spans="1:10" x14ac:dyDescent="0.25">
      <c r="A149" s="145" t="s">
        <v>854</v>
      </c>
      <c r="B149" s="155" t="s">
        <v>11</v>
      </c>
      <c r="C149" s="155"/>
      <c r="D149" s="155" t="s">
        <v>52</v>
      </c>
      <c r="E149" s="156"/>
      <c r="F149" s="166"/>
      <c r="G149" s="347"/>
      <c r="H149" s="348"/>
      <c r="I149" s="348"/>
      <c r="J149" s="349"/>
    </row>
    <row r="150" spans="1:10" ht="38.25" customHeight="1" x14ac:dyDescent="0.25">
      <c r="A150" s="158" t="s">
        <v>855</v>
      </c>
      <c r="B150" s="1" t="s">
        <v>54</v>
      </c>
      <c r="C150" s="1" t="s">
        <v>15</v>
      </c>
      <c r="D150" s="1" t="s">
        <v>55</v>
      </c>
      <c r="E150" s="336" t="s">
        <v>17</v>
      </c>
      <c r="F150" s="164">
        <v>3762.7</v>
      </c>
      <c r="G150" s="424" t="s">
        <v>863</v>
      </c>
      <c r="H150" s="425"/>
      <c r="I150" s="425"/>
      <c r="J150" s="426"/>
    </row>
    <row r="151" spans="1:10" x14ac:dyDescent="0.25">
      <c r="A151" s="145" t="s">
        <v>1756</v>
      </c>
      <c r="B151" s="155" t="s">
        <v>11</v>
      </c>
      <c r="C151" s="155"/>
      <c r="D151" s="155" t="s">
        <v>56</v>
      </c>
      <c r="E151" s="156"/>
      <c r="F151" s="166"/>
      <c r="G151" s="347"/>
      <c r="H151" s="348"/>
      <c r="I151" s="348"/>
      <c r="J151" s="349"/>
    </row>
    <row r="152" spans="1:10" ht="26.4" x14ac:dyDescent="0.25">
      <c r="A152" s="158" t="s">
        <v>1757</v>
      </c>
      <c r="B152" s="1" t="s">
        <v>58</v>
      </c>
      <c r="C152" s="1" t="s">
        <v>39</v>
      </c>
      <c r="D152" s="1" t="s">
        <v>59</v>
      </c>
      <c r="E152" s="336" t="s">
        <v>60</v>
      </c>
      <c r="F152" s="164">
        <v>1</v>
      </c>
      <c r="G152" s="445" t="s">
        <v>482</v>
      </c>
      <c r="H152" s="446"/>
      <c r="I152" s="446"/>
      <c r="J152" s="447"/>
    </row>
    <row r="153" spans="1:10" x14ac:dyDescent="0.25">
      <c r="A153" s="158" t="s">
        <v>1758</v>
      </c>
      <c r="B153" s="1" t="s">
        <v>61</v>
      </c>
      <c r="C153" s="1" t="s">
        <v>39</v>
      </c>
      <c r="D153" s="1" t="s">
        <v>62</v>
      </c>
      <c r="E153" s="336" t="s">
        <v>48</v>
      </c>
      <c r="F153" s="164">
        <v>1</v>
      </c>
      <c r="G153" s="445" t="s">
        <v>483</v>
      </c>
      <c r="H153" s="446"/>
      <c r="I153" s="446"/>
      <c r="J153" s="447"/>
    </row>
    <row r="154" spans="1:10" x14ac:dyDescent="0.25">
      <c r="A154" s="145" t="s">
        <v>856</v>
      </c>
      <c r="B154" s="155" t="s">
        <v>11</v>
      </c>
      <c r="C154" s="155"/>
      <c r="D154" s="155" t="s">
        <v>63</v>
      </c>
      <c r="E154" s="156"/>
      <c r="F154" s="166"/>
      <c r="G154" s="347"/>
      <c r="H154" s="348"/>
      <c r="I154" s="348"/>
      <c r="J154" s="349"/>
    </row>
    <row r="155" spans="1:10" ht="54" customHeight="1" thickBot="1" x14ac:dyDescent="0.3">
      <c r="A155" s="158" t="s">
        <v>1759</v>
      </c>
      <c r="B155" s="179" t="s">
        <v>64</v>
      </c>
      <c r="C155" s="179" t="s">
        <v>15</v>
      </c>
      <c r="D155" s="179" t="s">
        <v>65</v>
      </c>
      <c r="E155" s="352" t="s">
        <v>17</v>
      </c>
      <c r="F155" s="180">
        <v>11623.5</v>
      </c>
      <c r="G155" s="487" t="s">
        <v>857</v>
      </c>
      <c r="H155" s="488"/>
      <c r="I155" s="488"/>
      <c r="J155" s="489"/>
    </row>
    <row r="156" spans="1:10" x14ac:dyDescent="0.25">
      <c r="A156" s="282">
        <v>8</v>
      </c>
      <c r="B156" s="263" t="s">
        <v>11</v>
      </c>
      <c r="C156" s="263"/>
      <c r="D156" s="263" t="s">
        <v>877</v>
      </c>
      <c r="E156" s="264"/>
      <c r="F156" s="265"/>
      <c r="G156" s="172"/>
      <c r="H156" s="173"/>
      <c r="I156" s="173"/>
      <c r="J156" s="174"/>
    </row>
    <row r="157" spans="1:10" x14ac:dyDescent="0.25">
      <c r="A157" s="145" t="s">
        <v>884</v>
      </c>
      <c r="B157" s="140" t="s">
        <v>11</v>
      </c>
      <c r="C157" s="140"/>
      <c r="D157" s="140" t="s">
        <v>12</v>
      </c>
      <c r="E157" s="141"/>
      <c r="F157" s="142"/>
      <c r="G157" s="492"/>
      <c r="H157" s="493"/>
      <c r="I157" s="493"/>
      <c r="J157" s="494"/>
    </row>
    <row r="158" spans="1:10" ht="39.6" x14ac:dyDescent="0.25">
      <c r="A158" s="158" t="s">
        <v>889</v>
      </c>
      <c r="B158" s="1" t="s">
        <v>14</v>
      </c>
      <c r="C158" s="1" t="s">
        <v>15</v>
      </c>
      <c r="D158" s="1" t="s">
        <v>16</v>
      </c>
      <c r="E158" s="336" t="s">
        <v>17</v>
      </c>
      <c r="F158" s="164">
        <v>6</v>
      </c>
      <c r="G158" s="485" t="s">
        <v>961</v>
      </c>
      <c r="H158" s="485"/>
      <c r="I158" s="485"/>
      <c r="J158" s="486"/>
    </row>
    <row r="159" spans="1:10" ht="41.25" customHeight="1" x14ac:dyDescent="0.25">
      <c r="A159" s="158" t="s">
        <v>890</v>
      </c>
      <c r="B159" s="1" t="s">
        <v>19</v>
      </c>
      <c r="C159" s="1" t="s">
        <v>15</v>
      </c>
      <c r="D159" s="1" t="s">
        <v>20</v>
      </c>
      <c r="E159" s="336" t="s">
        <v>17</v>
      </c>
      <c r="F159" s="164">
        <v>1971.43</v>
      </c>
      <c r="G159" s="490" t="s">
        <v>962</v>
      </c>
      <c r="H159" s="490"/>
      <c r="I159" s="490"/>
      <c r="J159" s="491"/>
    </row>
    <row r="160" spans="1:10" ht="48.75" customHeight="1" x14ac:dyDescent="0.25">
      <c r="A160" s="158" t="s">
        <v>891</v>
      </c>
      <c r="B160" s="1" t="s">
        <v>22</v>
      </c>
      <c r="C160" s="1" t="s">
        <v>23</v>
      </c>
      <c r="D160" s="1" t="s">
        <v>24</v>
      </c>
      <c r="E160" s="336" t="s">
        <v>17</v>
      </c>
      <c r="F160" s="164">
        <v>1971.43</v>
      </c>
      <c r="G160" s="490" t="s">
        <v>962</v>
      </c>
      <c r="H160" s="490"/>
      <c r="I160" s="490"/>
      <c r="J160" s="491"/>
    </row>
    <row r="161" spans="1:10" x14ac:dyDescent="0.25">
      <c r="A161" s="145" t="s">
        <v>885</v>
      </c>
      <c r="B161" s="140" t="s">
        <v>11</v>
      </c>
      <c r="C161" s="140"/>
      <c r="D161" s="140" t="s">
        <v>26</v>
      </c>
      <c r="E161" s="141"/>
      <c r="F161" s="183"/>
      <c r="G161" s="492"/>
      <c r="H161" s="493"/>
      <c r="I161" s="493"/>
      <c r="J161" s="494"/>
    </row>
    <row r="162" spans="1:10" ht="42" customHeight="1" x14ac:dyDescent="0.25">
      <c r="A162" s="158" t="s">
        <v>892</v>
      </c>
      <c r="B162" s="1" t="s">
        <v>28</v>
      </c>
      <c r="C162" s="1" t="s">
        <v>29</v>
      </c>
      <c r="D162" s="1" t="s">
        <v>30</v>
      </c>
      <c r="E162" s="336" t="s">
        <v>31</v>
      </c>
      <c r="F162" s="164">
        <v>197.14</v>
      </c>
      <c r="G162" s="490" t="s">
        <v>963</v>
      </c>
      <c r="H162" s="490"/>
      <c r="I162" s="490"/>
      <c r="J162" s="491"/>
    </row>
    <row r="163" spans="1:10" ht="66" x14ac:dyDescent="0.25">
      <c r="A163" s="158" t="s">
        <v>893</v>
      </c>
      <c r="B163" s="1" t="s">
        <v>33</v>
      </c>
      <c r="C163" s="1" t="s">
        <v>15</v>
      </c>
      <c r="D163" s="1" t="s">
        <v>34</v>
      </c>
      <c r="E163" s="336" t="s">
        <v>31</v>
      </c>
      <c r="F163" s="164">
        <v>197.14</v>
      </c>
      <c r="G163" s="490" t="s">
        <v>963</v>
      </c>
      <c r="H163" s="490"/>
      <c r="I163" s="490"/>
      <c r="J163" s="491"/>
    </row>
    <row r="164" spans="1:10" x14ac:dyDescent="0.25">
      <c r="A164" s="145" t="s">
        <v>886</v>
      </c>
      <c r="B164" s="140" t="s">
        <v>11</v>
      </c>
      <c r="C164" s="140"/>
      <c r="D164" s="140" t="s">
        <v>36</v>
      </c>
      <c r="E164" s="141"/>
      <c r="F164" s="183"/>
      <c r="G164" s="492"/>
      <c r="H164" s="493"/>
      <c r="I164" s="493"/>
      <c r="J164" s="494"/>
    </row>
    <row r="165" spans="1:10" ht="51" customHeight="1" x14ac:dyDescent="0.25">
      <c r="A165" s="158" t="s">
        <v>894</v>
      </c>
      <c r="B165" s="1" t="s">
        <v>38</v>
      </c>
      <c r="C165" s="1" t="s">
        <v>39</v>
      </c>
      <c r="D165" s="1" t="s">
        <v>40</v>
      </c>
      <c r="E165" s="336" t="s">
        <v>41</v>
      </c>
      <c r="F165" s="164">
        <v>714.16</v>
      </c>
      <c r="G165" s="490" t="s">
        <v>964</v>
      </c>
      <c r="H165" s="490"/>
      <c r="I165" s="490"/>
      <c r="J165" s="491"/>
    </row>
    <row r="166" spans="1:10" ht="79.2" x14ac:dyDescent="0.25">
      <c r="A166" s="158" t="s">
        <v>895</v>
      </c>
      <c r="B166" s="1" t="s">
        <v>43</v>
      </c>
      <c r="C166" s="1" t="s">
        <v>15</v>
      </c>
      <c r="D166" s="1" t="s">
        <v>44</v>
      </c>
      <c r="E166" s="336" t="s">
        <v>31</v>
      </c>
      <c r="F166" s="164">
        <v>96.48</v>
      </c>
      <c r="G166" s="485" t="s">
        <v>965</v>
      </c>
      <c r="H166" s="485"/>
      <c r="I166" s="485"/>
      <c r="J166" s="486"/>
    </row>
    <row r="167" spans="1:10" ht="66" x14ac:dyDescent="0.25">
      <c r="A167" s="158" t="s">
        <v>896</v>
      </c>
      <c r="B167" s="1" t="s">
        <v>380</v>
      </c>
      <c r="C167" s="1" t="s">
        <v>15</v>
      </c>
      <c r="D167" s="1" t="s">
        <v>381</v>
      </c>
      <c r="E167" s="336" t="s">
        <v>41</v>
      </c>
      <c r="F167" s="164">
        <v>67</v>
      </c>
      <c r="G167" s="490" t="s">
        <v>966</v>
      </c>
      <c r="H167" s="490"/>
      <c r="I167" s="490"/>
      <c r="J167" s="491"/>
    </row>
    <row r="168" spans="1:10" ht="26.4" x14ac:dyDescent="0.25">
      <c r="A168" s="158" t="s">
        <v>897</v>
      </c>
      <c r="B168" s="1" t="s">
        <v>878</v>
      </c>
      <c r="C168" s="1" t="s">
        <v>39</v>
      </c>
      <c r="D168" s="1" t="s">
        <v>879</v>
      </c>
      <c r="E168" s="336" t="s">
        <v>48</v>
      </c>
      <c r="F168" s="164">
        <v>4</v>
      </c>
      <c r="G168" s="485" t="s">
        <v>969</v>
      </c>
      <c r="H168" s="485"/>
      <c r="I168" s="485"/>
      <c r="J168" s="486"/>
    </row>
    <row r="169" spans="1:10" ht="79.2" x14ac:dyDescent="0.25">
      <c r="A169" s="158" t="s">
        <v>898</v>
      </c>
      <c r="B169" s="1" t="s">
        <v>49</v>
      </c>
      <c r="C169" s="1" t="s">
        <v>15</v>
      </c>
      <c r="D169" s="1" t="s">
        <v>50</v>
      </c>
      <c r="E169" s="336" t="s">
        <v>31</v>
      </c>
      <c r="F169" s="164">
        <v>62.81</v>
      </c>
      <c r="G169" s="490" t="s">
        <v>967</v>
      </c>
      <c r="H169" s="490"/>
      <c r="I169" s="490"/>
      <c r="J169" s="491"/>
    </row>
    <row r="170" spans="1:10" x14ac:dyDescent="0.25">
      <c r="A170" s="145" t="s">
        <v>887</v>
      </c>
      <c r="B170" s="140" t="s">
        <v>11</v>
      </c>
      <c r="C170" s="140"/>
      <c r="D170" s="140" t="s">
        <v>52</v>
      </c>
      <c r="E170" s="141"/>
      <c r="F170" s="183"/>
      <c r="G170" s="492"/>
      <c r="H170" s="493"/>
      <c r="I170" s="493"/>
      <c r="J170" s="494"/>
    </row>
    <row r="171" spans="1:10" ht="51" customHeight="1" x14ac:dyDescent="0.25">
      <c r="A171" s="158" t="s">
        <v>899</v>
      </c>
      <c r="B171" s="1" t="s">
        <v>54</v>
      </c>
      <c r="C171" s="1" t="s">
        <v>15</v>
      </c>
      <c r="D171" s="1" t="s">
        <v>55</v>
      </c>
      <c r="E171" s="336" t="s">
        <v>17</v>
      </c>
      <c r="F171" s="164">
        <v>1114.45</v>
      </c>
      <c r="G171" s="490" t="s">
        <v>968</v>
      </c>
      <c r="H171" s="490"/>
      <c r="I171" s="490"/>
      <c r="J171" s="491"/>
    </row>
    <row r="172" spans="1:10" x14ac:dyDescent="0.25">
      <c r="A172" s="145" t="s">
        <v>888</v>
      </c>
      <c r="B172" s="140" t="s">
        <v>11</v>
      </c>
      <c r="C172" s="140"/>
      <c r="D172" s="140" t="s">
        <v>56</v>
      </c>
      <c r="E172" s="141"/>
      <c r="F172" s="183"/>
      <c r="G172" s="344"/>
      <c r="H172" s="345"/>
      <c r="I172" s="345"/>
      <c r="J172" s="346"/>
    </row>
    <row r="173" spans="1:10" ht="26.4" x14ac:dyDescent="0.25">
      <c r="A173" s="158" t="s">
        <v>900</v>
      </c>
      <c r="B173" s="1" t="s">
        <v>58</v>
      </c>
      <c r="C173" s="1" t="s">
        <v>39</v>
      </c>
      <c r="D173" s="1" t="s">
        <v>59</v>
      </c>
      <c r="E173" s="336" t="s">
        <v>60</v>
      </c>
      <c r="F173" s="164">
        <v>2</v>
      </c>
      <c r="G173" s="485" t="s">
        <v>970</v>
      </c>
      <c r="H173" s="485"/>
      <c r="I173" s="485"/>
      <c r="J173" s="486"/>
    </row>
    <row r="174" spans="1:10" x14ac:dyDescent="0.25">
      <c r="A174" s="158" t="s">
        <v>901</v>
      </c>
      <c r="B174" s="1" t="s">
        <v>61</v>
      </c>
      <c r="C174" s="1" t="s">
        <v>39</v>
      </c>
      <c r="D174" s="1" t="s">
        <v>62</v>
      </c>
      <c r="E174" s="336" t="s">
        <v>48</v>
      </c>
      <c r="F174" s="164">
        <v>4</v>
      </c>
      <c r="G174" s="485" t="s">
        <v>969</v>
      </c>
      <c r="H174" s="485"/>
      <c r="I174" s="485"/>
      <c r="J174" s="486"/>
    </row>
    <row r="175" spans="1:10" x14ac:dyDescent="0.25">
      <c r="A175" s="145" t="s">
        <v>1760</v>
      </c>
      <c r="B175" s="140" t="s">
        <v>11</v>
      </c>
      <c r="C175" s="140"/>
      <c r="D175" s="140" t="s">
        <v>63</v>
      </c>
      <c r="E175" s="141"/>
      <c r="F175" s="183"/>
      <c r="G175" s="344"/>
      <c r="H175" s="345"/>
      <c r="I175" s="345"/>
      <c r="J175" s="346"/>
    </row>
    <row r="176" spans="1:10" ht="56.25" customHeight="1" x14ac:dyDescent="0.25">
      <c r="A176" s="158" t="s">
        <v>1761</v>
      </c>
      <c r="B176" s="1" t="s">
        <v>64</v>
      </c>
      <c r="C176" s="1" t="s">
        <v>15</v>
      </c>
      <c r="D176" s="1" t="s">
        <v>65</v>
      </c>
      <c r="E176" s="336" t="s">
        <v>17</v>
      </c>
      <c r="F176" s="164">
        <v>1971.43</v>
      </c>
      <c r="G176" s="490" t="s">
        <v>962</v>
      </c>
      <c r="H176" s="490"/>
      <c r="I176" s="490"/>
      <c r="J176" s="491"/>
    </row>
    <row r="177" spans="1:10" x14ac:dyDescent="0.25">
      <c r="A177" s="282">
        <v>9</v>
      </c>
      <c r="B177" s="263" t="s">
        <v>11</v>
      </c>
      <c r="C177" s="263"/>
      <c r="D177" s="263" t="s">
        <v>880</v>
      </c>
      <c r="E177" s="264"/>
      <c r="F177" s="266"/>
      <c r="G177" s="172"/>
      <c r="H177" s="173"/>
      <c r="I177" s="173"/>
      <c r="J177" s="174"/>
    </row>
    <row r="178" spans="1:10" x14ac:dyDescent="0.25">
      <c r="A178" s="145" t="s">
        <v>902</v>
      </c>
      <c r="B178" s="140" t="s">
        <v>11</v>
      </c>
      <c r="C178" s="140"/>
      <c r="D178" s="140" t="s">
        <v>12</v>
      </c>
      <c r="E178" s="141"/>
      <c r="F178" s="183"/>
      <c r="G178" s="344"/>
      <c r="H178" s="345"/>
      <c r="I178" s="345"/>
      <c r="J178" s="346"/>
    </row>
    <row r="179" spans="1:10" ht="39.6" x14ac:dyDescent="0.25">
      <c r="A179" s="158" t="s">
        <v>908</v>
      </c>
      <c r="B179" s="1" t="s">
        <v>14</v>
      </c>
      <c r="C179" s="1" t="s">
        <v>15</v>
      </c>
      <c r="D179" s="1" t="s">
        <v>16</v>
      </c>
      <c r="E179" s="336" t="s">
        <v>17</v>
      </c>
      <c r="F179" s="164">
        <v>6</v>
      </c>
      <c r="G179" s="424" t="s">
        <v>808</v>
      </c>
      <c r="H179" s="425"/>
      <c r="I179" s="425"/>
      <c r="J179" s="426"/>
    </row>
    <row r="180" spans="1:10" ht="52.8" x14ac:dyDescent="0.25">
      <c r="A180" s="158" t="s">
        <v>909</v>
      </c>
      <c r="B180" s="1" t="s">
        <v>19</v>
      </c>
      <c r="C180" s="1" t="s">
        <v>15</v>
      </c>
      <c r="D180" s="1" t="s">
        <v>20</v>
      </c>
      <c r="E180" s="336" t="s">
        <v>17</v>
      </c>
      <c r="F180" s="164">
        <v>784.99</v>
      </c>
      <c r="G180" s="434" t="s">
        <v>1098</v>
      </c>
      <c r="H180" s="435"/>
      <c r="I180" s="435"/>
      <c r="J180" s="436"/>
    </row>
    <row r="181" spans="1:10" x14ac:dyDescent="0.25">
      <c r="A181" s="158" t="s">
        <v>910</v>
      </c>
      <c r="B181" s="1" t="s">
        <v>22</v>
      </c>
      <c r="C181" s="1" t="s">
        <v>23</v>
      </c>
      <c r="D181" s="1" t="s">
        <v>24</v>
      </c>
      <c r="E181" s="336" t="s">
        <v>17</v>
      </c>
      <c r="F181" s="164">
        <v>784.99</v>
      </c>
      <c r="G181" s="434" t="s">
        <v>1098</v>
      </c>
      <c r="H181" s="435"/>
      <c r="I181" s="435"/>
      <c r="J181" s="436"/>
    </row>
    <row r="182" spans="1:10" x14ac:dyDescent="0.25">
      <c r="A182" s="145" t="s">
        <v>903</v>
      </c>
      <c r="B182" s="140" t="s">
        <v>11</v>
      </c>
      <c r="C182" s="140"/>
      <c r="D182" s="140" t="s">
        <v>26</v>
      </c>
      <c r="E182" s="141"/>
      <c r="F182" s="183"/>
      <c r="G182" s="337"/>
      <c r="H182" s="338"/>
      <c r="I182" s="338"/>
      <c r="J182" s="339"/>
    </row>
    <row r="183" spans="1:10" x14ac:dyDescent="0.25">
      <c r="A183" s="158" t="s">
        <v>911</v>
      </c>
      <c r="B183" s="1" t="s">
        <v>28</v>
      </c>
      <c r="C183" s="1" t="s">
        <v>29</v>
      </c>
      <c r="D183" s="1" t="s">
        <v>30</v>
      </c>
      <c r="E183" s="336" t="s">
        <v>31</v>
      </c>
      <c r="F183" s="164">
        <v>78.489999999999995</v>
      </c>
      <c r="G183" s="434" t="s">
        <v>1090</v>
      </c>
      <c r="H183" s="435"/>
      <c r="I183" s="435"/>
      <c r="J183" s="436"/>
    </row>
    <row r="184" spans="1:10" ht="66" x14ac:dyDescent="0.25">
      <c r="A184" s="158" t="s">
        <v>912</v>
      </c>
      <c r="B184" s="1" t="s">
        <v>33</v>
      </c>
      <c r="C184" s="1" t="s">
        <v>15</v>
      </c>
      <c r="D184" s="1" t="s">
        <v>34</v>
      </c>
      <c r="E184" s="336" t="s">
        <v>31</v>
      </c>
      <c r="F184" s="164">
        <v>78.489999999999995</v>
      </c>
      <c r="G184" s="434" t="s">
        <v>1090</v>
      </c>
      <c r="H184" s="435"/>
      <c r="I184" s="435"/>
      <c r="J184" s="436"/>
    </row>
    <row r="185" spans="1:10" x14ac:dyDescent="0.25">
      <c r="A185" s="145" t="s">
        <v>904</v>
      </c>
      <c r="B185" s="140" t="s">
        <v>11</v>
      </c>
      <c r="C185" s="140"/>
      <c r="D185" s="140" t="s">
        <v>36</v>
      </c>
      <c r="E185" s="141"/>
      <c r="F185" s="183"/>
      <c r="G185" s="337"/>
      <c r="H185" s="338"/>
      <c r="I185" s="338"/>
      <c r="J185" s="339"/>
    </row>
    <row r="186" spans="1:10" ht="39.6" x14ac:dyDescent="0.25">
      <c r="A186" s="158" t="s">
        <v>913</v>
      </c>
      <c r="B186" s="1" t="s">
        <v>38</v>
      </c>
      <c r="C186" s="1" t="s">
        <v>39</v>
      </c>
      <c r="D186" s="1" t="s">
        <v>40</v>
      </c>
      <c r="E186" s="336" t="s">
        <v>41</v>
      </c>
      <c r="F186" s="164">
        <v>448.82</v>
      </c>
      <c r="G186" s="404" t="s">
        <v>1091</v>
      </c>
      <c r="H186" s="404"/>
      <c r="I186" s="404"/>
      <c r="J186" s="405"/>
    </row>
    <row r="187" spans="1:10" ht="79.2" x14ac:dyDescent="0.25">
      <c r="A187" s="158" t="s">
        <v>914</v>
      </c>
      <c r="B187" s="1" t="s">
        <v>43</v>
      </c>
      <c r="C187" s="1" t="s">
        <v>15</v>
      </c>
      <c r="D187" s="1" t="s">
        <v>44</v>
      </c>
      <c r="E187" s="336" t="s">
        <v>31</v>
      </c>
      <c r="F187" s="164">
        <v>47</v>
      </c>
      <c r="G187" s="404" t="s">
        <v>1092</v>
      </c>
      <c r="H187" s="404"/>
      <c r="I187" s="404"/>
      <c r="J187" s="405"/>
    </row>
    <row r="188" spans="1:10" ht="66" x14ac:dyDescent="0.25">
      <c r="A188" s="158" t="s">
        <v>915</v>
      </c>
      <c r="B188" s="1" t="s">
        <v>313</v>
      </c>
      <c r="C188" s="1" t="s">
        <v>15</v>
      </c>
      <c r="D188" s="1" t="s">
        <v>314</v>
      </c>
      <c r="E188" s="336" t="s">
        <v>41</v>
      </c>
      <c r="F188" s="164">
        <v>47</v>
      </c>
      <c r="G188" s="404" t="s">
        <v>1093</v>
      </c>
      <c r="H188" s="404"/>
      <c r="I188" s="404"/>
      <c r="J188" s="405"/>
    </row>
    <row r="189" spans="1:10" ht="26.4" x14ac:dyDescent="0.25">
      <c r="A189" s="158" t="s">
        <v>916</v>
      </c>
      <c r="B189" s="1" t="s">
        <v>46</v>
      </c>
      <c r="C189" s="1" t="s">
        <v>39</v>
      </c>
      <c r="D189" s="1" t="s">
        <v>47</v>
      </c>
      <c r="E189" s="336" t="s">
        <v>48</v>
      </c>
      <c r="F189" s="164">
        <v>2</v>
      </c>
      <c r="G189" s="404" t="s">
        <v>1094</v>
      </c>
      <c r="H189" s="404"/>
      <c r="I189" s="404"/>
      <c r="J189" s="405"/>
    </row>
    <row r="190" spans="1:10" ht="79.2" x14ac:dyDescent="0.25">
      <c r="A190" s="158" t="s">
        <v>917</v>
      </c>
      <c r="B190" s="1" t="s">
        <v>49</v>
      </c>
      <c r="C190" s="1" t="s">
        <v>15</v>
      </c>
      <c r="D190" s="1" t="s">
        <v>50</v>
      </c>
      <c r="E190" s="336" t="s">
        <v>31</v>
      </c>
      <c r="F190" s="164">
        <v>33.71</v>
      </c>
      <c r="G190" s="404" t="s">
        <v>1095</v>
      </c>
      <c r="H190" s="404"/>
      <c r="I190" s="404"/>
      <c r="J190" s="405"/>
    </row>
    <row r="191" spans="1:10" x14ac:dyDescent="0.25">
      <c r="A191" s="145" t="s">
        <v>905</v>
      </c>
      <c r="B191" s="140" t="s">
        <v>11</v>
      </c>
      <c r="C191" s="140"/>
      <c r="D191" s="140" t="s">
        <v>52</v>
      </c>
      <c r="E191" s="141"/>
      <c r="F191" s="183"/>
      <c r="G191" s="337"/>
      <c r="H191" s="338"/>
      <c r="I191" s="338"/>
      <c r="J191" s="339"/>
    </row>
    <row r="192" spans="1:10" ht="39.6" x14ac:dyDescent="0.25">
      <c r="A192" s="158" t="s">
        <v>918</v>
      </c>
      <c r="B192" s="1" t="s">
        <v>54</v>
      </c>
      <c r="C192" s="1" t="s">
        <v>15</v>
      </c>
      <c r="D192" s="1" t="s">
        <v>55</v>
      </c>
      <c r="E192" s="336" t="s">
        <v>17</v>
      </c>
      <c r="F192" s="164">
        <v>524.45000000000005</v>
      </c>
      <c r="G192" s="434" t="s">
        <v>1096</v>
      </c>
      <c r="H192" s="435"/>
      <c r="I192" s="435"/>
      <c r="J192" s="436"/>
    </row>
    <row r="193" spans="1:10" x14ac:dyDescent="0.25">
      <c r="A193" s="145" t="s">
        <v>906</v>
      </c>
      <c r="B193" s="140" t="s">
        <v>11</v>
      </c>
      <c r="C193" s="140"/>
      <c r="D193" s="140" t="s">
        <v>56</v>
      </c>
      <c r="E193" s="141"/>
      <c r="F193" s="183"/>
      <c r="G193" s="337"/>
      <c r="H193" s="338"/>
      <c r="I193" s="338"/>
      <c r="J193" s="339"/>
    </row>
    <row r="194" spans="1:10" ht="26.4" x14ac:dyDescent="0.25">
      <c r="A194" s="158" t="s">
        <v>1762</v>
      </c>
      <c r="B194" s="1" t="s">
        <v>58</v>
      </c>
      <c r="C194" s="1" t="s">
        <v>39</v>
      </c>
      <c r="D194" s="1" t="s">
        <v>59</v>
      </c>
      <c r="E194" s="336" t="s">
        <v>60</v>
      </c>
      <c r="F194" s="164">
        <v>2</v>
      </c>
      <c r="G194" s="448" t="s">
        <v>813</v>
      </c>
      <c r="H194" s="448"/>
      <c r="I194" s="448"/>
      <c r="J194" s="449"/>
    </row>
    <row r="195" spans="1:10" x14ac:dyDescent="0.25">
      <c r="A195" s="158" t="s">
        <v>1763</v>
      </c>
      <c r="B195" s="1" t="s">
        <v>61</v>
      </c>
      <c r="C195" s="1" t="s">
        <v>39</v>
      </c>
      <c r="D195" s="1" t="s">
        <v>62</v>
      </c>
      <c r="E195" s="336" t="s">
        <v>48</v>
      </c>
      <c r="F195" s="164">
        <v>2</v>
      </c>
      <c r="G195" s="448" t="s">
        <v>1097</v>
      </c>
      <c r="H195" s="448"/>
      <c r="I195" s="448"/>
      <c r="J195" s="449"/>
    </row>
    <row r="196" spans="1:10" x14ac:dyDescent="0.25">
      <c r="A196" s="145" t="s">
        <v>907</v>
      </c>
      <c r="B196" s="140" t="s">
        <v>11</v>
      </c>
      <c r="C196" s="140"/>
      <c r="D196" s="140" t="s">
        <v>63</v>
      </c>
      <c r="E196" s="141"/>
      <c r="F196" s="183"/>
      <c r="G196" s="337"/>
      <c r="H196" s="338"/>
      <c r="I196" s="338"/>
      <c r="J196" s="339"/>
    </row>
    <row r="197" spans="1:10" ht="26.4" x14ac:dyDescent="0.25">
      <c r="A197" s="562" t="s">
        <v>1764</v>
      </c>
      <c r="B197" s="1" t="s">
        <v>64</v>
      </c>
      <c r="C197" s="1" t="s">
        <v>15</v>
      </c>
      <c r="D197" s="1" t="s">
        <v>65</v>
      </c>
      <c r="E197" s="336" t="s">
        <v>17</v>
      </c>
      <c r="F197" s="164">
        <v>784.99</v>
      </c>
      <c r="G197" s="434" t="s">
        <v>1098</v>
      </c>
      <c r="H197" s="435"/>
      <c r="I197" s="435"/>
      <c r="J197" s="436"/>
    </row>
    <row r="198" spans="1:10" x14ac:dyDescent="0.25">
      <c r="A198" s="282">
        <v>10</v>
      </c>
      <c r="B198" s="263" t="s">
        <v>11</v>
      </c>
      <c r="C198" s="263"/>
      <c r="D198" s="263" t="s">
        <v>881</v>
      </c>
      <c r="E198" s="264"/>
      <c r="F198" s="266"/>
      <c r="G198" s="277"/>
      <c r="H198" s="278"/>
      <c r="I198" s="278"/>
      <c r="J198" s="279"/>
    </row>
    <row r="199" spans="1:10" x14ac:dyDescent="0.25">
      <c r="A199" s="145" t="s">
        <v>1369</v>
      </c>
      <c r="B199" s="140" t="s">
        <v>11</v>
      </c>
      <c r="C199" s="140"/>
      <c r="D199" s="140" t="s">
        <v>12</v>
      </c>
      <c r="E199" s="141"/>
      <c r="F199" s="142"/>
      <c r="G199" s="337"/>
      <c r="H199" s="338"/>
      <c r="I199" s="338"/>
      <c r="J199" s="339"/>
    </row>
    <row r="200" spans="1:10" ht="39.6" x14ac:dyDescent="0.25">
      <c r="A200" s="158" t="s">
        <v>1370</v>
      </c>
      <c r="B200" s="1" t="s">
        <v>14</v>
      </c>
      <c r="C200" s="1" t="s">
        <v>15</v>
      </c>
      <c r="D200" s="1" t="s">
        <v>16</v>
      </c>
      <c r="E200" s="336" t="s">
        <v>17</v>
      </c>
      <c r="F200" s="164">
        <v>6</v>
      </c>
      <c r="G200" s="399" t="s">
        <v>808</v>
      </c>
      <c r="H200" s="399"/>
      <c r="I200" s="399"/>
      <c r="J200" s="400"/>
    </row>
    <row r="201" spans="1:10" ht="113.4" customHeight="1" x14ac:dyDescent="0.25">
      <c r="A201" s="158" t="s">
        <v>1371</v>
      </c>
      <c r="B201" s="1" t="s">
        <v>19</v>
      </c>
      <c r="C201" s="1" t="s">
        <v>15</v>
      </c>
      <c r="D201" s="1" t="s">
        <v>20</v>
      </c>
      <c r="E201" s="336" t="s">
        <v>17</v>
      </c>
      <c r="F201" s="164">
        <v>9404.9</v>
      </c>
      <c r="G201" s="404" t="s">
        <v>1384</v>
      </c>
      <c r="H201" s="404"/>
      <c r="I201" s="404"/>
      <c r="J201" s="405"/>
    </row>
    <row r="202" spans="1:10" ht="129.6" customHeight="1" x14ac:dyDescent="0.25">
      <c r="A202" s="158" t="s">
        <v>1372</v>
      </c>
      <c r="B202" s="1" t="s">
        <v>22</v>
      </c>
      <c r="C202" s="1" t="s">
        <v>23</v>
      </c>
      <c r="D202" s="1" t="s">
        <v>24</v>
      </c>
      <c r="E202" s="336" t="s">
        <v>17</v>
      </c>
      <c r="F202" s="164">
        <v>9404.9</v>
      </c>
      <c r="G202" s="404" t="s">
        <v>1384</v>
      </c>
      <c r="H202" s="404"/>
      <c r="I202" s="404"/>
      <c r="J202" s="405"/>
    </row>
    <row r="203" spans="1:10" x14ac:dyDescent="0.25">
      <c r="A203" s="145" t="s">
        <v>1373</v>
      </c>
      <c r="B203" s="140" t="s">
        <v>11</v>
      </c>
      <c r="C203" s="140"/>
      <c r="D203" s="140" t="s">
        <v>26</v>
      </c>
      <c r="E203" s="141"/>
      <c r="F203" s="183"/>
      <c r="G203" s="337"/>
      <c r="H203" s="338"/>
      <c r="I203" s="338"/>
      <c r="J203" s="339"/>
    </row>
    <row r="204" spans="1:10" x14ac:dyDescent="0.25">
      <c r="A204" s="158" t="s">
        <v>1374</v>
      </c>
      <c r="B204" s="1" t="s">
        <v>28</v>
      </c>
      <c r="C204" s="1" t="s">
        <v>29</v>
      </c>
      <c r="D204" s="1" t="s">
        <v>30</v>
      </c>
      <c r="E204" s="336" t="s">
        <v>31</v>
      </c>
      <c r="F204" s="164">
        <v>940.49</v>
      </c>
      <c r="G204" s="448" t="s">
        <v>1383</v>
      </c>
      <c r="H204" s="448"/>
      <c r="I204" s="448"/>
      <c r="J204" s="449"/>
    </row>
    <row r="205" spans="1:10" ht="66" x14ac:dyDescent="0.25">
      <c r="A205" s="158" t="s">
        <v>1375</v>
      </c>
      <c r="B205" s="1" t="s">
        <v>33</v>
      </c>
      <c r="C205" s="1" t="s">
        <v>15</v>
      </c>
      <c r="D205" s="1" t="s">
        <v>34</v>
      </c>
      <c r="E205" s="336" t="s">
        <v>31</v>
      </c>
      <c r="F205" s="164">
        <v>940.49</v>
      </c>
      <c r="G205" s="448" t="s">
        <v>1383</v>
      </c>
      <c r="H205" s="448"/>
      <c r="I205" s="448"/>
      <c r="J205" s="449"/>
    </row>
    <row r="206" spans="1:10" x14ac:dyDescent="0.25">
      <c r="A206" s="145" t="s">
        <v>1376</v>
      </c>
      <c r="B206" s="140" t="s">
        <v>11</v>
      </c>
      <c r="C206" s="140"/>
      <c r="D206" s="140" t="s">
        <v>36</v>
      </c>
      <c r="E206" s="141"/>
      <c r="F206" s="183"/>
      <c r="G206" s="280"/>
      <c r="H206" s="280"/>
      <c r="I206" s="280"/>
      <c r="J206" s="281"/>
    </row>
    <row r="207" spans="1:10" ht="129.6" customHeight="1" x14ac:dyDescent="0.25">
      <c r="A207" s="158" t="s">
        <v>1377</v>
      </c>
      <c r="B207" s="1" t="s">
        <v>38</v>
      </c>
      <c r="C207" s="1" t="s">
        <v>39</v>
      </c>
      <c r="D207" s="1" t="s">
        <v>40</v>
      </c>
      <c r="E207" s="336" t="s">
        <v>41</v>
      </c>
      <c r="F207" s="164">
        <v>2413.98</v>
      </c>
      <c r="G207" s="404" t="s">
        <v>1385</v>
      </c>
      <c r="H207" s="404"/>
      <c r="I207" s="404"/>
      <c r="J207" s="405"/>
    </row>
    <row r="208" spans="1:10" x14ac:dyDescent="0.25">
      <c r="A208" s="145" t="s">
        <v>1378</v>
      </c>
      <c r="B208" s="140" t="s">
        <v>11</v>
      </c>
      <c r="C208" s="140"/>
      <c r="D208" s="140" t="s">
        <v>52</v>
      </c>
      <c r="E208" s="141"/>
      <c r="F208" s="183"/>
      <c r="G208" s="280"/>
      <c r="H208" s="280"/>
      <c r="I208" s="280"/>
      <c r="J208" s="281"/>
    </row>
    <row r="209" spans="1:10" ht="128.4" customHeight="1" x14ac:dyDescent="0.25">
      <c r="A209" s="158" t="s">
        <v>1379</v>
      </c>
      <c r="B209" s="1" t="s">
        <v>54</v>
      </c>
      <c r="C209" s="1" t="s">
        <v>15</v>
      </c>
      <c r="D209" s="1" t="s">
        <v>55</v>
      </c>
      <c r="E209" s="336" t="s">
        <v>17</v>
      </c>
      <c r="F209" s="164">
        <v>6751.56</v>
      </c>
      <c r="G209" s="404" t="s">
        <v>1386</v>
      </c>
      <c r="H209" s="404"/>
      <c r="I209" s="404"/>
      <c r="J209" s="405"/>
    </row>
    <row r="210" spans="1:10" x14ac:dyDescent="0.25">
      <c r="A210" s="145" t="s">
        <v>1765</v>
      </c>
      <c r="B210" s="140" t="s">
        <v>11</v>
      </c>
      <c r="C210" s="140"/>
      <c r="D210" s="140" t="s">
        <v>56</v>
      </c>
      <c r="E210" s="141"/>
      <c r="F210" s="183"/>
      <c r="G210" s="337"/>
      <c r="H210" s="338"/>
      <c r="I210" s="338"/>
      <c r="J210" s="339"/>
    </row>
    <row r="211" spans="1:10" ht="26.4" x14ac:dyDescent="0.25">
      <c r="A211" s="158" t="s">
        <v>1380</v>
      </c>
      <c r="B211" s="1" t="s">
        <v>58</v>
      </c>
      <c r="C211" s="1" t="s">
        <v>39</v>
      </c>
      <c r="D211" s="1" t="s">
        <v>59</v>
      </c>
      <c r="E211" s="336" t="s">
        <v>60</v>
      </c>
      <c r="F211" s="164">
        <v>3</v>
      </c>
      <c r="G211" s="430" t="s">
        <v>995</v>
      </c>
      <c r="H211" s="448"/>
      <c r="I211" s="448"/>
      <c r="J211" s="449"/>
    </row>
    <row r="212" spans="1:10" x14ac:dyDescent="0.25">
      <c r="A212" s="158" t="s">
        <v>1381</v>
      </c>
      <c r="B212" s="1" t="s">
        <v>61</v>
      </c>
      <c r="C212" s="1" t="s">
        <v>39</v>
      </c>
      <c r="D212" s="1" t="s">
        <v>62</v>
      </c>
      <c r="E212" s="336" t="s">
        <v>48</v>
      </c>
      <c r="F212" s="164">
        <v>5</v>
      </c>
      <c r="G212" s="450" t="s">
        <v>1099</v>
      </c>
      <c r="H212" s="450"/>
      <c r="I212" s="450"/>
      <c r="J212" s="451"/>
    </row>
    <row r="213" spans="1:10" x14ac:dyDescent="0.25">
      <c r="A213" s="145" t="s">
        <v>1766</v>
      </c>
      <c r="B213" s="140" t="s">
        <v>11</v>
      </c>
      <c r="C213" s="140"/>
      <c r="D213" s="140" t="s">
        <v>63</v>
      </c>
      <c r="E213" s="141"/>
      <c r="F213" s="183"/>
      <c r="G213" s="337"/>
      <c r="H213" s="338"/>
      <c r="I213" s="338"/>
      <c r="J213" s="339"/>
    </row>
    <row r="214" spans="1:10" ht="150" customHeight="1" x14ac:dyDescent="0.25">
      <c r="A214" s="158" t="s">
        <v>1382</v>
      </c>
      <c r="B214" s="1" t="s">
        <v>64</v>
      </c>
      <c r="C214" s="1" t="s">
        <v>15</v>
      </c>
      <c r="D214" s="1" t="s">
        <v>65</v>
      </c>
      <c r="E214" s="336" t="s">
        <v>17</v>
      </c>
      <c r="F214" s="164">
        <v>9404.9</v>
      </c>
      <c r="G214" s="404" t="s">
        <v>1384</v>
      </c>
      <c r="H214" s="404"/>
      <c r="I214" s="404"/>
      <c r="J214" s="405"/>
    </row>
    <row r="215" spans="1:10" x14ac:dyDescent="0.25">
      <c r="A215" s="282">
        <v>11</v>
      </c>
      <c r="B215" s="263" t="s">
        <v>11</v>
      </c>
      <c r="C215" s="263"/>
      <c r="D215" s="263" t="s">
        <v>882</v>
      </c>
      <c r="E215" s="264"/>
      <c r="F215" s="266"/>
      <c r="G215" s="277"/>
      <c r="H215" s="278"/>
      <c r="I215" s="278"/>
      <c r="J215" s="279"/>
    </row>
    <row r="216" spans="1:10" x14ac:dyDescent="0.25">
      <c r="A216" s="145" t="s">
        <v>919</v>
      </c>
      <c r="B216" s="140" t="s">
        <v>11</v>
      </c>
      <c r="C216" s="140"/>
      <c r="D216" s="140" t="s">
        <v>12</v>
      </c>
      <c r="E216" s="141"/>
      <c r="F216" s="142"/>
      <c r="G216" s="337"/>
      <c r="H216" s="338"/>
      <c r="I216" s="338"/>
      <c r="J216" s="339"/>
    </row>
    <row r="217" spans="1:10" ht="39.6" x14ac:dyDescent="0.25">
      <c r="A217" s="158" t="s">
        <v>920</v>
      </c>
      <c r="B217" s="1" t="s">
        <v>14</v>
      </c>
      <c r="C217" s="1" t="s">
        <v>15</v>
      </c>
      <c r="D217" s="1" t="s">
        <v>16</v>
      </c>
      <c r="E217" s="336" t="s">
        <v>17</v>
      </c>
      <c r="F217" s="164">
        <v>6</v>
      </c>
      <c r="G217" s="424" t="s">
        <v>808</v>
      </c>
      <c r="H217" s="425"/>
      <c r="I217" s="425"/>
      <c r="J217" s="426"/>
    </row>
    <row r="218" spans="1:10" ht="63.75" customHeight="1" x14ac:dyDescent="0.25">
      <c r="A218" s="158" t="s">
        <v>921</v>
      </c>
      <c r="B218" s="1" t="s">
        <v>19</v>
      </c>
      <c r="C218" s="1" t="s">
        <v>15</v>
      </c>
      <c r="D218" s="1" t="s">
        <v>20</v>
      </c>
      <c r="E218" s="336" t="s">
        <v>17</v>
      </c>
      <c r="F218" s="164">
        <v>1395.53</v>
      </c>
      <c r="G218" s="404" t="s">
        <v>1100</v>
      </c>
      <c r="H218" s="404"/>
      <c r="I218" s="404"/>
      <c r="J218" s="405"/>
    </row>
    <row r="219" spans="1:10" x14ac:dyDescent="0.25">
      <c r="A219" s="158" t="s">
        <v>922</v>
      </c>
      <c r="B219" s="1" t="s">
        <v>22</v>
      </c>
      <c r="C219" s="1" t="s">
        <v>23</v>
      </c>
      <c r="D219" s="1" t="s">
        <v>24</v>
      </c>
      <c r="E219" s="336" t="s">
        <v>17</v>
      </c>
      <c r="F219" s="164">
        <v>1395.53</v>
      </c>
      <c r="G219" s="404" t="s">
        <v>1100</v>
      </c>
      <c r="H219" s="404"/>
      <c r="I219" s="404"/>
      <c r="J219" s="405"/>
    </row>
    <row r="220" spans="1:10" x14ac:dyDescent="0.25">
      <c r="A220" s="145" t="s">
        <v>923</v>
      </c>
      <c r="B220" s="140" t="s">
        <v>11</v>
      </c>
      <c r="C220" s="140"/>
      <c r="D220" s="140" t="s">
        <v>26</v>
      </c>
      <c r="E220" s="141"/>
      <c r="F220" s="183"/>
      <c r="G220" s="337"/>
      <c r="H220" s="338"/>
      <c r="I220" s="338"/>
      <c r="J220" s="339"/>
    </row>
    <row r="221" spans="1:10" x14ac:dyDescent="0.25">
      <c r="A221" s="158" t="s">
        <v>924</v>
      </c>
      <c r="B221" s="1" t="s">
        <v>28</v>
      </c>
      <c r="C221" s="1" t="s">
        <v>29</v>
      </c>
      <c r="D221" s="1" t="s">
        <v>30</v>
      </c>
      <c r="E221" s="336" t="s">
        <v>31</v>
      </c>
      <c r="F221" s="164">
        <v>139.55000000000001</v>
      </c>
      <c r="G221" s="445" t="s">
        <v>1101</v>
      </c>
      <c r="H221" s="446"/>
      <c r="I221" s="446"/>
      <c r="J221" s="447"/>
    </row>
    <row r="222" spans="1:10" ht="66" x14ac:dyDescent="0.25">
      <c r="A222" s="158" t="s">
        <v>925</v>
      </c>
      <c r="B222" s="1" t="s">
        <v>33</v>
      </c>
      <c r="C222" s="1" t="s">
        <v>15</v>
      </c>
      <c r="D222" s="1" t="s">
        <v>34</v>
      </c>
      <c r="E222" s="336" t="s">
        <v>31</v>
      </c>
      <c r="F222" s="164">
        <v>139.55000000000001</v>
      </c>
      <c r="G222" s="445" t="s">
        <v>1101</v>
      </c>
      <c r="H222" s="446"/>
      <c r="I222" s="446"/>
      <c r="J222" s="447"/>
    </row>
    <row r="223" spans="1:10" x14ac:dyDescent="0.25">
      <c r="A223" s="145" t="s">
        <v>926</v>
      </c>
      <c r="B223" s="140" t="s">
        <v>11</v>
      </c>
      <c r="C223" s="140"/>
      <c r="D223" s="140" t="s">
        <v>36</v>
      </c>
      <c r="E223" s="141"/>
      <c r="F223" s="183"/>
      <c r="G223" s="337"/>
      <c r="H223" s="338"/>
      <c r="I223" s="338"/>
      <c r="J223" s="339"/>
    </row>
    <row r="224" spans="1:10" ht="39.6" x14ac:dyDescent="0.25">
      <c r="A224" s="158" t="s">
        <v>927</v>
      </c>
      <c r="B224" s="1" t="s">
        <v>38</v>
      </c>
      <c r="C224" s="1" t="s">
        <v>39</v>
      </c>
      <c r="D224" s="1" t="s">
        <v>40</v>
      </c>
      <c r="E224" s="336" t="s">
        <v>41</v>
      </c>
      <c r="F224" s="164">
        <v>362.2</v>
      </c>
      <c r="G224" s="404" t="s">
        <v>1102</v>
      </c>
      <c r="H224" s="404"/>
      <c r="I224" s="404"/>
      <c r="J224" s="405"/>
    </row>
    <row r="225" spans="1:10" ht="79.2" x14ac:dyDescent="0.25">
      <c r="A225" s="158" t="s">
        <v>928</v>
      </c>
      <c r="B225" s="1" t="s">
        <v>43</v>
      </c>
      <c r="C225" s="1" t="s">
        <v>15</v>
      </c>
      <c r="D225" s="1" t="s">
        <v>44</v>
      </c>
      <c r="E225" s="336" t="s">
        <v>31</v>
      </c>
      <c r="F225" s="164">
        <v>229</v>
      </c>
      <c r="G225" s="404" t="s">
        <v>1103</v>
      </c>
      <c r="H225" s="404"/>
      <c r="I225" s="404"/>
      <c r="J225" s="405"/>
    </row>
    <row r="226" spans="1:10" ht="66" x14ac:dyDescent="0.25">
      <c r="A226" s="158" t="s">
        <v>929</v>
      </c>
      <c r="B226" s="1" t="s">
        <v>313</v>
      </c>
      <c r="C226" s="1" t="s">
        <v>15</v>
      </c>
      <c r="D226" s="1" t="s">
        <v>314</v>
      </c>
      <c r="E226" s="336" t="s">
        <v>41</v>
      </c>
      <c r="F226" s="164">
        <v>229</v>
      </c>
      <c r="G226" s="404" t="s">
        <v>1104</v>
      </c>
      <c r="H226" s="404"/>
      <c r="I226" s="404"/>
      <c r="J226" s="405"/>
    </row>
    <row r="227" spans="1:10" ht="26.4" x14ac:dyDescent="0.25">
      <c r="A227" s="158" t="s">
        <v>930</v>
      </c>
      <c r="B227" s="1" t="s">
        <v>46</v>
      </c>
      <c r="C227" s="1" t="s">
        <v>39</v>
      </c>
      <c r="D227" s="1" t="s">
        <v>47</v>
      </c>
      <c r="E227" s="336" t="s">
        <v>48</v>
      </c>
      <c r="F227" s="164">
        <v>13</v>
      </c>
      <c r="G227" s="404" t="s">
        <v>1105</v>
      </c>
      <c r="H227" s="404"/>
      <c r="I227" s="404"/>
      <c r="J227" s="405"/>
    </row>
    <row r="228" spans="1:10" ht="79.5" customHeight="1" x14ac:dyDescent="0.25">
      <c r="A228" s="158" t="s">
        <v>931</v>
      </c>
      <c r="B228" s="1" t="s">
        <v>49</v>
      </c>
      <c r="C228" s="1" t="s">
        <v>15</v>
      </c>
      <c r="D228" s="1" t="s">
        <v>50</v>
      </c>
      <c r="E228" s="336" t="s">
        <v>31</v>
      </c>
      <c r="F228" s="164">
        <v>33.71</v>
      </c>
      <c r="G228" s="404" t="s">
        <v>1106</v>
      </c>
      <c r="H228" s="404"/>
      <c r="I228" s="404"/>
      <c r="J228" s="405"/>
    </row>
    <row r="229" spans="1:10" x14ac:dyDescent="0.25">
      <c r="A229" s="145" t="s">
        <v>932</v>
      </c>
      <c r="B229" s="140" t="s">
        <v>11</v>
      </c>
      <c r="C229" s="140"/>
      <c r="D229" s="140" t="s">
        <v>52</v>
      </c>
      <c r="E229" s="141"/>
      <c r="F229" s="183"/>
      <c r="G229" s="337"/>
      <c r="H229" s="338"/>
      <c r="I229" s="338"/>
      <c r="J229" s="339"/>
    </row>
    <row r="230" spans="1:10" ht="39.6" x14ac:dyDescent="0.25">
      <c r="A230" s="158" t="s">
        <v>933</v>
      </c>
      <c r="B230" s="1" t="s">
        <v>54</v>
      </c>
      <c r="C230" s="1" t="s">
        <v>15</v>
      </c>
      <c r="D230" s="1" t="s">
        <v>55</v>
      </c>
      <c r="E230" s="336" t="s">
        <v>17</v>
      </c>
      <c r="F230" s="164">
        <v>960.89</v>
      </c>
      <c r="G230" s="437"/>
      <c r="H230" s="438"/>
      <c r="I230" s="438"/>
      <c r="J230" s="439"/>
    </row>
    <row r="231" spans="1:10" x14ac:dyDescent="0.25">
      <c r="A231" s="145" t="s">
        <v>1767</v>
      </c>
      <c r="B231" s="140" t="s">
        <v>11</v>
      </c>
      <c r="C231" s="140"/>
      <c r="D231" s="140" t="s">
        <v>56</v>
      </c>
      <c r="E231" s="141"/>
      <c r="F231" s="183"/>
      <c r="G231" s="337"/>
      <c r="H231" s="338"/>
      <c r="I231" s="338"/>
      <c r="J231" s="339"/>
    </row>
    <row r="232" spans="1:10" ht="26.4" x14ac:dyDescent="0.25">
      <c r="A232" s="158" t="s">
        <v>934</v>
      </c>
      <c r="B232" s="1" t="s">
        <v>58</v>
      </c>
      <c r="C232" s="1" t="s">
        <v>39</v>
      </c>
      <c r="D232" s="1" t="s">
        <v>59</v>
      </c>
      <c r="E232" s="336" t="s">
        <v>60</v>
      </c>
      <c r="F232" s="164">
        <v>1</v>
      </c>
      <c r="G232" s="445" t="s">
        <v>482</v>
      </c>
      <c r="H232" s="446"/>
      <c r="I232" s="446"/>
      <c r="J232" s="447"/>
    </row>
    <row r="233" spans="1:10" ht="27.75" customHeight="1" x14ac:dyDescent="0.25">
      <c r="A233" s="158" t="s">
        <v>935</v>
      </c>
      <c r="B233" s="1" t="s">
        <v>61</v>
      </c>
      <c r="C233" s="1" t="s">
        <v>39</v>
      </c>
      <c r="D233" s="1" t="s">
        <v>62</v>
      </c>
      <c r="E233" s="336" t="s">
        <v>48</v>
      </c>
      <c r="F233" s="164">
        <v>2</v>
      </c>
      <c r="G233" s="448" t="s">
        <v>1107</v>
      </c>
      <c r="H233" s="448"/>
      <c r="I233" s="448"/>
      <c r="J233" s="449"/>
    </row>
    <row r="234" spans="1:10" x14ac:dyDescent="0.25">
      <c r="A234" s="145" t="s">
        <v>1768</v>
      </c>
      <c r="B234" s="140" t="s">
        <v>11</v>
      </c>
      <c r="C234" s="140"/>
      <c r="D234" s="140" t="s">
        <v>63</v>
      </c>
      <c r="E234" s="141"/>
      <c r="F234" s="183"/>
      <c r="G234" s="337"/>
      <c r="H234" s="338"/>
      <c r="I234" s="338"/>
      <c r="J234" s="339"/>
    </row>
    <row r="235" spans="1:10" ht="26.4" x14ac:dyDescent="0.25">
      <c r="A235" s="158" t="s">
        <v>936</v>
      </c>
      <c r="B235" s="1" t="s">
        <v>64</v>
      </c>
      <c r="C235" s="1" t="s">
        <v>15</v>
      </c>
      <c r="D235" s="1" t="s">
        <v>65</v>
      </c>
      <c r="E235" s="336" t="s">
        <v>17</v>
      </c>
      <c r="F235" s="164">
        <v>1395.53</v>
      </c>
      <c r="G235" s="404" t="s">
        <v>1100</v>
      </c>
      <c r="H235" s="404"/>
      <c r="I235" s="404"/>
      <c r="J235" s="405"/>
    </row>
    <row r="236" spans="1:10" x14ac:dyDescent="0.25">
      <c r="A236" s="282">
        <v>12</v>
      </c>
      <c r="B236" s="263" t="s">
        <v>11</v>
      </c>
      <c r="C236" s="263"/>
      <c r="D236" s="263" t="s">
        <v>883</v>
      </c>
      <c r="E236" s="264"/>
      <c r="F236" s="266"/>
      <c r="G236" s="277"/>
      <c r="H236" s="278"/>
      <c r="I236" s="278"/>
      <c r="J236" s="279"/>
    </row>
    <row r="237" spans="1:10" x14ac:dyDescent="0.25">
      <c r="A237" s="145" t="s">
        <v>937</v>
      </c>
      <c r="B237" s="140" t="s">
        <v>11</v>
      </c>
      <c r="C237" s="140"/>
      <c r="D237" s="140" t="s">
        <v>12</v>
      </c>
      <c r="E237" s="141"/>
      <c r="F237" s="183"/>
      <c r="G237" s="337"/>
      <c r="H237" s="338"/>
      <c r="I237" s="338"/>
      <c r="J237" s="339"/>
    </row>
    <row r="238" spans="1:10" ht="39.6" x14ac:dyDescent="0.25">
      <c r="A238" s="158" t="s">
        <v>943</v>
      </c>
      <c r="B238" s="1" t="s">
        <v>14</v>
      </c>
      <c r="C238" s="1" t="s">
        <v>15</v>
      </c>
      <c r="D238" s="1" t="s">
        <v>16</v>
      </c>
      <c r="E238" s="336" t="s">
        <v>17</v>
      </c>
      <c r="F238" s="164">
        <v>6</v>
      </c>
      <c r="G238" s="424" t="s">
        <v>808</v>
      </c>
      <c r="H238" s="425"/>
      <c r="I238" s="425"/>
      <c r="J238" s="426"/>
    </row>
    <row r="239" spans="1:10" ht="68.25" customHeight="1" x14ac:dyDescent="0.25">
      <c r="A239" s="158" t="s">
        <v>944</v>
      </c>
      <c r="B239" s="1" t="s">
        <v>19</v>
      </c>
      <c r="C239" s="1" t="s">
        <v>15</v>
      </c>
      <c r="D239" s="1" t="s">
        <v>20</v>
      </c>
      <c r="E239" s="336" t="s">
        <v>17</v>
      </c>
      <c r="F239" s="164">
        <v>1173.1199999999999</v>
      </c>
      <c r="G239" s="404" t="s">
        <v>1108</v>
      </c>
      <c r="H239" s="404"/>
      <c r="I239" s="404"/>
      <c r="J239" s="405"/>
    </row>
    <row r="240" spans="1:10" ht="63" customHeight="1" x14ac:dyDescent="0.25">
      <c r="A240" s="158" t="s">
        <v>945</v>
      </c>
      <c r="B240" s="1" t="s">
        <v>22</v>
      </c>
      <c r="C240" s="1" t="s">
        <v>23</v>
      </c>
      <c r="D240" s="1" t="s">
        <v>24</v>
      </c>
      <c r="E240" s="336" t="s">
        <v>17</v>
      </c>
      <c r="F240" s="164">
        <v>1173.1199999999999</v>
      </c>
      <c r="G240" s="404" t="s">
        <v>1108</v>
      </c>
      <c r="H240" s="404"/>
      <c r="I240" s="404"/>
      <c r="J240" s="405"/>
    </row>
    <row r="241" spans="1:10" x14ac:dyDescent="0.25">
      <c r="A241" s="145" t="s">
        <v>938</v>
      </c>
      <c r="B241" s="140" t="s">
        <v>11</v>
      </c>
      <c r="C241" s="140"/>
      <c r="D241" s="140" t="s">
        <v>26</v>
      </c>
      <c r="E241" s="141"/>
      <c r="F241" s="183"/>
      <c r="G241" s="337"/>
      <c r="H241" s="338"/>
      <c r="I241" s="338"/>
      <c r="J241" s="339"/>
    </row>
    <row r="242" spans="1:10" x14ac:dyDescent="0.25">
      <c r="A242" s="158" t="s">
        <v>946</v>
      </c>
      <c r="B242" s="1" t="s">
        <v>28</v>
      </c>
      <c r="C242" s="1" t="s">
        <v>29</v>
      </c>
      <c r="D242" s="1" t="s">
        <v>30</v>
      </c>
      <c r="E242" s="336" t="s">
        <v>31</v>
      </c>
      <c r="F242" s="164">
        <v>117.31</v>
      </c>
      <c r="G242" s="448" t="s">
        <v>1109</v>
      </c>
      <c r="H242" s="448"/>
      <c r="I242" s="448"/>
      <c r="J242" s="449"/>
    </row>
    <row r="243" spans="1:10" ht="66" x14ac:dyDescent="0.25">
      <c r="A243" s="158" t="s">
        <v>947</v>
      </c>
      <c r="B243" s="1" t="s">
        <v>33</v>
      </c>
      <c r="C243" s="1" t="s">
        <v>15</v>
      </c>
      <c r="D243" s="1" t="s">
        <v>34</v>
      </c>
      <c r="E243" s="336" t="s">
        <v>31</v>
      </c>
      <c r="F243" s="164">
        <v>117.31</v>
      </c>
      <c r="G243" s="448" t="s">
        <v>1109</v>
      </c>
      <c r="H243" s="448"/>
      <c r="I243" s="448"/>
      <c r="J243" s="449"/>
    </row>
    <row r="244" spans="1:10" x14ac:dyDescent="0.25">
      <c r="A244" s="145" t="s">
        <v>939</v>
      </c>
      <c r="B244" s="140" t="s">
        <v>11</v>
      </c>
      <c r="C244" s="140"/>
      <c r="D244" s="140" t="s">
        <v>36</v>
      </c>
      <c r="E244" s="141"/>
      <c r="F244" s="183"/>
      <c r="G244" s="337"/>
      <c r="H244" s="338"/>
      <c r="I244" s="338"/>
      <c r="J244" s="339"/>
    </row>
    <row r="245" spans="1:10" ht="84.75" customHeight="1" x14ac:dyDescent="0.25">
      <c r="A245" s="158" t="s">
        <v>948</v>
      </c>
      <c r="B245" s="1" t="s">
        <v>38</v>
      </c>
      <c r="C245" s="1" t="s">
        <v>39</v>
      </c>
      <c r="D245" s="1" t="s">
        <v>40</v>
      </c>
      <c r="E245" s="336" t="s">
        <v>41</v>
      </c>
      <c r="F245" s="164">
        <v>320.8</v>
      </c>
      <c r="G245" s="404" t="s">
        <v>1110</v>
      </c>
      <c r="H245" s="404"/>
      <c r="I245" s="404"/>
      <c r="J245" s="405"/>
    </row>
    <row r="246" spans="1:10" ht="94.5" customHeight="1" x14ac:dyDescent="0.25">
      <c r="A246" s="158" t="s">
        <v>949</v>
      </c>
      <c r="B246" s="1" t="s">
        <v>43</v>
      </c>
      <c r="C246" s="1" t="s">
        <v>15</v>
      </c>
      <c r="D246" s="1" t="s">
        <v>44</v>
      </c>
      <c r="E246" s="336" t="s">
        <v>31</v>
      </c>
      <c r="F246" s="164">
        <v>267.83999999999997</v>
      </c>
      <c r="G246" s="404" t="s">
        <v>1111</v>
      </c>
      <c r="H246" s="404"/>
      <c r="I246" s="404"/>
      <c r="J246" s="405"/>
    </row>
    <row r="247" spans="1:10" ht="66.75" customHeight="1" x14ac:dyDescent="0.25">
      <c r="A247" s="158" t="s">
        <v>950</v>
      </c>
      <c r="B247" s="1" t="s">
        <v>380</v>
      </c>
      <c r="C247" s="1" t="s">
        <v>15</v>
      </c>
      <c r="D247" s="1" t="s">
        <v>381</v>
      </c>
      <c r="E247" s="336" t="s">
        <v>41</v>
      </c>
      <c r="F247" s="164">
        <v>186</v>
      </c>
      <c r="G247" s="404" t="s">
        <v>1112</v>
      </c>
      <c r="H247" s="404"/>
      <c r="I247" s="404"/>
      <c r="J247" s="405"/>
    </row>
    <row r="248" spans="1:10" ht="26.4" x14ac:dyDescent="0.25">
      <c r="A248" s="158" t="s">
        <v>951</v>
      </c>
      <c r="B248" s="1" t="s">
        <v>878</v>
      </c>
      <c r="C248" s="1" t="s">
        <v>39</v>
      </c>
      <c r="D248" s="1" t="s">
        <v>879</v>
      </c>
      <c r="E248" s="336" t="s">
        <v>48</v>
      </c>
      <c r="F248" s="164">
        <v>15</v>
      </c>
      <c r="G248" s="404" t="s">
        <v>1113</v>
      </c>
      <c r="H248" s="404"/>
      <c r="I248" s="404"/>
      <c r="J248" s="405"/>
    </row>
    <row r="249" spans="1:10" ht="116.25" customHeight="1" x14ac:dyDescent="0.25">
      <c r="A249" s="158" t="s">
        <v>952</v>
      </c>
      <c r="B249" s="1" t="s">
        <v>49</v>
      </c>
      <c r="C249" s="1" t="s">
        <v>15</v>
      </c>
      <c r="D249" s="1" t="s">
        <v>50</v>
      </c>
      <c r="E249" s="336" t="s">
        <v>31</v>
      </c>
      <c r="F249" s="164">
        <v>174.39</v>
      </c>
      <c r="G249" s="404" t="s">
        <v>1114</v>
      </c>
      <c r="H249" s="404"/>
      <c r="I249" s="404"/>
      <c r="J249" s="405"/>
    </row>
    <row r="250" spans="1:10" x14ac:dyDescent="0.25">
      <c r="A250" s="145" t="s">
        <v>940</v>
      </c>
      <c r="B250" s="140" t="s">
        <v>11</v>
      </c>
      <c r="C250" s="140"/>
      <c r="D250" s="140" t="s">
        <v>52</v>
      </c>
      <c r="E250" s="141"/>
      <c r="F250" s="183"/>
      <c r="G250" s="337"/>
      <c r="H250" s="338"/>
      <c r="I250" s="338"/>
      <c r="J250" s="339"/>
    </row>
    <row r="251" spans="1:10" ht="71.25" customHeight="1" x14ac:dyDescent="0.25">
      <c r="A251" s="158" t="s">
        <v>953</v>
      </c>
      <c r="B251" s="1" t="s">
        <v>54</v>
      </c>
      <c r="C251" s="1" t="s">
        <v>15</v>
      </c>
      <c r="D251" s="1" t="s">
        <v>55</v>
      </c>
      <c r="E251" s="336" t="s">
        <v>17</v>
      </c>
      <c r="F251" s="164">
        <v>788.17</v>
      </c>
      <c r="G251" s="416" t="s">
        <v>1115</v>
      </c>
      <c r="H251" s="417"/>
      <c r="I251" s="417"/>
      <c r="J251" s="418"/>
    </row>
    <row r="252" spans="1:10" x14ac:dyDescent="0.25">
      <c r="A252" s="145" t="s">
        <v>941</v>
      </c>
      <c r="B252" s="140" t="s">
        <v>11</v>
      </c>
      <c r="C252" s="140"/>
      <c r="D252" s="140" t="s">
        <v>56</v>
      </c>
      <c r="E252" s="141"/>
      <c r="F252" s="183"/>
      <c r="G252" s="337"/>
      <c r="H252" s="338"/>
      <c r="I252" s="338"/>
      <c r="J252" s="339"/>
    </row>
    <row r="253" spans="1:10" ht="26.4" x14ac:dyDescent="0.25">
      <c r="A253" s="158" t="s">
        <v>954</v>
      </c>
      <c r="B253" s="1" t="s">
        <v>58</v>
      </c>
      <c r="C253" s="1" t="s">
        <v>39</v>
      </c>
      <c r="D253" s="1" t="s">
        <v>59</v>
      </c>
      <c r="E253" s="336" t="s">
        <v>60</v>
      </c>
      <c r="F253" s="164">
        <v>1</v>
      </c>
      <c r="G253" s="445" t="s">
        <v>482</v>
      </c>
      <c r="H253" s="446"/>
      <c r="I253" s="446"/>
      <c r="J253" s="447"/>
    </row>
    <row r="254" spans="1:10" x14ac:dyDescent="0.25">
      <c r="A254" s="158" t="s">
        <v>955</v>
      </c>
      <c r="B254" s="1" t="s">
        <v>61</v>
      </c>
      <c r="C254" s="1" t="s">
        <v>39</v>
      </c>
      <c r="D254" s="1" t="s">
        <v>62</v>
      </c>
      <c r="E254" s="336" t="s">
        <v>48</v>
      </c>
      <c r="F254" s="164">
        <v>3</v>
      </c>
      <c r="G254" s="445" t="s">
        <v>1116</v>
      </c>
      <c r="H254" s="446"/>
      <c r="I254" s="446"/>
      <c r="J254" s="447"/>
    </row>
    <row r="255" spans="1:10" x14ac:dyDescent="0.25">
      <c r="A255" s="145" t="s">
        <v>942</v>
      </c>
      <c r="B255" s="140" t="s">
        <v>11</v>
      </c>
      <c r="C255" s="140"/>
      <c r="D255" s="140" t="s">
        <v>63</v>
      </c>
      <c r="E255" s="141"/>
      <c r="F255" s="183"/>
      <c r="G255" s="337"/>
      <c r="H255" s="338"/>
      <c r="I255" s="338"/>
      <c r="J255" s="339"/>
    </row>
    <row r="256" spans="1:10" ht="36" customHeight="1" x14ac:dyDescent="0.25">
      <c r="A256" s="158" t="s">
        <v>956</v>
      </c>
      <c r="B256" s="1" t="s">
        <v>64</v>
      </c>
      <c r="C256" s="1" t="s">
        <v>15</v>
      </c>
      <c r="D256" s="1" t="s">
        <v>65</v>
      </c>
      <c r="E256" s="336" t="s">
        <v>17</v>
      </c>
      <c r="F256" s="164">
        <v>1173.1199999999999</v>
      </c>
      <c r="G256" s="404" t="s">
        <v>1108</v>
      </c>
      <c r="H256" s="404"/>
      <c r="I256" s="404"/>
      <c r="J256" s="405"/>
    </row>
    <row r="257" spans="1:10" ht="21.75" customHeight="1" x14ac:dyDescent="0.25">
      <c r="A257" s="282">
        <v>13</v>
      </c>
      <c r="B257" s="263" t="s">
        <v>11</v>
      </c>
      <c r="C257" s="263"/>
      <c r="D257" s="263" t="s">
        <v>976</v>
      </c>
      <c r="E257" s="264"/>
      <c r="F257" s="266"/>
      <c r="G257" s="452"/>
      <c r="H257" s="586"/>
      <c r="I257" s="586"/>
      <c r="J257" s="453"/>
    </row>
    <row r="258" spans="1:10" x14ac:dyDescent="0.25">
      <c r="A258" s="145" t="s">
        <v>977</v>
      </c>
      <c r="B258" s="140" t="s">
        <v>11</v>
      </c>
      <c r="C258" s="140"/>
      <c r="D258" s="140" t="s">
        <v>12</v>
      </c>
      <c r="E258" s="141"/>
      <c r="F258" s="142"/>
      <c r="G258" s="337"/>
      <c r="H258" s="338"/>
      <c r="I258" s="338"/>
      <c r="J258" s="339"/>
    </row>
    <row r="259" spans="1:10" ht="39.6" x14ac:dyDescent="0.25">
      <c r="A259" s="158" t="s">
        <v>983</v>
      </c>
      <c r="B259" s="1" t="s">
        <v>14</v>
      </c>
      <c r="C259" s="1" t="s">
        <v>15</v>
      </c>
      <c r="D259" s="1" t="s">
        <v>16</v>
      </c>
      <c r="E259" s="336" t="s">
        <v>17</v>
      </c>
      <c r="F259" s="164">
        <v>6</v>
      </c>
      <c r="G259" s="424" t="s">
        <v>808</v>
      </c>
      <c r="H259" s="425"/>
      <c r="I259" s="425"/>
      <c r="J259" s="426"/>
    </row>
    <row r="260" spans="1:10" ht="52.8" x14ac:dyDescent="0.25">
      <c r="A260" s="158" t="s">
        <v>984</v>
      </c>
      <c r="B260" s="1" t="s">
        <v>19</v>
      </c>
      <c r="C260" s="1" t="s">
        <v>15</v>
      </c>
      <c r="D260" s="1" t="s">
        <v>20</v>
      </c>
      <c r="E260" s="336" t="s">
        <v>17</v>
      </c>
      <c r="F260" s="164">
        <v>3361.1</v>
      </c>
      <c r="G260" s="404" t="s">
        <v>991</v>
      </c>
      <c r="H260" s="404"/>
      <c r="I260" s="404"/>
      <c r="J260" s="405"/>
    </row>
    <row r="261" spans="1:10" ht="48" customHeight="1" x14ac:dyDescent="0.25">
      <c r="A261" s="158" t="s">
        <v>985</v>
      </c>
      <c r="B261" s="1" t="s">
        <v>22</v>
      </c>
      <c r="C261" s="1" t="s">
        <v>23</v>
      </c>
      <c r="D261" s="1" t="s">
        <v>24</v>
      </c>
      <c r="E261" s="336" t="s">
        <v>17</v>
      </c>
      <c r="F261" s="164">
        <v>3361.1</v>
      </c>
      <c r="G261" s="404" t="s">
        <v>991</v>
      </c>
      <c r="H261" s="404"/>
      <c r="I261" s="404"/>
      <c r="J261" s="405"/>
    </row>
    <row r="262" spans="1:10" x14ac:dyDescent="0.25">
      <c r="A262" s="145" t="s">
        <v>978</v>
      </c>
      <c r="B262" s="140" t="s">
        <v>11</v>
      </c>
      <c r="C262" s="140"/>
      <c r="D262" s="140" t="s">
        <v>26</v>
      </c>
      <c r="E262" s="141"/>
      <c r="F262" s="183"/>
      <c r="G262" s="337"/>
      <c r="H262" s="338"/>
      <c r="I262" s="338"/>
      <c r="J262" s="339"/>
    </row>
    <row r="263" spans="1:10" ht="41.25" customHeight="1" x14ac:dyDescent="0.25">
      <c r="A263" s="158" t="s">
        <v>986</v>
      </c>
      <c r="B263" s="1" t="s">
        <v>28</v>
      </c>
      <c r="C263" s="1" t="s">
        <v>29</v>
      </c>
      <c r="D263" s="1" t="s">
        <v>30</v>
      </c>
      <c r="E263" s="336" t="s">
        <v>31</v>
      </c>
      <c r="F263" s="164">
        <v>672.22</v>
      </c>
      <c r="G263" s="404" t="s">
        <v>992</v>
      </c>
      <c r="H263" s="404"/>
      <c r="I263" s="404"/>
      <c r="J263" s="405"/>
    </row>
    <row r="264" spans="1:10" ht="63.75" customHeight="1" x14ac:dyDescent="0.25">
      <c r="A264" s="158" t="s">
        <v>987</v>
      </c>
      <c r="B264" s="1" t="s">
        <v>33</v>
      </c>
      <c r="C264" s="1" t="s">
        <v>15</v>
      </c>
      <c r="D264" s="1" t="s">
        <v>34</v>
      </c>
      <c r="E264" s="336" t="s">
        <v>31</v>
      </c>
      <c r="F264" s="164">
        <v>672.22</v>
      </c>
      <c r="G264" s="404" t="s">
        <v>992</v>
      </c>
      <c r="H264" s="404"/>
      <c r="I264" s="404"/>
      <c r="J264" s="405"/>
    </row>
    <row r="265" spans="1:10" x14ac:dyDescent="0.25">
      <c r="A265" s="145" t="s">
        <v>979</v>
      </c>
      <c r="B265" s="140" t="s">
        <v>11</v>
      </c>
      <c r="C265" s="140"/>
      <c r="D265" s="140" t="s">
        <v>36</v>
      </c>
      <c r="E265" s="141"/>
      <c r="F265" s="183"/>
      <c r="G265" s="337"/>
      <c r="H265" s="338"/>
      <c r="I265" s="338"/>
      <c r="J265" s="339"/>
    </row>
    <row r="266" spans="1:10" ht="51" customHeight="1" x14ac:dyDescent="0.25">
      <c r="A266" s="158" t="s">
        <v>988</v>
      </c>
      <c r="B266" s="1" t="s">
        <v>38</v>
      </c>
      <c r="C266" s="1" t="s">
        <v>39</v>
      </c>
      <c r="D266" s="1" t="s">
        <v>40</v>
      </c>
      <c r="E266" s="336" t="s">
        <v>41</v>
      </c>
      <c r="F266" s="164">
        <v>704</v>
      </c>
      <c r="G266" s="404" t="s">
        <v>993</v>
      </c>
      <c r="H266" s="404"/>
      <c r="I266" s="404"/>
      <c r="J266" s="405"/>
    </row>
    <row r="267" spans="1:10" x14ac:dyDescent="0.25">
      <c r="A267" s="145" t="s">
        <v>980</v>
      </c>
      <c r="B267" s="140" t="s">
        <v>11</v>
      </c>
      <c r="C267" s="140"/>
      <c r="D267" s="140" t="s">
        <v>52</v>
      </c>
      <c r="E267" s="141"/>
      <c r="F267" s="183"/>
      <c r="G267" s="337"/>
      <c r="H267" s="338"/>
      <c r="I267" s="338"/>
      <c r="J267" s="339"/>
    </row>
    <row r="268" spans="1:10" ht="39.6" x14ac:dyDescent="0.25">
      <c r="A268" s="158" t="s">
        <v>989</v>
      </c>
      <c r="B268" s="1" t="s">
        <v>54</v>
      </c>
      <c r="C268" s="1" t="s">
        <v>15</v>
      </c>
      <c r="D268" s="1" t="s">
        <v>55</v>
      </c>
      <c r="E268" s="336" t="s">
        <v>17</v>
      </c>
      <c r="F268" s="164">
        <v>2199.5</v>
      </c>
      <c r="G268" s="401" t="s">
        <v>994</v>
      </c>
      <c r="H268" s="402"/>
      <c r="I268" s="402"/>
      <c r="J268" s="403"/>
    </row>
    <row r="269" spans="1:10" x14ac:dyDescent="0.25">
      <c r="A269" s="145" t="s">
        <v>981</v>
      </c>
      <c r="B269" s="140" t="s">
        <v>11</v>
      </c>
      <c r="C269" s="140"/>
      <c r="D269" s="140" t="s">
        <v>56</v>
      </c>
      <c r="E269" s="141"/>
      <c r="F269" s="183"/>
      <c r="G269" s="337"/>
      <c r="H269" s="338"/>
      <c r="I269" s="338"/>
      <c r="J269" s="339"/>
    </row>
    <row r="270" spans="1:10" ht="26.4" x14ac:dyDescent="0.25">
      <c r="A270" s="158" t="s">
        <v>1769</v>
      </c>
      <c r="B270" s="1" t="s">
        <v>58</v>
      </c>
      <c r="C270" s="1" t="s">
        <v>39</v>
      </c>
      <c r="D270" s="1" t="s">
        <v>59</v>
      </c>
      <c r="E270" s="336" t="s">
        <v>60</v>
      </c>
      <c r="F270" s="164">
        <v>3</v>
      </c>
      <c r="G270" s="454" t="s">
        <v>995</v>
      </c>
      <c r="H270" s="454"/>
      <c r="I270" s="454"/>
      <c r="J270" s="455"/>
    </row>
    <row r="271" spans="1:10" x14ac:dyDescent="0.25">
      <c r="A271" s="145" t="s">
        <v>982</v>
      </c>
      <c r="B271" s="140" t="s">
        <v>11</v>
      </c>
      <c r="C271" s="140"/>
      <c r="D271" s="140" t="s">
        <v>63</v>
      </c>
      <c r="E271" s="141"/>
      <c r="F271" s="183"/>
      <c r="G271" s="337"/>
      <c r="H271" s="338"/>
      <c r="I271" s="338"/>
      <c r="J271" s="339"/>
    </row>
    <row r="272" spans="1:10" ht="41.25" customHeight="1" x14ac:dyDescent="0.25">
      <c r="A272" s="158" t="s">
        <v>990</v>
      </c>
      <c r="B272" s="1" t="s">
        <v>64</v>
      </c>
      <c r="C272" s="1" t="s">
        <v>15</v>
      </c>
      <c r="D272" s="1" t="s">
        <v>65</v>
      </c>
      <c r="E272" s="336" t="s">
        <v>17</v>
      </c>
      <c r="F272" s="164">
        <v>3361.1</v>
      </c>
      <c r="G272" s="404" t="s">
        <v>991</v>
      </c>
      <c r="H272" s="404"/>
      <c r="I272" s="404"/>
      <c r="J272" s="405"/>
    </row>
    <row r="273" spans="1:10" x14ac:dyDescent="0.25">
      <c r="A273" s="282">
        <v>14</v>
      </c>
      <c r="B273" s="263" t="s">
        <v>11</v>
      </c>
      <c r="C273" s="263"/>
      <c r="D273" s="263" t="s">
        <v>1000</v>
      </c>
      <c r="E273" s="264"/>
      <c r="F273" s="266"/>
      <c r="G273" s="452"/>
      <c r="H273" s="586"/>
      <c r="I273" s="586"/>
      <c r="J273" s="453"/>
    </row>
    <row r="274" spans="1:10" x14ac:dyDescent="0.25">
      <c r="A274" s="145" t="s">
        <v>1001</v>
      </c>
      <c r="B274" s="140" t="s">
        <v>11</v>
      </c>
      <c r="C274" s="140"/>
      <c r="D274" s="140" t="s">
        <v>12</v>
      </c>
      <c r="E274" s="141"/>
      <c r="F274" s="142"/>
      <c r="G274" s="337"/>
      <c r="H274" s="338"/>
      <c r="I274" s="338"/>
      <c r="J274" s="339"/>
    </row>
    <row r="275" spans="1:10" ht="39.6" x14ac:dyDescent="0.25">
      <c r="A275" s="158" t="s">
        <v>1002</v>
      </c>
      <c r="B275" s="1" t="s">
        <v>14</v>
      </c>
      <c r="C275" s="1" t="s">
        <v>15</v>
      </c>
      <c r="D275" s="1" t="s">
        <v>16</v>
      </c>
      <c r="E275" s="336" t="s">
        <v>17</v>
      </c>
      <c r="F275" s="164">
        <v>6</v>
      </c>
      <c r="G275" s="424" t="s">
        <v>808</v>
      </c>
      <c r="H275" s="425"/>
      <c r="I275" s="425"/>
      <c r="J275" s="426"/>
    </row>
    <row r="276" spans="1:10" ht="52.8" x14ac:dyDescent="0.25">
      <c r="A276" s="158" t="s">
        <v>1003</v>
      </c>
      <c r="B276" s="1" t="s">
        <v>19</v>
      </c>
      <c r="C276" s="1" t="s">
        <v>15</v>
      </c>
      <c r="D276" s="1" t="s">
        <v>20</v>
      </c>
      <c r="E276" s="336" t="s">
        <v>17</v>
      </c>
      <c r="F276" s="164">
        <v>3133.95</v>
      </c>
      <c r="G276" s="445" t="s">
        <v>1018</v>
      </c>
      <c r="H276" s="446"/>
      <c r="I276" s="446"/>
      <c r="J276" s="447"/>
    </row>
    <row r="277" spans="1:10" x14ac:dyDescent="0.25">
      <c r="A277" s="158" t="s">
        <v>1004</v>
      </c>
      <c r="B277" s="1" t="s">
        <v>22</v>
      </c>
      <c r="C277" s="1" t="s">
        <v>23</v>
      </c>
      <c r="D277" s="1" t="s">
        <v>24</v>
      </c>
      <c r="E277" s="336" t="s">
        <v>17</v>
      </c>
      <c r="F277" s="164">
        <v>3133.95</v>
      </c>
      <c r="G277" s="445" t="s">
        <v>1018</v>
      </c>
      <c r="H277" s="446"/>
      <c r="I277" s="446"/>
      <c r="J277" s="447"/>
    </row>
    <row r="278" spans="1:10" x14ac:dyDescent="0.25">
      <c r="A278" s="145" t="s">
        <v>1005</v>
      </c>
      <c r="B278" s="140" t="s">
        <v>11</v>
      </c>
      <c r="C278" s="140"/>
      <c r="D278" s="140" t="s">
        <v>26</v>
      </c>
      <c r="E278" s="141"/>
      <c r="F278" s="183"/>
      <c r="G278" s="337"/>
      <c r="H278" s="338"/>
      <c r="I278" s="338"/>
      <c r="J278" s="339"/>
    </row>
    <row r="279" spans="1:10" x14ac:dyDescent="0.25">
      <c r="A279" s="158" t="s">
        <v>1006</v>
      </c>
      <c r="B279" s="1" t="s">
        <v>28</v>
      </c>
      <c r="C279" s="1" t="s">
        <v>29</v>
      </c>
      <c r="D279" s="1" t="s">
        <v>30</v>
      </c>
      <c r="E279" s="336" t="s">
        <v>31</v>
      </c>
      <c r="F279" s="164">
        <v>470.09</v>
      </c>
      <c r="G279" s="456" t="s">
        <v>1019</v>
      </c>
      <c r="H279" s="457"/>
      <c r="I279" s="457"/>
      <c r="J279" s="458"/>
    </row>
    <row r="280" spans="1:10" ht="66" x14ac:dyDescent="0.25">
      <c r="A280" s="158" t="s">
        <v>1007</v>
      </c>
      <c r="B280" s="1" t="s">
        <v>33</v>
      </c>
      <c r="C280" s="1" t="s">
        <v>15</v>
      </c>
      <c r="D280" s="1" t="s">
        <v>34</v>
      </c>
      <c r="E280" s="336" t="s">
        <v>31</v>
      </c>
      <c r="F280" s="164">
        <v>470.09</v>
      </c>
      <c r="G280" s="445" t="s">
        <v>1019</v>
      </c>
      <c r="H280" s="446"/>
      <c r="I280" s="446"/>
      <c r="J280" s="447"/>
    </row>
    <row r="281" spans="1:10" x14ac:dyDescent="0.25">
      <c r="A281" s="145" t="s">
        <v>1008</v>
      </c>
      <c r="B281" s="140" t="s">
        <v>11</v>
      </c>
      <c r="C281" s="140"/>
      <c r="D281" s="140" t="s">
        <v>36</v>
      </c>
      <c r="E281" s="141"/>
      <c r="F281" s="183"/>
      <c r="G281" s="337"/>
      <c r="H281" s="338"/>
      <c r="I281" s="338"/>
      <c r="J281" s="339"/>
    </row>
    <row r="282" spans="1:10" ht="66.75" customHeight="1" x14ac:dyDescent="0.25">
      <c r="A282" s="158" t="s">
        <v>1009</v>
      </c>
      <c r="B282" s="1" t="s">
        <v>38</v>
      </c>
      <c r="C282" s="1" t="s">
        <v>39</v>
      </c>
      <c r="D282" s="1" t="s">
        <v>40</v>
      </c>
      <c r="E282" s="336" t="s">
        <v>41</v>
      </c>
      <c r="F282" s="164">
        <v>682.24</v>
      </c>
      <c r="G282" s="404" t="s">
        <v>1020</v>
      </c>
      <c r="H282" s="404"/>
      <c r="I282" s="404"/>
      <c r="J282" s="405"/>
    </row>
    <row r="283" spans="1:10" ht="79.2" x14ac:dyDescent="0.25">
      <c r="A283" s="158" t="s">
        <v>1010</v>
      </c>
      <c r="B283" s="1" t="s">
        <v>43</v>
      </c>
      <c r="C283" s="1" t="s">
        <v>15</v>
      </c>
      <c r="D283" s="1" t="s">
        <v>44</v>
      </c>
      <c r="E283" s="336" t="s">
        <v>31</v>
      </c>
      <c r="F283" s="164">
        <v>73.349999999999994</v>
      </c>
      <c r="G283" s="404" t="s">
        <v>1021</v>
      </c>
      <c r="H283" s="404"/>
      <c r="I283" s="404"/>
      <c r="J283" s="405"/>
    </row>
    <row r="284" spans="1:10" ht="66" x14ac:dyDescent="0.25">
      <c r="A284" s="158" t="s">
        <v>1011</v>
      </c>
      <c r="B284" s="1" t="s">
        <v>313</v>
      </c>
      <c r="C284" s="1" t="s">
        <v>15</v>
      </c>
      <c r="D284" s="1" t="s">
        <v>314</v>
      </c>
      <c r="E284" s="336" t="s">
        <v>41</v>
      </c>
      <c r="F284" s="164">
        <v>67</v>
      </c>
      <c r="G284" s="404" t="s">
        <v>1022</v>
      </c>
      <c r="H284" s="404"/>
      <c r="I284" s="404"/>
      <c r="J284" s="405"/>
    </row>
    <row r="285" spans="1:10" ht="26.4" x14ac:dyDescent="0.25">
      <c r="A285" s="158" t="s">
        <v>1012</v>
      </c>
      <c r="B285" s="1" t="s">
        <v>46</v>
      </c>
      <c r="C285" s="1" t="s">
        <v>39</v>
      </c>
      <c r="D285" s="1" t="s">
        <v>47</v>
      </c>
      <c r="E285" s="336" t="s">
        <v>48</v>
      </c>
      <c r="F285" s="164">
        <v>2</v>
      </c>
      <c r="G285" s="404" t="s">
        <v>1023</v>
      </c>
      <c r="H285" s="404"/>
      <c r="I285" s="404"/>
      <c r="J285" s="405"/>
    </row>
    <row r="286" spans="1:10" ht="79.2" x14ac:dyDescent="0.25">
      <c r="A286" s="158" t="s">
        <v>1013</v>
      </c>
      <c r="B286" s="1" t="s">
        <v>49</v>
      </c>
      <c r="C286" s="1" t="s">
        <v>15</v>
      </c>
      <c r="D286" s="1" t="s">
        <v>50</v>
      </c>
      <c r="E286" s="336" t="s">
        <v>31</v>
      </c>
      <c r="F286" s="164">
        <v>50.46</v>
      </c>
      <c r="G286" s="401" t="s">
        <v>1024</v>
      </c>
      <c r="H286" s="402"/>
      <c r="I286" s="402"/>
      <c r="J286" s="403"/>
    </row>
    <row r="287" spans="1:10" x14ac:dyDescent="0.25">
      <c r="A287" s="145" t="s">
        <v>1014</v>
      </c>
      <c r="B287" s="140" t="s">
        <v>11</v>
      </c>
      <c r="C287" s="140"/>
      <c r="D287" s="140" t="s">
        <v>52</v>
      </c>
      <c r="E287" s="141"/>
      <c r="F287" s="183"/>
      <c r="G287" s="337"/>
      <c r="H287" s="338"/>
      <c r="I287" s="338"/>
      <c r="J287" s="339"/>
    </row>
    <row r="288" spans="1:10" ht="63.75" customHeight="1" x14ac:dyDescent="0.25">
      <c r="A288" s="158" t="s">
        <v>1015</v>
      </c>
      <c r="B288" s="1" t="s">
        <v>54</v>
      </c>
      <c r="C288" s="1" t="s">
        <v>15</v>
      </c>
      <c r="D288" s="1" t="s">
        <v>55</v>
      </c>
      <c r="E288" s="336" t="s">
        <v>17</v>
      </c>
      <c r="F288" s="164">
        <v>2007.76</v>
      </c>
      <c r="G288" s="401" t="s">
        <v>1025</v>
      </c>
      <c r="H288" s="402"/>
      <c r="I288" s="402"/>
      <c r="J288" s="403"/>
    </row>
    <row r="289" spans="1:10" x14ac:dyDescent="0.25">
      <c r="A289" s="145" t="s">
        <v>1770</v>
      </c>
      <c r="B289" s="140" t="s">
        <v>11</v>
      </c>
      <c r="C289" s="140"/>
      <c r="D289" s="140" t="s">
        <v>56</v>
      </c>
      <c r="E289" s="141"/>
      <c r="F289" s="183"/>
      <c r="G289" s="337"/>
      <c r="H289" s="338"/>
      <c r="I289" s="338"/>
      <c r="J289" s="339"/>
    </row>
    <row r="290" spans="1:10" ht="26.4" x14ac:dyDescent="0.25">
      <c r="A290" s="158" t="s">
        <v>1016</v>
      </c>
      <c r="B290" s="1" t="s">
        <v>58</v>
      </c>
      <c r="C290" s="1" t="s">
        <v>39</v>
      </c>
      <c r="D290" s="1" t="s">
        <v>59</v>
      </c>
      <c r="E290" s="336" t="s">
        <v>60</v>
      </c>
      <c r="F290" s="164">
        <v>1</v>
      </c>
      <c r="G290" s="448" t="s">
        <v>482</v>
      </c>
      <c r="H290" s="448"/>
      <c r="I290" s="448"/>
      <c r="J290" s="449"/>
    </row>
    <row r="291" spans="1:10" x14ac:dyDescent="0.25">
      <c r="A291" s="158" t="s">
        <v>1771</v>
      </c>
      <c r="B291" s="1" t="s">
        <v>61</v>
      </c>
      <c r="C291" s="1" t="s">
        <v>39</v>
      </c>
      <c r="D291" s="1" t="s">
        <v>62</v>
      </c>
      <c r="E291" s="336" t="s">
        <v>48</v>
      </c>
      <c r="F291" s="164">
        <v>1</v>
      </c>
      <c r="G291" s="448" t="s">
        <v>1026</v>
      </c>
      <c r="H291" s="448"/>
      <c r="I291" s="448"/>
      <c r="J291" s="449"/>
    </row>
    <row r="292" spans="1:10" x14ac:dyDescent="0.25">
      <c r="A292" s="145" t="s">
        <v>1772</v>
      </c>
      <c r="B292" s="140" t="s">
        <v>11</v>
      </c>
      <c r="C292" s="140"/>
      <c r="D292" s="140" t="s">
        <v>63</v>
      </c>
      <c r="E292" s="141"/>
      <c r="F292" s="183"/>
      <c r="G292" s="337"/>
      <c r="H292" s="338"/>
      <c r="I292" s="338"/>
      <c r="J292" s="339"/>
    </row>
    <row r="293" spans="1:10" ht="26.4" x14ac:dyDescent="0.25">
      <c r="A293" s="158" t="s">
        <v>1017</v>
      </c>
      <c r="B293" s="1" t="s">
        <v>64</v>
      </c>
      <c r="C293" s="1" t="s">
        <v>15</v>
      </c>
      <c r="D293" s="1" t="s">
        <v>65</v>
      </c>
      <c r="E293" s="336" t="s">
        <v>17</v>
      </c>
      <c r="F293" s="164">
        <v>3133.95</v>
      </c>
      <c r="G293" s="445" t="s">
        <v>1018</v>
      </c>
      <c r="H293" s="446"/>
      <c r="I293" s="446"/>
      <c r="J293" s="447"/>
    </row>
    <row r="294" spans="1:10" x14ac:dyDescent="0.25">
      <c r="A294" s="282">
        <v>15</v>
      </c>
      <c r="B294" s="272" t="s">
        <v>11</v>
      </c>
      <c r="C294" s="272"/>
      <c r="D294" s="272" t="s">
        <v>1029</v>
      </c>
      <c r="E294" s="273"/>
      <c r="F294" s="274"/>
      <c r="G294" s="452"/>
      <c r="H294" s="586"/>
      <c r="I294" s="586"/>
      <c r="J294" s="453"/>
    </row>
    <row r="295" spans="1:10" x14ac:dyDescent="0.25">
      <c r="A295" s="145" t="s">
        <v>1031</v>
      </c>
      <c r="B295" s="140" t="s">
        <v>11</v>
      </c>
      <c r="C295" s="140"/>
      <c r="D295" s="140" t="s">
        <v>12</v>
      </c>
      <c r="E295" s="141"/>
      <c r="F295" s="142"/>
      <c r="G295" s="337"/>
      <c r="H295" s="338"/>
      <c r="I295" s="338"/>
      <c r="J295" s="339"/>
    </row>
    <row r="296" spans="1:10" ht="39.6" x14ac:dyDescent="0.25">
      <c r="A296" s="158" t="s">
        <v>1032</v>
      </c>
      <c r="B296" s="1" t="s">
        <v>14</v>
      </c>
      <c r="C296" s="1" t="s">
        <v>15</v>
      </c>
      <c r="D296" s="1" t="s">
        <v>16</v>
      </c>
      <c r="E296" s="336" t="s">
        <v>17</v>
      </c>
      <c r="F296" s="164">
        <v>6</v>
      </c>
      <c r="G296" s="424" t="s">
        <v>808</v>
      </c>
      <c r="H296" s="425"/>
      <c r="I296" s="425"/>
      <c r="J296" s="426"/>
    </row>
    <row r="297" spans="1:10" ht="78" customHeight="1" x14ac:dyDescent="0.25">
      <c r="A297" s="158" t="s">
        <v>1033</v>
      </c>
      <c r="B297" s="1" t="s">
        <v>19</v>
      </c>
      <c r="C297" s="1" t="s">
        <v>15</v>
      </c>
      <c r="D297" s="1" t="s">
        <v>20</v>
      </c>
      <c r="E297" s="336" t="s">
        <v>17</v>
      </c>
      <c r="F297" s="164">
        <v>5374.19</v>
      </c>
      <c r="G297" s="401" t="s">
        <v>1117</v>
      </c>
      <c r="H297" s="402"/>
      <c r="I297" s="402"/>
      <c r="J297" s="403"/>
    </row>
    <row r="298" spans="1:10" ht="69.75" customHeight="1" x14ac:dyDescent="0.25">
      <c r="A298" s="158" t="s">
        <v>1034</v>
      </c>
      <c r="B298" s="1" t="s">
        <v>22</v>
      </c>
      <c r="C298" s="1" t="s">
        <v>23</v>
      </c>
      <c r="D298" s="1" t="s">
        <v>24</v>
      </c>
      <c r="E298" s="336" t="s">
        <v>17</v>
      </c>
      <c r="F298" s="164">
        <v>5374.19</v>
      </c>
      <c r="G298" s="401" t="s">
        <v>1117</v>
      </c>
      <c r="H298" s="402"/>
      <c r="I298" s="402"/>
      <c r="J298" s="403"/>
    </row>
    <row r="299" spans="1:10" x14ac:dyDescent="0.25">
      <c r="A299" s="145" t="s">
        <v>1035</v>
      </c>
      <c r="B299" s="140" t="s">
        <v>11</v>
      </c>
      <c r="C299" s="140"/>
      <c r="D299" s="140" t="s">
        <v>26</v>
      </c>
      <c r="E299" s="141"/>
      <c r="F299" s="183"/>
      <c r="G299" s="337"/>
      <c r="H299" s="338"/>
      <c r="I299" s="338"/>
      <c r="J299" s="339"/>
    </row>
    <row r="300" spans="1:10" x14ac:dyDescent="0.25">
      <c r="A300" s="158" t="s">
        <v>1037</v>
      </c>
      <c r="B300" s="1" t="s">
        <v>28</v>
      </c>
      <c r="C300" s="1" t="s">
        <v>29</v>
      </c>
      <c r="D300" s="1" t="s">
        <v>30</v>
      </c>
      <c r="E300" s="336" t="s">
        <v>31</v>
      </c>
      <c r="F300" s="164">
        <v>537.41</v>
      </c>
      <c r="G300" s="448" t="s">
        <v>1118</v>
      </c>
      <c r="H300" s="448"/>
      <c r="I300" s="448"/>
      <c r="J300" s="449"/>
    </row>
    <row r="301" spans="1:10" ht="66" x14ac:dyDescent="0.25">
      <c r="A301" s="158" t="s">
        <v>1038</v>
      </c>
      <c r="B301" s="1" t="s">
        <v>33</v>
      </c>
      <c r="C301" s="1" t="s">
        <v>15</v>
      </c>
      <c r="D301" s="1" t="s">
        <v>34</v>
      </c>
      <c r="E301" s="336" t="s">
        <v>31</v>
      </c>
      <c r="F301" s="164">
        <v>537.41</v>
      </c>
      <c r="G301" s="448" t="s">
        <v>1118</v>
      </c>
      <c r="H301" s="448"/>
      <c r="I301" s="448"/>
      <c r="J301" s="449"/>
    </row>
    <row r="302" spans="1:10" x14ac:dyDescent="0.25">
      <c r="A302" s="145" t="s">
        <v>1036</v>
      </c>
      <c r="B302" s="140" t="s">
        <v>11</v>
      </c>
      <c r="C302" s="140"/>
      <c r="D302" s="140" t="s">
        <v>36</v>
      </c>
      <c r="E302" s="141"/>
      <c r="F302" s="183"/>
      <c r="G302" s="337"/>
      <c r="H302" s="338"/>
      <c r="I302" s="338"/>
      <c r="J302" s="339"/>
    </row>
    <row r="303" spans="1:10" ht="78.75" customHeight="1" x14ac:dyDescent="0.25">
      <c r="A303" s="158" t="s">
        <v>1039</v>
      </c>
      <c r="B303" s="1" t="s">
        <v>38</v>
      </c>
      <c r="C303" s="1" t="s">
        <v>39</v>
      </c>
      <c r="D303" s="1" t="s">
        <v>40</v>
      </c>
      <c r="E303" s="336" t="s">
        <v>41</v>
      </c>
      <c r="F303" s="164">
        <v>1342.58</v>
      </c>
      <c r="G303" s="404" t="s">
        <v>1119</v>
      </c>
      <c r="H303" s="404"/>
      <c r="I303" s="404"/>
      <c r="J303" s="405"/>
    </row>
    <row r="304" spans="1:10" ht="86.25" customHeight="1" x14ac:dyDescent="0.25">
      <c r="A304" s="158" t="s">
        <v>1040</v>
      </c>
      <c r="B304" s="1" t="s">
        <v>43</v>
      </c>
      <c r="C304" s="1" t="s">
        <v>15</v>
      </c>
      <c r="D304" s="1" t="s">
        <v>44</v>
      </c>
      <c r="E304" s="336" t="s">
        <v>31</v>
      </c>
      <c r="F304" s="164">
        <v>37</v>
      </c>
      <c r="G304" s="404" t="s">
        <v>1120</v>
      </c>
      <c r="H304" s="404"/>
      <c r="I304" s="404"/>
      <c r="J304" s="405"/>
    </row>
    <row r="305" spans="1:10" ht="78.75" customHeight="1" x14ac:dyDescent="0.25">
      <c r="A305" s="158" t="s">
        <v>1041</v>
      </c>
      <c r="B305" s="1" t="s">
        <v>313</v>
      </c>
      <c r="C305" s="1" t="s">
        <v>15</v>
      </c>
      <c r="D305" s="1" t="s">
        <v>314</v>
      </c>
      <c r="E305" s="336" t="s">
        <v>41</v>
      </c>
      <c r="F305" s="164">
        <v>37</v>
      </c>
      <c r="G305" s="404" t="s">
        <v>1121</v>
      </c>
      <c r="H305" s="404"/>
      <c r="I305" s="404"/>
      <c r="J305" s="405"/>
    </row>
    <row r="306" spans="1:10" ht="26.4" x14ac:dyDescent="0.25">
      <c r="A306" s="158" t="s">
        <v>1042</v>
      </c>
      <c r="B306" s="1" t="s">
        <v>46</v>
      </c>
      <c r="C306" s="1" t="s">
        <v>39</v>
      </c>
      <c r="D306" s="1" t="s">
        <v>47</v>
      </c>
      <c r="E306" s="336" t="s">
        <v>48</v>
      </c>
      <c r="F306" s="164">
        <v>9</v>
      </c>
      <c r="G306" s="404" t="s">
        <v>1123</v>
      </c>
      <c r="H306" s="404"/>
      <c r="I306" s="404"/>
      <c r="J306" s="405"/>
    </row>
    <row r="307" spans="1:10" ht="83.25" customHeight="1" x14ac:dyDescent="0.25">
      <c r="A307" s="158" t="s">
        <v>1043</v>
      </c>
      <c r="B307" s="1" t="s">
        <v>49</v>
      </c>
      <c r="C307" s="1" t="s">
        <v>15</v>
      </c>
      <c r="D307" s="1" t="s">
        <v>50</v>
      </c>
      <c r="E307" s="336" t="s">
        <v>31</v>
      </c>
      <c r="F307" s="164">
        <v>26.54</v>
      </c>
      <c r="G307" s="404" t="s">
        <v>1122</v>
      </c>
      <c r="H307" s="404"/>
      <c r="I307" s="404"/>
      <c r="J307" s="405"/>
    </row>
    <row r="308" spans="1:10" x14ac:dyDescent="0.25">
      <c r="A308" s="145" t="s">
        <v>1124</v>
      </c>
      <c r="B308" s="140" t="s">
        <v>11</v>
      </c>
      <c r="C308" s="140"/>
      <c r="D308" s="140" t="s">
        <v>52</v>
      </c>
      <c r="E308" s="141"/>
      <c r="F308" s="183"/>
      <c r="G308" s="337"/>
      <c r="H308" s="338"/>
      <c r="I308" s="338"/>
      <c r="J308" s="339"/>
    </row>
    <row r="309" spans="1:10" ht="74.25" customHeight="1" x14ac:dyDescent="0.25">
      <c r="A309" s="158" t="s">
        <v>1125</v>
      </c>
      <c r="B309" s="1" t="s">
        <v>54</v>
      </c>
      <c r="C309" s="1" t="s">
        <v>15</v>
      </c>
      <c r="D309" s="1" t="s">
        <v>55</v>
      </c>
      <c r="E309" s="336" t="s">
        <v>17</v>
      </c>
      <c r="F309" s="164">
        <v>4574.5600000000004</v>
      </c>
      <c r="G309" s="401" t="s">
        <v>1126</v>
      </c>
      <c r="H309" s="402"/>
      <c r="I309" s="402"/>
      <c r="J309" s="403"/>
    </row>
    <row r="310" spans="1:10" x14ac:dyDescent="0.25">
      <c r="A310" s="145" t="s">
        <v>1773</v>
      </c>
      <c r="B310" s="140" t="s">
        <v>11</v>
      </c>
      <c r="C310" s="140"/>
      <c r="D310" s="140" t="s">
        <v>56</v>
      </c>
      <c r="E310" s="141"/>
      <c r="F310" s="183"/>
      <c r="G310" s="337"/>
      <c r="H310" s="338"/>
      <c r="I310" s="338"/>
      <c r="J310" s="339"/>
    </row>
    <row r="311" spans="1:10" ht="26.4" x14ac:dyDescent="0.25">
      <c r="A311" s="158" t="s">
        <v>1044</v>
      </c>
      <c r="B311" s="1" t="s">
        <v>58</v>
      </c>
      <c r="C311" s="1" t="s">
        <v>39</v>
      </c>
      <c r="D311" s="1" t="s">
        <v>59</v>
      </c>
      <c r="E311" s="336" t="s">
        <v>60</v>
      </c>
      <c r="F311" s="164">
        <v>3</v>
      </c>
      <c r="G311" s="430" t="s">
        <v>995</v>
      </c>
      <c r="H311" s="448"/>
      <c r="I311" s="448"/>
      <c r="J311" s="449"/>
    </row>
    <row r="312" spans="1:10" x14ac:dyDescent="0.25">
      <c r="A312" s="158" t="s">
        <v>1045</v>
      </c>
      <c r="B312" s="1" t="s">
        <v>61</v>
      </c>
      <c r="C312" s="1" t="s">
        <v>39</v>
      </c>
      <c r="D312" s="1" t="s">
        <v>62</v>
      </c>
      <c r="E312" s="336" t="s">
        <v>48</v>
      </c>
      <c r="F312" s="164">
        <v>4</v>
      </c>
      <c r="G312" s="448" t="s">
        <v>480</v>
      </c>
      <c r="H312" s="448"/>
      <c r="I312" s="448"/>
      <c r="J312" s="449"/>
    </row>
    <row r="313" spans="1:10" x14ac:dyDescent="0.25">
      <c r="A313" s="145" t="s">
        <v>1774</v>
      </c>
      <c r="B313" s="140" t="s">
        <v>11</v>
      </c>
      <c r="C313" s="140"/>
      <c r="D313" s="140" t="s">
        <v>63</v>
      </c>
      <c r="E313" s="141"/>
      <c r="F313" s="183"/>
      <c r="G313" s="337"/>
      <c r="H313" s="338"/>
      <c r="I313" s="338"/>
      <c r="J313" s="339"/>
    </row>
    <row r="314" spans="1:10" ht="61.5" customHeight="1" x14ac:dyDescent="0.25">
      <c r="A314" s="158" t="s">
        <v>1046</v>
      </c>
      <c r="B314" s="1" t="s">
        <v>64</v>
      </c>
      <c r="C314" s="1" t="s">
        <v>15</v>
      </c>
      <c r="D314" s="1" t="s">
        <v>65</v>
      </c>
      <c r="E314" s="336" t="s">
        <v>17</v>
      </c>
      <c r="F314" s="164">
        <v>5374.19</v>
      </c>
      <c r="G314" s="401" t="s">
        <v>1117</v>
      </c>
      <c r="H314" s="402"/>
      <c r="I314" s="402"/>
      <c r="J314" s="403"/>
    </row>
    <row r="315" spans="1:10" x14ac:dyDescent="0.25">
      <c r="A315" s="282">
        <v>16</v>
      </c>
      <c r="B315" s="272" t="s">
        <v>11</v>
      </c>
      <c r="C315" s="272"/>
      <c r="D315" s="272" t="s">
        <v>1030</v>
      </c>
      <c r="E315" s="273"/>
      <c r="F315" s="276"/>
      <c r="G315" s="452"/>
      <c r="H315" s="586"/>
      <c r="I315" s="586"/>
      <c r="J315" s="453"/>
    </row>
    <row r="316" spans="1:10" x14ac:dyDescent="0.25">
      <c r="A316" s="145" t="s">
        <v>1047</v>
      </c>
      <c r="B316" s="140" t="s">
        <v>11</v>
      </c>
      <c r="C316" s="140"/>
      <c r="D316" s="140" t="s">
        <v>12</v>
      </c>
      <c r="E316" s="141"/>
      <c r="F316" s="183"/>
      <c r="G316" s="337"/>
      <c r="H316" s="338"/>
      <c r="I316" s="338"/>
      <c r="J316" s="339"/>
    </row>
    <row r="317" spans="1:10" ht="39.6" x14ac:dyDescent="0.25">
      <c r="A317" s="158" t="s">
        <v>1048</v>
      </c>
      <c r="B317" s="1" t="s">
        <v>14</v>
      </c>
      <c r="C317" s="1" t="s">
        <v>15</v>
      </c>
      <c r="D317" s="1" t="s">
        <v>16</v>
      </c>
      <c r="E317" s="336" t="s">
        <v>17</v>
      </c>
      <c r="F317" s="164">
        <v>6</v>
      </c>
      <c r="G317" s="424" t="s">
        <v>808</v>
      </c>
      <c r="H317" s="425"/>
      <c r="I317" s="425"/>
      <c r="J317" s="426"/>
    </row>
    <row r="318" spans="1:10" ht="69.75" customHeight="1" x14ac:dyDescent="0.25">
      <c r="A318" s="158" t="s">
        <v>1049</v>
      </c>
      <c r="B318" s="1" t="s">
        <v>19</v>
      </c>
      <c r="C318" s="1" t="s">
        <v>15</v>
      </c>
      <c r="D318" s="1" t="s">
        <v>20</v>
      </c>
      <c r="E318" s="336" t="s">
        <v>17</v>
      </c>
      <c r="F318" s="164">
        <v>1815.07</v>
      </c>
      <c r="G318" s="404" t="s">
        <v>1127</v>
      </c>
      <c r="H318" s="404"/>
      <c r="I318" s="404"/>
      <c r="J318" s="405"/>
    </row>
    <row r="319" spans="1:10" ht="49.5" customHeight="1" x14ac:dyDescent="0.25">
      <c r="A319" s="158" t="s">
        <v>1050</v>
      </c>
      <c r="B319" s="1" t="s">
        <v>22</v>
      </c>
      <c r="C319" s="1" t="s">
        <v>23</v>
      </c>
      <c r="D319" s="1" t="s">
        <v>24</v>
      </c>
      <c r="E319" s="336" t="s">
        <v>17</v>
      </c>
      <c r="F319" s="164">
        <v>1815.07</v>
      </c>
      <c r="G319" s="404" t="s">
        <v>1127</v>
      </c>
      <c r="H319" s="404"/>
      <c r="I319" s="404"/>
      <c r="J319" s="405"/>
    </row>
    <row r="320" spans="1:10" x14ac:dyDescent="0.25">
      <c r="A320" s="145" t="s">
        <v>1051</v>
      </c>
      <c r="B320" s="140" t="s">
        <v>11</v>
      </c>
      <c r="C320" s="140"/>
      <c r="D320" s="140" t="s">
        <v>26</v>
      </c>
      <c r="E320" s="141"/>
      <c r="F320" s="183"/>
      <c r="G320" s="337"/>
      <c r="H320" s="338"/>
      <c r="I320" s="338"/>
      <c r="J320" s="339"/>
    </row>
    <row r="321" spans="1:10" x14ac:dyDescent="0.25">
      <c r="A321" s="158" t="s">
        <v>1052</v>
      </c>
      <c r="B321" s="1" t="s">
        <v>28</v>
      </c>
      <c r="C321" s="1" t="s">
        <v>29</v>
      </c>
      <c r="D321" s="1" t="s">
        <v>30</v>
      </c>
      <c r="E321" s="336" t="s">
        <v>31</v>
      </c>
      <c r="F321" s="164">
        <v>181.5</v>
      </c>
      <c r="G321" s="448" t="s">
        <v>1128</v>
      </c>
      <c r="H321" s="448"/>
      <c r="I321" s="448"/>
      <c r="J321" s="449"/>
    </row>
    <row r="322" spans="1:10" ht="66" x14ac:dyDescent="0.25">
      <c r="A322" s="158" t="s">
        <v>1053</v>
      </c>
      <c r="B322" s="1" t="s">
        <v>33</v>
      </c>
      <c r="C322" s="1" t="s">
        <v>15</v>
      </c>
      <c r="D322" s="1" t="s">
        <v>34</v>
      </c>
      <c r="E322" s="336" t="s">
        <v>31</v>
      </c>
      <c r="F322" s="164">
        <v>181.5</v>
      </c>
      <c r="G322" s="448" t="s">
        <v>1128</v>
      </c>
      <c r="H322" s="448"/>
      <c r="I322" s="448"/>
      <c r="J322" s="449"/>
    </row>
    <row r="323" spans="1:10" x14ac:dyDescent="0.25">
      <c r="A323" s="145" t="s">
        <v>1054</v>
      </c>
      <c r="B323" s="140" t="s">
        <v>11</v>
      </c>
      <c r="C323" s="140"/>
      <c r="D323" s="140" t="s">
        <v>36</v>
      </c>
      <c r="E323" s="141"/>
      <c r="F323" s="183"/>
      <c r="G323" s="337"/>
      <c r="H323" s="338"/>
      <c r="I323" s="338"/>
      <c r="J323" s="339"/>
    </row>
    <row r="324" spans="1:10" ht="80.25" customHeight="1" x14ac:dyDescent="0.25">
      <c r="A324" s="158" t="s">
        <v>1055</v>
      </c>
      <c r="B324" s="1" t="s">
        <v>38</v>
      </c>
      <c r="C324" s="1" t="s">
        <v>39</v>
      </c>
      <c r="D324" s="1" t="s">
        <v>40</v>
      </c>
      <c r="E324" s="336" t="s">
        <v>41</v>
      </c>
      <c r="F324" s="164">
        <v>448.02</v>
      </c>
      <c r="G324" s="404" t="s">
        <v>1129</v>
      </c>
      <c r="H324" s="404"/>
      <c r="I324" s="404"/>
      <c r="J324" s="405"/>
    </row>
    <row r="325" spans="1:10" ht="80.25" customHeight="1" x14ac:dyDescent="0.25">
      <c r="A325" s="158" t="s">
        <v>1056</v>
      </c>
      <c r="B325" s="1" t="s">
        <v>43</v>
      </c>
      <c r="C325" s="1" t="s">
        <v>15</v>
      </c>
      <c r="D325" s="1" t="s">
        <v>44</v>
      </c>
      <c r="E325" s="336" t="s">
        <v>31</v>
      </c>
      <c r="F325" s="164">
        <v>460</v>
      </c>
      <c r="G325" s="404" t="s">
        <v>1130</v>
      </c>
      <c r="H325" s="404"/>
      <c r="I325" s="404"/>
      <c r="J325" s="405"/>
    </row>
    <row r="326" spans="1:10" ht="66" x14ac:dyDescent="0.25">
      <c r="A326" s="158" t="s">
        <v>1057</v>
      </c>
      <c r="B326" s="1" t="s">
        <v>313</v>
      </c>
      <c r="C326" s="1" t="s">
        <v>15</v>
      </c>
      <c r="D326" s="1" t="s">
        <v>314</v>
      </c>
      <c r="E326" s="336" t="s">
        <v>41</v>
      </c>
      <c r="F326" s="164">
        <v>136</v>
      </c>
      <c r="G326" s="404" t="s">
        <v>1131</v>
      </c>
      <c r="H326" s="404"/>
      <c r="I326" s="404"/>
      <c r="J326" s="405"/>
    </row>
    <row r="327" spans="1:10" ht="65.25" customHeight="1" x14ac:dyDescent="0.25">
      <c r="A327" s="158" t="s">
        <v>1058</v>
      </c>
      <c r="B327" s="1" t="s">
        <v>380</v>
      </c>
      <c r="C327" s="1" t="s">
        <v>15</v>
      </c>
      <c r="D327" s="1" t="s">
        <v>381</v>
      </c>
      <c r="E327" s="336" t="s">
        <v>41</v>
      </c>
      <c r="F327" s="164">
        <v>225</v>
      </c>
      <c r="G327" s="404" t="s">
        <v>1132</v>
      </c>
      <c r="H327" s="404"/>
      <c r="I327" s="404"/>
      <c r="J327" s="405"/>
    </row>
    <row r="328" spans="1:10" ht="26.4" x14ac:dyDescent="0.25">
      <c r="A328" s="158" t="s">
        <v>1059</v>
      </c>
      <c r="B328" s="1" t="s">
        <v>46</v>
      </c>
      <c r="C328" s="1" t="s">
        <v>39</v>
      </c>
      <c r="D328" s="1" t="s">
        <v>47</v>
      </c>
      <c r="E328" s="336" t="s">
        <v>48</v>
      </c>
      <c r="F328" s="164">
        <v>8</v>
      </c>
      <c r="G328" s="404" t="s">
        <v>1133</v>
      </c>
      <c r="H328" s="404"/>
      <c r="I328" s="404"/>
      <c r="J328" s="405"/>
    </row>
    <row r="329" spans="1:10" ht="26.4" x14ac:dyDescent="0.25">
      <c r="A329" s="158" t="s">
        <v>1060</v>
      </c>
      <c r="B329" s="1" t="s">
        <v>878</v>
      </c>
      <c r="C329" s="1" t="s">
        <v>39</v>
      </c>
      <c r="D329" s="1" t="s">
        <v>879</v>
      </c>
      <c r="E329" s="336" t="s">
        <v>48</v>
      </c>
      <c r="F329" s="164">
        <v>3</v>
      </c>
      <c r="G329" s="404" t="s">
        <v>1134</v>
      </c>
      <c r="H329" s="404"/>
      <c r="I329" s="404"/>
      <c r="J329" s="405"/>
    </row>
    <row r="330" spans="1:10" ht="82.5" customHeight="1" x14ac:dyDescent="0.25">
      <c r="A330" s="158" t="s">
        <v>1061</v>
      </c>
      <c r="B330" s="1" t="s">
        <v>49</v>
      </c>
      <c r="C330" s="1" t="s">
        <v>15</v>
      </c>
      <c r="D330" s="1" t="s">
        <v>50</v>
      </c>
      <c r="E330" s="336" t="s">
        <v>31</v>
      </c>
      <c r="F330" s="164">
        <v>308.52</v>
      </c>
      <c r="G330" s="404" t="s">
        <v>1135</v>
      </c>
      <c r="H330" s="404"/>
      <c r="I330" s="404"/>
      <c r="J330" s="405"/>
    </row>
    <row r="331" spans="1:10" x14ac:dyDescent="0.25">
      <c r="A331" s="145" t="s">
        <v>1062</v>
      </c>
      <c r="B331" s="140" t="s">
        <v>11</v>
      </c>
      <c r="C331" s="140"/>
      <c r="D331" s="140" t="s">
        <v>52</v>
      </c>
      <c r="E331" s="141"/>
      <c r="F331" s="183"/>
      <c r="G331" s="337"/>
      <c r="H331" s="338"/>
      <c r="I331" s="338"/>
      <c r="J331" s="339"/>
    </row>
    <row r="332" spans="1:10" ht="68.400000000000006" customHeight="1" x14ac:dyDescent="0.25">
      <c r="A332" s="158" t="s">
        <v>1063</v>
      </c>
      <c r="B332" s="1" t="s">
        <v>54</v>
      </c>
      <c r="C332" s="1" t="s">
        <v>15</v>
      </c>
      <c r="D332" s="1" t="s">
        <v>55</v>
      </c>
      <c r="E332" s="336" t="s">
        <v>17</v>
      </c>
      <c r="F332" s="164">
        <v>1277.46</v>
      </c>
      <c r="G332" s="401" t="s">
        <v>1136</v>
      </c>
      <c r="H332" s="402"/>
      <c r="I332" s="402"/>
      <c r="J332" s="403"/>
    </row>
    <row r="333" spans="1:10" x14ac:dyDescent="0.25">
      <c r="A333" s="145" t="s">
        <v>1775</v>
      </c>
      <c r="B333" s="140" t="s">
        <v>11</v>
      </c>
      <c r="C333" s="140"/>
      <c r="D333" s="140" t="s">
        <v>56</v>
      </c>
      <c r="E333" s="141"/>
      <c r="F333" s="183"/>
      <c r="G333" s="337"/>
      <c r="H333" s="338"/>
      <c r="I333" s="338"/>
      <c r="J333" s="339"/>
    </row>
    <row r="334" spans="1:10" ht="26.4" x14ac:dyDescent="0.25">
      <c r="A334" s="158" t="s">
        <v>1064</v>
      </c>
      <c r="B334" s="1" t="s">
        <v>58</v>
      </c>
      <c r="C334" s="1" t="s">
        <v>39</v>
      </c>
      <c r="D334" s="1" t="s">
        <v>59</v>
      </c>
      <c r="E334" s="336" t="s">
        <v>60</v>
      </c>
      <c r="F334" s="164">
        <v>6</v>
      </c>
      <c r="G334" s="448" t="s">
        <v>1137</v>
      </c>
      <c r="H334" s="448"/>
      <c r="I334" s="448"/>
      <c r="J334" s="449"/>
    </row>
    <row r="335" spans="1:10" x14ac:dyDescent="0.25">
      <c r="A335" s="158" t="s">
        <v>1065</v>
      </c>
      <c r="B335" s="1" t="s">
        <v>61</v>
      </c>
      <c r="C335" s="1" t="s">
        <v>39</v>
      </c>
      <c r="D335" s="1" t="s">
        <v>62</v>
      </c>
      <c r="E335" s="336" t="s">
        <v>48</v>
      </c>
      <c r="F335" s="164">
        <v>6</v>
      </c>
      <c r="G335" s="448" t="s">
        <v>1138</v>
      </c>
      <c r="H335" s="448"/>
      <c r="I335" s="448"/>
      <c r="J335" s="449"/>
    </row>
    <row r="336" spans="1:10" x14ac:dyDescent="0.25">
      <c r="A336" s="145" t="s">
        <v>1776</v>
      </c>
      <c r="B336" s="140" t="s">
        <v>11</v>
      </c>
      <c r="C336" s="140"/>
      <c r="D336" s="140" t="s">
        <v>63</v>
      </c>
      <c r="E336" s="141"/>
      <c r="F336" s="183"/>
      <c r="G336" s="337"/>
      <c r="H336" s="338"/>
      <c r="I336" s="338"/>
      <c r="J336" s="339"/>
    </row>
    <row r="337" spans="1:10" ht="57.75" customHeight="1" x14ac:dyDescent="0.25">
      <c r="A337" s="158" t="s">
        <v>1066</v>
      </c>
      <c r="B337" s="1" t="s">
        <v>64</v>
      </c>
      <c r="C337" s="1" t="s">
        <v>15</v>
      </c>
      <c r="D337" s="1" t="s">
        <v>65</v>
      </c>
      <c r="E337" s="336" t="s">
        <v>17</v>
      </c>
      <c r="F337" s="164">
        <v>1815.07</v>
      </c>
      <c r="G337" s="404" t="s">
        <v>1127</v>
      </c>
      <c r="H337" s="404"/>
      <c r="I337" s="404"/>
      <c r="J337" s="405"/>
    </row>
    <row r="338" spans="1:10" x14ac:dyDescent="0.25">
      <c r="A338" s="282">
        <v>17</v>
      </c>
      <c r="B338" s="272" t="s">
        <v>11</v>
      </c>
      <c r="C338" s="272"/>
      <c r="D338" s="272" t="s">
        <v>1069</v>
      </c>
      <c r="E338" s="273"/>
      <c r="F338" s="276"/>
      <c r="G338" s="342"/>
      <c r="H338" s="587"/>
      <c r="I338" s="587"/>
      <c r="J338" s="343"/>
    </row>
    <row r="339" spans="1:10" x14ac:dyDescent="0.25">
      <c r="A339" s="145" t="s">
        <v>1070</v>
      </c>
      <c r="B339" s="140" t="s">
        <v>11</v>
      </c>
      <c r="C339" s="140"/>
      <c r="D339" s="140" t="s">
        <v>12</v>
      </c>
      <c r="E339" s="141"/>
      <c r="F339" s="142"/>
      <c r="G339" s="337"/>
      <c r="H339" s="338"/>
      <c r="I339" s="338"/>
      <c r="J339" s="339"/>
    </row>
    <row r="340" spans="1:10" ht="39.6" x14ac:dyDescent="0.25">
      <c r="A340" s="158" t="s">
        <v>971</v>
      </c>
      <c r="B340" s="1" t="s">
        <v>14</v>
      </c>
      <c r="C340" s="1" t="s">
        <v>15</v>
      </c>
      <c r="D340" s="1" t="s">
        <v>16</v>
      </c>
      <c r="E340" s="336" t="s">
        <v>17</v>
      </c>
      <c r="F340" s="164">
        <v>6</v>
      </c>
      <c r="G340" s="424" t="s">
        <v>808</v>
      </c>
      <c r="H340" s="425"/>
      <c r="I340" s="425"/>
      <c r="J340" s="426"/>
    </row>
    <row r="341" spans="1:10" ht="52.8" x14ac:dyDescent="0.25">
      <c r="A341" s="158" t="s">
        <v>972</v>
      </c>
      <c r="B341" s="1" t="s">
        <v>19</v>
      </c>
      <c r="C341" s="1" t="s">
        <v>15</v>
      </c>
      <c r="D341" s="1" t="s">
        <v>20</v>
      </c>
      <c r="E341" s="336" t="s">
        <v>17</v>
      </c>
      <c r="F341" s="164">
        <v>3416</v>
      </c>
      <c r="G341" s="440" t="s">
        <v>1139</v>
      </c>
      <c r="H341" s="441"/>
      <c r="I341" s="441"/>
      <c r="J341" s="442"/>
    </row>
    <row r="342" spans="1:10" ht="41.25" customHeight="1" x14ac:dyDescent="0.25">
      <c r="A342" s="158" t="s">
        <v>973</v>
      </c>
      <c r="B342" s="1" t="s">
        <v>22</v>
      </c>
      <c r="C342" s="1" t="s">
        <v>23</v>
      </c>
      <c r="D342" s="1" t="s">
        <v>24</v>
      </c>
      <c r="E342" s="336" t="s">
        <v>17</v>
      </c>
      <c r="F342" s="164">
        <v>3416</v>
      </c>
      <c r="G342" s="440" t="s">
        <v>1139</v>
      </c>
      <c r="H342" s="441"/>
      <c r="I342" s="441"/>
      <c r="J342" s="442"/>
    </row>
    <row r="343" spans="1:10" x14ac:dyDescent="0.25">
      <c r="A343" s="145" t="s">
        <v>1071</v>
      </c>
      <c r="B343" s="140" t="s">
        <v>11</v>
      </c>
      <c r="C343" s="140"/>
      <c r="D343" s="140" t="s">
        <v>26</v>
      </c>
      <c r="E343" s="141"/>
      <c r="F343" s="183"/>
      <c r="G343" s="337"/>
      <c r="H343" s="338"/>
      <c r="I343" s="338"/>
      <c r="J343" s="339"/>
    </row>
    <row r="344" spans="1:10" x14ac:dyDescent="0.25">
      <c r="A344" s="158" t="s">
        <v>974</v>
      </c>
      <c r="B344" s="1" t="s">
        <v>28</v>
      </c>
      <c r="C344" s="1" t="s">
        <v>29</v>
      </c>
      <c r="D344" s="1" t="s">
        <v>30</v>
      </c>
      <c r="E344" s="336" t="s">
        <v>31</v>
      </c>
      <c r="F344" s="164">
        <v>341.6</v>
      </c>
      <c r="G344" s="450" t="s">
        <v>1140</v>
      </c>
      <c r="H344" s="450"/>
      <c r="I344" s="450"/>
      <c r="J344" s="451"/>
    </row>
    <row r="345" spans="1:10" ht="66" x14ac:dyDescent="0.25">
      <c r="A345" s="158" t="s">
        <v>975</v>
      </c>
      <c r="B345" s="1" t="s">
        <v>33</v>
      </c>
      <c r="C345" s="1" t="s">
        <v>15</v>
      </c>
      <c r="D345" s="1" t="s">
        <v>34</v>
      </c>
      <c r="E345" s="336" t="s">
        <v>31</v>
      </c>
      <c r="F345" s="164">
        <v>341.6</v>
      </c>
      <c r="G345" s="448" t="s">
        <v>1140</v>
      </c>
      <c r="H345" s="448"/>
      <c r="I345" s="448"/>
      <c r="J345" s="449"/>
    </row>
    <row r="346" spans="1:10" x14ac:dyDescent="0.25">
      <c r="A346" s="145" t="s">
        <v>1072</v>
      </c>
      <c r="B346" s="140" t="s">
        <v>11</v>
      </c>
      <c r="C346" s="140"/>
      <c r="D346" s="140" t="s">
        <v>36</v>
      </c>
      <c r="E346" s="141"/>
      <c r="F346" s="183"/>
      <c r="G346" s="337"/>
      <c r="H346" s="338"/>
      <c r="I346" s="338"/>
      <c r="J346" s="339"/>
    </row>
    <row r="347" spans="1:10" ht="39.6" x14ac:dyDescent="0.25">
      <c r="A347" s="158" t="s">
        <v>368</v>
      </c>
      <c r="B347" s="1" t="s">
        <v>38</v>
      </c>
      <c r="C347" s="1" t="s">
        <v>39</v>
      </c>
      <c r="D347" s="1" t="s">
        <v>40</v>
      </c>
      <c r="E347" s="336" t="s">
        <v>41</v>
      </c>
      <c r="F347" s="164">
        <v>818</v>
      </c>
      <c r="G347" s="440" t="s">
        <v>1141</v>
      </c>
      <c r="H347" s="441"/>
      <c r="I347" s="441"/>
      <c r="J347" s="442"/>
    </row>
    <row r="348" spans="1:10" ht="79.2" x14ac:dyDescent="0.25">
      <c r="A348" s="158" t="s">
        <v>996</v>
      </c>
      <c r="B348" s="1" t="s">
        <v>43</v>
      </c>
      <c r="C348" s="1" t="s">
        <v>15</v>
      </c>
      <c r="D348" s="1" t="s">
        <v>44</v>
      </c>
      <c r="E348" s="336" t="s">
        <v>31</v>
      </c>
      <c r="F348" s="164">
        <v>77</v>
      </c>
      <c r="G348" s="448" t="s">
        <v>1142</v>
      </c>
      <c r="H348" s="448"/>
      <c r="I348" s="448"/>
      <c r="J348" s="449"/>
    </row>
    <row r="349" spans="1:10" ht="66" x14ac:dyDescent="0.25">
      <c r="A349" s="158" t="s">
        <v>997</v>
      </c>
      <c r="B349" s="1" t="s">
        <v>313</v>
      </c>
      <c r="C349" s="1" t="s">
        <v>15</v>
      </c>
      <c r="D349" s="1" t="s">
        <v>314</v>
      </c>
      <c r="E349" s="336" t="s">
        <v>41</v>
      </c>
      <c r="F349" s="164">
        <v>77</v>
      </c>
      <c r="G349" s="448" t="s">
        <v>1143</v>
      </c>
      <c r="H349" s="448"/>
      <c r="I349" s="448"/>
      <c r="J349" s="449"/>
    </row>
    <row r="350" spans="1:10" ht="26.4" x14ac:dyDescent="0.25">
      <c r="A350" s="158" t="s">
        <v>998</v>
      </c>
      <c r="B350" s="1" t="s">
        <v>46</v>
      </c>
      <c r="C350" s="1" t="s">
        <v>39</v>
      </c>
      <c r="D350" s="1" t="s">
        <v>47</v>
      </c>
      <c r="E350" s="336" t="s">
        <v>48</v>
      </c>
      <c r="F350" s="164">
        <v>4</v>
      </c>
      <c r="G350" s="448" t="s">
        <v>480</v>
      </c>
      <c r="H350" s="448"/>
      <c r="I350" s="448"/>
      <c r="J350" s="449"/>
    </row>
    <row r="351" spans="1:10" ht="79.2" x14ac:dyDescent="0.25">
      <c r="A351" s="158" t="s">
        <v>999</v>
      </c>
      <c r="B351" s="1" t="s">
        <v>49</v>
      </c>
      <c r="C351" s="1" t="s">
        <v>15</v>
      </c>
      <c r="D351" s="1" t="s">
        <v>50</v>
      </c>
      <c r="E351" s="336" t="s">
        <v>31</v>
      </c>
      <c r="F351" s="164">
        <v>55.24</v>
      </c>
      <c r="G351" s="448" t="s">
        <v>1144</v>
      </c>
      <c r="H351" s="448"/>
      <c r="I351" s="448"/>
      <c r="J351" s="449"/>
    </row>
    <row r="352" spans="1:10" x14ac:dyDescent="0.25">
      <c r="A352" s="145" t="s">
        <v>1073</v>
      </c>
      <c r="B352" s="140" t="s">
        <v>11</v>
      </c>
      <c r="C352" s="140"/>
      <c r="D352" s="140" t="s">
        <v>52</v>
      </c>
      <c r="E352" s="141"/>
      <c r="F352" s="183"/>
      <c r="G352" s="337"/>
      <c r="H352" s="338"/>
      <c r="I352" s="338"/>
      <c r="J352" s="339"/>
    </row>
    <row r="353" spans="1:10" ht="39.6" x14ac:dyDescent="0.25">
      <c r="A353" s="158" t="s">
        <v>374</v>
      </c>
      <c r="B353" s="1" t="s">
        <v>54</v>
      </c>
      <c r="C353" s="1" t="s">
        <v>15</v>
      </c>
      <c r="D353" s="1" t="s">
        <v>55</v>
      </c>
      <c r="E353" s="336" t="s">
        <v>17</v>
      </c>
      <c r="F353" s="164">
        <v>2006.9</v>
      </c>
      <c r="G353" s="440" t="s">
        <v>1145</v>
      </c>
      <c r="H353" s="441"/>
      <c r="I353" s="441"/>
      <c r="J353" s="442"/>
    </row>
    <row r="354" spans="1:10" x14ac:dyDescent="0.25">
      <c r="A354" s="145" t="s">
        <v>1777</v>
      </c>
      <c r="B354" s="140" t="s">
        <v>11</v>
      </c>
      <c r="C354" s="140"/>
      <c r="D354" s="140" t="s">
        <v>56</v>
      </c>
      <c r="E354" s="141"/>
      <c r="F354" s="183"/>
      <c r="G354" s="337"/>
      <c r="H354" s="338"/>
      <c r="I354" s="338"/>
      <c r="J354" s="339"/>
    </row>
    <row r="355" spans="1:10" ht="26.4" x14ac:dyDescent="0.25">
      <c r="A355" s="158" t="s">
        <v>376</v>
      </c>
      <c r="B355" s="1" t="s">
        <v>58</v>
      </c>
      <c r="C355" s="1" t="s">
        <v>39</v>
      </c>
      <c r="D355" s="1" t="s">
        <v>59</v>
      </c>
      <c r="E355" s="336" t="s">
        <v>60</v>
      </c>
      <c r="F355" s="164">
        <v>6</v>
      </c>
      <c r="G355" s="434" t="s">
        <v>1137</v>
      </c>
      <c r="H355" s="435"/>
      <c r="I355" s="435"/>
      <c r="J355" s="436"/>
    </row>
    <row r="356" spans="1:10" x14ac:dyDescent="0.25">
      <c r="A356" s="145" t="s">
        <v>1778</v>
      </c>
      <c r="B356" s="140" t="s">
        <v>11</v>
      </c>
      <c r="C356" s="140"/>
      <c r="D356" s="140" t="s">
        <v>63</v>
      </c>
      <c r="E356" s="141"/>
      <c r="F356" s="183"/>
      <c r="G356" s="337"/>
      <c r="H356" s="338"/>
      <c r="I356" s="338"/>
      <c r="J356" s="339"/>
    </row>
    <row r="357" spans="1:10" ht="40.5" customHeight="1" x14ac:dyDescent="0.25">
      <c r="A357" s="158" t="s">
        <v>379</v>
      </c>
      <c r="B357" s="1" t="s">
        <v>64</v>
      </c>
      <c r="C357" s="1" t="s">
        <v>15</v>
      </c>
      <c r="D357" s="1" t="s">
        <v>65</v>
      </c>
      <c r="E357" s="336" t="s">
        <v>17</v>
      </c>
      <c r="F357" s="164">
        <v>3416</v>
      </c>
      <c r="G357" s="440" t="s">
        <v>1139</v>
      </c>
      <c r="H357" s="441"/>
      <c r="I357" s="441"/>
      <c r="J357" s="442"/>
    </row>
    <row r="358" spans="1:10" x14ac:dyDescent="0.25">
      <c r="A358" s="282">
        <v>18</v>
      </c>
      <c r="B358" s="272" t="s">
        <v>11</v>
      </c>
      <c r="C358" s="272"/>
      <c r="D358" s="272" t="s">
        <v>1076</v>
      </c>
      <c r="E358" s="273"/>
      <c r="F358" s="276"/>
      <c r="G358" s="283"/>
      <c r="H358" s="588"/>
      <c r="I358" s="588"/>
      <c r="J358" s="284"/>
    </row>
    <row r="359" spans="1:10" x14ac:dyDescent="0.25">
      <c r="A359" s="145" t="s">
        <v>1077</v>
      </c>
      <c r="B359" s="140" t="s">
        <v>11</v>
      </c>
      <c r="C359" s="140"/>
      <c r="D359" s="140" t="s">
        <v>12</v>
      </c>
      <c r="E359" s="141"/>
      <c r="F359" s="142"/>
      <c r="G359" s="337"/>
      <c r="H359" s="338"/>
      <c r="I359" s="338"/>
      <c r="J359" s="339"/>
    </row>
    <row r="360" spans="1:10" ht="39.6" x14ac:dyDescent="0.25">
      <c r="A360" s="158" t="s">
        <v>1078</v>
      </c>
      <c r="B360" s="1" t="s">
        <v>14</v>
      </c>
      <c r="C360" s="1" t="s">
        <v>15</v>
      </c>
      <c r="D360" s="1" t="s">
        <v>16</v>
      </c>
      <c r="E360" s="336" t="s">
        <v>17</v>
      </c>
      <c r="F360" s="164">
        <v>6</v>
      </c>
      <c r="G360" s="424" t="s">
        <v>808</v>
      </c>
      <c r="H360" s="425"/>
      <c r="I360" s="425"/>
      <c r="J360" s="426"/>
    </row>
    <row r="361" spans="1:10" ht="52.8" x14ac:dyDescent="0.25">
      <c r="A361" s="158" t="s">
        <v>1079</v>
      </c>
      <c r="B361" s="1" t="s">
        <v>19</v>
      </c>
      <c r="C361" s="1" t="s">
        <v>15</v>
      </c>
      <c r="D361" s="1" t="s">
        <v>20</v>
      </c>
      <c r="E361" s="336" t="s">
        <v>17</v>
      </c>
      <c r="F361" s="164">
        <v>3656</v>
      </c>
      <c r="G361" s="430" t="s">
        <v>1146</v>
      </c>
      <c r="H361" s="430"/>
      <c r="I361" s="430"/>
      <c r="J361" s="431"/>
    </row>
    <row r="362" spans="1:10" ht="39.75" customHeight="1" x14ac:dyDescent="0.25">
      <c r="A362" s="158" t="s">
        <v>1080</v>
      </c>
      <c r="B362" s="1" t="s">
        <v>22</v>
      </c>
      <c r="C362" s="1" t="s">
        <v>23</v>
      </c>
      <c r="D362" s="1" t="s">
        <v>24</v>
      </c>
      <c r="E362" s="336" t="s">
        <v>17</v>
      </c>
      <c r="F362" s="164">
        <v>3656</v>
      </c>
      <c r="G362" s="430" t="s">
        <v>1146</v>
      </c>
      <c r="H362" s="430"/>
      <c r="I362" s="430"/>
      <c r="J362" s="431"/>
    </row>
    <row r="363" spans="1:10" x14ac:dyDescent="0.25">
      <c r="A363" s="145" t="s">
        <v>1081</v>
      </c>
      <c r="B363" s="140" t="s">
        <v>11</v>
      </c>
      <c r="C363" s="140"/>
      <c r="D363" s="140" t="s">
        <v>26</v>
      </c>
      <c r="E363" s="141"/>
      <c r="F363" s="183"/>
      <c r="G363" s="337"/>
      <c r="H363" s="338"/>
      <c r="I363" s="338"/>
      <c r="J363" s="339"/>
    </row>
    <row r="364" spans="1:10" x14ac:dyDescent="0.25">
      <c r="A364" s="158" t="s">
        <v>1082</v>
      </c>
      <c r="B364" s="1" t="s">
        <v>28</v>
      </c>
      <c r="C364" s="1" t="s">
        <v>29</v>
      </c>
      <c r="D364" s="1" t="s">
        <v>30</v>
      </c>
      <c r="E364" s="336" t="s">
        <v>31</v>
      </c>
      <c r="F364" s="164">
        <v>365.6</v>
      </c>
      <c r="G364" s="448" t="s">
        <v>1147</v>
      </c>
      <c r="H364" s="448"/>
      <c r="I364" s="448"/>
      <c r="J364" s="449"/>
    </row>
    <row r="365" spans="1:10" ht="66" x14ac:dyDescent="0.25">
      <c r="A365" s="158" t="s">
        <v>1083</v>
      </c>
      <c r="B365" s="1" t="s">
        <v>33</v>
      </c>
      <c r="C365" s="1" t="s">
        <v>15</v>
      </c>
      <c r="D365" s="1" t="s">
        <v>34</v>
      </c>
      <c r="E365" s="336" t="s">
        <v>31</v>
      </c>
      <c r="F365" s="164">
        <v>365.6</v>
      </c>
      <c r="G365" s="448" t="s">
        <v>1147</v>
      </c>
      <c r="H365" s="448"/>
      <c r="I365" s="448"/>
      <c r="J365" s="449"/>
    </row>
    <row r="366" spans="1:10" x14ac:dyDescent="0.25">
      <c r="A366" s="145" t="s">
        <v>1084</v>
      </c>
      <c r="B366" s="140" t="s">
        <v>11</v>
      </c>
      <c r="C366" s="140"/>
      <c r="D366" s="140" t="s">
        <v>36</v>
      </c>
      <c r="E366" s="141"/>
      <c r="F366" s="183"/>
      <c r="G366" s="337"/>
      <c r="H366" s="338"/>
      <c r="I366" s="338"/>
      <c r="J366" s="339"/>
    </row>
    <row r="367" spans="1:10" ht="39.6" x14ac:dyDescent="0.25">
      <c r="A367" s="158" t="s">
        <v>1085</v>
      </c>
      <c r="B367" s="1" t="s">
        <v>38</v>
      </c>
      <c r="C367" s="1" t="s">
        <v>39</v>
      </c>
      <c r="D367" s="1" t="s">
        <v>40</v>
      </c>
      <c r="E367" s="336" t="s">
        <v>41</v>
      </c>
      <c r="F367" s="164">
        <v>870</v>
      </c>
      <c r="G367" s="440" t="s">
        <v>1148</v>
      </c>
      <c r="H367" s="441"/>
      <c r="I367" s="441"/>
      <c r="J367" s="442"/>
    </row>
    <row r="368" spans="1:10" x14ac:dyDescent="0.25">
      <c r="A368" s="145" t="s">
        <v>1086</v>
      </c>
      <c r="B368" s="140" t="s">
        <v>11</v>
      </c>
      <c r="C368" s="140"/>
      <c r="D368" s="140" t="s">
        <v>52</v>
      </c>
      <c r="E368" s="141"/>
      <c r="F368" s="183"/>
      <c r="G368" s="337"/>
      <c r="H368" s="338"/>
      <c r="I368" s="338"/>
      <c r="J368" s="339"/>
    </row>
    <row r="369" spans="1:10" ht="39.6" x14ac:dyDescent="0.25">
      <c r="A369" s="158" t="s">
        <v>1087</v>
      </c>
      <c r="B369" s="1" t="s">
        <v>54</v>
      </c>
      <c r="C369" s="1" t="s">
        <v>15</v>
      </c>
      <c r="D369" s="1" t="s">
        <v>55</v>
      </c>
      <c r="E369" s="336" t="s">
        <v>17</v>
      </c>
      <c r="F369" s="164">
        <v>2147.9</v>
      </c>
      <c r="G369" s="430" t="s">
        <v>1149</v>
      </c>
      <c r="H369" s="430"/>
      <c r="I369" s="430"/>
      <c r="J369" s="431"/>
    </row>
    <row r="370" spans="1:10" x14ac:dyDescent="0.25">
      <c r="A370" s="145" t="s">
        <v>1779</v>
      </c>
      <c r="B370" s="140" t="s">
        <v>11</v>
      </c>
      <c r="C370" s="140"/>
      <c r="D370" s="140" t="s">
        <v>56</v>
      </c>
      <c r="E370" s="141"/>
      <c r="F370" s="183"/>
      <c r="G370" s="337"/>
      <c r="H370" s="338"/>
      <c r="I370" s="338"/>
      <c r="J370" s="339"/>
    </row>
    <row r="371" spans="1:10" ht="26.4" x14ac:dyDescent="0.25">
      <c r="A371" s="158" t="s">
        <v>1088</v>
      </c>
      <c r="B371" s="1" t="s">
        <v>58</v>
      </c>
      <c r="C371" s="1" t="s">
        <v>39</v>
      </c>
      <c r="D371" s="1" t="s">
        <v>59</v>
      </c>
      <c r="E371" s="336" t="s">
        <v>60</v>
      </c>
      <c r="F371" s="164">
        <v>7</v>
      </c>
      <c r="G371" s="434" t="s">
        <v>1150</v>
      </c>
      <c r="H371" s="435"/>
      <c r="I371" s="435"/>
      <c r="J371" s="436"/>
    </row>
    <row r="372" spans="1:10" x14ac:dyDescent="0.25">
      <c r="A372" s="145" t="s">
        <v>1780</v>
      </c>
      <c r="B372" s="140" t="s">
        <v>11</v>
      </c>
      <c r="C372" s="140"/>
      <c r="D372" s="140" t="s">
        <v>63</v>
      </c>
      <c r="E372" s="141"/>
      <c r="F372" s="183"/>
      <c r="G372" s="337"/>
      <c r="H372" s="338"/>
      <c r="I372" s="338"/>
      <c r="J372" s="339"/>
    </row>
    <row r="373" spans="1:10" ht="51.75" customHeight="1" thickBot="1" x14ac:dyDescent="0.3">
      <c r="A373" s="158" t="s">
        <v>1089</v>
      </c>
      <c r="B373" s="179" t="s">
        <v>64</v>
      </c>
      <c r="C373" s="179" t="s">
        <v>15</v>
      </c>
      <c r="D373" s="179" t="s">
        <v>65</v>
      </c>
      <c r="E373" s="352" t="s">
        <v>17</v>
      </c>
      <c r="F373" s="180">
        <v>3656</v>
      </c>
      <c r="G373" s="443" t="s">
        <v>1146</v>
      </c>
      <c r="H373" s="443"/>
      <c r="I373" s="443"/>
      <c r="J373" s="444"/>
    </row>
    <row r="374" spans="1:10" x14ac:dyDescent="0.25">
      <c r="A374" s="282">
        <v>19</v>
      </c>
      <c r="B374" s="272" t="s">
        <v>11</v>
      </c>
      <c r="C374" s="272"/>
      <c r="D374" s="272" t="s">
        <v>1151</v>
      </c>
      <c r="E374" s="273"/>
      <c r="F374" s="276"/>
      <c r="G374" s="589"/>
      <c r="H374" s="589"/>
      <c r="I374" s="589"/>
      <c r="J374" s="300"/>
    </row>
    <row r="375" spans="1:10" x14ac:dyDescent="0.25">
      <c r="A375" s="145" t="s">
        <v>1160</v>
      </c>
      <c r="B375" s="140" t="s">
        <v>11</v>
      </c>
      <c r="C375" s="140"/>
      <c r="D375" s="140" t="s">
        <v>12</v>
      </c>
      <c r="E375" s="141"/>
      <c r="F375" s="142"/>
      <c r="G375" s="337"/>
      <c r="H375" s="338"/>
      <c r="I375" s="338"/>
      <c r="J375" s="339"/>
    </row>
    <row r="376" spans="1:10" ht="39.6" x14ac:dyDescent="0.25">
      <c r="A376" s="158" t="s">
        <v>1161</v>
      </c>
      <c r="B376" s="1" t="s">
        <v>14</v>
      </c>
      <c r="C376" s="1" t="s">
        <v>15</v>
      </c>
      <c r="D376" s="1" t="s">
        <v>16</v>
      </c>
      <c r="E376" s="336" t="s">
        <v>17</v>
      </c>
      <c r="F376" s="164">
        <v>6</v>
      </c>
      <c r="G376" s="424" t="s">
        <v>808</v>
      </c>
      <c r="H376" s="425"/>
      <c r="I376" s="425"/>
      <c r="J376" s="426"/>
    </row>
    <row r="377" spans="1:10" ht="52.8" x14ac:dyDescent="0.25">
      <c r="A377" s="158" t="s">
        <v>1162</v>
      </c>
      <c r="B377" s="1" t="s">
        <v>19</v>
      </c>
      <c r="C377" s="1" t="s">
        <v>15</v>
      </c>
      <c r="D377" s="1" t="s">
        <v>20</v>
      </c>
      <c r="E377" s="336" t="s">
        <v>17</v>
      </c>
      <c r="F377" s="164">
        <v>1851.77</v>
      </c>
      <c r="G377" s="432" t="s">
        <v>1154</v>
      </c>
      <c r="H377" s="432"/>
      <c r="I377" s="432"/>
      <c r="J377" s="433"/>
    </row>
    <row r="378" spans="1:10" ht="33.75" customHeight="1" x14ac:dyDescent="0.25">
      <c r="A378" s="158" t="s">
        <v>1163</v>
      </c>
      <c r="B378" s="1" t="s">
        <v>22</v>
      </c>
      <c r="C378" s="1" t="s">
        <v>23</v>
      </c>
      <c r="D378" s="1" t="s">
        <v>24</v>
      </c>
      <c r="E378" s="336" t="s">
        <v>17</v>
      </c>
      <c r="F378" s="164">
        <v>1851.77</v>
      </c>
      <c r="G378" s="430" t="s">
        <v>1154</v>
      </c>
      <c r="H378" s="430"/>
      <c r="I378" s="430"/>
      <c r="J378" s="431"/>
    </row>
    <row r="379" spans="1:10" ht="33.75" customHeight="1" x14ac:dyDescent="0.25">
      <c r="A379" s="145" t="s">
        <v>1164</v>
      </c>
      <c r="B379" s="140" t="s">
        <v>11</v>
      </c>
      <c r="C379" s="140"/>
      <c r="D379" s="140" t="s">
        <v>26</v>
      </c>
      <c r="E379" s="141"/>
      <c r="F379" s="183"/>
      <c r="G379" s="287"/>
      <c r="H379" s="288"/>
      <c r="I379" s="288"/>
      <c r="J379" s="289"/>
    </row>
    <row r="380" spans="1:10" ht="27.75" customHeight="1" x14ac:dyDescent="0.25">
      <c r="A380" s="158" t="s">
        <v>1165</v>
      </c>
      <c r="B380" s="1" t="s">
        <v>28</v>
      </c>
      <c r="C380" s="1" t="s">
        <v>29</v>
      </c>
      <c r="D380" s="1" t="s">
        <v>30</v>
      </c>
      <c r="E380" s="336" t="s">
        <v>31</v>
      </c>
      <c r="F380" s="164">
        <v>185.18</v>
      </c>
      <c r="G380" s="445" t="s">
        <v>1155</v>
      </c>
      <c r="H380" s="446"/>
      <c r="I380" s="446"/>
      <c r="J380" s="447"/>
    </row>
    <row r="381" spans="1:10" ht="66" x14ac:dyDescent="0.25">
      <c r="A381" s="158" t="s">
        <v>1166</v>
      </c>
      <c r="B381" s="1" t="s">
        <v>33</v>
      </c>
      <c r="C381" s="1" t="s">
        <v>15</v>
      </c>
      <c r="D381" s="1" t="s">
        <v>34</v>
      </c>
      <c r="E381" s="336" t="s">
        <v>31</v>
      </c>
      <c r="F381" s="164">
        <v>185.18</v>
      </c>
      <c r="G381" s="434" t="s">
        <v>1155</v>
      </c>
      <c r="H381" s="435"/>
      <c r="I381" s="435"/>
      <c r="J381" s="436"/>
    </row>
    <row r="382" spans="1:10" x14ac:dyDescent="0.25">
      <c r="A382" s="145" t="s">
        <v>1167</v>
      </c>
      <c r="B382" s="140" t="s">
        <v>11</v>
      </c>
      <c r="C382" s="140"/>
      <c r="D382" s="140" t="s">
        <v>36</v>
      </c>
      <c r="E382" s="141"/>
      <c r="F382" s="183"/>
      <c r="G382" s="337"/>
      <c r="H382" s="338"/>
      <c r="I382" s="338"/>
      <c r="J382" s="339"/>
    </row>
    <row r="383" spans="1:10" ht="39.6" x14ac:dyDescent="0.25">
      <c r="A383" s="158" t="s">
        <v>1168</v>
      </c>
      <c r="B383" s="1" t="s">
        <v>38</v>
      </c>
      <c r="C383" s="1" t="s">
        <v>39</v>
      </c>
      <c r="D383" s="1" t="s">
        <v>40</v>
      </c>
      <c r="E383" s="336" t="s">
        <v>41</v>
      </c>
      <c r="F383" s="164">
        <v>544</v>
      </c>
      <c r="G383" s="430" t="s">
        <v>1156</v>
      </c>
      <c r="H383" s="430"/>
      <c r="I383" s="430"/>
      <c r="J383" s="431"/>
    </row>
    <row r="384" spans="1:10" x14ac:dyDescent="0.25">
      <c r="A384" s="145" t="s">
        <v>1169</v>
      </c>
      <c r="B384" s="140" t="s">
        <v>11</v>
      </c>
      <c r="C384" s="140"/>
      <c r="D384" s="140" t="s">
        <v>52</v>
      </c>
      <c r="E384" s="141"/>
      <c r="F384" s="183"/>
      <c r="G384" s="287"/>
      <c r="H384" s="288"/>
      <c r="I384" s="288"/>
      <c r="J384" s="289"/>
    </row>
    <row r="385" spans="1:10" ht="39.6" x14ac:dyDescent="0.25">
      <c r="A385" s="158" t="s">
        <v>1170</v>
      </c>
      <c r="B385" s="1" t="s">
        <v>54</v>
      </c>
      <c r="C385" s="1" t="s">
        <v>15</v>
      </c>
      <c r="D385" s="1" t="s">
        <v>55</v>
      </c>
      <c r="E385" s="336" t="s">
        <v>17</v>
      </c>
      <c r="F385" s="164">
        <v>1598.65</v>
      </c>
      <c r="G385" s="432" t="s">
        <v>1157</v>
      </c>
      <c r="H385" s="432"/>
      <c r="I385" s="432"/>
      <c r="J385" s="433"/>
    </row>
    <row r="386" spans="1:10" x14ac:dyDescent="0.25">
      <c r="A386" s="145" t="s">
        <v>1171</v>
      </c>
      <c r="B386" s="140" t="s">
        <v>11</v>
      </c>
      <c r="C386" s="140"/>
      <c r="D386" s="140" t="s">
        <v>56</v>
      </c>
      <c r="E386" s="141"/>
      <c r="F386" s="183"/>
      <c r="G386" s="337"/>
      <c r="H386" s="338"/>
      <c r="I386" s="338"/>
      <c r="J386" s="339"/>
    </row>
    <row r="387" spans="1:10" ht="26.4" x14ac:dyDescent="0.25">
      <c r="A387" s="158" t="s">
        <v>1172</v>
      </c>
      <c r="B387" s="1" t="s">
        <v>58</v>
      </c>
      <c r="C387" s="1" t="s">
        <v>39</v>
      </c>
      <c r="D387" s="1" t="s">
        <v>59</v>
      </c>
      <c r="E387" s="336" t="s">
        <v>60</v>
      </c>
      <c r="F387" s="164">
        <v>1</v>
      </c>
      <c r="G387" s="434" t="s">
        <v>482</v>
      </c>
      <c r="H387" s="435"/>
      <c r="I387" s="435"/>
      <c r="J387" s="436"/>
    </row>
    <row r="388" spans="1:10" x14ac:dyDescent="0.25">
      <c r="A388" s="145" t="s">
        <v>1173</v>
      </c>
      <c r="B388" s="140" t="s">
        <v>11</v>
      </c>
      <c r="C388" s="140"/>
      <c r="D388" s="140" t="s">
        <v>63</v>
      </c>
      <c r="E388" s="141"/>
      <c r="F388" s="183"/>
      <c r="G388" s="337"/>
      <c r="H388" s="338"/>
      <c r="I388" s="338"/>
      <c r="J388" s="339"/>
    </row>
    <row r="389" spans="1:10" ht="26.4" x14ac:dyDescent="0.25">
      <c r="A389" s="158" t="s">
        <v>1174</v>
      </c>
      <c r="B389" s="1" t="s">
        <v>64</v>
      </c>
      <c r="C389" s="1" t="s">
        <v>15</v>
      </c>
      <c r="D389" s="1" t="s">
        <v>65</v>
      </c>
      <c r="E389" s="336" t="s">
        <v>17</v>
      </c>
      <c r="F389" s="164">
        <v>1851.77</v>
      </c>
      <c r="G389" s="430" t="s">
        <v>1154</v>
      </c>
      <c r="H389" s="430"/>
      <c r="I389" s="430"/>
      <c r="J389" s="431"/>
    </row>
    <row r="390" spans="1:10" x14ac:dyDescent="0.25">
      <c r="A390" s="282">
        <v>20</v>
      </c>
      <c r="B390" s="272" t="s">
        <v>11</v>
      </c>
      <c r="C390" s="272"/>
      <c r="D390" s="272" t="s">
        <v>1159</v>
      </c>
      <c r="E390" s="273"/>
      <c r="F390" s="276"/>
      <c r="G390" s="589"/>
      <c r="H390" s="589"/>
      <c r="I390" s="589"/>
      <c r="J390" s="300"/>
    </row>
    <row r="391" spans="1:10" x14ac:dyDescent="0.25">
      <c r="A391" s="145" t="s">
        <v>1176</v>
      </c>
      <c r="B391" s="140" t="s">
        <v>11</v>
      </c>
      <c r="C391" s="140"/>
      <c r="D391" s="140" t="s">
        <v>12</v>
      </c>
      <c r="E391" s="141"/>
      <c r="F391" s="142"/>
      <c r="G391" s="337"/>
      <c r="H391" s="338"/>
      <c r="I391" s="338"/>
      <c r="J391" s="339"/>
    </row>
    <row r="392" spans="1:10" ht="39.6" x14ac:dyDescent="0.25">
      <c r="A392" s="158" t="s">
        <v>1177</v>
      </c>
      <c r="B392" s="1" t="s">
        <v>14</v>
      </c>
      <c r="C392" s="1" t="s">
        <v>15</v>
      </c>
      <c r="D392" s="1" t="s">
        <v>16</v>
      </c>
      <c r="E392" s="336" t="s">
        <v>17</v>
      </c>
      <c r="F392" s="164">
        <v>6</v>
      </c>
      <c r="G392" s="424" t="s">
        <v>808</v>
      </c>
      <c r="H392" s="425"/>
      <c r="I392" s="425"/>
      <c r="J392" s="426"/>
    </row>
    <row r="393" spans="1:10" ht="52.8" x14ac:dyDescent="0.25">
      <c r="A393" s="158" t="s">
        <v>1178</v>
      </c>
      <c r="B393" s="1" t="s">
        <v>19</v>
      </c>
      <c r="C393" s="1" t="s">
        <v>15</v>
      </c>
      <c r="D393" s="1" t="s">
        <v>20</v>
      </c>
      <c r="E393" s="336" t="s">
        <v>17</v>
      </c>
      <c r="F393" s="164">
        <v>1767</v>
      </c>
      <c r="G393" s="430" t="s">
        <v>1216</v>
      </c>
      <c r="H393" s="430"/>
      <c r="I393" s="430"/>
      <c r="J393" s="431"/>
    </row>
    <row r="394" spans="1:10" ht="37.5" customHeight="1" x14ac:dyDescent="0.25">
      <c r="A394" s="158" t="s">
        <v>1179</v>
      </c>
      <c r="B394" s="1" t="s">
        <v>22</v>
      </c>
      <c r="C394" s="1" t="s">
        <v>23</v>
      </c>
      <c r="D394" s="1" t="s">
        <v>24</v>
      </c>
      <c r="E394" s="336" t="s">
        <v>17</v>
      </c>
      <c r="F394" s="164">
        <v>1767</v>
      </c>
      <c r="G394" s="430" t="s">
        <v>1216</v>
      </c>
      <c r="H394" s="430"/>
      <c r="I394" s="430"/>
      <c r="J394" s="431"/>
    </row>
    <row r="395" spans="1:10" x14ac:dyDescent="0.25">
      <c r="A395" s="145" t="s">
        <v>1180</v>
      </c>
      <c r="B395" s="140" t="s">
        <v>11</v>
      </c>
      <c r="C395" s="140"/>
      <c r="D395" s="140" t="s">
        <v>26</v>
      </c>
      <c r="E395" s="141"/>
      <c r="F395" s="183"/>
      <c r="G395" s="337"/>
      <c r="H395" s="338"/>
      <c r="I395" s="338"/>
      <c r="J395" s="339"/>
    </row>
    <row r="396" spans="1:10" x14ac:dyDescent="0.25">
      <c r="A396" s="158" t="s">
        <v>1181</v>
      </c>
      <c r="B396" s="1" t="s">
        <v>28</v>
      </c>
      <c r="C396" s="1" t="s">
        <v>29</v>
      </c>
      <c r="D396" s="1" t="s">
        <v>30</v>
      </c>
      <c r="E396" s="336" t="s">
        <v>31</v>
      </c>
      <c r="F396" s="164">
        <v>176.7</v>
      </c>
      <c r="G396" s="424" t="s">
        <v>1217</v>
      </c>
      <c r="H396" s="425"/>
      <c r="I396" s="425"/>
      <c r="J396" s="426"/>
    </row>
    <row r="397" spans="1:10" ht="66" x14ac:dyDescent="0.25">
      <c r="A397" s="158" t="s">
        <v>1182</v>
      </c>
      <c r="B397" s="1" t="s">
        <v>33</v>
      </c>
      <c r="C397" s="1" t="s">
        <v>15</v>
      </c>
      <c r="D397" s="1" t="s">
        <v>34</v>
      </c>
      <c r="E397" s="336" t="s">
        <v>31</v>
      </c>
      <c r="F397" s="164">
        <v>176.7</v>
      </c>
      <c r="G397" s="424" t="s">
        <v>1217</v>
      </c>
      <c r="H397" s="425"/>
      <c r="I397" s="425"/>
      <c r="J397" s="426"/>
    </row>
    <row r="398" spans="1:10" x14ac:dyDescent="0.25">
      <c r="A398" s="145" t="s">
        <v>1183</v>
      </c>
      <c r="B398" s="140" t="s">
        <v>11</v>
      </c>
      <c r="C398" s="140"/>
      <c r="D398" s="140" t="s">
        <v>36</v>
      </c>
      <c r="E398" s="141"/>
      <c r="F398" s="183"/>
      <c r="G398" s="337"/>
      <c r="H398" s="338"/>
      <c r="I398" s="338"/>
      <c r="J398" s="339"/>
    </row>
    <row r="399" spans="1:10" ht="39.6" x14ac:dyDescent="0.25">
      <c r="A399" s="158" t="s">
        <v>1184</v>
      </c>
      <c r="B399" s="1" t="s">
        <v>38</v>
      </c>
      <c r="C399" s="1" t="s">
        <v>39</v>
      </c>
      <c r="D399" s="1" t="s">
        <v>40</v>
      </c>
      <c r="E399" s="336" t="s">
        <v>41</v>
      </c>
      <c r="F399" s="164">
        <v>354</v>
      </c>
      <c r="G399" s="430" t="s">
        <v>1218</v>
      </c>
      <c r="H399" s="430"/>
      <c r="I399" s="430"/>
      <c r="J399" s="431"/>
    </row>
    <row r="400" spans="1:10" ht="79.2" x14ac:dyDescent="0.25">
      <c r="A400" s="158" t="s">
        <v>1185</v>
      </c>
      <c r="B400" s="1" t="s">
        <v>43</v>
      </c>
      <c r="C400" s="1" t="s">
        <v>15</v>
      </c>
      <c r="D400" s="1" t="s">
        <v>44</v>
      </c>
      <c r="E400" s="336" t="s">
        <v>31</v>
      </c>
      <c r="F400" s="164">
        <v>539</v>
      </c>
      <c r="G400" s="430" t="s">
        <v>1219</v>
      </c>
      <c r="H400" s="430"/>
      <c r="I400" s="430"/>
      <c r="J400" s="431"/>
    </row>
    <row r="401" spans="1:10" ht="66" x14ac:dyDescent="0.25">
      <c r="A401" s="158" t="s">
        <v>1186</v>
      </c>
      <c r="B401" s="1" t="s">
        <v>313</v>
      </c>
      <c r="C401" s="1" t="s">
        <v>15</v>
      </c>
      <c r="D401" s="1" t="s">
        <v>314</v>
      </c>
      <c r="E401" s="336" t="s">
        <v>41</v>
      </c>
      <c r="F401" s="164">
        <v>134</v>
      </c>
      <c r="G401" s="430" t="s">
        <v>1219</v>
      </c>
      <c r="H401" s="430"/>
      <c r="I401" s="430"/>
      <c r="J401" s="431"/>
    </row>
    <row r="402" spans="1:10" ht="66" x14ac:dyDescent="0.25">
      <c r="A402" s="158" t="s">
        <v>1187</v>
      </c>
      <c r="B402" s="1" t="s">
        <v>380</v>
      </c>
      <c r="C402" s="1" t="s">
        <v>15</v>
      </c>
      <c r="D402" s="1" t="s">
        <v>381</v>
      </c>
      <c r="E402" s="336" t="s">
        <v>41</v>
      </c>
      <c r="F402" s="164">
        <v>225</v>
      </c>
      <c r="G402" s="430" t="s">
        <v>1219</v>
      </c>
      <c r="H402" s="430"/>
      <c r="I402" s="430"/>
      <c r="J402" s="431"/>
    </row>
    <row r="403" spans="1:10" ht="26.4" x14ac:dyDescent="0.25">
      <c r="A403" s="158" t="s">
        <v>1188</v>
      </c>
      <c r="B403" s="1" t="s">
        <v>46</v>
      </c>
      <c r="C403" s="1" t="s">
        <v>39</v>
      </c>
      <c r="D403" s="1" t="s">
        <v>47</v>
      </c>
      <c r="E403" s="336" t="s">
        <v>48</v>
      </c>
      <c r="F403" s="164">
        <v>8</v>
      </c>
      <c r="G403" s="430" t="s">
        <v>1219</v>
      </c>
      <c r="H403" s="430"/>
      <c r="I403" s="430"/>
      <c r="J403" s="431"/>
    </row>
    <row r="404" spans="1:10" ht="39.6" x14ac:dyDescent="0.25">
      <c r="A404" s="158" t="s">
        <v>1189</v>
      </c>
      <c r="B404" s="1" t="s">
        <v>382</v>
      </c>
      <c r="C404" s="1" t="s">
        <v>23</v>
      </c>
      <c r="D404" s="1" t="s">
        <v>383</v>
      </c>
      <c r="E404" s="336" t="s">
        <v>384</v>
      </c>
      <c r="F404" s="164">
        <v>3</v>
      </c>
      <c r="G404" s="430" t="s">
        <v>1219</v>
      </c>
      <c r="H404" s="430"/>
      <c r="I404" s="430"/>
      <c r="J404" s="431"/>
    </row>
    <row r="405" spans="1:10" ht="79.2" x14ac:dyDescent="0.25">
      <c r="A405" s="158" t="s">
        <v>1190</v>
      </c>
      <c r="B405" s="1" t="s">
        <v>49</v>
      </c>
      <c r="C405" s="1" t="s">
        <v>15</v>
      </c>
      <c r="D405" s="1" t="s">
        <v>50</v>
      </c>
      <c r="E405" s="336" t="s">
        <v>31</v>
      </c>
      <c r="F405" s="164">
        <v>388.09</v>
      </c>
      <c r="G405" s="430" t="s">
        <v>1220</v>
      </c>
      <c r="H405" s="430"/>
      <c r="I405" s="430"/>
      <c r="J405" s="431"/>
    </row>
    <row r="406" spans="1:10" x14ac:dyDescent="0.25">
      <c r="A406" s="145" t="s">
        <v>1191</v>
      </c>
      <c r="B406" s="140" t="s">
        <v>11</v>
      </c>
      <c r="C406" s="140"/>
      <c r="D406" s="140" t="s">
        <v>52</v>
      </c>
      <c r="E406" s="141"/>
      <c r="F406" s="183"/>
      <c r="G406" s="337"/>
      <c r="H406" s="338"/>
      <c r="I406" s="338"/>
      <c r="J406" s="339"/>
    </row>
    <row r="407" spans="1:10" ht="39.6" x14ac:dyDescent="0.25">
      <c r="A407" s="158" t="s">
        <v>1192</v>
      </c>
      <c r="B407" s="1" t="s">
        <v>54</v>
      </c>
      <c r="C407" s="1" t="s">
        <v>15</v>
      </c>
      <c r="D407" s="1" t="s">
        <v>55</v>
      </c>
      <c r="E407" s="336" t="s">
        <v>17</v>
      </c>
      <c r="F407" s="164">
        <v>1140</v>
      </c>
      <c r="G407" s="430" t="s">
        <v>1221</v>
      </c>
      <c r="H407" s="430"/>
      <c r="I407" s="430"/>
      <c r="J407" s="431"/>
    </row>
    <row r="408" spans="1:10" x14ac:dyDescent="0.25">
      <c r="A408" s="145" t="s">
        <v>1781</v>
      </c>
      <c r="B408" s="140" t="s">
        <v>11</v>
      </c>
      <c r="C408" s="140"/>
      <c r="D408" s="140" t="s">
        <v>56</v>
      </c>
      <c r="E408" s="141"/>
      <c r="F408" s="183"/>
      <c r="G408" s="337"/>
      <c r="H408" s="338"/>
      <c r="I408" s="338"/>
      <c r="J408" s="339"/>
    </row>
    <row r="409" spans="1:10" ht="26.4" x14ac:dyDescent="0.25">
      <c r="A409" s="158" t="s">
        <v>1193</v>
      </c>
      <c r="B409" s="1" t="s">
        <v>58</v>
      </c>
      <c r="C409" s="1" t="s">
        <v>39</v>
      </c>
      <c r="D409" s="1" t="s">
        <v>59</v>
      </c>
      <c r="E409" s="336" t="s">
        <v>60</v>
      </c>
      <c r="F409" s="164">
        <v>4</v>
      </c>
      <c r="G409" s="430" t="s">
        <v>1222</v>
      </c>
      <c r="H409" s="430"/>
      <c r="I409" s="430"/>
      <c r="J409" s="431"/>
    </row>
    <row r="410" spans="1:10" x14ac:dyDescent="0.25">
      <c r="A410" s="145" t="s">
        <v>1782</v>
      </c>
      <c r="B410" s="140" t="s">
        <v>11</v>
      </c>
      <c r="C410" s="140"/>
      <c r="D410" s="140" t="s">
        <v>63</v>
      </c>
      <c r="E410" s="141"/>
      <c r="F410" s="183"/>
      <c r="G410" s="337"/>
      <c r="H410" s="338"/>
      <c r="I410" s="338"/>
      <c r="J410" s="339"/>
    </row>
    <row r="411" spans="1:10" ht="26.4" x14ac:dyDescent="0.25">
      <c r="A411" s="158" t="s">
        <v>1194</v>
      </c>
      <c r="B411" s="1" t="s">
        <v>64</v>
      </c>
      <c r="C411" s="1" t="s">
        <v>15</v>
      </c>
      <c r="D411" s="1" t="s">
        <v>65</v>
      </c>
      <c r="E411" s="336" t="s">
        <v>17</v>
      </c>
      <c r="F411" s="164">
        <v>1767</v>
      </c>
      <c r="G411" s="430" t="s">
        <v>1216</v>
      </c>
      <c r="H411" s="430"/>
      <c r="I411" s="430"/>
      <c r="J411" s="431"/>
    </row>
    <row r="412" spans="1:10" x14ac:dyDescent="0.25">
      <c r="A412" s="282">
        <v>21</v>
      </c>
      <c r="B412" s="272" t="s">
        <v>11</v>
      </c>
      <c r="C412" s="272"/>
      <c r="D412" s="272" t="s">
        <v>1195</v>
      </c>
      <c r="E412" s="273"/>
      <c r="F412" s="276"/>
      <c r="G412" s="589"/>
      <c r="H412" s="589"/>
      <c r="I412" s="589"/>
      <c r="J412" s="300"/>
    </row>
    <row r="413" spans="1:10" x14ac:dyDescent="0.25">
      <c r="A413" s="145" t="s">
        <v>1196</v>
      </c>
      <c r="B413" s="140" t="s">
        <v>11</v>
      </c>
      <c r="C413" s="140"/>
      <c r="D413" s="140" t="s">
        <v>12</v>
      </c>
      <c r="E413" s="141"/>
      <c r="F413" s="142"/>
      <c r="G413" s="337"/>
      <c r="H413" s="338"/>
      <c r="I413" s="338"/>
      <c r="J413" s="339"/>
    </row>
    <row r="414" spans="1:10" ht="39.6" x14ac:dyDescent="0.25">
      <c r="A414" s="158" t="s">
        <v>1197</v>
      </c>
      <c r="B414" s="1" t="s">
        <v>14</v>
      </c>
      <c r="C414" s="1" t="s">
        <v>15</v>
      </c>
      <c r="D414" s="1" t="s">
        <v>16</v>
      </c>
      <c r="E414" s="336" t="s">
        <v>17</v>
      </c>
      <c r="F414" s="291">
        <v>6</v>
      </c>
      <c r="G414" s="424" t="s">
        <v>808</v>
      </c>
      <c r="H414" s="425"/>
      <c r="I414" s="425"/>
      <c r="J414" s="426"/>
    </row>
    <row r="415" spans="1:10" ht="51" customHeight="1" x14ac:dyDescent="0.25">
      <c r="A415" s="158" t="s">
        <v>1198</v>
      </c>
      <c r="B415" s="1" t="s">
        <v>19</v>
      </c>
      <c r="C415" s="1" t="s">
        <v>15</v>
      </c>
      <c r="D415" s="1" t="s">
        <v>20</v>
      </c>
      <c r="E415" s="336" t="s">
        <v>17</v>
      </c>
      <c r="F415" s="291">
        <v>2022.53</v>
      </c>
      <c r="G415" s="404" t="s">
        <v>1223</v>
      </c>
      <c r="H415" s="404"/>
      <c r="I415" s="404"/>
      <c r="J415" s="405"/>
    </row>
    <row r="416" spans="1:10" x14ac:dyDescent="0.25">
      <c r="A416" s="158" t="s">
        <v>1199</v>
      </c>
      <c r="B416" s="1" t="s">
        <v>22</v>
      </c>
      <c r="C416" s="1" t="s">
        <v>23</v>
      </c>
      <c r="D416" s="1" t="s">
        <v>24</v>
      </c>
      <c r="E416" s="336" t="s">
        <v>17</v>
      </c>
      <c r="F416" s="291">
        <v>2022.53</v>
      </c>
      <c r="G416" s="404" t="s">
        <v>1223</v>
      </c>
      <c r="H416" s="404"/>
      <c r="I416" s="404"/>
      <c r="J416" s="405"/>
    </row>
    <row r="417" spans="1:10" x14ac:dyDescent="0.25">
      <c r="A417" s="145" t="s">
        <v>1200</v>
      </c>
      <c r="B417" s="140" t="s">
        <v>11</v>
      </c>
      <c r="C417" s="140"/>
      <c r="D417" s="140" t="s">
        <v>26</v>
      </c>
      <c r="E417" s="141"/>
      <c r="F417" s="183"/>
      <c r="G417" s="337"/>
      <c r="H417" s="338"/>
      <c r="I417" s="338"/>
      <c r="J417" s="339"/>
    </row>
    <row r="418" spans="1:10" x14ac:dyDescent="0.25">
      <c r="A418" s="158" t="s">
        <v>1201</v>
      </c>
      <c r="B418" s="1" t="s">
        <v>28</v>
      </c>
      <c r="C418" s="1" t="s">
        <v>29</v>
      </c>
      <c r="D418" s="1" t="s">
        <v>30</v>
      </c>
      <c r="E418" s="336" t="s">
        <v>31</v>
      </c>
      <c r="F418" s="291">
        <v>202.25</v>
      </c>
      <c r="G418" s="424" t="s">
        <v>1224</v>
      </c>
      <c r="H418" s="425"/>
      <c r="I418" s="425"/>
      <c r="J418" s="426"/>
    </row>
    <row r="419" spans="1:10" ht="66" x14ac:dyDescent="0.25">
      <c r="A419" s="158" t="s">
        <v>1202</v>
      </c>
      <c r="B419" s="1" t="s">
        <v>33</v>
      </c>
      <c r="C419" s="1" t="s">
        <v>15</v>
      </c>
      <c r="D419" s="1" t="s">
        <v>34</v>
      </c>
      <c r="E419" s="336" t="s">
        <v>31</v>
      </c>
      <c r="F419" s="291">
        <v>202.25</v>
      </c>
      <c r="G419" s="424" t="s">
        <v>1224</v>
      </c>
      <c r="H419" s="425"/>
      <c r="I419" s="425"/>
      <c r="J419" s="426"/>
    </row>
    <row r="420" spans="1:10" x14ac:dyDescent="0.25">
      <c r="A420" s="145" t="s">
        <v>1203</v>
      </c>
      <c r="B420" s="140" t="s">
        <v>11</v>
      </c>
      <c r="C420" s="140"/>
      <c r="D420" s="140" t="s">
        <v>36</v>
      </c>
      <c r="E420" s="141"/>
      <c r="F420" s="183"/>
      <c r="G420" s="337"/>
      <c r="H420" s="338"/>
      <c r="I420" s="338"/>
      <c r="J420" s="339"/>
    </row>
    <row r="421" spans="1:10" ht="39.6" x14ac:dyDescent="0.25">
      <c r="A421" s="158" t="s">
        <v>1204</v>
      </c>
      <c r="B421" s="1" t="s">
        <v>38</v>
      </c>
      <c r="C421" s="1" t="s">
        <v>39</v>
      </c>
      <c r="D421" s="1" t="s">
        <v>40</v>
      </c>
      <c r="E421" s="336" t="s">
        <v>41</v>
      </c>
      <c r="F421" s="291">
        <v>597.84</v>
      </c>
      <c r="G421" s="404" t="s">
        <v>1225</v>
      </c>
      <c r="H421" s="404"/>
      <c r="I421" s="404"/>
      <c r="J421" s="405"/>
    </row>
    <row r="422" spans="1:10" ht="79.2" x14ac:dyDescent="0.25">
      <c r="A422" s="158" t="s">
        <v>1205</v>
      </c>
      <c r="B422" s="1" t="s">
        <v>43</v>
      </c>
      <c r="C422" s="1" t="s">
        <v>15</v>
      </c>
      <c r="D422" s="1" t="s">
        <v>44</v>
      </c>
      <c r="E422" s="336" t="s">
        <v>31</v>
      </c>
      <c r="F422" s="291">
        <v>11.52</v>
      </c>
      <c r="G422" s="404" t="s">
        <v>1226</v>
      </c>
      <c r="H422" s="404"/>
      <c r="I422" s="404"/>
      <c r="J422" s="405"/>
    </row>
    <row r="423" spans="1:10" ht="66" x14ac:dyDescent="0.25">
      <c r="A423" s="158" t="s">
        <v>1206</v>
      </c>
      <c r="B423" s="1" t="s">
        <v>380</v>
      </c>
      <c r="C423" s="1" t="s">
        <v>15</v>
      </c>
      <c r="D423" s="1" t="s">
        <v>381</v>
      </c>
      <c r="E423" s="336" t="s">
        <v>41</v>
      </c>
      <c r="F423" s="291">
        <v>8</v>
      </c>
      <c r="G423" s="404" t="s">
        <v>1227</v>
      </c>
      <c r="H423" s="404"/>
      <c r="I423" s="404"/>
      <c r="J423" s="405"/>
    </row>
    <row r="424" spans="1:10" ht="26.4" x14ac:dyDescent="0.25">
      <c r="A424" s="158" t="s">
        <v>1207</v>
      </c>
      <c r="B424" s="1" t="s">
        <v>878</v>
      </c>
      <c r="C424" s="1" t="s">
        <v>39</v>
      </c>
      <c r="D424" s="1" t="s">
        <v>879</v>
      </c>
      <c r="E424" s="336" t="s">
        <v>48</v>
      </c>
      <c r="F424" s="291">
        <v>2</v>
      </c>
      <c r="G424" s="404" t="s">
        <v>1228</v>
      </c>
      <c r="H424" s="404"/>
      <c r="I424" s="404"/>
      <c r="J424" s="405"/>
    </row>
    <row r="425" spans="1:10" ht="83.25" customHeight="1" x14ac:dyDescent="0.25">
      <c r="A425" s="158" t="s">
        <v>1208</v>
      </c>
      <c r="B425" s="1" t="s">
        <v>49</v>
      </c>
      <c r="C425" s="1" t="s">
        <v>15</v>
      </c>
      <c r="D425" s="1" t="s">
        <v>50</v>
      </c>
      <c r="E425" s="336" t="s">
        <v>31</v>
      </c>
      <c r="F425" s="291">
        <v>7.5</v>
      </c>
      <c r="G425" s="404" t="s">
        <v>1229</v>
      </c>
      <c r="H425" s="404"/>
      <c r="I425" s="404"/>
      <c r="J425" s="405"/>
    </row>
    <row r="426" spans="1:10" x14ac:dyDescent="0.25">
      <c r="A426" s="145" t="s">
        <v>1209</v>
      </c>
      <c r="B426" s="140" t="s">
        <v>11</v>
      </c>
      <c r="C426" s="140"/>
      <c r="D426" s="140" t="s">
        <v>52</v>
      </c>
      <c r="E426" s="141"/>
      <c r="F426" s="183"/>
      <c r="G426" s="337"/>
      <c r="H426" s="338"/>
      <c r="I426" s="338"/>
      <c r="J426" s="339"/>
    </row>
    <row r="427" spans="1:10" ht="39.6" x14ac:dyDescent="0.25">
      <c r="A427" s="158" t="s">
        <v>1210</v>
      </c>
      <c r="B427" s="1" t="s">
        <v>54</v>
      </c>
      <c r="C427" s="1" t="s">
        <v>15</v>
      </c>
      <c r="D427" s="1" t="s">
        <v>55</v>
      </c>
      <c r="E427" s="336" t="s">
        <v>17</v>
      </c>
      <c r="F427" s="291">
        <v>2022.53</v>
      </c>
      <c r="G427" s="404" t="s">
        <v>1223</v>
      </c>
      <c r="H427" s="404"/>
      <c r="I427" s="404"/>
      <c r="J427" s="405"/>
    </row>
    <row r="428" spans="1:10" x14ac:dyDescent="0.25">
      <c r="A428" s="145" t="s">
        <v>1211</v>
      </c>
      <c r="B428" s="140" t="s">
        <v>11</v>
      </c>
      <c r="C428" s="140"/>
      <c r="D428" s="140" t="s">
        <v>56</v>
      </c>
      <c r="E428" s="141"/>
      <c r="F428" s="183"/>
      <c r="G428" s="337"/>
      <c r="H428" s="338"/>
      <c r="I428" s="338"/>
      <c r="J428" s="339"/>
    </row>
    <row r="429" spans="1:10" ht="26.4" x14ac:dyDescent="0.25">
      <c r="A429" s="158" t="s">
        <v>1212</v>
      </c>
      <c r="B429" s="1" t="s">
        <v>58</v>
      </c>
      <c r="C429" s="1" t="s">
        <v>39</v>
      </c>
      <c r="D429" s="1" t="s">
        <v>59</v>
      </c>
      <c r="E429" s="336" t="s">
        <v>60</v>
      </c>
      <c r="F429" s="291">
        <v>1</v>
      </c>
      <c r="G429" s="430" t="s">
        <v>482</v>
      </c>
      <c r="H429" s="430"/>
      <c r="I429" s="430"/>
      <c r="J429" s="431"/>
    </row>
    <row r="430" spans="1:10" x14ac:dyDescent="0.25">
      <c r="A430" s="158" t="s">
        <v>1213</v>
      </c>
      <c r="B430" s="1" t="s">
        <v>61</v>
      </c>
      <c r="C430" s="1" t="s">
        <v>39</v>
      </c>
      <c r="D430" s="1" t="s">
        <v>62</v>
      </c>
      <c r="E430" s="336" t="s">
        <v>48</v>
      </c>
      <c r="F430" s="291">
        <v>3</v>
      </c>
      <c r="G430" s="430" t="s">
        <v>1230</v>
      </c>
      <c r="H430" s="430"/>
      <c r="I430" s="430"/>
      <c r="J430" s="431"/>
    </row>
    <row r="431" spans="1:10" x14ac:dyDescent="0.25">
      <c r="A431" s="145" t="s">
        <v>1214</v>
      </c>
      <c r="B431" s="140" t="s">
        <v>11</v>
      </c>
      <c r="C431" s="140"/>
      <c r="D431" s="140" t="s">
        <v>63</v>
      </c>
      <c r="E431" s="141"/>
      <c r="F431" s="183"/>
      <c r="G431" s="337"/>
      <c r="H431" s="338"/>
      <c r="I431" s="338"/>
      <c r="J431" s="339"/>
    </row>
    <row r="432" spans="1:10" ht="26.4" x14ac:dyDescent="0.25">
      <c r="A432" s="158" t="s">
        <v>1215</v>
      </c>
      <c r="B432" s="1" t="s">
        <v>64</v>
      </c>
      <c r="C432" s="1" t="s">
        <v>15</v>
      </c>
      <c r="D432" s="1" t="s">
        <v>65</v>
      </c>
      <c r="E432" s="336" t="s">
        <v>17</v>
      </c>
      <c r="F432" s="291">
        <v>2022.53</v>
      </c>
      <c r="G432" s="404" t="s">
        <v>1223</v>
      </c>
      <c r="H432" s="404"/>
      <c r="I432" s="404"/>
      <c r="J432" s="405"/>
    </row>
    <row r="433" spans="1:10" x14ac:dyDescent="0.25">
      <c r="A433" s="282">
        <v>22</v>
      </c>
      <c r="B433" s="272" t="s">
        <v>11</v>
      </c>
      <c r="C433" s="272"/>
      <c r="D433" s="272" t="s">
        <v>1231</v>
      </c>
      <c r="E433" s="273"/>
      <c r="F433" s="276"/>
      <c r="G433" s="589"/>
      <c r="H433" s="589"/>
      <c r="I433" s="589"/>
      <c r="J433" s="300"/>
    </row>
    <row r="434" spans="1:10" x14ac:dyDescent="0.25">
      <c r="A434" s="145" t="s">
        <v>1232</v>
      </c>
      <c r="B434" s="140" t="s">
        <v>11</v>
      </c>
      <c r="C434" s="140"/>
      <c r="D434" s="140" t="s">
        <v>12</v>
      </c>
      <c r="E434" s="141"/>
      <c r="F434" s="142"/>
      <c r="G434" s="337"/>
      <c r="H434" s="338"/>
      <c r="I434" s="338"/>
      <c r="J434" s="339"/>
    </row>
    <row r="435" spans="1:10" ht="39.6" x14ac:dyDescent="0.25">
      <c r="A435" s="158" t="s">
        <v>1233</v>
      </c>
      <c r="B435" s="1" t="s">
        <v>14</v>
      </c>
      <c r="C435" s="1" t="s">
        <v>15</v>
      </c>
      <c r="D435" s="1" t="s">
        <v>16</v>
      </c>
      <c r="E435" s="336" t="s">
        <v>17</v>
      </c>
      <c r="F435" s="164">
        <v>6</v>
      </c>
      <c r="G435" s="424" t="s">
        <v>808</v>
      </c>
      <c r="H435" s="425"/>
      <c r="I435" s="425"/>
      <c r="J435" s="426"/>
    </row>
    <row r="436" spans="1:10" ht="52.8" x14ac:dyDescent="0.25">
      <c r="A436" s="158" t="s">
        <v>1234</v>
      </c>
      <c r="B436" s="1" t="s">
        <v>19</v>
      </c>
      <c r="C436" s="1" t="s">
        <v>15</v>
      </c>
      <c r="D436" s="1" t="s">
        <v>20</v>
      </c>
      <c r="E436" s="336" t="s">
        <v>17</v>
      </c>
      <c r="F436" s="164">
        <v>1241.5999999999999</v>
      </c>
      <c r="G436" s="424" t="s">
        <v>1253</v>
      </c>
      <c r="H436" s="425"/>
      <c r="I436" s="425"/>
      <c r="J436" s="426"/>
    </row>
    <row r="437" spans="1:10" x14ac:dyDescent="0.25">
      <c r="A437" s="158" t="s">
        <v>1235</v>
      </c>
      <c r="B437" s="1" t="s">
        <v>22</v>
      </c>
      <c r="C437" s="1" t="s">
        <v>23</v>
      </c>
      <c r="D437" s="1" t="s">
        <v>24</v>
      </c>
      <c r="E437" s="336" t="s">
        <v>17</v>
      </c>
      <c r="F437" s="164">
        <v>1241.5999999999999</v>
      </c>
      <c r="G437" s="424" t="s">
        <v>1253</v>
      </c>
      <c r="H437" s="425"/>
      <c r="I437" s="425"/>
      <c r="J437" s="426"/>
    </row>
    <row r="438" spans="1:10" x14ac:dyDescent="0.25">
      <c r="A438" s="145" t="s">
        <v>1236</v>
      </c>
      <c r="B438" s="140" t="s">
        <v>11</v>
      </c>
      <c r="C438" s="140"/>
      <c r="D438" s="140" t="s">
        <v>26</v>
      </c>
      <c r="E438" s="141"/>
      <c r="F438" s="183"/>
      <c r="G438" s="337"/>
      <c r="H438" s="338"/>
      <c r="I438" s="338"/>
      <c r="J438" s="339"/>
    </row>
    <row r="439" spans="1:10" x14ac:dyDescent="0.25">
      <c r="A439" s="158" t="s">
        <v>1237</v>
      </c>
      <c r="B439" s="1" t="s">
        <v>28</v>
      </c>
      <c r="C439" s="1" t="s">
        <v>29</v>
      </c>
      <c r="D439" s="1" t="s">
        <v>30</v>
      </c>
      <c r="E439" s="336" t="s">
        <v>31</v>
      </c>
      <c r="F439" s="164">
        <v>124.16</v>
      </c>
      <c r="G439" s="424" t="s">
        <v>1254</v>
      </c>
      <c r="H439" s="425"/>
      <c r="I439" s="425"/>
      <c r="J439" s="426"/>
    </row>
    <row r="440" spans="1:10" ht="66" x14ac:dyDescent="0.25">
      <c r="A440" s="158" t="s">
        <v>1238</v>
      </c>
      <c r="B440" s="1" t="s">
        <v>33</v>
      </c>
      <c r="C440" s="1" t="s">
        <v>15</v>
      </c>
      <c r="D440" s="1" t="s">
        <v>34</v>
      </c>
      <c r="E440" s="336" t="s">
        <v>31</v>
      </c>
      <c r="F440" s="164">
        <v>124.16</v>
      </c>
      <c r="G440" s="424" t="s">
        <v>1254</v>
      </c>
      <c r="H440" s="425"/>
      <c r="I440" s="425"/>
      <c r="J440" s="426"/>
    </row>
    <row r="441" spans="1:10" x14ac:dyDescent="0.25">
      <c r="A441" s="145" t="s">
        <v>1239</v>
      </c>
      <c r="B441" s="140" t="s">
        <v>11</v>
      </c>
      <c r="C441" s="140"/>
      <c r="D441" s="140" t="s">
        <v>36</v>
      </c>
      <c r="E441" s="141"/>
      <c r="F441" s="183"/>
      <c r="G441" s="337"/>
      <c r="H441" s="338"/>
      <c r="I441" s="338"/>
      <c r="J441" s="339"/>
    </row>
    <row r="442" spans="1:10" ht="39.6" x14ac:dyDescent="0.25">
      <c r="A442" s="158" t="s">
        <v>1240</v>
      </c>
      <c r="B442" s="1" t="s">
        <v>38</v>
      </c>
      <c r="C442" s="1" t="s">
        <v>39</v>
      </c>
      <c r="D442" s="1" t="s">
        <v>40</v>
      </c>
      <c r="E442" s="336" t="s">
        <v>41</v>
      </c>
      <c r="F442" s="164">
        <v>317.39999999999998</v>
      </c>
      <c r="G442" s="424" t="s">
        <v>1255</v>
      </c>
      <c r="H442" s="425"/>
      <c r="I442" s="425"/>
      <c r="J442" s="426"/>
    </row>
    <row r="443" spans="1:10" ht="79.2" x14ac:dyDescent="0.25">
      <c r="A443" s="158" t="s">
        <v>1241</v>
      </c>
      <c r="B443" s="1" t="s">
        <v>43</v>
      </c>
      <c r="C443" s="1" t="s">
        <v>15</v>
      </c>
      <c r="D443" s="1" t="s">
        <v>44</v>
      </c>
      <c r="E443" s="336" t="s">
        <v>31</v>
      </c>
      <c r="F443" s="164">
        <v>456</v>
      </c>
      <c r="G443" s="424" t="s">
        <v>1256</v>
      </c>
      <c r="H443" s="425"/>
      <c r="I443" s="425"/>
      <c r="J443" s="426"/>
    </row>
    <row r="444" spans="1:10" ht="66" x14ac:dyDescent="0.25">
      <c r="A444" s="158" t="s">
        <v>1242</v>
      </c>
      <c r="B444" s="1" t="s">
        <v>313</v>
      </c>
      <c r="C444" s="1" t="s">
        <v>15</v>
      </c>
      <c r="D444" s="1" t="s">
        <v>314</v>
      </c>
      <c r="E444" s="336" t="s">
        <v>41</v>
      </c>
      <c r="F444" s="164">
        <v>15</v>
      </c>
      <c r="G444" s="424" t="s">
        <v>1257</v>
      </c>
      <c r="H444" s="425"/>
      <c r="I444" s="425"/>
      <c r="J444" s="426"/>
    </row>
    <row r="445" spans="1:10" ht="66" x14ac:dyDescent="0.25">
      <c r="A445" s="158" t="s">
        <v>1243</v>
      </c>
      <c r="B445" s="1" t="s">
        <v>380</v>
      </c>
      <c r="C445" s="1" t="s">
        <v>15</v>
      </c>
      <c r="D445" s="1" t="s">
        <v>381</v>
      </c>
      <c r="E445" s="336" t="s">
        <v>41</v>
      </c>
      <c r="F445" s="164">
        <v>245</v>
      </c>
      <c r="G445" s="424" t="s">
        <v>1258</v>
      </c>
      <c r="H445" s="425"/>
      <c r="I445" s="425"/>
      <c r="J445" s="426"/>
    </row>
    <row r="446" spans="1:10" ht="26.4" x14ac:dyDescent="0.25">
      <c r="A446" s="158" t="s">
        <v>1244</v>
      </c>
      <c r="B446" s="1" t="s">
        <v>46</v>
      </c>
      <c r="C446" s="1" t="s">
        <v>39</v>
      </c>
      <c r="D446" s="1" t="s">
        <v>47</v>
      </c>
      <c r="E446" s="336" t="s">
        <v>48</v>
      </c>
      <c r="F446" s="164">
        <v>4</v>
      </c>
      <c r="G446" s="424" t="s">
        <v>480</v>
      </c>
      <c r="H446" s="425"/>
      <c r="I446" s="425"/>
      <c r="J446" s="426"/>
    </row>
    <row r="447" spans="1:10" ht="39.6" x14ac:dyDescent="0.25">
      <c r="A447" s="158" t="s">
        <v>1245</v>
      </c>
      <c r="B447" s="1" t="s">
        <v>382</v>
      </c>
      <c r="C447" s="1" t="s">
        <v>23</v>
      </c>
      <c r="D447" s="1" t="s">
        <v>383</v>
      </c>
      <c r="E447" s="336" t="s">
        <v>384</v>
      </c>
      <c r="F447" s="164">
        <v>8</v>
      </c>
      <c r="G447" s="424" t="s">
        <v>1259</v>
      </c>
      <c r="H447" s="425"/>
      <c r="I447" s="425"/>
      <c r="J447" s="426"/>
    </row>
    <row r="448" spans="1:10" ht="79.2" x14ac:dyDescent="0.25">
      <c r="A448" s="158" t="s">
        <v>1246</v>
      </c>
      <c r="B448" s="1" t="s">
        <v>49</v>
      </c>
      <c r="C448" s="1" t="s">
        <v>15</v>
      </c>
      <c r="D448" s="1" t="s">
        <v>50</v>
      </c>
      <c r="E448" s="336" t="s">
        <v>31</v>
      </c>
      <c r="F448" s="164">
        <v>328.67</v>
      </c>
      <c r="G448" s="424" t="s">
        <v>1260</v>
      </c>
      <c r="H448" s="425"/>
      <c r="I448" s="425"/>
      <c r="J448" s="426"/>
    </row>
    <row r="449" spans="1:10" x14ac:dyDescent="0.25">
      <c r="A449" s="145" t="s">
        <v>1247</v>
      </c>
      <c r="B449" s="140" t="s">
        <v>11</v>
      </c>
      <c r="C449" s="140"/>
      <c r="D449" s="140" t="s">
        <v>52</v>
      </c>
      <c r="E449" s="141"/>
      <c r="F449" s="183"/>
      <c r="G449" s="337"/>
      <c r="H449" s="338"/>
      <c r="I449" s="338"/>
      <c r="J449" s="339"/>
    </row>
    <row r="450" spans="1:10" ht="39.6" x14ac:dyDescent="0.25">
      <c r="A450" s="158" t="s">
        <v>1248</v>
      </c>
      <c r="B450" s="1" t="s">
        <v>54</v>
      </c>
      <c r="C450" s="1" t="s">
        <v>15</v>
      </c>
      <c r="D450" s="1" t="s">
        <v>55</v>
      </c>
      <c r="E450" s="336" t="s">
        <v>17</v>
      </c>
      <c r="F450" s="164">
        <v>1095.52</v>
      </c>
      <c r="G450" s="424" t="s">
        <v>1261</v>
      </c>
      <c r="H450" s="425"/>
      <c r="I450" s="425"/>
      <c r="J450" s="426"/>
    </row>
    <row r="451" spans="1:10" x14ac:dyDescent="0.25">
      <c r="A451" s="145" t="s">
        <v>1249</v>
      </c>
      <c r="B451" s="140" t="s">
        <v>11</v>
      </c>
      <c r="C451" s="140"/>
      <c r="D451" s="140" t="s">
        <v>56</v>
      </c>
      <c r="E451" s="141"/>
      <c r="F451" s="183"/>
      <c r="G451" s="337"/>
      <c r="H451" s="338"/>
      <c r="I451" s="338"/>
      <c r="J451" s="339"/>
    </row>
    <row r="452" spans="1:10" ht="25.5" customHeight="1" x14ac:dyDescent="0.25">
      <c r="A452" s="158" t="s">
        <v>1250</v>
      </c>
      <c r="B452" s="1" t="s">
        <v>58</v>
      </c>
      <c r="C452" s="1" t="s">
        <v>39</v>
      </c>
      <c r="D452" s="1" t="s">
        <v>59</v>
      </c>
      <c r="E452" s="336" t="s">
        <v>60</v>
      </c>
      <c r="F452" s="164">
        <v>3</v>
      </c>
      <c r="G452" s="424" t="s">
        <v>995</v>
      </c>
      <c r="H452" s="425"/>
      <c r="I452" s="425"/>
      <c r="J452" s="426"/>
    </row>
    <row r="453" spans="1:10" x14ac:dyDescent="0.25">
      <c r="A453" s="145" t="s">
        <v>1251</v>
      </c>
      <c r="B453" s="140" t="s">
        <v>11</v>
      </c>
      <c r="C453" s="140"/>
      <c r="D453" s="140" t="s">
        <v>63</v>
      </c>
      <c r="E453" s="141"/>
      <c r="F453" s="183"/>
      <c r="G453" s="337"/>
      <c r="H453" s="338"/>
      <c r="I453" s="338"/>
      <c r="J453" s="339"/>
    </row>
    <row r="454" spans="1:10" ht="26.4" x14ac:dyDescent="0.25">
      <c r="A454" s="158" t="s">
        <v>1252</v>
      </c>
      <c r="B454" s="308" t="s">
        <v>64</v>
      </c>
      <c r="C454" s="308" t="s">
        <v>15</v>
      </c>
      <c r="D454" s="308" t="s">
        <v>65</v>
      </c>
      <c r="E454" s="309" t="s">
        <v>17</v>
      </c>
      <c r="F454" s="310">
        <v>1241.5999999999999</v>
      </c>
      <c r="G454" s="427" t="s">
        <v>1253</v>
      </c>
      <c r="H454" s="428"/>
      <c r="I454" s="428"/>
      <c r="J454" s="429"/>
    </row>
    <row r="455" spans="1:10" x14ac:dyDescent="0.25">
      <c r="A455" s="282">
        <v>23</v>
      </c>
      <c r="B455" s="272" t="s">
        <v>11</v>
      </c>
      <c r="C455" s="272"/>
      <c r="D455" s="272" t="s">
        <v>1265</v>
      </c>
      <c r="E455" s="273"/>
      <c r="F455" s="276"/>
      <c r="G455" s="314"/>
      <c r="H455" s="314"/>
      <c r="I455" s="314"/>
      <c r="J455" s="320"/>
    </row>
    <row r="456" spans="1:10" x14ac:dyDescent="0.25">
      <c r="A456" s="145" t="s">
        <v>1266</v>
      </c>
      <c r="B456" s="311" t="s">
        <v>11</v>
      </c>
      <c r="C456" s="311"/>
      <c r="D456" s="311" t="s">
        <v>12</v>
      </c>
      <c r="E456" s="312"/>
      <c r="F456" s="313"/>
      <c r="G456" s="337"/>
      <c r="H456" s="338"/>
      <c r="I456" s="338"/>
      <c r="J456" s="339"/>
    </row>
    <row r="457" spans="1:10" ht="39.6" x14ac:dyDescent="0.25">
      <c r="A457" s="158" t="s">
        <v>1267</v>
      </c>
      <c r="B457" s="1" t="s">
        <v>14</v>
      </c>
      <c r="C457" s="1" t="s">
        <v>15</v>
      </c>
      <c r="D457" s="1" t="s">
        <v>16</v>
      </c>
      <c r="E457" s="336" t="s">
        <v>17</v>
      </c>
      <c r="F457" s="164">
        <v>6</v>
      </c>
      <c r="G457" s="399" t="s">
        <v>808</v>
      </c>
      <c r="H457" s="399"/>
      <c r="I457" s="399"/>
      <c r="J457" s="400"/>
    </row>
    <row r="458" spans="1:10" ht="51" customHeight="1" x14ac:dyDescent="0.25">
      <c r="A458" s="158" t="s">
        <v>1268</v>
      </c>
      <c r="B458" s="1" t="s">
        <v>19</v>
      </c>
      <c r="C458" s="1" t="s">
        <v>15</v>
      </c>
      <c r="D458" s="1" t="s">
        <v>20</v>
      </c>
      <c r="E458" s="336" t="s">
        <v>17</v>
      </c>
      <c r="F458" s="164">
        <v>1002.27</v>
      </c>
      <c r="G458" s="404" t="s">
        <v>1282</v>
      </c>
      <c r="H458" s="404"/>
      <c r="I458" s="404"/>
      <c r="J458" s="405"/>
    </row>
    <row r="459" spans="1:10" x14ac:dyDescent="0.25">
      <c r="A459" s="158" t="s">
        <v>1269</v>
      </c>
      <c r="B459" s="1" t="s">
        <v>22</v>
      </c>
      <c r="C459" s="1" t="s">
        <v>23</v>
      </c>
      <c r="D459" s="1" t="s">
        <v>24</v>
      </c>
      <c r="E459" s="336" t="s">
        <v>17</v>
      </c>
      <c r="F459" s="164">
        <v>1002.27</v>
      </c>
      <c r="G459" s="404" t="s">
        <v>1282</v>
      </c>
      <c r="H459" s="404"/>
      <c r="I459" s="404"/>
      <c r="J459" s="405"/>
    </row>
    <row r="460" spans="1:10" x14ac:dyDescent="0.25">
      <c r="A460" s="145" t="s">
        <v>1270</v>
      </c>
      <c r="B460" s="140" t="s">
        <v>11</v>
      </c>
      <c r="C460" s="140"/>
      <c r="D460" s="140" t="s">
        <v>26</v>
      </c>
      <c r="E460" s="141"/>
      <c r="F460" s="183"/>
      <c r="G460" s="337"/>
      <c r="H460" s="338"/>
      <c r="I460" s="338"/>
      <c r="J460" s="339"/>
    </row>
    <row r="461" spans="1:10" x14ac:dyDescent="0.25">
      <c r="A461" s="158" t="s">
        <v>1271</v>
      </c>
      <c r="B461" s="1" t="s">
        <v>28</v>
      </c>
      <c r="C461" s="1" t="s">
        <v>29</v>
      </c>
      <c r="D461" s="1" t="s">
        <v>30</v>
      </c>
      <c r="E461" s="336" t="s">
        <v>31</v>
      </c>
      <c r="F461" s="164">
        <v>100.22</v>
      </c>
      <c r="G461" s="399" t="s">
        <v>1285</v>
      </c>
      <c r="H461" s="399"/>
      <c r="I461" s="399"/>
      <c r="J461" s="400"/>
    </row>
    <row r="462" spans="1:10" ht="66" x14ac:dyDescent="0.25">
      <c r="A462" s="158" t="s">
        <v>1272</v>
      </c>
      <c r="B462" s="1" t="s">
        <v>33</v>
      </c>
      <c r="C462" s="1" t="s">
        <v>15</v>
      </c>
      <c r="D462" s="1" t="s">
        <v>34</v>
      </c>
      <c r="E462" s="336" t="s">
        <v>31</v>
      </c>
      <c r="F462" s="164">
        <v>100.22</v>
      </c>
      <c r="G462" s="399" t="s">
        <v>1285</v>
      </c>
      <c r="H462" s="399"/>
      <c r="I462" s="399"/>
      <c r="J462" s="400"/>
    </row>
    <row r="463" spans="1:10" x14ac:dyDescent="0.25">
      <c r="A463" s="145" t="s">
        <v>1273</v>
      </c>
      <c r="B463" s="140" t="s">
        <v>11</v>
      </c>
      <c r="C463" s="140"/>
      <c r="D463" s="140" t="s">
        <v>36</v>
      </c>
      <c r="E463" s="141"/>
      <c r="F463" s="183"/>
      <c r="G463" s="337"/>
      <c r="H463" s="338"/>
      <c r="I463" s="338"/>
      <c r="J463" s="339"/>
    </row>
    <row r="464" spans="1:10" ht="39.6" x14ac:dyDescent="0.25">
      <c r="A464" s="158" t="s">
        <v>1274</v>
      </c>
      <c r="B464" s="1" t="s">
        <v>38</v>
      </c>
      <c r="C464" s="1" t="s">
        <v>39</v>
      </c>
      <c r="D464" s="1" t="s">
        <v>40</v>
      </c>
      <c r="E464" s="336" t="s">
        <v>41</v>
      </c>
      <c r="F464" s="164">
        <v>647.74</v>
      </c>
      <c r="G464" s="401" t="s">
        <v>1286</v>
      </c>
      <c r="H464" s="402"/>
      <c r="I464" s="402"/>
      <c r="J464" s="403"/>
    </row>
    <row r="465" spans="1:10" x14ac:dyDescent="0.25">
      <c r="A465" s="145" t="s">
        <v>1275</v>
      </c>
      <c r="B465" s="140" t="s">
        <v>11</v>
      </c>
      <c r="C465" s="140"/>
      <c r="D465" s="140" t="s">
        <v>52</v>
      </c>
      <c r="E465" s="141"/>
      <c r="F465" s="183"/>
      <c r="G465" s="337"/>
      <c r="H465" s="338"/>
      <c r="I465" s="338"/>
      <c r="J465" s="339"/>
    </row>
    <row r="466" spans="1:10" ht="39.6" x14ac:dyDescent="0.25">
      <c r="A466" s="158" t="s">
        <v>1276</v>
      </c>
      <c r="B466" s="1" t="s">
        <v>54</v>
      </c>
      <c r="C466" s="1" t="s">
        <v>15</v>
      </c>
      <c r="D466" s="1" t="s">
        <v>55</v>
      </c>
      <c r="E466" s="336" t="s">
        <v>17</v>
      </c>
      <c r="F466" s="164">
        <v>1002.27</v>
      </c>
      <c r="G466" s="404" t="s">
        <v>1282</v>
      </c>
      <c r="H466" s="404"/>
      <c r="I466" s="404"/>
      <c r="J466" s="405"/>
    </row>
    <row r="467" spans="1:10" x14ac:dyDescent="0.25">
      <c r="A467" s="145" t="s">
        <v>1277</v>
      </c>
      <c r="B467" s="140" t="s">
        <v>11</v>
      </c>
      <c r="C467" s="140"/>
      <c r="D467" s="140" t="s">
        <v>56</v>
      </c>
      <c r="E467" s="141"/>
      <c r="F467" s="183"/>
      <c r="G467" s="337"/>
      <c r="H467" s="338"/>
      <c r="I467" s="338"/>
      <c r="J467" s="339"/>
    </row>
    <row r="468" spans="1:10" ht="26.4" x14ac:dyDescent="0.25">
      <c r="A468" s="158" t="s">
        <v>1278</v>
      </c>
      <c r="B468" s="1" t="s">
        <v>58</v>
      </c>
      <c r="C468" s="1" t="s">
        <v>39</v>
      </c>
      <c r="D468" s="1" t="s">
        <v>59</v>
      </c>
      <c r="E468" s="336" t="s">
        <v>60</v>
      </c>
      <c r="F468" s="164">
        <v>1</v>
      </c>
      <c r="G468" s="424" t="s">
        <v>1283</v>
      </c>
      <c r="H468" s="425"/>
      <c r="I468" s="425"/>
      <c r="J468" s="426"/>
    </row>
    <row r="469" spans="1:10" ht="29.25" customHeight="1" x14ac:dyDescent="0.25">
      <c r="A469" s="158" t="s">
        <v>1279</v>
      </c>
      <c r="B469" s="1" t="s">
        <v>61</v>
      </c>
      <c r="C469" s="1" t="s">
        <v>39</v>
      </c>
      <c r="D469" s="1" t="s">
        <v>62</v>
      </c>
      <c r="E469" s="336" t="s">
        <v>48</v>
      </c>
      <c r="F469" s="164">
        <v>1</v>
      </c>
      <c r="G469" s="424" t="s">
        <v>1284</v>
      </c>
      <c r="H469" s="425"/>
      <c r="I469" s="425"/>
      <c r="J469" s="426"/>
    </row>
    <row r="470" spans="1:10" x14ac:dyDescent="0.25">
      <c r="A470" s="145" t="s">
        <v>1280</v>
      </c>
      <c r="B470" s="140" t="s">
        <v>11</v>
      </c>
      <c r="C470" s="140"/>
      <c r="D470" s="140" t="s">
        <v>63</v>
      </c>
      <c r="E470" s="141"/>
      <c r="F470" s="183"/>
      <c r="G470" s="337"/>
      <c r="H470" s="338"/>
      <c r="I470" s="338"/>
      <c r="J470" s="339"/>
    </row>
    <row r="471" spans="1:10" ht="27" thickBot="1" x14ac:dyDescent="0.3">
      <c r="A471" s="158" t="s">
        <v>1281</v>
      </c>
      <c r="B471" s="179" t="s">
        <v>64</v>
      </c>
      <c r="C471" s="179" t="s">
        <v>15</v>
      </c>
      <c r="D471" s="179" t="s">
        <v>65</v>
      </c>
      <c r="E471" s="352" t="s">
        <v>17</v>
      </c>
      <c r="F471" s="180">
        <v>1002.27</v>
      </c>
      <c r="G471" s="422" t="s">
        <v>1282</v>
      </c>
      <c r="H471" s="422"/>
      <c r="I471" s="422"/>
      <c r="J471" s="423"/>
    </row>
    <row r="472" spans="1:10" ht="22.5" customHeight="1" x14ac:dyDescent="0.25">
      <c r="A472" s="282">
        <v>24</v>
      </c>
      <c r="B472" s="272" t="s">
        <v>11</v>
      </c>
      <c r="C472" s="272"/>
      <c r="D472" s="272" t="s">
        <v>1287</v>
      </c>
      <c r="E472" s="273"/>
      <c r="F472" s="276"/>
      <c r="G472" s="589"/>
      <c r="H472" s="589"/>
      <c r="I472" s="589"/>
      <c r="J472" s="300"/>
    </row>
    <row r="473" spans="1:10" x14ac:dyDescent="0.25">
      <c r="A473" s="145" t="s">
        <v>1288</v>
      </c>
      <c r="B473" s="140" t="s">
        <v>11</v>
      </c>
      <c r="C473" s="140"/>
      <c r="D473" s="140" t="s">
        <v>12</v>
      </c>
      <c r="E473" s="141"/>
      <c r="F473" s="142"/>
      <c r="G473" s="337"/>
      <c r="H473" s="338"/>
      <c r="I473" s="338"/>
      <c r="J473" s="339"/>
    </row>
    <row r="474" spans="1:10" ht="39.6" x14ac:dyDescent="0.25">
      <c r="A474" s="158" t="s">
        <v>1289</v>
      </c>
      <c r="B474" s="1" t="s">
        <v>14</v>
      </c>
      <c r="C474" s="1" t="s">
        <v>15</v>
      </c>
      <c r="D474" s="1" t="s">
        <v>16</v>
      </c>
      <c r="E474" s="336" t="s">
        <v>17</v>
      </c>
      <c r="F474" s="291">
        <v>6</v>
      </c>
      <c r="G474" s="399" t="s">
        <v>808</v>
      </c>
      <c r="H474" s="399"/>
      <c r="I474" s="399"/>
      <c r="J474" s="400"/>
    </row>
    <row r="475" spans="1:10" ht="52.8" x14ac:dyDescent="0.25">
      <c r="A475" s="158" t="s">
        <v>1290</v>
      </c>
      <c r="B475" s="1" t="s">
        <v>19</v>
      </c>
      <c r="C475" s="1" t="s">
        <v>15</v>
      </c>
      <c r="D475" s="1" t="s">
        <v>20</v>
      </c>
      <c r="E475" s="336" t="s">
        <v>17</v>
      </c>
      <c r="F475" s="291">
        <v>1333.25</v>
      </c>
      <c r="G475" s="404" t="s">
        <v>1303</v>
      </c>
      <c r="H475" s="404"/>
      <c r="I475" s="404"/>
      <c r="J475" s="405"/>
    </row>
    <row r="476" spans="1:10" ht="37.5" customHeight="1" x14ac:dyDescent="0.25">
      <c r="A476" s="158" t="s">
        <v>1291</v>
      </c>
      <c r="B476" s="1" t="s">
        <v>22</v>
      </c>
      <c r="C476" s="1" t="s">
        <v>23</v>
      </c>
      <c r="D476" s="1" t="s">
        <v>24</v>
      </c>
      <c r="E476" s="336" t="s">
        <v>17</v>
      </c>
      <c r="F476" s="291">
        <v>1333.25</v>
      </c>
      <c r="G476" s="404" t="s">
        <v>1303</v>
      </c>
      <c r="H476" s="404"/>
      <c r="I476" s="404"/>
      <c r="J476" s="405"/>
    </row>
    <row r="477" spans="1:10" x14ac:dyDescent="0.25">
      <c r="A477" s="145" t="s">
        <v>1292</v>
      </c>
      <c r="B477" s="140" t="s">
        <v>11</v>
      </c>
      <c r="C477" s="140"/>
      <c r="D477" s="140" t="s">
        <v>26</v>
      </c>
      <c r="E477" s="141"/>
      <c r="F477" s="183"/>
      <c r="G477" s="337"/>
      <c r="H477" s="338"/>
      <c r="I477" s="338"/>
      <c r="J477" s="339"/>
    </row>
    <row r="478" spans="1:10" x14ac:dyDescent="0.25">
      <c r="A478" s="158" t="s">
        <v>1301</v>
      </c>
      <c r="B478" s="1" t="s">
        <v>28</v>
      </c>
      <c r="C478" s="1" t="s">
        <v>29</v>
      </c>
      <c r="D478" s="1" t="s">
        <v>30</v>
      </c>
      <c r="E478" s="336" t="s">
        <v>31</v>
      </c>
      <c r="F478" s="291">
        <v>133.32</v>
      </c>
      <c r="G478" s="399" t="s">
        <v>1304</v>
      </c>
      <c r="H478" s="399"/>
      <c r="I478" s="399"/>
      <c r="J478" s="400"/>
    </row>
    <row r="479" spans="1:10" ht="66" x14ac:dyDescent="0.25">
      <c r="A479" s="158" t="s">
        <v>1302</v>
      </c>
      <c r="B479" s="1" t="s">
        <v>33</v>
      </c>
      <c r="C479" s="1" t="s">
        <v>15</v>
      </c>
      <c r="D479" s="1" t="s">
        <v>34</v>
      </c>
      <c r="E479" s="336" t="s">
        <v>31</v>
      </c>
      <c r="F479" s="291">
        <v>133.32</v>
      </c>
      <c r="G479" s="399" t="s">
        <v>1304</v>
      </c>
      <c r="H479" s="399"/>
      <c r="I479" s="399"/>
      <c r="J479" s="400"/>
    </row>
    <row r="480" spans="1:10" x14ac:dyDescent="0.25">
      <c r="A480" s="145" t="s">
        <v>1293</v>
      </c>
      <c r="B480" s="140" t="s">
        <v>11</v>
      </c>
      <c r="C480" s="140"/>
      <c r="D480" s="140" t="s">
        <v>36</v>
      </c>
      <c r="E480" s="141"/>
      <c r="F480" s="183"/>
      <c r="G480" s="337"/>
      <c r="H480" s="338"/>
      <c r="I480" s="338"/>
      <c r="J480" s="339"/>
    </row>
    <row r="481" spans="1:10" ht="39.6" x14ac:dyDescent="0.25">
      <c r="A481" s="158" t="s">
        <v>1294</v>
      </c>
      <c r="B481" s="1" t="s">
        <v>38</v>
      </c>
      <c r="C481" s="1" t="s">
        <v>39</v>
      </c>
      <c r="D481" s="1" t="s">
        <v>40</v>
      </c>
      <c r="E481" s="336" t="s">
        <v>41</v>
      </c>
      <c r="F481" s="291">
        <v>280</v>
      </c>
      <c r="G481" s="404" t="s">
        <v>1305</v>
      </c>
      <c r="H481" s="404"/>
      <c r="I481" s="404"/>
      <c r="J481" s="405"/>
    </row>
    <row r="482" spans="1:10" ht="79.2" x14ac:dyDescent="0.25">
      <c r="A482" s="158" t="s">
        <v>1295</v>
      </c>
      <c r="B482" s="1" t="s">
        <v>43</v>
      </c>
      <c r="C482" s="1" t="s">
        <v>15</v>
      </c>
      <c r="D482" s="1" t="s">
        <v>44</v>
      </c>
      <c r="E482" s="336" t="s">
        <v>31</v>
      </c>
      <c r="F482" s="291">
        <v>29</v>
      </c>
      <c r="G482" s="399" t="s">
        <v>1306</v>
      </c>
      <c r="H482" s="399"/>
      <c r="I482" s="399"/>
      <c r="J482" s="400"/>
    </row>
    <row r="483" spans="1:10" ht="66" x14ac:dyDescent="0.25">
      <c r="A483" s="158" t="s">
        <v>1296</v>
      </c>
      <c r="B483" s="1" t="s">
        <v>313</v>
      </c>
      <c r="C483" s="1" t="s">
        <v>15</v>
      </c>
      <c r="D483" s="1" t="s">
        <v>314</v>
      </c>
      <c r="E483" s="336" t="s">
        <v>41</v>
      </c>
      <c r="F483" s="291">
        <v>29</v>
      </c>
      <c r="G483" s="399" t="s">
        <v>1307</v>
      </c>
      <c r="H483" s="399"/>
      <c r="I483" s="399"/>
      <c r="J483" s="400"/>
    </row>
    <row r="484" spans="1:10" ht="26.4" x14ac:dyDescent="0.25">
      <c r="A484" s="158" t="s">
        <v>1297</v>
      </c>
      <c r="B484" s="1" t="s">
        <v>46</v>
      </c>
      <c r="C484" s="1" t="s">
        <v>39</v>
      </c>
      <c r="D484" s="1" t="s">
        <v>47</v>
      </c>
      <c r="E484" s="336" t="s">
        <v>48</v>
      </c>
      <c r="F484" s="291">
        <v>5</v>
      </c>
      <c r="G484" s="399" t="s">
        <v>1099</v>
      </c>
      <c r="H484" s="399"/>
      <c r="I484" s="399"/>
      <c r="J484" s="400"/>
    </row>
    <row r="485" spans="1:10" ht="79.2" x14ac:dyDescent="0.25">
      <c r="A485" s="158" t="s">
        <v>1298</v>
      </c>
      <c r="B485" s="1" t="s">
        <v>49</v>
      </c>
      <c r="C485" s="1" t="s">
        <v>15</v>
      </c>
      <c r="D485" s="1" t="s">
        <v>50</v>
      </c>
      <c r="E485" s="336" t="s">
        <v>31</v>
      </c>
      <c r="F485" s="291">
        <v>20.8</v>
      </c>
      <c r="G485" s="399" t="s">
        <v>1308</v>
      </c>
      <c r="H485" s="399"/>
      <c r="I485" s="399"/>
      <c r="J485" s="400"/>
    </row>
    <row r="486" spans="1:10" x14ac:dyDescent="0.25">
      <c r="A486" s="145" t="s">
        <v>1299</v>
      </c>
      <c r="B486" s="140" t="s">
        <v>11</v>
      </c>
      <c r="C486" s="140"/>
      <c r="D486" s="140" t="s">
        <v>52</v>
      </c>
      <c r="E486" s="141"/>
      <c r="F486" s="183"/>
      <c r="G486" s="337"/>
      <c r="H486" s="338"/>
      <c r="I486" s="338"/>
      <c r="J486" s="339"/>
    </row>
    <row r="487" spans="1:10" ht="39.6" x14ac:dyDescent="0.25">
      <c r="A487" s="158" t="s">
        <v>1300</v>
      </c>
      <c r="B487" s="1" t="s">
        <v>54</v>
      </c>
      <c r="C487" s="1" t="s">
        <v>15</v>
      </c>
      <c r="D487" s="1" t="s">
        <v>55</v>
      </c>
      <c r="E487" s="336" t="s">
        <v>17</v>
      </c>
      <c r="F487" s="291">
        <v>1201.05</v>
      </c>
      <c r="G487" s="404" t="s">
        <v>1309</v>
      </c>
      <c r="H487" s="404"/>
      <c r="I487" s="404"/>
      <c r="J487" s="405"/>
    </row>
    <row r="488" spans="1:10" x14ac:dyDescent="0.25">
      <c r="A488" s="145" t="s">
        <v>1783</v>
      </c>
      <c r="B488" s="140" t="s">
        <v>11</v>
      </c>
      <c r="C488" s="140"/>
      <c r="D488" s="140" t="s">
        <v>56</v>
      </c>
      <c r="E488" s="141"/>
      <c r="F488" s="183"/>
      <c r="G488" s="337"/>
      <c r="H488" s="338"/>
      <c r="I488" s="338"/>
      <c r="J488" s="339"/>
    </row>
    <row r="489" spans="1:10" ht="26.4" x14ac:dyDescent="0.25">
      <c r="A489" s="158" t="s">
        <v>1784</v>
      </c>
      <c r="B489" s="1" t="s">
        <v>58</v>
      </c>
      <c r="C489" s="1" t="s">
        <v>39</v>
      </c>
      <c r="D489" s="1" t="s">
        <v>59</v>
      </c>
      <c r="E489" s="336" t="s">
        <v>60</v>
      </c>
      <c r="F489" s="291">
        <v>3</v>
      </c>
      <c r="G489" s="399" t="s">
        <v>995</v>
      </c>
      <c r="H489" s="399"/>
      <c r="I489" s="399"/>
      <c r="J489" s="400"/>
    </row>
    <row r="490" spans="1:10" x14ac:dyDescent="0.25">
      <c r="A490" s="145" t="s">
        <v>1785</v>
      </c>
      <c r="B490" s="140" t="s">
        <v>11</v>
      </c>
      <c r="C490" s="140"/>
      <c r="D490" s="140" t="s">
        <v>63</v>
      </c>
      <c r="E490" s="141"/>
      <c r="F490" s="183"/>
      <c r="G490" s="337"/>
      <c r="H490" s="338"/>
      <c r="I490" s="338"/>
      <c r="J490" s="339"/>
    </row>
    <row r="491" spans="1:10" ht="26.4" x14ac:dyDescent="0.25">
      <c r="A491" s="158" t="s">
        <v>1786</v>
      </c>
      <c r="B491" s="1" t="s">
        <v>64</v>
      </c>
      <c r="C491" s="1" t="s">
        <v>15</v>
      </c>
      <c r="D491" s="1" t="s">
        <v>65</v>
      </c>
      <c r="E491" s="336" t="s">
        <v>17</v>
      </c>
      <c r="F491" s="291">
        <v>1333.25</v>
      </c>
      <c r="G491" s="404" t="s">
        <v>1303</v>
      </c>
      <c r="H491" s="404"/>
      <c r="I491" s="404"/>
      <c r="J491" s="405"/>
    </row>
    <row r="492" spans="1:10" ht="26.25" customHeight="1" x14ac:dyDescent="0.25">
      <c r="A492" s="282">
        <v>25</v>
      </c>
      <c r="B492" s="272" t="s">
        <v>11</v>
      </c>
      <c r="C492" s="272"/>
      <c r="D492" s="272" t="s">
        <v>1310</v>
      </c>
      <c r="E492" s="273"/>
      <c r="F492" s="276"/>
      <c r="G492" s="589"/>
      <c r="H492" s="589"/>
      <c r="I492" s="589"/>
      <c r="J492" s="300"/>
    </row>
    <row r="493" spans="1:10" x14ac:dyDescent="0.25">
      <c r="A493" s="145" t="s">
        <v>1311</v>
      </c>
      <c r="B493" s="140" t="s">
        <v>11</v>
      </c>
      <c r="C493" s="140"/>
      <c r="D493" s="140" t="s">
        <v>12</v>
      </c>
      <c r="E493" s="141"/>
      <c r="F493" s="142"/>
      <c r="G493" s="337"/>
      <c r="H493" s="338"/>
      <c r="I493" s="338"/>
      <c r="J493" s="339"/>
    </row>
    <row r="494" spans="1:10" ht="39.6" x14ac:dyDescent="0.25">
      <c r="A494" s="158" t="s">
        <v>1312</v>
      </c>
      <c r="B494" s="1" t="s">
        <v>14</v>
      </c>
      <c r="C494" s="1" t="s">
        <v>15</v>
      </c>
      <c r="D494" s="1" t="s">
        <v>16</v>
      </c>
      <c r="E494" s="336" t="s">
        <v>17</v>
      </c>
      <c r="F494" s="164">
        <v>6</v>
      </c>
      <c r="G494" s="399" t="s">
        <v>808</v>
      </c>
      <c r="H494" s="399"/>
      <c r="I494" s="399"/>
      <c r="J494" s="400"/>
    </row>
    <row r="495" spans="1:10" ht="52.8" x14ac:dyDescent="0.25">
      <c r="A495" s="158" t="s">
        <v>1313</v>
      </c>
      <c r="B495" s="1" t="s">
        <v>19</v>
      </c>
      <c r="C495" s="1" t="s">
        <v>15</v>
      </c>
      <c r="D495" s="1" t="s">
        <v>20</v>
      </c>
      <c r="E495" s="336" t="s">
        <v>17</v>
      </c>
      <c r="F495" s="164">
        <v>489.6</v>
      </c>
      <c r="G495" s="399" t="s">
        <v>1332</v>
      </c>
      <c r="H495" s="399"/>
      <c r="I495" s="399"/>
      <c r="J495" s="400"/>
    </row>
    <row r="496" spans="1:10" ht="30" customHeight="1" x14ac:dyDescent="0.25">
      <c r="A496" s="158" t="s">
        <v>1314</v>
      </c>
      <c r="B496" s="1" t="s">
        <v>22</v>
      </c>
      <c r="C496" s="1" t="s">
        <v>23</v>
      </c>
      <c r="D496" s="1" t="s">
        <v>24</v>
      </c>
      <c r="E496" s="336" t="s">
        <v>17</v>
      </c>
      <c r="F496" s="164">
        <v>489.6</v>
      </c>
      <c r="G496" s="399" t="s">
        <v>1332</v>
      </c>
      <c r="H496" s="399"/>
      <c r="I496" s="399"/>
      <c r="J496" s="400"/>
    </row>
    <row r="497" spans="1:10" x14ac:dyDescent="0.25">
      <c r="A497" s="145" t="s">
        <v>1315</v>
      </c>
      <c r="B497" s="140" t="s">
        <v>11</v>
      </c>
      <c r="C497" s="140"/>
      <c r="D497" s="140" t="s">
        <v>26</v>
      </c>
      <c r="E497" s="141"/>
      <c r="F497" s="183"/>
      <c r="G497" s="337"/>
      <c r="H497" s="338"/>
      <c r="I497" s="338"/>
      <c r="J497" s="339"/>
    </row>
    <row r="498" spans="1:10" x14ac:dyDescent="0.25">
      <c r="A498" s="158" t="s">
        <v>1316</v>
      </c>
      <c r="B498" s="1" t="s">
        <v>28</v>
      </c>
      <c r="C498" s="1" t="s">
        <v>29</v>
      </c>
      <c r="D498" s="1" t="s">
        <v>30</v>
      </c>
      <c r="E498" s="336" t="s">
        <v>31</v>
      </c>
      <c r="F498" s="164">
        <v>48.96</v>
      </c>
      <c r="G498" s="399" t="s">
        <v>1333</v>
      </c>
      <c r="H498" s="399"/>
      <c r="I498" s="399"/>
      <c r="J498" s="400"/>
    </row>
    <row r="499" spans="1:10" ht="66" x14ac:dyDescent="0.25">
      <c r="A499" s="158" t="s">
        <v>1317</v>
      </c>
      <c r="B499" s="1" t="s">
        <v>33</v>
      </c>
      <c r="C499" s="1" t="s">
        <v>15</v>
      </c>
      <c r="D499" s="1" t="s">
        <v>34</v>
      </c>
      <c r="E499" s="336" t="s">
        <v>31</v>
      </c>
      <c r="F499" s="164">
        <v>48.96</v>
      </c>
      <c r="G499" s="399" t="s">
        <v>1333</v>
      </c>
      <c r="H499" s="399"/>
      <c r="I499" s="399"/>
      <c r="J499" s="400"/>
    </row>
    <row r="500" spans="1:10" x14ac:dyDescent="0.25">
      <c r="A500" s="145" t="s">
        <v>1318</v>
      </c>
      <c r="B500" s="140" t="s">
        <v>11</v>
      </c>
      <c r="C500" s="140"/>
      <c r="D500" s="140" t="s">
        <v>36</v>
      </c>
      <c r="E500" s="141"/>
      <c r="F500" s="183"/>
      <c r="G500" s="337"/>
      <c r="H500" s="338"/>
      <c r="I500" s="338"/>
      <c r="J500" s="339"/>
    </row>
    <row r="501" spans="1:10" ht="39.6" x14ac:dyDescent="0.25">
      <c r="A501" s="158" t="s">
        <v>1319</v>
      </c>
      <c r="B501" s="1" t="s">
        <v>38</v>
      </c>
      <c r="C501" s="1" t="s">
        <v>39</v>
      </c>
      <c r="D501" s="1" t="s">
        <v>40</v>
      </c>
      <c r="E501" s="336" t="s">
        <v>41</v>
      </c>
      <c r="F501" s="164">
        <v>144</v>
      </c>
      <c r="G501" s="399" t="s">
        <v>1334</v>
      </c>
      <c r="H501" s="399"/>
      <c r="I501" s="399"/>
      <c r="J501" s="400"/>
    </row>
    <row r="502" spans="1:10" ht="79.2" x14ac:dyDescent="0.25">
      <c r="A502" s="158" t="s">
        <v>1320</v>
      </c>
      <c r="B502" s="1" t="s">
        <v>43</v>
      </c>
      <c r="C502" s="1" t="s">
        <v>15</v>
      </c>
      <c r="D502" s="1" t="s">
        <v>44</v>
      </c>
      <c r="E502" s="336" t="s">
        <v>31</v>
      </c>
      <c r="F502" s="164">
        <v>281.2</v>
      </c>
      <c r="G502" s="399" t="s">
        <v>1335</v>
      </c>
      <c r="H502" s="399"/>
      <c r="I502" s="399"/>
      <c r="J502" s="400"/>
    </row>
    <row r="503" spans="1:10" ht="66" x14ac:dyDescent="0.25">
      <c r="A503" s="158" t="s">
        <v>1321</v>
      </c>
      <c r="B503" s="1" t="s">
        <v>313</v>
      </c>
      <c r="C503" s="1" t="s">
        <v>15</v>
      </c>
      <c r="D503" s="1" t="s">
        <v>314</v>
      </c>
      <c r="E503" s="336" t="s">
        <v>41</v>
      </c>
      <c r="F503" s="164">
        <v>76</v>
      </c>
      <c r="G503" s="399" t="s">
        <v>1336</v>
      </c>
      <c r="H503" s="399"/>
      <c r="I503" s="399"/>
      <c r="J503" s="400"/>
    </row>
    <row r="504" spans="1:10" ht="66" x14ac:dyDescent="0.25">
      <c r="A504" s="158" t="s">
        <v>1322</v>
      </c>
      <c r="B504" s="1" t="s">
        <v>380</v>
      </c>
      <c r="C504" s="1" t="s">
        <v>15</v>
      </c>
      <c r="D504" s="1" t="s">
        <v>381</v>
      </c>
      <c r="E504" s="336" t="s">
        <v>41</v>
      </c>
      <c r="F504" s="164">
        <v>114</v>
      </c>
      <c r="G504" s="399" t="s">
        <v>1337</v>
      </c>
      <c r="H504" s="399"/>
      <c r="I504" s="399"/>
      <c r="J504" s="400"/>
    </row>
    <row r="505" spans="1:10" ht="26.4" x14ac:dyDescent="0.25">
      <c r="A505" s="158" t="s">
        <v>1323</v>
      </c>
      <c r="B505" s="1" t="s">
        <v>46</v>
      </c>
      <c r="C505" s="1" t="s">
        <v>39</v>
      </c>
      <c r="D505" s="1" t="s">
        <v>47</v>
      </c>
      <c r="E505" s="336" t="s">
        <v>48</v>
      </c>
      <c r="F505" s="164">
        <v>2</v>
      </c>
      <c r="G505" s="399" t="s">
        <v>1023</v>
      </c>
      <c r="H505" s="399"/>
      <c r="I505" s="399"/>
      <c r="J505" s="400"/>
    </row>
    <row r="506" spans="1:10" ht="39.6" x14ac:dyDescent="0.25">
      <c r="A506" s="158" t="s">
        <v>1324</v>
      </c>
      <c r="B506" s="1" t="s">
        <v>382</v>
      </c>
      <c r="C506" s="1" t="s">
        <v>23</v>
      </c>
      <c r="D506" s="1" t="s">
        <v>383</v>
      </c>
      <c r="E506" s="336" t="s">
        <v>384</v>
      </c>
      <c r="F506" s="164">
        <v>6</v>
      </c>
      <c r="G506" s="399" t="s">
        <v>1138</v>
      </c>
      <c r="H506" s="399"/>
      <c r="I506" s="399"/>
      <c r="J506" s="400"/>
    </row>
    <row r="507" spans="1:10" ht="79.2" x14ac:dyDescent="0.25">
      <c r="A507" s="158" t="s">
        <v>1325</v>
      </c>
      <c r="B507" s="1" t="s">
        <v>49</v>
      </c>
      <c r="C507" s="1" t="s">
        <v>15</v>
      </c>
      <c r="D507" s="1" t="s">
        <v>50</v>
      </c>
      <c r="E507" s="336" t="s">
        <v>31</v>
      </c>
      <c r="F507" s="164">
        <v>202.45</v>
      </c>
      <c r="G507" s="399" t="s">
        <v>1338</v>
      </c>
      <c r="H507" s="399"/>
      <c r="I507" s="399"/>
      <c r="J507" s="400"/>
    </row>
    <row r="508" spans="1:10" x14ac:dyDescent="0.25">
      <c r="A508" s="145" t="s">
        <v>1326</v>
      </c>
      <c r="B508" s="140" t="s">
        <v>11</v>
      </c>
      <c r="C508" s="140"/>
      <c r="D508" s="140" t="s">
        <v>52</v>
      </c>
      <c r="E508" s="141"/>
      <c r="F508" s="183"/>
      <c r="G508" s="337"/>
      <c r="H508" s="338"/>
      <c r="I508" s="338"/>
      <c r="J508" s="339"/>
    </row>
    <row r="509" spans="1:10" ht="39.6" x14ac:dyDescent="0.25">
      <c r="A509" s="158" t="s">
        <v>1327</v>
      </c>
      <c r="B509" s="1" t="s">
        <v>54</v>
      </c>
      <c r="C509" s="1" t="s">
        <v>15</v>
      </c>
      <c r="D509" s="1" t="s">
        <v>55</v>
      </c>
      <c r="E509" s="336" t="s">
        <v>17</v>
      </c>
      <c r="F509" s="164">
        <v>424.8</v>
      </c>
      <c r="G509" s="399" t="s">
        <v>1339</v>
      </c>
      <c r="H509" s="399"/>
      <c r="I509" s="399"/>
      <c r="J509" s="400"/>
    </row>
    <row r="510" spans="1:10" x14ac:dyDescent="0.25">
      <c r="A510" s="145" t="s">
        <v>1328</v>
      </c>
      <c r="B510" s="140" t="s">
        <v>11</v>
      </c>
      <c r="C510" s="140"/>
      <c r="D510" s="140" t="s">
        <v>56</v>
      </c>
      <c r="E510" s="141"/>
      <c r="F510" s="183"/>
      <c r="G510" s="337"/>
      <c r="H510" s="338"/>
      <c r="I510" s="338"/>
      <c r="J510" s="339"/>
    </row>
    <row r="511" spans="1:10" ht="26.4" x14ac:dyDescent="0.25">
      <c r="A511" s="158" t="s">
        <v>1329</v>
      </c>
      <c r="B511" s="1" t="s">
        <v>58</v>
      </c>
      <c r="C511" s="1" t="s">
        <v>39</v>
      </c>
      <c r="D511" s="1" t="s">
        <v>59</v>
      </c>
      <c r="E511" s="336" t="s">
        <v>60</v>
      </c>
      <c r="F511" s="164">
        <v>2</v>
      </c>
      <c r="G511" s="399" t="s">
        <v>813</v>
      </c>
      <c r="H511" s="399"/>
      <c r="I511" s="399"/>
      <c r="J511" s="400"/>
    </row>
    <row r="512" spans="1:10" ht="31.5" customHeight="1" x14ac:dyDescent="0.25">
      <c r="A512" s="158" t="s">
        <v>1330</v>
      </c>
      <c r="B512" s="1" t="s">
        <v>61</v>
      </c>
      <c r="C512" s="1" t="s">
        <v>39</v>
      </c>
      <c r="D512" s="1" t="s">
        <v>62</v>
      </c>
      <c r="E512" s="336" t="s">
        <v>48</v>
      </c>
      <c r="F512" s="164">
        <v>2</v>
      </c>
      <c r="G512" s="399" t="s">
        <v>1023</v>
      </c>
      <c r="H512" s="399"/>
      <c r="I512" s="399"/>
      <c r="J512" s="400"/>
    </row>
    <row r="513" spans="1:10" ht="31.5" customHeight="1" x14ac:dyDescent="0.25">
      <c r="A513" s="145" t="s">
        <v>1648</v>
      </c>
      <c r="B513" s="140" t="s">
        <v>11</v>
      </c>
      <c r="C513" s="140"/>
      <c r="D513" s="140" t="s">
        <v>1582</v>
      </c>
      <c r="E513" s="141"/>
      <c r="F513" s="183"/>
      <c r="G513" s="337"/>
      <c r="H513" s="338"/>
      <c r="I513" s="338"/>
      <c r="J513" s="339"/>
    </row>
    <row r="514" spans="1:10" ht="31.5" customHeight="1" x14ac:dyDescent="0.25">
      <c r="A514" s="158" t="s">
        <v>1331</v>
      </c>
      <c r="B514" s="1" t="s">
        <v>1583</v>
      </c>
      <c r="C514" s="1" t="s">
        <v>29</v>
      </c>
      <c r="D514" s="1" t="s">
        <v>1584</v>
      </c>
      <c r="E514" s="336" t="s">
        <v>17</v>
      </c>
      <c r="F514" s="164">
        <v>171</v>
      </c>
      <c r="G514" s="399" t="s">
        <v>1652</v>
      </c>
      <c r="H514" s="399"/>
      <c r="I514" s="399"/>
      <c r="J514" s="400"/>
    </row>
    <row r="515" spans="1:10" ht="31.5" customHeight="1" x14ac:dyDescent="0.25">
      <c r="A515" s="158" t="s">
        <v>1649</v>
      </c>
      <c r="B515" s="1" t="s">
        <v>1585</v>
      </c>
      <c r="C515" s="1" t="s">
        <v>29</v>
      </c>
      <c r="D515" s="1" t="s">
        <v>1586</v>
      </c>
      <c r="E515" s="336" t="s">
        <v>17</v>
      </c>
      <c r="F515" s="164">
        <v>171</v>
      </c>
      <c r="G515" s="399" t="s">
        <v>1652</v>
      </c>
      <c r="H515" s="399"/>
      <c r="I515" s="399"/>
      <c r="J515" s="400"/>
    </row>
    <row r="516" spans="1:10" x14ac:dyDescent="0.25">
      <c r="A516" s="145" t="s">
        <v>1650</v>
      </c>
      <c r="B516" s="140" t="s">
        <v>11</v>
      </c>
      <c r="C516" s="140"/>
      <c r="D516" s="140" t="s">
        <v>63</v>
      </c>
      <c r="E516" s="141"/>
      <c r="F516" s="183"/>
      <c r="G516" s="337"/>
      <c r="H516" s="338"/>
      <c r="I516" s="338"/>
      <c r="J516" s="339"/>
    </row>
    <row r="517" spans="1:10" ht="26.4" x14ac:dyDescent="0.25">
      <c r="A517" s="158" t="s">
        <v>1651</v>
      </c>
      <c r="B517" s="1" t="s">
        <v>64</v>
      </c>
      <c r="C517" s="1" t="s">
        <v>15</v>
      </c>
      <c r="D517" s="1" t="s">
        <v>65</v>
      </c>
      <c r="E517" s="336" t="s">
        <v>17</v>
      </c>
      <c r="F517" s="164">
        <v>489.6</v>
      </c>
      <c r="G517" s="399" t="s">
        <v>1332</v>
      </c>
      <c r="H517" s="399"/>
      <c r="I517" s="399"/>
      <c r="J517" s="400"/>
    </row>
    <row r="518" spans="1:10" ht="23.25" customHeight="1" x14ac:dyDescent="0.25">
      <c r="A518" s="282">
        <v>26</v>
      </c>
      <c r="B518" s="272" t="s">
        <v>11</v>
      </c>
      <c r="C518" s="272"/>
      <c r="D518" s="272" t="s">
        <v>1361</v>
      </c>
      <c r="E518" s="273"/>
      <c r="F518" s="276"/>
      <c r="G518" s="589"/>
      <c r="H518" s="589"/>
      <c r="I518" s="589"/>
      <c r="J518" s="300"/>
    </row>
    <row r="519" spans="1:10" ht="14.25" customHeight="1" x14ac:dyDescent="0.25">
      <c r="A519" s="145" t="s">
        <v>1340</v>
      </c>
      <c r="B519" s="140" t="s">
        <v>11</v>
      </c>
      <c r="C519" s="140"/>
      <c r="D519" s="140" t="s">
        <v>12</v>
      </c>
      <c r="E519" s="141"/>
      <c r="F519" s="142"/>
      <c r="G519" s="337"/>
      <c r="H519" s="338"/>
      <c r="I519" s="338"/>
      <c r="J519" s="339"/>
    </row>
    <row r="520" spans="1:10" ht="39.6" x14ac:dyDescent="0.25">
      <c r="A520" s="158" t="s">
        <v>1341</v>
      </c>
      <c r="B520" s="1" t="s">
        <v>14</v>
      </c>
      <c r="C520" s="1" t="s">
        <v>15</v>
      </c>
      <c r="D520" s="1" t="s">
        <v>16</v>
      </c>
      <c r="E520" s="336" t="s">
        <v>17</v>
      </c>
      <c r="F520" s="164">
        <v>6</v>
      </c>
      <c r="G520" s="399" t="s">
        <v>808</v>
      </c>
      <c r="H520" s="399"/>
      <c r="I520" s="399"/>
      <c r="J520" s="400"/>
    </row>
    <row r="521" spans="1:10" ht="52.8" x14ac:dyDescent="0.25">
      <c r="A521" s="158" t="s">
        <v>1342</v>
      </c>
      <c r="B521" s="1" t="s">
        <v>19</v>
      </c>
      <c r="C521" s="1" t="s">
        <v>15</v>
      </c>
      <c r="D521" s="1" t="s">
        <v>20</v>
      </c>
      <c r="E521" s="336" t="s">
        <v>17</v>
      </c>
      <c r="F521" s="164">
        <v>869.4</v>
      </c>
      <c r="G521" s="399" t="s">
        <v>1362</v>
      </c>
      <c r="H521" s="399"/>
      <c r="I521" s="399"/>
      <c r="J521" s="400"/>
    </row>
    <row r="522" spans="1:10" x14ac:dyDescent="0.25">
      <c r="A522" s="158" t="s">
        <v>1343</v>
      </c>
      <c r="B522" s="1" t="s">
        <v>22</v>
      </c>
      <c r="C522" s="1" t="s">
        <v>23</v>
      </c>
      <c r="D522" s="1" t="s">
        <v>24</v>
      </c>
      <c r="E522" s="336" t="s">
        <v>17</v>
      </c>
      <c r="F522" s="164">
        <v>869.4</v>
      </c>
      <c r="G522" s="399" t="s">
        <v>1362</v>
      </c>
      <c r="H522" s="399"/>
      <c r="I522" s="399"/>
      <c r="J522" s="400"/>
    </row>
    <row r="523" spans="1:10" x14ac:dyDescent="0.25">
      <c r="A523" s="145" t="s">
        <v>1344</v>
      </c>
      <c r="B523" s="140" t="s">
        <v>11</v>
      </c>
      <c r="C523" s="140"/>
      <c r="D523" s="140" t="s">
        <v>26</v>
      </c>
      <c r="E523" s="141"/>
      <c r="F523" s="183"/>
      <c r="G523" s="337"/>
      <c r="H523" s="338"/>
      <c r="I523" s="338"/>
      <c r="J523" s="339"/>
    </row>
    <row r="524" spans="1:10" x14ac:dyDescent="0.25">
      <c r="A524" s="158" t="s">
        <v>1345</v>
      </c>
      <c r="B524" s="1" t="s">
        <v>28</v>
      </c>
      <c r="C524" s="1" t="s">
        <v>29</v>
      </c>
      <c r="D524" s="1" t="s">
        <v>30</v>
      </c>
      <c r="E524" s="336" t="s">
        <v>31</v>
      </c>
      <c r="F524" s="164">
        <v>86.94</v>
      </c>
      <c r="G524" s="399" t="s">
        <v>1363</v>
      </c>
      <c r="H524" s="399"/>
      <c r="I524" s="399"/>
      <c r="J524" s="400"/>
    </row>
    <row r="525" spans="1:10" ht="66" x14ac:dyDescent="0.25">
      <c r="A525" s="158" t="s">
        <v>1346</v>
      </c>
      <c r="B525" s="1" t="s">
        <v>33</v>
      </c>
      <c r="C525" s="1" t="s">
        <v>15</v>
      </c>
      <c r="D525" s="1" t="s">
        <v>34</v>
      </c>
      <c r="E525" s="336" t="s">
        <v>31</v>
      </c>
      <c r="F525" s="164">
        <v>86.94</v>
      </c>
      <c r="G525" s="399" t="s">
        <v>1363</v>
      </c>
      <c r="H525" s="399"/>
      <c r="I525" s="399"/>
      <c r="J525" s="400"/>
    </row>
    <row r="526" spans="1:10" x14ac:dyDescent="0.25">
      <c r="A526" s="145" t="s">
        <v>1347</v>
      </c>
      <c r="B526" s="140" t="s">
        <v>11</v>
      </c>
      <c r="C526" s="140"/>
      <c r="D526" s="140" t="s">
        <v>36</v>
      </c>
      <c r="E526" s="141"/>
      <c r="F526" s="183"/>
      <c r="G526" s="337"/>
      <c r="H526" s="338"/>
      <c r="I526" s="338"/>
      <c r="J526" s="339"/>
    </row>
    <row r="527" spans="1:10" ht="39.6" x14ac:dyDescent="0.25">
      <c r="A527" s="158" t="s">
        <v>1348</v>
      </c>
      <c r="B527" s="1" t="s">
        <v>38</v>
      </c>
      <c r="C527" s="1" t="s">
        <v>39</v>
      </c>
      <c r="D527" s="1" t="s">
        <v>40</v>
      </c>
      <c r="E527" s="336" t="s">
        <v>41</v>
      </c>
      <c r="F527" s="164">
        <v>276</v>
      </c>
      <c r="G527" s="399" t="s">
        <v>1364</v>
      </c>
      <c r="H527" s="399"/>
      <c r="I527" s="399"/>
      <c r="J527" s="400"/>
    </row>
    <row r="528" spans="1:10" ht="79.2" x14ac:dyDescent="0.25">
      <c r="A528" s="158" t="s">
        <v>1349</v>
      </c>
      <c r="B528" s="1" t="s">
        <v>43</v>
      </c>
      <c r="C528" s="1" t="s">
        <v>15</v>
      </c>
      <c r="D528" s="1" t="s">
        <v>44</v>
      </c>
      <c r="E528" s="336" t="s">
        <v>31</v>
      </c>
      <c r="F528" s="164">
        <v>277.2</v>
      </c>
      <c r="G528" s="399" t="s">
        <v>1365</v>
      </c>
      <c r="H528" s="399"/>
      <c r="I528" s="399"/>
      <c r="J528" s="400"/>
    </row>
    <row r="529" spans="1:10" ht="66" x14ac:dyDescent="0.25">
      <c r="A529" s="158" t="s">
        <v>1350</v>
      </c>
      <c r="B529" s="1" t="s">
        <v>380</v>
      </c>
      <c r="C529" s="1" t="s">
        <v>15</v>
      </c>
      <c r="D529" s="1" t="s">
        <v>381</v>
      </c>
      <c r="E529" s="336" t="s">
        <v>41</v>
      </c>
      <c r="F529" s="164">
        <v>154</v>
      </c>
      <c r="G529" s="399" t="s">
        <v>1366</v>
      </c>
      <c r="H529" s="399"/>
      <c r="I529" s="399"/>
      <c r="J529" s="400"/>
    </row>
    <row r="530" spans="1:10" ht="26.4" x14ac:dyDescent="0.25">
      <c r="A530" s="158" t="s">
        <v>1351</v>
      </c>
      <c r="B530" s="1" t="s">
        <v>878</v>
      </c>
      <c r="C530" s="1" t="s">
        <v>39</v>
      </c>
      <c r="D530" s="1" t="s">
        <v>879</v>
      </c>
      <c r="E530" s="336" t="s">
        <v>48</v>
      </c>
      <c r="F530" s="164">
        <v>3</v>
      </c>
      <c r="G530" s="399" t="s">
        <v>1116</v>
      </c>
      <c r="H530" s="399"/>
      <c r="I530" s="399"/>
      <c r="J530" s="400"/>
    </row>
    <row r="531" spans="1:10" ht="39.6" x14ac:dyDescent="0.25">
      <c r="A531" s="158" t="s">
        <v>1352</v>
      </c>
      <c r="B531" s="1" t="s">
        <v>382</v>
      </c>
      <c r="C531" s="1" t="s">
        <v>23</v>
      </c>
      <c r="D531" s="1" t="s">
        <v>383</v>
      </c>
      <c r="E531" s="336" t="s">
        <v>384</v>
      </c>
      <c r="F531" s="164">
        <v>6</v>
      </c>
      <c r="G531" s="399" t="s">
        <v>1138</v>
      </c>
      <c r="H531" s="399"/>
      <c r="I531" s="399"/>
      <c r="J531" s="400"/>
    </row>
    <row r="532" spans="1:10" ht="79.2" x14ac:dyDescent="0.25">
      <c r="A532" s="158" t="s">
        <v>1353</v>
      </c>
      <c r="B532" s="1" t="s">
        <v>49</v>
      </c>
      <c r="C532" s="1" t="s">
        <v>15</v>
      </c>
      <c r="D532" s="1" t="s">
        <v>50</v>
      </c>
      <c r="E532" s="336" t="s">
        <v>31</v>
      </c>
      <c r="F532" s="164">
        <v>199.83</v>
      </c>
      <c r="G532" s="399" t="s">
        <v>1367</v>
      </c>
      <c r="H532" s="399"/>
      <c r="I532" s="399"/>
      <c r="J532" s="400"/>
    </row>
    <row r="533" spans="1:10" x14ac:dyDescent="0.25">
      <c r="A533" s="145" t="s">
        <v>1354</v>
      </c>
      <c r="B533" s="140" t="s">
        <v>11</v>
      </c>
      <c r="C533" s="140"/>
      <c r="D533" s="140" t="s">
        <v>52</v>
      </c>
      <c r="E533" s="141"/>
      <c r="F533" s="183"/>
      <c r="G533" s="337"/>
      <c r="H533" s="338"/>
      <c r="I533" s="338"/>
      <c r="J533" s="339"/>
    </row>
    <row r="534" spans="1:10" ht="39.6" x14ac:dyDescent="0.25">
      <c r="A534" s="158" t="s">
        <v>1355</v>
      </c>
      <c r="B534" s="1" t="s">
        <v>54</v>
      </c>
      <c r="C534" s="1" t="s">
        <v>15</v>
      </c>
      <c r="D534" s="1" t="s">
        <v>55</v>
      </c>
      <c r="E534" s="336" t="s">
        <v>17</v>
      </c>
      <c r="F534" s="164">
        <v>745.2</v>
      </c>
      <c r="G534" s="399" t="s">
        <v>1368</v>
      </c>
      <c r="H534" s="399"/>
      <c r="I534" s="399"/>
      <c r="J534" s="400"/>
    </row>
    <row r="535" spans="1:10" x14ac:dyDescent="0.25">
      <c r="A535" s="145" t="s">
        <v>1356</v>
      </c>
      <c r="B535" s="140" t="s">
        <v>11</v>
      </c>
      <c r="C535" s="140"/>
      <c r="D535" s="140" t="s">
        <v>56</v>
      </c>
      <c r="E535" s="141"/>
      <c r="F535" s="183"/>
      <c r="G535" s="337"/>
      <c r="H535" s="338"/>
      <c r="I535" s="338"/>
      <c r="J535" s="339"/>
    </row>
    <row r="536" spans="1:10" ht="26.4" x14ac:dyDescent="0.25">
      <c r="A536" s="158" t="s">
        <v>1357</v>
      </c>
      <c r="B536" s="1" t="s">
        <v>58</v>
      </c>
      <c r="C536" s="1" t="s">
        <v>39</v>
      </c>
      <c r="D536" s="1" t="s">
        <v>59</v>
      </c>
      <c r="E536" s="336" t="s">
        <v>60</v>
      </c>
      <c r="F536" s="164">
        <v>1</v>
      </c>
      <c r="G536" s="399" t="s">
        <v>482</v>
      </c>
      <c r="H536" s="399"/>
      <c r="I536" s="399"/>
      <c r="J536" s="400"/>
    </row>
    <row r="537" spans="1:10" ht="21.75" customHeight="1" x14ac:dyDescent="0.25">
      <c r="A537" s="158" t="s">
        <v>1358</v>
      </c>
      <c r="B537" s="1" t="s">
        <v>61</v>
      </c>
      <c r="C537" s="1" t="s">
        <v>39</v>
      </c>
      <c r="D537" s="1" t="s">
        <v>62</v>
      </c>
      <c r="E537" s="336" t="s">
        <v>48</v>
      </c>
      <c r="F537" s="164">
        <v>1</v>
      </c>
      <c r="G537" s="399" t="s">
        <v>1284</v>
      </c>
      <c r="H537" s="399"/>
      <c r="I537" s="399"/>
      <c r="J537" s="400"/>
    </row>
    <row r="538" spans="1:10" x14ac:dyDescent="0.25">
      <c r="A538" s="145" t="s">
        <v>1359</v>
      </c>
      <c r="B538" s="140" t="s">
        <v>11</v>
      </c>
      <c r="C538" s="140"/>
      <c r="D538" s="140" t="s">
        <v>63</v>
      </c>
      <c r="E538" s="141"/>
      <c r="F538" s="183"/>
      <c r="G538" s="337"/>
      <c r="H538" s="338"/>
      <c r="I538" s="338"/>
      <c r="J538" s="339"/>
    </row>
    <row r="539" spans="1:10" ht="26.4" x14ac:dyDescent="0.25">
      <c r="A539" s="158" t="s">
        <v>1360</v>
      </c>
      <c r="B539" s="1" t="s">
        <v>64</v>
      </c>
      <c r="C539" s="1" t="s">
        <v>15</v>
      </c>
      <c r="D539" s="1" t="s">
        <v>65</v>
      </c>
      <c r="E539" s="336" t="s">
        <v>17</v>
      </c>
      <c r="F539" s="164">
        <v>869.4</v>
      </c>
      <c r="G539" s="399" t="s">
        <v>1362</v>
      </c>
      <c r="H539" s="399"/>
      <c r="I539" s="399"/>
      <c r="J539" s="400"/>
    </row>
    <row r="540" spans="1:10" x14ac:dyDescent="0.25">
      <c r="A540" s="282">
        <v>27</v>
      </c>
      <c r="B540" s="272" t="s">
        <v>11</v>
      </c>
      <c r="C540" s="272"/>
      <c r="D540" s="272" t="s">
        <v>1387</v>
      </c>
      <c r="E540" s="273"/>
      <c r="F540" s="276"/>
      <c r="G540" s="589"/>
      <c r="H540" s="589"/>
      <c r="I540" s="589"/>
      <c r="J540" s="300"/>
    </row>
    <row r="541" spans="1:10" x14ac:dyDescent="0.25">
      <c r="A541" s="145" t="s">
        <v>1388</v>
      </c>
      <c r="B541" s="140" t="s">
        <v>11</v>
      </c>
      <c r="C541" s="140"/>
      <c r="D541" s="140" t="s">
        <v>12</v>
      </c>
      <c r="E541" s="141"/>
      <c r="F541" s="142"/>
      <c r="G541" s="337"/>
      <c r="H541" s="338"/>
      <c r="I541" s="338"/>
      <c r="J541" s="339"/>
    </row>
    <row r="542" spans="1:10" ht="39.6" x14ac:dyDescent="0.25">
      <c r="A542" s="158" t="s">
        <v>1389</v>
      </c>
      <c r="B542" s="1" t="s">
        <v>14</v>
      </c>
      <c r="C542" s="1" t="s">
        <v>15</v>
      </c>
      <c r="D542" s="1" t="s">
        <v>16</v>
      </c>
      <c r="E542" s="336" t="s">
        <v>17</v>
      </c>
      <c r="F542" s="164">
        <v>6</v>
      </c>
      <c r="G542" s="399" t="s">
        <v>808</v>
      </c>
      <c r="H542" s="399"/>
      <c r="I542" s="399"/>
      <c r="J542" s="400"/>
    </row>
    <row r="543" spans="1:10" ht="88.2" customHeight="1" x14ac:dyDescent="0.25">
      <c r="A543" s="158" t="s">
        <v>1390</v>
      </c>
      <c r="B543" s="1" t="s">
        <v>19</v>
      </c>
      <c r="C543" s="1" t="s">
        <v>15</v>
      </c>
      <c r="D543" s="1" t="s">
        <v>20</v>
      </c>
      <c r="E543" s="336" t="s">
        <v>17</v>
      </c>
      <c r="F543" s="164">
        <v>1992.24</v>
      </c>
      <c r="G543" s="399" t="s">
        <v>1406</v>
      </c>
      <c r="H543" s="399"/>
      <c r="I543" s="399"/>
      <c r="J543" s="400"/>
    </row>
    <row r="544" spans="1:10" ht="71.400000000000006" customHeight="1" x14ac:dyDescent="0.25">
      <c r="A544" s="158" t="s">
        <v>1391</v>
      </c>
      <c r="B544" s="1" t="s">
        <v>22</v>
      </c>
      <c r="C544" s="1" t="s">
        <v>23</v>
      </c>
      <c r="D544" s="1" t="s">
        <v>24</v>
      </c>
      <c r="E544" s="336" t="s">
        <v>17</v>
      </c>
      <c r="F544" s="164">
        <v>1992.24</v>
      </c>
      <c r="G544" s="399" t="s">
        <v>1406</v>
      </c>
      <c r="H544" s="399"/>
      <c r="I544" s="399"/>
      <c r="J544" s="400"/>
    </row>
    <row r="545" spans="1:10" x14ac:dyDescent="0.25">
      <c r="A545" s="145" t="s">
        <v>1392</v>
      </c>
      <c r="B545" s="140" t="s">
        <v>11</v>
      </c>
      <c r="C545" s="140"/>
      <c r="D545" s="140" t="s">
        <v>26</v>
      </c>
      <c r="E545" s="141"/>
      <c r="F545" s="183"/>
      <c r="G545" s="337"/>
      <c r="H545" s="338"/>
      <c r="I545" s="338"/>
      <c r="J545" s="339"/>
    </row>
    <row r="546" spans="1:10" x14ac:dyDescent="0.25">
      <c r="A546" s="158" t="s">
        <v>1393</v>
      </c>
      <c r="B546" s="1" t="s">
        <v>28</v>
      </c>
      <c r="C546" s="1" t="s">
        <v>29</v>
      </c>
      <c r="D546" s="1" t="s">
        <v>30</v>
      </c>
      <c r="E546" s="336" t="s">
        <v>31</v>
      </c>
      <c r="F546" s="164">
        <v>199.22</v>
      </c>
      <c r="G546" s="399" t="s">
        <v>1407</v>
      </c>
      <c r="H546" s="399"/>
      <c r="I546" s="399"/>
      <c r="J546" s="400"/>
    </row>
    <row r="547" spans="1:10" ht="66" x14ac:dyDescent="0.25">
      <c r="A547" s="158" t="s">
        <v>1394</v>
      </c>
      <c r="B547" s="1" t="s">
        <v>33</v>
      </c>
      <c r="C547" s="1" t="s">
        <v>15</v>
      </c>
      <c r="D547" s="1" t="s">
        <v>34</v>
      </c>
      <c r="E547" s="336" t="s">
        <v>31</v>
      </c>
      <c r="F547" s="164">
        <v>199.22</v>
      </c>
      <c r="G547" s="399" t="s">
        <v>1407</v>
      </c>
      <c r="H547" s="399"/>
      <c r="I547" s="399"/>
      <c r="J547" s="400"/>
    </row>
    <row r="548" spans="1:10" x14ac:dyDescent="0.25">
      <c r="A548" s="145" t="s">
        <v>1395</v>
      </c>
      <c r="B548" s="140" t="s">
        <v>11</v>
      </c>
      <c r="C548" s="140"/>
      <c r="D548" s="140" t="s">
        <v>36</v>
      </c>
      <c r="E548" s="141"/>
      <c r="F548" s="183"/>
      <c r="G548" s="337"/>
      <c r="H548" s="338"/>
      <c r="I548" s="338"/>
      <c r="J548" s="339"/>
    </row>
    <row r="549" spans="1:10" ht="79.95" customHeight="1" x14ac:dyDescent="0.25">
      <c r="A549" s="158" t="s">
        <v>1396</v>
      </c>
      <c r="B549" s="1" t="s">
        <v>38</v>
      </c>
      <c r="C549" s="1" t="s">
        <v>39</v>
      </c>
      <c r="D549" s="1" t="s">
        <v>40</v>
      </c>
      <c r="E549" s="336" t="s">
        <v>41</v>
      </c>
      <c r="F549" s="164">
        <v>535.14</v>
      </c>
      <c r="G549" s="399" t="s">
        <v>1408</v>
      </c>
      <c r="H549" s="399"/>
      <c r="I549" s="399"/>
      <c r="J549" s="400"/>
    </row>
    <row r="550" spans="1:10" ht="79.2" x14ac:dyDescent="0.25">
      <c r="A550" s="158" t="s">
        <v>1397</v>
      </c>
      <c r="B550" s="1" t="s">
        <v>43</v>
      </c>
      <c r="C550" s="1" t="s">
        <v>15</v>
      </c>
      <c r="D550" s="1" t="s">
        <v>44</v>
      </c>
      <c r="E550" s="336" t="s">
        <v>31</v>
      </c>
      <c r="F550" s="164">
        <v>405</v>
      </c>
      <c r="G550" s="399" t="s">
        <v>1409</v>
      </c>
      <c r="H550" s="399"/>
      <c r="I550" s="399"/>
      <c r="J550" s="400"/>
    </row>
    <row r="551" spans="1:10" ht="66" x14ac:dyDescent="0.25">
      <c r="A551" s="158" t="s">
        <v>1398</v>
      </c>
      <c r="B551" s="1" t="s">
        <v>313</v>
      </c>
      <c r="C551" s="1" t="s">
        <v>15</v>
      </c>
      <c r="D551" s="1" t="s">
        <v>314</v>
      </c>
      <c r="E551" s="336" t="s">
        <v>41</v>
      </c>
      <c r="F551" s="164">
        <v>405</v>
      </c>
      <c r="G551" s="399" t="s">
        <v>1410</v>
      </c>
      <c r="H551" s="399"/>
      <c r="I551" s="399"/>
      <c r="J551" s="400"/>
    </row>
    <row r="552" spans="1:10" ht="26.4" x14ac:dyDescent="0.25">
      <c r="A552" s="158" t="s">
        <v>1399</v>
      </c>
      <c r="B552" s="1" t="s">
        <v>46</v>
      </c>
      <c r="C552" s="1" t="s">
        <v>39</v>
      </c>
      <c r="D552" s="1" t="s">
        <v>47</v>
      </c>
      <c r="E552" s="336" t="s">
        <v>48</v>
      </c>
      <c r="F552" s="164">
        <v>21</v>
      </c>
      <c r="G552" s="399" t="s">
        <v>1411</v>
      </c>
      <c r="H552" s="399"/>
      <c r="I552" s="399"/>
      <c r="J552" s="400"/>
    </row>
    <row r="553" spans="1:10" ht="79.2" x14ac:dyDescent="0.25">
      <c r="A553" s="158" t="s">
        <v>1400</v>
      </c>
      <c r="B553" s="1" t="s">
        <v>49</v>
      </c>
      <c r="C553" s="1" t="s">
        <v>15</v>
      </c>
      <c r="D553" s="1" t="s">
        <v>50</v>
      </c>
      <c r="E553" s="336" t="s">
        <v>31</v>
      </c>
      <c r="F553" s="164">
        <v>290.54000000000002</v>
      </c>
      <c r="G553" s="399" t="s">
        <v>1412</v>
      </c>
      <c r="H553" s="399"/>
      <c r="I553" s="399"/>
      <c r="J553" s="400"/>
    </row>
    <row r="554" spans="1:10" x14ac:dyDescent="0.25">
      <c r="A554" s="145" t="s">
        <v>1401</v>
      </c>
      <c r="B554" s="140" t="s">
        <v>11</v>
      </c>
      <c r="C554" s="140"/>
      <c r="D554" s="140" t="s">
        <v>52</v>
      </c>
      <c r="E554" s="141"/>
      <c r="F554" s="183"/>
      <c r="G554" s="337"/>
      <c r="H554" s="338"/>
      <c r="I554" s="338"/>
      <c r="J554" s="339"/>
    </row>
    <row r="555" spans="1:10" ht="87" customHeight="1" x14ac:dyDescent="0.25">
      <c r="A555" s="158" t="s">
        <v>1402</v>
      </c>
      <c r="B555" s="1" t="s">
        <v>54</v>
      </c>
      <c r="C555" s="1" t="s">
        <v>15</v>
      </c>
      <c r="D555" s="1" t="s">
        <v>55</v>
      </c>
      <c r="E555" s="336" t="s">
        <v>17</v>
      </c>
      <c r="F555" s="164">
        <v>1349.64</v>
      </c>
      <c r="G555" s="399" t="s">
        <v>1413</v>
      </c>
      <c r="H555" s="399"/>
      <c r="I555" s="399"/>
      <c r="J555" s="400"/>
    </row>
    <row r="556" spans="1:10" x14ac:dyDescent="0.25">
      <c r="A556" s="145" t="s">
        <v>1787</v>
      </c>
      <c r="B556" s="140" t="s">
        <v>11</v>
      </c>
      <c r="C556" s="140"/>
      <c r="D556" s="140" t="s">
        <v>56</v>
      </c>
      <c r="E556" s="141"/>
      <c r="F556" s="183"/>
      <c r="G556" s="337"/>
      <c r="H556" s="338"/>
      <c r="I556" s="338"/>
      <c r="J556" s="339"/>
    </row>
    <row r="557" spans="1:10" ht="26.4" x14ac:dyDescent="0.25">
      <c r="A557" s="158" t="s">
        <v>1403</v>
      </c>
      <c r="B557" s="1" t="s">
        <v>58</v>
      </c>
      <c r="C557" s="1" t="s">
        <v>39</v>
      </c>
      <c r="D557" s="1" t="s">
        <v>59</v>
      </c>
      <c r="E557" s="336" t="s">
        <v>60</v>
      </c>
      <c r="F557" s="164">
        <v>7</v>
      </c>
      <c r="G557" s="399" t="s">
        <v>1150</v>
      </c>
      <c r="H557" s="399"/>
      <c r="I557" s="399"/>
      <c r="J557" s="400"/>
    </row>
    <row r="558" spans="1:10" x14ac:dyDescent="0.25">
      <c r="A558" s="158" t="s">
        <v>1404</v>
      </c>
      <c r="B558" s="1" t="s">
        <v>61</v>
      </c>
      <c r="C558" s="1" t="s">
        <v>39</v>
      </c>
      <c r="D558" s="1" t="s">
        <v>62</v>
      </c>
      <c r="E558" s="336" t="s">
        <v>48</v>
      </c>
      <c r="F558" s="164">
        <v>7</v>
      </c>
      <c r="G558" s="399" t="s">
        <v>1414</v>
      </c>
      <c r="H558" s="399"/>
      <c r="I558" s="399"/>
      <c r="J558" s="400"/>
    </row>
    <row r="559" spans="1:10" x14ac:dyDescent="0.25">
      <c r="A559" s="145" t="s">
        <v>1788</v>
      </c>
      <c r="B559" s="140" t="s">
        <v>11</v>
      </c>
      <c r="C559" s="140"/>
      <c r="D559" s="140" t="s">
        <v>63</v>
      </c>
      <c r="E559" s="141"/>
      <c r="F559" s="183"/>
      <c r="G559" s="337"/>
      <c r="H559" s="338"/>
      <c r="I559" s="338"/>
      <c r="J559" s="339"/>
    </row>
    <row r="560" spans="1:10" ht="76.95" customHeight="1" x14ac:dyDescent="0.25">
      <c r="A560" s="158" t="s">
        <v>1405</v>
      </c>
      <c r="B560" s="1" t="s">
        <v>64</v>
      </c>
      <c r="C560" s="1" t="s">
        <v>15</v>
      </c>
      <c r="D560" s="1" t="s">
        <v>65</v>
      </c>
      <c r="E560" s="336" t="s">
        <v>17</v>
      </c>
      <c r="F560" s="164">
        <v>1992.24</v>
      </c>
      <c r="G560" s="399" t="s">
        <v>1406</v>
      </c>
      <c r="H560" s="399"/>
      <c r="I560" s="399"/>
      <c r="J560" s="400"/>
    </row>
    <row r="561" spans="1:10" x14ac:dyDescent="0.25">
      <c r="A561" s="282">
        <v>28</v>
      </c>
      <c r="B561" s="272" t="s">
        <v>11</v>
      </c>
      <c r="C561" s="272"/>
      <c r="D561" s="272" t="s">
        <v>1415</v>
      </c>
      <c r="E561" s="273"/>
      <c r="F561" s="276"/>
      <c r="G561" s="589"/>
      <c r="H561" s="589"/>
      <c r="I561" s="589"/>
      <c r="J561" s="300"/>
    </row>
    <row r="562" spans="1:10" x14ac:dyDescent="0.25">
      <c r="A562" s="145" t="s">
        <v>1416</v>
      </c>
      <c r="B562" s="140" t="s">
        <v>11</v>
      </c>
      <c r="C562" s="140"/>
      <c r="D562" s="140" t="s">
        <v>12</v>
      </c>
      <c r="E562" s="141"/>
      <c r="F562" s="142"/>
      <c r="G562" s="337"/>
      <c r="H562" s="338"/>
      <c r="I562" s="338"/>
      <c r="J562" s="339"/>
    </row>
    <row r="563" spans="1:10" ht="39.6" x14ac:dyDescent="0.25">
      <c r="A563" s="158" t="s">
        <v>1417</v>
      </c>
      <c r="B563" s="1" t="s">
        <v>14</v>
      </c>
      <c r="C563" s="1" t="s">
        <v>15</v>
      </c>
      <c r="D563" s="1" t="s">
        <v>16</v>
      </c>
      <c r="E563" s="336" t="s">
        <v>17</v>
      </c>
      <c r="F563" s="164">
        <v>6</v>
      </c>
      <c r="G563" s="399" t="s">
        <v>808</v>
      </c>
      <c r="H563" s="399"/>
      <c r="I563" s="399"/>
      <c r="J563" s="400"/>
    </row>
    <row r="564" spans="1:10" ht="52.8" x14ac:dyDescent="0.25">
      <c r="A564" s="158" t="s">
        <v>1418</v>
      </c>
      <c r="B564" s="1" t="s">
        <v>19</v>
      </c>
      <c r="C564" s="1" t="s">
        <v>15</v>
      </c>
      <c r="D564" s="1" t="s">
        <v>20</v>
      </c>
      <c r="E564" s="336" t="s">
        <v>17</v>
      </c>
      <c r="F564" s="164">
        <v>1165.5</v>
      </c>
      <c r="G564" s="399" t="s">
        <v>1434</v>
      </c>
      <c r="H564" s="399"/>
      <c r="I564" s="399"/>
      <c r="J564" s="400"/>
    </row>
    <row r="565" spans="1:10" x14ac:dyDescent="0.25">
      <c r="A565" s="158" t="s">
        <v>1419</v>
      </c>
      <c r="B565" s="1" t="s">
        <v>22</v>
      </c>
      <c r="C565" s="1" t="s">
        <v>23</v>
      </c>
      <c r="D565" s="1" t="s">
        <v>24</v>
      </c>
      <c r="E565" s="336" t="s">
        <v>17</v>
      </c>
      <c r="F565" s="164">
        <v>1165.5</v>
      </c>
      <c r="G565" s="399" t="s">
        <v>1434</v>
      </c>
      <c r="H565" s="399"/>
      <c r="I565" s="399"/>
      <c r="J565" s="400"/>
    </row>
    <row r="566" spans="1:10" x14ac:dyDescent="0.25">
      <c r="A566" s="145" t="s">
        <v>1420</v>
      </c>
      <c r="B566" s="140" t="s">
        <v>11</v>
      </c>
      <c r="C566" s="140"/>
      <c r="D566" s="140" t="s">
        <v>26</v>
      </c>
      <c r="E566" s="141"/>
      <c r="F566" s="183"/>
      <c r="G566" s="337"/>
      <c r="H566" s="338"/>
      <c r="I566" s="338"/>
      <c r="J566" s="339"/>
    </row>
    <row r="567" spans="1:10" x14ac:dyDescent="0.25">
      <c r="A567" s="158" t="s">
        <v>1421</v>
      </c>
      <c r="B567" s="1" t="s">
        <v>28</v>
      </c>
      <c r="C567" s="1" t="s">
        <v>29</v>
      </c>
      <c r="D567" s="1" t="s">
        <v>30</v>
      </c>
      <c r="E567" s="336" t="s">
        <v>31</v>
      </c>
      <c r="F567" s="164">
        <v>116.55</v>
      </c>
      <c r="G567" s="399" t="s">
        <v>1435</v>
      </c>
      <c r="H567" s="399"/>
      <c r="I567" s="399"/>
      <c r="J567" s="400"/>
    </row>
    <row r="568" spans="1:10" ht="66" x14ac:dyDescent="0.25">
      <c r="A568" s="158" t="s">
        <v>1422</v>
      </c>
      <c r="B568" s="1" t="s">
        <v>33</v>
      </c>
      <c r="C568" s="1" t="s">
        <v>15</v>
      </c>
      <c r="D568" s="1" t="s">
        <v>34</v>
      </c>
      <c r="E568" s="336" t="s">
        <v>31</v>
      </c>
      <c r="F568" s="164">
        <v>116.55</v>
      </c>
      <c r="G568" s="399" t="s">
        <v>1435</v>
      </c>
      <c r="H568" s="399"/>
      <c r="I568" s="399"/>
      <c r="J568" s="400"/>
    </row>
    <row r="569" spans="1:10" x14ac:dyDescent="0.25">
      <c r="A569" s="145" t="s">
        <v>1423</v>
      </c>
      <c r="B569" s="140" t="s">
        <v>11</v>
      </c>
      <c r="C569" s="140"/>
      <c r="D569" s="140" t="s">
        <v>36</v>
      </c>
      <c r="E569" s="141"/>
      <c r="F569" s="183"/>
      <c r="G569" s="337"/>
      <c r="H569" s="338"/>
      <c r="I569" s="338"/>
      <c r="J569" s="339"/>
    </row>
    <row r="570" spans="1:10" ht="39.6" x14ac:dyDescent="0.25">
      <c r="A570" s="158" t="s">
        <v>1424</v>
      </c>
      <c r="B570" s="1" t="s">
        <v>38</v>
      </c>
      <c r="C570" s="1" t="s">
        <v>39</v>
      </c>
      <c r="D570" s="1" t="s">
        <v>40</v>
      </c>
      <c r="E570" s="336" t="s">
        <v>41</v>
      </c>
      <c r="F570" s="164">
        <v>222</v>
      </c>
      <c r="G570" s="399" t="s">
        <v>1436</v>
      </c>
      <c r="H570" s="399"/>
      <c r="I570" s="399"/>
      <c r="J570" s="400"/>
    </row>
    <row r="571" spans="1:10" ht="79.2" x14ac:dyDescent="0.25">
      <c r="A571" s="158" t="s">
        <v>1425</v>
      </c>
      <c r="B571" s="1" t="s">
        <v>43</v>
      </c>
      <c r="C571" s="1" t="s">
        <v>15</v>
      </c>
      <c r="D571" s="1" t="s">
        <v>44</v>
      </c>
      <c r="E571" s="336" t="s">
        <v>31</v>
      </c>
      <c r="F571" s="164">
        <v>58</v>
      </c>
      <c r="G571" s="399" t="s">
        <v>1437</v>
      </c>
      <c r="H571" s="399"/>
      <c r="I571" s="399"/>
      <c r="J571" s="400"/>
    </row>
    <row r="572" spans="1:10" ht="66" x14ac:dyDescent="0.25">
      <c r="A572" s="158" t="s">
        <v>1426</v>
      </c>
      <c r="B572" s="1" t="s">
        <v>313</v>
      </c>
      <c r="C572" s="1" t="s">
        <v>15</v>
      </c>
      <c r="D572" s="1" t="s">
        <v>314</v>
      </c>
      <c r="E572" s="336" t="s">
        <v>41</v>
      </c>
      <c r="F572" s="164">
        <v>58</v>
      </c>
      <c r="G572" s="399" t="s">
        <v>1438</v>
      </c>
      <c r="H572" s="399"/>
      <c r="I572" s="399"/>
      <c r="J572" s="400"/>
    </row>
    <row r="573" spans="1:10" ht="26.4" x14ac:dyDescent="0.25">
      <c r="A573" s="158" t="s">
        <v>1427</v>
      </c>
      <c r="B573" s="1" t="s">
        <v>46</v>
      </c>
      <c r="C573" s="1" t="s">
        <v>39</v>
      </c>
      <c r="D573" s="1" t="s">
        <v>47</v>
      </c>
      <c r="E573" s="336" t="s">
        <v>48</v>
      </c>
      <c r="F573" s="164">
        <v>2</v>
      </c>
      <c r="G573" s="399" t="s">
        <v>1023</v>
      </c>
      <c r="H573" s="399"/>
      <c r="I573" s="399"/>
      <c r="J573" s="400"/>
    </row>
    <row r="574" spans="1:10" ht="39.6" x14ac:dyDescent="0.25">
      <c r="A574" s="158" t="s">
        <v>1428</v>
      </c>
      <c r="B574" s="1" t="s">
        <v>382</v>
      </c>
      <c r="C574" s="1" t="s">
        <v>23</v>
      </c>
      <c r="D574" s="1" t="s">
        <v>383</v>
      </c>
      <c r="E574" s="336" t="s">
        <v>384</v>
      </c>
      <c r="F574" s="164">
        <v>3</v>
      </c>
      <c r="G574" s="399" t="s">
        <v>1116</v>
      </c>
      <c r="H574" s="399"/>
      <c r="I574" s="399"/>
      <c r="J574" s="400"/>
    </row>
    <row r="575" spans="1:10" ht="79.2" x14ac:dyDescent="0.25">
      <c r="A575" s="158" t="s">
        <v>1429</v>
      </c>
      <c r="B575" s="1" t="s">
        <v>49</v>
      </c>
      <c r="C575" s="1" t="s">
        <v>15</v>
      </c>
      <c r="D575" s="1" t="s">
        <v>50</v>
      </c>
      <c r="E575" s="336" t="s">
        <v>31</v>
      </c>
      <c r="F575" s="164">
        <v>41.6</v>
      </c>
      <c r="G575" s="399" t="s">
        <v>1439</v>
      </c>
      <c r="H575" s="399"/>
      <c r="I575" s="399"/>
      <c r="J575" s="400"/>
    </row>
    <row r="576" spans="1:10" x14ac:dyDescent="0.25">
      <c r="A576" s="145" t="s">
        <v>1430</v>
      </c>
      <c r="B576" s="140" t="s">
        <v>11</v>
      </c>
      <c r="C576" s="140"/>
      <c r="D576" s="140" t="s">
        <v>52</v>
      </c>
      <c r="E576" s="141"/>
      <c r="F576" s="183"/>
      <c r="G576" s="337"/>
      <c r="H576" s="338"/>
      <c r="I576" s="338"/>
      <c r="J576" s="339"/>
    </row>
    <row r="577" spans="1:10" ht="39.6" x14ac:dyDescent="0.25">
      <c r="A577" s="158" t="s">
        <v>1431</v>
      </c>
      <c r="B577" s="1" t="s">
        <v>54</v>
      </c>
      <c r="C577" s="1" t="s">
        <v>15</v>
      </c>
      <c r="D577" s="1" t="s">
        <v>55</v>
      </c>
      <c r="E577" s="336" t="s">
        <v>17</v>
      </c>
      <c r="F577" s="164">
        <v>799.2</v>
      </c>
      <c r="G577" s="399" t="s">
        <v>1440</v>
      </c>
      <c r="H577" s="399"/>
      <c r="I577" s="399"/>
      <c r="J577" s="400"/>
    </row>
    <row r="578" spans="1:10" x14ac:dyDescent="0.25">
      <c r="A578" s="145" t="s">
        <v>1789</v>
      </c>
      <c r="B578" s="140" t="s">
        <v>11</v>
      </c>
      <c r="C578" s="140"/>
      <c r="D578" s="140" t="s">
        <v>56</v>
      </c>
      <c r="E578" s="141"/>
      <c r="F578" s="183"/>
      <c r="G578" s="337"/>
      <c r="H578" s="338"/>
      <c r="I578" s="338"/>
      <c r="J578" s="339"/>
    </row>
    <row r="579" spans="1:10" ht="26.4" x14ac:dyDescent="0.25">
      <c r="A579" s="158" t="s">
        <v>1432</v>
      </c>
      <c r="B579" s="1" t="s">
        <v>58</v>
      </c>
      <c r="C579" s="1" t="s">
        <v>39</v>
      </c>
      <c r="D579" s="1" t="s">
        <v>59</v>
      </c>
      <c r="E579" s="336" t="s">
        <v>60</v>
      </c>
      <c r="F579" s="164">
        <v>2</v>
      </c>
      <c r="G579" s="399" t="s">
        <v>813</v>
      </c>
      <c r="H579" s="399"/>
      <c r="I579" s="399"/>
      <c r="J579" s="400"/>
    </row>
    <row r="580" spans="1:10" ht="25.95" customHeight="1" x14ac:dyDescent="0.25">
      <c r="A580" s="158" t="s">
        <v>1790</v>
      </c>
      <c r="B580" s="1" t="s">
        <v>61</v>
      </c>
      <c r="C580" s="1" t="s">
        <v>39</v>
      </c>
      <c r="D580" s="1" t="s">
        <v>62</v>
      </c>
      <c r="E580" s="336" t="s">
        <v>48</v>
      </c>
      <c r="F580" s="164">
        <v>2</v>
      </c>
      <c r="G580" s="399" t="s">
        <v>1441</v>
      </c>
      <c r="H580" s="399"/>
      <c r="I580" s="399"/>
      <c r="J580" s="400"/>
    </row>
    <row r="581" spans="1:10" x14ac:dyDescent="0.25">
      <c r="A581" s="145" t="s">
        <v>1791</v>
      </c>
      <c r="B581" s="140" t="s">
        <v>11</v>
      </c>
      <c r="C581" s="140"/>
      <c r="D581" s="140" t="s">
        <v>63</v>
      </c>
      <c r="E581" s="141"/>
      <c r="F581" s="183"/>
      <c r="G581" s="337"/>
      <c r="H581" s="338"/>
      <c r="I581" s="338"/>
      <c r="J581" s="339"/>
    </row>
    <row r="582" spans="1:10" ht="26.4" x14ac:dyDescent="0.25">
      <c r="A582" s="158" t="s">
        <v>1433</v>
      </c>
      <c r="B582" s="1" t="s">
        <v>64</v>
      </c>
      <c r="C582" s="1" t="s">
        <v>15</v>
      </c>
      <c r="D582" s="1" t="s">
        <v>65</v>
      </c>
      <c r="E582" s="336" t="s">
        <v>17</v>
      </c>
      <c r="F582" s="164">
        <v>1165.5</v>
      </c>
      <c r="G582" s="399" t="s">
        <v>1434</v>
      </c>
      <c r="H582" s="399"/>
      <c r="I582" s="399"/>
      <c r="J582" s="400"/>
    </row>
    <row r="583" spans="1:10" x14ac:dyDescent="0.25">
      <c r="A583" s="282">
        <v>29</v>
      </c>
      <c r="B583" s="272" t="s">
        <v>11</v>
      </c>
      <c r="C583" s="272"/>
      <c r="D583" s="272" t="s">
        <v>1442</v>
      </c>
      <c r="E583" s="273"/>
      <c r="F583" s="276"/>
      <c r="G583" s="589"/>
      <c r="H583" s="589"/>
      <c r="I583" s="589"/>
      <c r="J583" s="300"/>
    </row>
    <row r="584" spans="1:10" x14ac:dyDescent="0.25">
      <c r="A584" s="145" t="s">
        <v>1443</v>
      </c>
      <c r="B584" s="140" t="s">
        <v>11</v>
      </c>
      <c r="C584" s="140"/>
      <c r="D584" s="140" t="s">
        <v>12</v>
      </c>
      <c r="E584" s="141"/>
      <c r="F584" s="142"/>
      <c r="G584" s="337"/>
      <c r="H584" s="338"/>
      <c r="I584" s="338"/>
      <c r="J584" s="339"/>
    </row>
    <row r="585" spans="1:10" ht="39.6" x14ac:dyDescent="0.25">
      <c r="A585" s="158" t="s">
        <v>1444</v>
      </c>
      <c r="B585" s="1" t="s">
        <v>14</v>
      </c>
      <c r="C585" s="1" t="s">
        <v>15</v>
      </c>
      <c r="D585" s="1" t="s">
        <v>16</v>
      </c>
      <c r="E585" s="336" t="s">
        <v>17</v>
      </c>
      <c r="F585" s="164">
        <v>6</v>
      </c>
      <c r="G585" s="399" t="s">
        <v>808</v>
      </c>
      <c r="H585" s="399"/>
      <c r="I585" s="399"/>
      <c r="J585" s="400"/>
    </row>
    <row r="586" spans="1:10" ht="52.8" x14ac:dyDescent="0.25">
      <c r="A586" s="158" t="s">
        <v>1445</v>
      </c>
      <c r="B586" s="1" t="s">
        <v>19</v>
      </c>
      <c r="C586" s="1" t="s">
        <v>15</v>
      </c>
      <c r="D586" s="1" t="s">
        <v>20</v>
      </c>
      <c r="E586" s="336" t="s">
        <v>17</v>
      </c>
      <c r="F586" s="164">
        <v>2446.33</v>
      </c>
      <c r="G586" s="399" t="s">
        <v>1462</v>
      </c>
      <c r="H586" s="399"/>
      <c r="I586" s="399"/>
      <c r="J586" s="400"/>
    </row>
    <row r="587" spans="1:10" ht="40.950000000000003" customHeight="1" x14ac:dyDescent="0.25">
      <c r="A587" s="158" t="s">
        <v>1446</v>
      </c>
      <c r="B587" s="1" t="s">
        <v>22</v>
      </c>
      <c r="C587" s="1" t="s">
        <v>23</v>
      </c>
      <c r="D587" s="1" t="s">
        <v>24</v>
      </c>
      <c r="E587" s="336" t="s">
        <v>17</v>
      </c>
      <c r="F587" s="164">
        <v>2446.33</v>
      </c>
      <c r="G587" s="399" t="s">
        <v>1462</v>
      </c>
      <c r="H587" s="399"/>
      <c r="I587" s="399"/>
      <c r="J587" s="400"/>
    </row>
    <row r="588" spans="1:10" x14ac:dyDescent="0.25">
      <c r="A588" s="145" t="s">
        <v>1447</v>
      </c>
      <c r="B588" s="140" t="s">
        <v>11</v>
      </c>
      <c r="C588" s="140"/>
      <c r="D588" s="140" t="s">
        <v>26</v>
      </c>
      <c r="E588" s="141"/>
      <c r="F588" s="183"/>
      <c r="G588" s="337"/>
      <c r="H588" s="338"/>
      <c r="I588" s="338"/>
      <c r="J588" s="339"/>
    </row>
    <row r="589" spans="1:10" x14ac:dyDescent="0.25">
      <c r="A589" s="158" t="s">
        <v>1448</v>
      </c>
      <c r="B589" s="1" t="s">
        <v>28</v>
      </c>
      <c r="C589" s="1" t="s">
        <v>29</v>
      </c>
      <c r="D589" s="1" t="s">
        <v>30</v>
      </c>
      <c r="E589" s="336" t="s">
        <v>31</v>
      </c>
      <c r="F589" s="164">
        <v>244.63</v>
      </c>
      <c r="G589" s="399" t="s">
        <v>1463</v>
      </c>
      <c r="H589" s="399"/>
      <c r="I589" s="399"/>
      <c r="J589" s="400"/>
    </row>
    <row r="590" spans="1:10" ht="66" x14ac:dyDescent="0.25">
      <c r="A590" s="158" t="s">
        <v>1449</v>
      </c>
      <c r="B590" s="1" t="s">
        <v>33</v>
      </c>
      <c r="C590" s="1" t="s">
        <v>15</v>
      </c>
      <c r="D590" s="1" t="s">
        <v>34</v>
      </c>
      <c r="E590" s="336" t="s">
        <v>31</v>
      </c>
      <c r="F590" s="164">
        <v>244.63</v>
      </c>
      <c r="G590" s="399" t="s">
        <v>1463</v>
      </c>
      <c r="H590" s="399"/>
      <c r="I590" s="399"/>
      <c r="J590" s="400"/>
    </row>
    <row r="591" spans="1:10" x14ac:dyDescent="0.25">
      <c r="A591" s="145" t="s">
        <v>1450</v>
      </c>
      <c r="B591" s="140" t="s">
        <v>11</v>
      </c>
      <c r="C591" s="140"/>
      <c r="D591" s="140" t="s">
        <v>36</v>
      </c>
      <c r="E591" s="141"/>
      <c r="F591" s="183"/>
      <c r="G591" s="337"/>
      <c r="H591" s="338"/>
      <c r="I591" s="338"/>
      <c r="J591" s="339"/>
    </row>
    <row r="592" spans="1:10" ht="39.6" x14ac:dyDescent="0.25">
      <c r="A592" s="158" t="s">
        <v>1451</v>
      </c>
      <c r="B592" s="1" t="s">
        <v>38</v>
      </c>
      <c r="C592" s="1" t="s">
        <v>39</v>
      </c>
      <c r="D592" s="1" t="s">
        <v>40</v>
      </c>
      <c r="E592" s="336" t="s">
        <v>41</v>
      </c>
      <c r="F592" s="164">
        <v>726.1</v>
      </c>
      <c r="G592" s="399" t="s">
        <v>1464</v>
      </c>
      <c r="H592" s="399"/>
      <c r="I592" s="399"/>
      <c r="J592" s="400"/>
    </row>
    <row r="593" spans="1:10" ht="79.2" x14ac:dyDescent="0.25">
      <c r="A593" s="158" t="s">
        <v>1452</v>
      </c>
      <c r="B593" s="1" t="s">
        <v>43</v>
      </c>
      <c r="C593" s="1" t="s">
        <v>15</v>
      </c>
      <c r="D593" s="1" t="s">
        <v>44</v>
      </c>
      <c r="E593" s="336" t="s">
        <v>31</v>
      </c>
      <c r="F593" s="164">
        <v>4</v>
      </c>
      <c r="G593" s="399" t="s">
        <v>1465</v>
      </c>
      <c r="H593" s="399"/>
      <c r="I593" s="399"/>
      <c r="J593" s="400"/>
    </row>
    <row r="594" spans="1:10" ht="66" x14ac:dyDescent="0.25">
      <c r="A594" s="158" t="s">
        <v>1453</v>
      </c>
      <c r="B594" s="1" t="s">
        <v>313</v>
      </c>
      <c r="C594" s="1" t="s">
        <v>15</v>
      </c>
      <c r="D594" s="1" t="s">
        <v>314</v>
      </c>
      <c r="E594" s="336" t="s">
        <v>41</v>
      </c>
      <c r="F594" s="164">
        <v>4</v>
      </c>
      <c r="G594" s="399" t="s">
        <v>1466</v>
      </c>
      <c r="H594" s="399"/>
      <c r="I594" s="399"/>
      <c r="J594" s="400"/>
    </row>
    <row r="595" spans="1:10" ht="26.4" x14ac:dyDescent="0.25">
      <c r="A595" s="158" t="s">
        <v>1454</v>
      </c>
      <c r="B595" s="1" t="s">
        <v>46</v>
      </c>
      <c r="C595" s="1" t="s">
        <v>39</v>
      </c>
      <c r="D595" s="1" t="s">
        <v>47</v>
      </c>
      <c r="E595" s="336" t="s">
        <v>48</v>
      </c>
      <c r="F595" s="164">
        <v>2</v>
      </c>
      <c r="G595" s="399" t="s">
        <v>1441</v>
      </c>
      <c r="H595" s="399"/>
      <c r="I595" s="399"/>
      <c r="J595" s="400"/>
    </row>
    <row r="596" spans="1:10" ht="79.2" x14ac:dyDescent="0.25">
      <c r="A596" s="158" t="s">
        <v>1455</v>
      </c>
      <c r="B596" s="1" t="s">
        <v>49</v>
      </c>
      <c r="C596" s="1" t="s">
        <v>15</v>
      </c>
      <c r="D596" s="1" t="s">
        <v>50</v>
      </c>
      <c r="E596" s="336" t="s">
        <v>31</v>
      </c>
      <c r="F596" s="164">
        <v>2.86</v>
      </c>
      <c r="G596" s="399" t="s">
        <v>1467</v>
      </c>
      <c r="H596" s="399"/>
      <c r="I596" s="399"/>
      <c r="J596" s="400"/>
    </row>
    <row r="597" spans="1:10" x14ac:dyDescent="0.25">
      <c r="A597" s="145" t="s">
        <v>1456</v>
      </c>
      <c r="B597" s="140" t="s">
        <v>11</v>
      </c>
      <c r="C597" s="140"/>
      <c r="D597" s="140" t="s">
        <v>52</v>
      </c>
      <c r="E597" s="141"/>
      <c r="F597" s="183"/>
      <c r="G597" s="337"/>
      <c r="H597" s="338"/>
      <c r="I597" s="338"/>
      <c r="J597" s="339"/>
    </row>
    <row r="598" spans="1:10" ht="39.6" x14ac:dyDescent="0.25">
      <c r="A598" s="158" t="s">
        <v>1457</v>
      </c>
      <c r="B598" s="1" t="s">
        <v>54</v>
      </c>
      <c r="C598" s="1" t="s">
        <v>15</v>
      </c>
      <c r="D598" s="1" t="s">
        <v>55</v>
      </c>
      <c r="E598" s="336" t="s">
        <v>17</v>
      </c>
      <c r="F598" s="164">
        <v>2011.08</v>
      </c>
      <c r="G598" s="399" t="s">
        <v>1469</v>
      </c>
      <c r="H598" s="399"/>
      <c r="I598" s="399"/>
      <c r="J598" s="400"/>
    </row>
    <row r="599" spans="1:10" x14ac:dyDescent="0.25">
      <c r="A599" s="145" t="s">
        <v>1458</v>
      </c>
      <c r="B599" s="140" t="s">
        <v>11</v>
      </c>
      <c r="C599" s="140"/>
      <c r="D599" s="140" t="s">
        <v>56</v>
      </c>
      <c r="E599" s="141"/>
      <c r="F599" s="183"/>
      <c r="G599" s="337"/>
      <c r="H599" s="338"/>
      <c r="I599" s="338"/>
      <c r="J599" s="339"/>
    </row>
    <row r="600" spans="1:10" ht="26.4" x14ac:dyDescent="0.25">
      <c r="A600" s="158" t="s">
        <v>1459</v>
      </c>
      <c r="B600" s="1" t="s">
        <v>58</v>
      </c>
      <c r="C600" s="1" t="s">
        <v>39</v>
      </c>
      <c r="D600" s="1" t="s">
        <v>59</v>
      </c>
      <c r="E600" s="336" t="s">
        <v>60</v>
      </c>
      <c r="F600" s="164">
        <v>3</v>
      </c>
      <c r="G600" s="399" t="s">
        <v>1468</v>
      </c>
      <c r="H600" s="399"/>
      <c r="I600" s="399"/>
      <c r="J600" s="400"/>
    </row>
    <row r="601" spans="1:10" x14ac:dyDescent="0.25">
      <c r="A601" s="145" t="s">
        <v>1460</v>
      </c>
      <c r="B601" s="140" t="s">
        <v>11</v>
      </c>
      <c r="C601" s="140"/>
      <c r="D601" s="140" t="s">
        <v>63</v>
      </c>
      <c r="E601" s="141"/>
      <c r="F601" s="183"/>
      <c r="G601" s="337"/>
      <c r="H601" s="338"/>
      <c r="I601" s="338"/>
      <c r="J601" s="339"/>
    </row>
    <row r="602" spans="1:10" ht="26.4" x14ac:dyDescent="0.25">
      <c r="A602" s="158" t="s">
        <v>1461</v>
      </c>
      <c r="B602" s="1" t="s">
        <v>64</v>
      </c>
      <c r="C602" s="1" t="s">
        <v>15</v>
      </c>
      <c r="D602" s="1" t="s">
        <v>65</v>
      </c>
      <c r="E602" s="336" t="s">
        <v>17</v>
      </c>
      <c r="F602" s="164">
        <v>2446.33</v>
      </c>
      <c r="G602" s="399" t="s">
        <v>1462</v>
      </c>
      <c r="H602" s="399"/>
      <c r="I602" s="399"/>
      <c r="J602" s="400"/>
    </row>
    <row r="603" spans="1:10" ht="21.6" customHeight="1" x14ac:dyDescent="0.25">
      <c r="A603" s="282">
        <v>30</v>
      </c>
      <c r="B603" s="272" t="s">
        <v>11</v>
      </c>
      <c r="C603" s="272"/>
      <c r="D603" s="272" t="s">
        <v>1470</v>
      </c>
      <c r="E603" s="273"/>
      <c r="F603" s="276"/>
      <c r="G603" s="589"/>
      <c r="H603" s="589"/>
      <c r="I603" s="589"/>
      <c r="J603" s="300"/>
    </row>
    <row r="604" spans="1:10" x14ac:dyDescent="0.25">
      <c r="A604" s="145" t="s">
        <v>1471</v>
      </c>
      <c r="B604" s="140" t="s">
        <v>11</v>
      </c>
      <c r="C604" s="140"/>
      <c r="D604" s="140" t="s">
        <v>12</v>
      </c>
      <c r="E604" s="141"/>
      <c r="F604" s="142"/>
      <c r="G604" s="337"/>
      <c r="H604" s="338"/>
      <c r="I604" s="338"/>
      <c r="J604" s="339"/>
    </row>
    <row r="605" spans="1:10" ht="39.6" x14ac:dyDescent="0.25">
      <c r="A605" s="158" t="s">
        <v>1472</v>
      </c>
      <c r="B605" s="1" t="s">
        <v>14</v>
      </c>
      <c r="C605" s="1" t="s">
        <v>15</v>
      </c>
      <c r="D605" s="1" t="s">
        <v>16</v>
      </c>
      <c r="E605" s="336" t="s">
        <v>17</v>
      </c>
      <c r="F605" s="164">
        <v>6</v>
      </c>
      <c r="G605" s="399" t="s">
        <v>808</v>
      </c>
      <c r="H605" s="399"/>
      <c r="I605" s="399"/>
      <c r="J605" s="400"/>
    </row>
    <row r="606" spans="1:10" ht="39.6" customHeight="1" x14ac:dyDescent="0.25">
      <c r="A606" s="158" t="s">
        <v>1473</v>
      </c>
      <c r="B606" s="1" t="s">
        <v>19</v>
      </c>
      <c r="C606" s="1" t="s">
        <v>15</v>
      </c>
      <c r="D606" s="1" t="s">
        <v>20</v>
      </c>
      <c r="E606" s="336" t="s">
        <v>17</v>
      </c>
      <c r="F606" s="164">
        <v>1383.35</v>
      </c>
      <c r="G606" s="419" t="s">
        <v>1489</v>
      </c>
      <c r="H606" s="420"/>
      <c r="I606" s="420"/>
      <c r="J606" s="421"/>
    </row>
    <row r="607" spans="1:10" ht="45.6" customHeight="1" x14ac:dyDescent="0.25">
      <c r="A607" s="158" t="s">
        <v>1474</v>
      </c>
      <c r="B607" s="1" t="s">
        <v>22</v>
      </c>
      <c r="C607" s="1" t="s">
        <v>23</v>
      </c>
      <c r="D607" s="1" t="s">
        <v>24</v>
      </c>
      <c r="E607" s="336" t="s">
        <v>17</v>
      </c>
      <c r="F607" s="164">
        <v>1383.35</v>
      </c>
      <c r="G607" s="419" t="s">
        <v>1489</v>
      </c>
      <c r="H607" s="420"/>
      <c r="I607" s="420"/>
      <c r="J607" s="421"/>
    </row>
    <row r="608" spans="1:10" x14ac:dyDescent="0.25">
      <c r="A608" s="145" t="s">
        <v>1475</v>
      </c>
      <c r="B608" s="140" t="s">
        <v>11</v>
      </c>
      <c r="C608" s="140"/>
      <c r="D608" s="140" t="s">
        <v>26</v>
      </c>
      <c r="E608" s="141"/>
      <c r="F608" s="183"/>
      <c r="G608" s="337"/>
      <c r="H608" s="338"/>
      <c r="I608" s="338"/>
      <c r="J608" s="339"/>
    </row>
    <row r="609" spans="1:10" x14ac:dyDescent="0.25">
      <c r="A609" s="158" t="s">
        <v>1476</v>
      </c>
      <c r="B609" s="1" t="s">
        <v>28</v>
      </c>
      <c r="C609" s="1" t="s">
        <v>29</v>
      </c>
      <c r="D609" s="1" t="s">
        <v>30</v>
      </c>
      <c r="E609" s="336" t="s">
        <v>31</v>
      </c>
      <c r="F609" s="164">
        <v>138.33000000000001</v>
      </c>
      <c r="G609" s="399" t="s">
        <v>1490</v>
      </c>
      <c r="H609" s="399"/>
      <c r="I609" s="399"/>
      <c r="J609" s="400"/>
    </row>
    <row r="610" spans="1:10" ht="66" x14ac:dyDescent="0.25">
      <c r="A610" s="158" t="s">
        <v>1477</v>
      </c>
      <c r="B610" s="1" t="s">
        <v>33</v>
      </c>
      <c r="C610" s="1" t="s">
        <v>15</v>
      </c>
      <c r="D610" s="1" t="s">
        <v>34</v>
      </c>
      <c r="E610" s="336" t="s">
        <v>31</v>
      </c>
      <c r="F610" s="164">
        <v>138.33000000000001</v>
      </c>
      <c r="G610" s="399" t="s">
        <v>1490</v>
      </c>
      <c r="H610" s="399"/>
      <c r="I610" s="399"/>
      <c r="J610" s="400"/>
    </row>
    <row r="611" spans="1:10" x14ac:dyDescent="0.25">
      <c r="A611" s="145" t="s">
        <v>1478</v>
      </c>
      <c r="B611" s="140" t="s">
        <v>11</v>
      </c>
      <c r="C611" s="140"/>
      <c r="D611" s="140" t="s">
        <v>36</v>
      </c>
      <c r="E611" s="141"/>
      <c r="F611" s="183"/>
      <c r="G611" s="337"/>
      <c r="H611" s="338"/>
      <c r="I611" s="338"/>
      <c r="J611" s="339"/>
    </row>
    <row r="612" spans="1:10" ht="60.6" customHeight="1" x14ac:dyDescent="0.25">
      <c r="A612" s="158" t="s">
        <v>1479</v>
      </c>
      <c r="B612" s="1" t="s">
        <v>38</v>
      </c>
      <c r="C612" s="1" t="s">
        <v>39</v>
      </c>
      <c r="D612" s="1" t="s">
        <v>40</v>
      </c>
      <c r="E612" s="336" t="s">
        <v>41</v>
      </c>
      <c r="F612" s="164">
        <v>283.32</v>
      </c>
      <c r="G612" s="414" t="s">
        <v>1491</v>
      </c>
      <c r="H612" s="414"/>
      <c r="I612" s="414"/>
      <c r="J612" s="415"/>
    </row>
    <row r="613" spans="1:10" ht="66" customHeight="1" x14ac:dyDescent="0.25">
      <c r="A613" s="158" t="s">
        <v>1480</v>
      </c>
      <c r="B613" s="1" t="s">
        <v>43</v>
      </c>
      <c r="C613" s="1" t="s">
        <v>15</v>
      </c>
      <c r="D613" s="1" t="s">
        <v>44</v>
      </c>
      <c r="E613" s="336" t="s">
        <v>31</v>
      </c>
      <c r="F613" s="164">
        <v>137</v>
      </c>
      <c r="G613" s="414" t="s">
        <v>1492</v>
      </c>
      <c r="H613" s="414"/>
      <c r="I613" s="414"/>
      <c r="J613" s="415"/>
    </row>
    <row r="614" spans="1:10" ht="85.95" customHeight="1" x14ac:dyDescent="0.25">
      <c r="A614" s="158" t="s">
        <v>1481</v>
      </c>
      <c r="B614" s="1" t="s">
        <v>313</v>
      </c>
      <c r="C614" s="1" t="s">
        <v>15</v>
      </c>
      <c r="D614" s="1" t="s">
        <v>314</v>
      </c>
      <c r="E614" s="336" t="s">
        <v>41</v>
      </c>
      <c r="F614" s="164">
        <v>137</v>
      </c>
      <c r="G614" s="414" t="s">
        <v>1493</v>
      </c>
      <c r="H614" s="414"/>
      <c r="I614" s="414"/>
      <c r="J614" s="415"/>
    </row>
    <row r="615" spans="1:10" ht="26.4" x14ac:dyDescent="0.25">
      <c r="A615" s="158" t="s">
        <v>1482</v>
      </c>
      <c r="B615" s="1" t="s">
        <v>46</v>
      </c>
      <c r="C615" s="1" t="s">
        <v>39</v>
      </c>
      <c r="D615" s="1" t="s">
        <v>47</v>
      </c>
      <c r="E615" s="336" t="s">
        <v>48</v>
      </c>
      <c r="F615" s="164">
        <v>5</v>
      </c>
      <c r="G615" s="414" t="s">
        <v>1494</v>
      </c>
      <c r="H615" s="414"/>
      <c r="I615" s="414"/>
      <c r="J615" s="415"/>
    </row>
    <row r="616" spans="1:10" ht="121.95" customHeight="1" x14ac:dyDescent="0.25">
      <c r="A616" s="158" t="s">
        <v>1483</v>
      </c>
      <c r="B616" s="1" t="s">
        <v>49</v>
      </c>
      <c r="C616" s="1" t="s">
        <v>15</v>
      </c>
      <c r="D616" s="1" t="s">
        <v>50</v>
      </c>
      <c r="E616" s="336" t="s">
        <v>31</v>
      </c>
      <c r="F616" s="164">
        <v>98.28</v>
      </c>
      <c r="G616" s="414" t="s">
        <v>1495</v>
      </c>
      <c r="H616" s="414"/>
      <c r="I616" s="414"/>
      <c r="J616" s="415"/>
    </row>
    <row r="617" spans="1:10" x14ac:dyDescent="0.25">
      <c r="A617" s="145" t="s">
        <v>1484</v>
      </c>
      <c r="B617" s="140" t="s">
        <v>11</v>
      </c>
      <c r="C617" s="140"/>
      <c r="D617" s="140" t="s">
        <v>52</v>
      </c>
      <c r="E617" s="141"/>
      <c r="F617" s="183"/>
      <c r="G617" s="337"/>
      <c r="H617" s="338"/>
      <c r="I617" s="338"/>
      <c r="J617" s="339"/>
    </row>
    <row r="618" spans="1:10" ht="52.95" customHeight="1" x14ac:dyDescent="0.25">
      <c r="A618" s="158" t="s">
        <v>1485</v>
      </c>
      <c r="B618" s="1" t="s">
        <v>54</v>
      </c>
      <c r="C618" s="1" t="s">
        <v>15</v>
      </c>
      <c r="D618" s="1" t="s">
        <v>55</v>
      </c>
      <c r="E618" s="336" t="s">
        <v>17</v>
      </c>
      <c r="F618" s="164">
        <v>988.81</v>
      </c>
      <c r="G618" s="416" t="s">
        <v>1496</v>
      </c>
      <c r="H618" s="417"/>
      <c r="I618" s="417"/>
      <c r="J618" s="418"/>
    </row>
    <row r="619" spans="1:10" x14ac:dyDescent="0.25">
      <c r="A619" s="145" t="s">
        <v>1792</v>
      </c>
      <c r="B619" s="140" t="s">
        <v>11</v>
      </c>
      <c r="C619" s="140"/>
      <c r="D619" s="140" t="s">
        <v>56</v>
      </c>
      <c r="E619" s="141"/>
      <c r="F619" s="183"/>
      <c r="G619" s="337"/>
      <c r="H619" s="338"/>
      <c r="I619" s="338"/>
      <c r="J619" s="339"/>
    </row>
    <row r="620" spans="1:10" ht="26.4" x14ac:dyDescent="0.25">
      <c r="A620" s="158" t="s">
        <v>1486</v>
      </c>
      <c r="B620" s="1" t="s">
        <v>58</v>
      </c>
      <c r="C620" s="1" t="s">
        <v>39</v>
      </c>
      <c r="D620" s="1" t="s">
        <v>59</v>
      </c>
      <c r="E620" s="336" t="s">
        <v>60</v>
      </c>
      <c r="F620" s="164">
        <v>1</v>
      </c>
      <c r="G620" s="414" t="s">
        <v>482</v>
      </c>
      <c r="H620" s="414"/>
      <c r="I620" s="414"/>
      <c r="J620" s="415"/>
    </row>
    <row r="621" spans="1:10" x14ac:dyDescent="0.25">
      <c r="A621" s="158" t="s">
        <v>1487</v>
      </c>
      <c r="B621" s="1" t="s">
        <v>61</v>
      </c>
      <c r="C621" s="1" t="s">
        <v>39</v>
      </c>
      <c r="D621" s="1" t="s">
        <v>62</v>
      </c>
      <c r="E621" s="336" t="s">
        <v>48</v>
      </c>
      <c r="F621" s="164">
        <v>1</v>
      </c>
      <c r="G621" s="414" t="s">
        <v>483</v>
      </c>
      <c r="H621" s="414"/>
      <c r="I621" s="414"/>
      <c r="J621" s="415"/>
    </row>
    <row r="622" spans="1:10" x14ac:dyDescent="0.25">
      <c r="A622" s="145" t="s">
        <v>1793</v>
      </c>
      <c r="B622" s="140" t="s">
        <v>11</v>
      </c>
      <c r="C622" s="140"/>
      <c r="D622" s="140" t="s">
        <v>63</v>
      </c>
      <c r="E622" s="141"/>
      <c r="F622" s="183"/>
      <c r="G622" s="337"/>
      <c r="H622" s="338"/>
      <c r="I622" s="338"/>
      <c r="J622" s="339"/>
    </row>
    <row r="623" spans="1:10" ht="26.4" x14ac:dyDescent="0.25">
      <c r="A623" s="158" t="s">
        <v>1488</v>
      </c>
      <c r="B623" s="1" t="s">
        <v>64</v>
      </c>
      <c r="C623" s="1" t="s">
        <v>15</v>
      </c>
      <c r="D623" s="1" t="s">
        <v>65</v>
      </c>
      <c r="E623" s="336" t="s">
        <v>17</v>
      </c>
      <c r="F623" s="164">
        <v>1383.35</v>
      </c>
      <c r="G623" s="419" t="s">
        <v>1489</v>
      </c>
      <c r="H623" s="420"/>
      <c r="I623" s="420"/>
      <c r="J623" s="421"/>
    </row>
    <row r="624" spans="1:10" x14ac:dyDescent="0.25">
      <c r="A624" s="282">
        <v>31</v>
      </c>
      <c r="B624" s="272" t="s">
        <v>11</v>
      </c>
      <c r="C624" s="272"/>
      <c r="D624" s="272" t="s">
        <v>1497</v>
      </c>
      <c r="E624" s="273"/>
      <c r="F624" s="276"/>
      <c r="G624" s="589"/>
      <c r="H624" s="589"/>
      <c r="I624" s="589"/>
      <c r="J624" s="300"/>
    </row>
    <row r="625" spans="1:10" x14ac:dyDescent="0.25">
      <c r="A625" s="145" t="s">
        <v>1498</v>
      </c>
      <c r="B625" s="140" t="s">
        <v>11</v>
      </c>
      <c r="C625" s="140"/>
      <c r="D625" s="140" t="s">
        <v>12</v>
      </c>
      <c r="E625" s="141"/>
      <c r="F625" s="142"/>
      <c r="G625" s="337"/>
      <c r="H625" s="338"/>
      <c r="I625" s="338"/>
      <c r="J625" s="339"/>
    </row>
    <row r="626" spans="1:10" ht="39.6" x14ac:dyDescent="0.25">
      <c r="A626" s="158" t="s">
        <v>1499</v>
      </c>
      <c r="B626" s="1" t="s">
        <v>14</v>
      </c>
      <c r="C626" s="1" t="s">
        <v>15</v>
      </c>
      <c r="D626" s="1" t="s">
        <v>16</v>
      </c>
      <c r="E626" s="336" t="s">
        <v>17</v>
      </c>
      <c r="F626" s="164">
        <v>6</v>
      </c>
      <c r="G626" s="399" t="s">
        <v>808</v>
      </c>
      <c r="H626" s="399"/>
      <c r="I626" s="399"/>
      <c r="J626" s="400"/>
    </row>
    <row r="627" spans="1:10" ht="52.8" x14ac:dyDescent="0.25">
      <c r="A627" s="158" t="s">
        <v>1500</v>
      </c>
      <c r="B627" s="1" t="s">
        <v>19</v>
      </c>
      <c r="C627" s="1" t="s">
        <v>15</v>
      </c>
      <c r="D627" s="1" t="s">
        <v>20</v>
      </c>
      <c r="E627" s="336" t="s">
        <v>17</v>
      </c>
      <c r="F627" s="164">
        <v>385.05</v>
      </c>
      <c r="G627" s="399" t="s">
        <v>1518</v>
      </c>
      <c r="H627" s="399"/>
      <c r="I627" s="399"/>
      <c r="J627" s="400"/>
    </row>
    <row r="628" spans="1:10" x14ac:dyDescent="0.25">
      <c r="A628" s="158" t="s">
        <v>1501</v>
      </c>
      <c r="B628" s="1" t="s">
        <v>22</v>
      </c>
      <c r="C628" s="1" t="s">
        <v>23</v>
      </c>
      <c r="D628" s="1" t="s">
        <v>24</v>
      </c>
      <c r="E628" s="336" t="s">
        <v>17</v>
      </c>
      <c r="F628" s="164">
        <v>385.05</v>
      </c>
      <c r="G628" s="399" t="s">
        <v>1518</v>
      </c>
      <c r="H628" s="399"/>
      <c r="I628" s="399"/>
      <c r="J628" s="400"/>
    </row>
    <row r="629" spans="1:10" x14ac:dyDescent="0.25">
      <c r="A629" s="145" t="s">
        <v>1502</v>
      </c>
      <c r="B629" s="140" t="s">
        <v>11</v>
      </c>
      <c r="C629" s="140"/>
      <c r="D629" s="140" t="s">
        <v>26</v>
      </c>
      <c r="E629" s="141"/>
      <c r="F629" s="183"/>
      <c r="G629" s="337"/>
      <c r="H629" s="338"/>
      <c r="I629" s="338"/>
      <c r="J629" s="339"/>
    </row>
    <row r="630" spans="1:10" x14ac:dyDescent="0.25">
      <c r="A630" s="158" t="s">
        <v>1503</v>
      </c>
      <c r="B630" s="1" t="s">
        <v>28</v>
      </c>
      <c r="C630" s="1" t="s">
        <v>29</v>
      </c>
      <c r="D630" s="1" t="s">
        <v>30</v>
      </c>
      <c r="E630" s="336" t="s">
        <v>31</v>
      </c>
      <c r="F630" s="164">
        <v>38.5</v>
      </c>
      <c r="G630" s="399" t="s">
        <v>1519</v>
      </c>
      <c r="H630" s="399"/>
      <c r="I630" s="399"/>
      <c r="J630" s="400"/>
    </row>
    <row r="631" spans="1:10" ht="66" x14ac:dyDescent="0.25">
      <c r="A631" s="158" t="s">
        <v>1504</v>
      </c>
      <c r="B631" s="1" t="s">
        <v>33</v>
      </c>
      <c r="C631" s="1" t="s">
        <v>15</v>
      </c>
      <c r="D631" s="1" t="s">
        <v>34</v>
      </c>
      <c r="E631" s="336" t="s">
        <v>31</v>
      </c>
      <c r="F631" s="164">
        <v>38.5</v>
      </c>
      <c r="G631" s="399" t="s">
        <v>1519</v>
      </c>
      <c r="H631" s="399"/>
      <c r="I631" s="399"/>
      <c r="J631" s="400"/>
    </row>
    <row r="632" spans="1:10" x14ac:dyDescent="0.25">
      <c r="A632" s="145" t="s">
        <v>1505</v>
      </c>
      <c r="B632" s="140" t="s">
        <v>11</v>
      </c>
      <c r="C632" s="140"/>
      <c r="D632" s="140" t="s">
        <v>36</v>
      </c>
      <c r="E632" s="141"/>
      <c r="F632" s="183"/>
      <c r="G632" s="337"/>
      <c r="H632" s="338"/>
      <c r="I632" s="338"/>
      <c r="J632" s="339"/>
    </row>
    <row r="633" spans="1:10" ht="39.6" x14ac:dyDescent="0.25">
      <c r="A633" s="158" t="s">
        <v>1506</v>
      </c>
      <c r="B633" s="1" t="s">
        <v>38</v>
      </c>
      <c r="C633" s="1" t="s">
        <v>39</v>
      </c>
      <c r="D633" s="1" t="s">
        <v>40</v>
      </c>
      <c r="E633" s="336" t="s">
        <v>41</v>
      </c>
      <c r="F633" s="164">
        <v>125.22</v>
      </c>
      <c r="G633" s="399" t="s">
        <v>1520</v>
      </c>
      <c r="H633" s="399"/>
      <c r="I633" s="399"/>
      <c r="J633" s="400"/>
    </row>
    <row r="634" spans="1:10" ht="79.2" x14ac:dyDescent="0.25">
      <c r="A634" s="158" t="s">
        <v>1507</v>
      </c>
      <c r="B634" s="1" t="s">
        <v>43</v>
      </c>
      <c r="C634" s="1" t="s">
        <v>15</v>
      </c>
      <c r="D634" s="1" t="s">
        <v>44</v>
      </c>
      <c r="E634" s="336" t="s">
        <v>31</v>
      </c>
      <c r="F634" s="164">
        <v>60</v>
      </c>
      <c r="G634" s="399" t="s">
        <v>1521</v>
      </c>
      <c r="H634" s="399"/>
      <c r="I634" s="399"/>
      <c r="J634" s="400"/>
    </row>
    <row r="635" spans="1:10" ht="66" x14ac:dyDescent="0.25">
      <c r="A635" s="158" t="s">
        <v>1508</v>
      </c>
      <c r="B635" s="1" t="s">
        <v>313</v>
      </c>
      <c r="C635" s="1" t="s">
        <v>15</v>
      </c>
      <c r="D635" s="1" t="s">
        <v>314</v>
      </c>
      <c r="E635" s="336" t="s">
        <v>41</v>
      </c>
      <c r="F635" s="164">
        <v>60</v>
      </c>
      <c r="G635" s="399" t="s">
        <v>1522</v>
      </c>
      <c r="H635" s="399"/>
      <c r="I635" s="399"/>
      <c r="J635" s="400"/>
    </row>
    <row r="636" spans="1:10" ht="26.4" x14ac:dyDescent="0.25">
      <c r="A636" s="158" t="s">
        <v>1509</v>
      </c>
      <c r="B636" s="1" t="s">
        <v>46</v>
      </c>
      <c r="C636" s="1" t="s">
        <v>39</v>
      </c>
      <c r="D636" s="1" t="s">
        <v>47</v>
      </c>
      <c r="E636" s="336" t="s">
        <v>48</v>
      </c>
      <c r="F636" s="164">
        <v>3</v>
      </c>
      <c r="G636" s="399" t="s">
        <v>1116</v>
      </c>
      <c r="H636" s="399"/>
      <c r="I636" s="399"/>
      <c r="J636" s="400"/>
    </row>
    <row r="637" spans="1:10" ht="79.2" x14ac:dyDescent="0.25">
      <c r="A637" s="158" t="s">
        <v>1510</v>
      </c>
      <c r="B637" s="1" t="s">
        <v>49</v>
      </c>
      <c r="C637" s="1" t="s">
        <v>15</v>
      </c>
      <c r="D637" s="1" t="s">
        <v>50</v>
      </c>
      <c r="E637" s="336" t="s">
        <v>31</v>
      </c>
      <c r="F637" s="164">
        <v>43.04</v>
      </c>
      <c r="G637" s="399" t="s">
        <v>1523</v>
      </c>
      <c r="H637" s="399"/>
      <c r="I637" s="399"/>
      <c r="J637" s="400"/>
    </row>
    <row r="638" spans="1:10" x14ac:dyDescent="0.25">
      <c r="A638" s="145" t="s">
        <v>1511</v>
      </c>
      <c r="B638" s="140" t="s">
        <v>11</v>
      </c>
      <c r="C638" s="140"/>
      <c r="D638" s="140" t="s">
        <v>52</v>
      </c>
      <c r="E638" s="141"/>
      <c r="F638" s="183"/>
      <c r="G638" s="337"/>
      <c r="H638" s="338"/>
      <c r="I638" s="338"/>
      <c r="J638" s="339"/>
    </row>
    <row r="639" spans="1:10" ht="39.6" x14ac:dyDescent="0.25">
      <c r="A639" s="158" t="s">
        <v>1512</v>
      </c>
      <c r="B639" s="1" t="s">
        <v>54</v>
      </c>
      <c r="C639" s="1" t="s">
        <v>15</v>
      </c>
      <c r="D639" s="1" t="s">
        <v>55</v>
      </c>
      <c r="E639" s="336" t="s">
        <v>17</v>
      </c>
      <c r="F639" s="164">
        <v>328.7</v>
      </c>
      <c r="G639" s="399" t="s">
        <v>1524</v>
      </c>
      <c r="H639" s="399"/>
      <c r="I639" s="399"/>
      <c r="J639" s="400"/>
    </row>
    <row r="640" spans="1:10" x14ac:dyDescent="0.25">
      <c r="A640" s="145" t="s">
        <v>1513</v>
      </c>
      <c r="B640" s="140" t="s">
        <v>11</v>
      </c>
      <c r="C640" s="140"/>
      <c r="D640" s="140" t="s">
        <v>56</v>
      </c>
      <c r="E640" s="141"/>
      <c r="F640" s="183"/>
      <c r="G640" s="337"/>
      <c r="H640" s="338"/>
      <c r="I640" s="338"/>
      <c r="J640" s="339"/>
    </row>
    <row r="641" spans="1:10" ht="26.4" x14ac:dyDescent="0.25">
      <c r="A641" s="158" t="s">
        <v>1514</v>
      </c>
      <c r="B641" s="1" t="s">
        <v>58</v>
      </c>
      <c r="C641" s="1" t="s">
        <v>39</v>
      </c>
      <c r="D641" s="1" t="s">
        <v>59</v>
      </c>
      <c r="E641" s="336" t="s">
        <v>60</v>
      </c>
      <c r="F641" s="164">
        <v>2</v>
      </c>
      <c r="G641" s="399" t="s">
        <v>813</v>
      </c>
      <c r="H641" s="399"/>
      <c r="I641" s="399"/>
      <c r="J641" s="400"/>
    </row>
    <row r="642" spans="1:10" x14ac:dyDescent="0.25">
      <c r="A642" s="158" t="s">
        <v>1515</v>
      </c>
      <c r="B642" s="1" t="s">
        <v>61</v>
      </c>
      <c r="C642" s="1" t="s">
        <v>39</v>
      </c>
      <c r="D642" s="1" t="s">
        <v>62</v>
      </c>
      <c r="E642" s="336" t="s">
        <v>48</v>
      </c>
      <c r="F642" s="164">
        <v>2</v>
      </c>
      <c r="G642" s="399" t="s">
        <v>1441</v>
      </c>
      <c r="H642" s="399"/>
      <c r="I642" s="399"/>
      <c r="J642" s="400"/>
    </row>
    <row r="643" spans="1:10" x14ac:dyDescent="0.25">
      <c r="A643" s="145" t="s">
        <v>1516</v>
      </c>
      <c r="B643" s="140" t="s">
        <v>11</v>
      </c>
      <c r="C643" s="140"/>
      <c r="D643" s="140" t="s">
        <v>63</v>
      </c>
      <c r="E643" s="141"/>
      <c r="F643" s="183"/>
      <c r="G643" s="337"/>
      <c r="H643" s="338"/>
      <c r="I643" s="338"/>
      <c r="J643" s="339"/>
    </row>
    <row r="644" spans="1:10" ht="26.4" x14ac:dyDescent="0.25">
      <c r="A644" s="158" t="s">
        <v>1517</v>
      </c>
      <c r="B644" s="1" t="s">
        <v>64</v>
      </c>
      <c r="C644" s="1" t="s">
        <v>15</v>
      </c>
      <c r="D644" s="1" t="s">
        <v>65</v>
      </c>
      <c r="E644" s="336" t="s">
        <v>17</v>
      </c>
      <c r="F644" s="164">
        <v>385.05</v>
      </c>
      <c r="G644" s="399" t="s">
        <v>1518</v>
      </c>
      <c r="H644" s="399"/>
      <c r="I644" s="399"/>
      <c r="J644" s="400"/>
    </row>
    <row r="645" spans="1:10" x14ac:dyDescent="0.25">
      <c r="A645" s="282">
        <v>32</v>
      </c>
      <c r="B645" s="272" t="s">
        <v>11</v>
      </c>
      <c r="C645" s="272"/>
      <c r="D645" s="272" t="s">
        <v>1525</v>
      </c>
      <c r="E645" s="273"/>
      <c r="F645" s="276"/>
      <c r="G645" s="589"/>
      <c r="H645" s="589"/>
      <c r="I645" s="589"/>
      <c r="J645" s="300"/>
    </row>
    <row r="646" spans="1:10" x14ac:dyDescent="0.25">
      <c r="A646" s="145" t="s">
        <v>1526</v>
      </c>
      <c r="B646" s="140" t="s">
        <v>11</v>
      </c>
      <c r="C646" s="140"/>
      <c r="D646" s="140" t="s">
        <v>12</v>
      </c>
      <c r="E646" s="141"/>
      <c r="F646" s="142"/>
      <c r="G646" s="337"/>
      <c r="H646" s="338"/>
      <c r="I646" s="338"/>
      <c r="J646" s="339"/>
    </row>
    <row r="647" spans="1:10" ht="39.6" x14ac:dyDescent="0.25">
      <c r="A647" s="158" t="s">
        <v>1527</v>
      </c>
      <c r="B647" s="1" t="s">
        <v>14</v>
      </c>
      <c r="C647" s="1" t="s">
        <v>15</v>
      </c>
      <c r="D647" s="1" t="s">
        <v>16</v>
      </c>
      <c r="E647" s="336" t="s">
        <v>17</v>
      </c>
      <c r="F647" s="164">
        <v>6</v>
      </c>
      <c r="G647" s="399" t="s">
        <v>808</v>
      </c>
      <c r="H647" s="399"/>
      <c r="I647" s="399"/>
      <c r="J647" s="400"/>
    </row>
    <row r="648" spans="1:10" ht="52.8" x14ac:dyDescent="0.25">
      <c r="A648" s="158" t="s">
        <v>1528</v>
      </c>
      <c r="B648" s="1" t="s">
        <v>19</v>
      </c>
      <c r="C648" s="1" t="s">
        <v>15</v>
      </c>
      <c r="D648" s="1" t="s">
        <v>20</v>
      </c>
      <c r="E648" s="336" t="s">
        <v>17</v>
      </c>
      <c r="F648" s="164">
        <v>1003.65</v>
      </c>
      <c r="G648" s="399" t="s">
        <v>1546</v>
      </c>
      <c r="H648" s="399"/>
      <c r="I648" s="399"/>
      <c r="J648" s="400"/>
    </row>
    <row r="649" spans="1:10" x14ac:dyDescent="0.25">
      <c r="A649" s="158" t="s">
        <v>1529</v>
      </c>
      <c r="B649" s="1" t="s">
        <v>22</v>
      </c>
      <c r="C649" s="1" t="s">
        <v>23</v>
      </c>
      <c r="D649" s="1" t="s">
        <v>24</v>
      </c>
      <c r="E649" s="336" t="s">
        <v>17</v>
      </c>
      <c r="F649" s="164">
        <v>1003.65</v>
      </c>
      <c r="G649" s="399" t="s">
        <v>1546</v>
      </c>
      <c r="H649" s="399"/>
      <c r="I649" s="399"/>
      <c r="J649" s="400"/>
    </row>
    <row r="650" spans="1:10" x14ac:dyDescent="0.25">
      <c r="A650" s="145" t="s">
        <v>1530</v>
      </c>
      <c r="B650" s="140" t="s">
        <v>11</v>
      </c>
      <c r="C650" s="140"/>
      <c r="D650" s="140" t="s">
        <v>26</v>
      </c>
      <c r="E650" s="141"/>
      <c r="F650" s="183"/>
      <c r="G650" s="337"/>
      <c r="H650" s="338"/>
      <c r="I650" s="338"/>
      <c r="J650" s="339"/>
    </row>
    <row r="651" spans="1:10" x14ac:dyDescent="0.25">
      <c r="A651" s="158" t="s">
        <v>1531</v>
      </c>
      <c r="B651" s="1" t="s">
        <v>28</v>
      </c>
      <c r="C651" s="1" t="s">
        <v>29</v>
      </c>
      <c r="D651" s="1" t="s">
        <v>30</v>
      </c>
      <c r="E651" s="336" t="s">
        <v>31</v>
      </c>
      <c r="F651" s="164">
        <v>100.36</v>
      </c>
      <c r="G651" s="399" t="s">
        <v>1547</v>
      </c>
      <c r="H651" s="399"/>
      <c r="I651" s="399"/>
      <c r="J651" s="400"/>
    </row>
    <row r="652" spans="1:10" ht="66" x14ac:dyDescent="0.25">
      <c r="A652" s="158" t="s">
        <v>1532</v>
      </c>
      <c r="B652" s="1" t="s">
        <v>33</v>
      </c>
      <c r="C652" s="1" t="s">
        <v>15</v>
      </c>
      <c r="D652" s="1" t="s">
        <v>34</v>
      </c>
      <c r="E652" s="336" t="s">
        <v>31</v>
      </c>
      <c r="F652" s="164">
        <v>100.36</v>
      </c>
      <c r="G652" s="399" t="s">
        <v>1547</v>
      </c>
      <c r="H652" s="399"/>
      <c r="I652" s="399"/>
      <c r="J652" s="400"/>
    </row>
    <row r="653" spans="1:10" x14ac:dyDescent="0.25">
      <c r="A653" s="145" t="s">
        <v>1533</v>
      </c>
      <c r="B653" s="140" t="s">
        <v>11</v>
      </c>
      <c r="C653" s="140"/>
      <c r="D653" s="140" t="s">
        <v>36</v>
      </c>
      <c r="E653" s="141"/>
      <c r="F653" s="183"/>
      <c r="G653" s="337"/>
      <c r="H653" s="338"/>
      <c r="I653" s="338"/>
      <c r="J653" s="339"/>
    </row>
    <row r="654" spans="1:10" ht="39.6" x14ac:dyDescent="0.25">
      <c r="A654" s="158" t="s">
        <v>1534</v>
      </c>
      <c r="B654" s="1" t="s">
        <v>38</v>
      </c>
      <c r="C654" s="1" t="s">
        <v>39</v>
      </c>
      <c r="D654" s="1" t="s">
        <v>40</v>
      </c>
      <c r="E654" s="336" t="s">
        <v>41</v>
      </c>
      <c r="F654" s="164">
        <v>318.62</v>
      </c>
      <c r="G654" s="399" t="s">
        <v>1548</v>
      </c>
      <c r="H654" s="399"/>
      <c r="I654" s="399"/>
      <c r="J654" s="400"/>
    </row>
    <row r="655" spans="1:10" ht="79.2" x14ac:dyDescent="0.25">
      <c r="A655" s="158" t="s">
        <v>1535</v>
      </c>
      <c r="B655" s="1" t="s">
        <v>43</v>
      </c>
      <c r="C655" s="1" t="s">
        <v>15</v>
      </c>
      <c r="D655" s="1" t="s">
        <v>44</v>
      </c>
      <c r="E655" s="336" t="s">
        <v>31</v>
      </c>
      <c r="F655" s="164">
        <v>18</v>
      </c>
      <c r="G655" s="399" t="s">
        <v>1549</v>
      </c>
      <c r="H655" s="399"/>
      <c r="I655" s="399"/>
      <c r="J655" s="400"/>
    </row>
    <row r="656" spans="1:10" ht="66" x14ac:dyDescent="0.25">
      <c r="A656" s="158" t="s">
        <v>1536</v>
      </c>
      <c r="B656" s="1" t="s">
        <v>313</v>
      </c>
      <c r="C656" s="1" t="s">
        <v>15</v>
      </c>
      <c r="D656" s="1" t="s">
        <v>314</v>
      </c>
      <c r="E656" s="336" t="s">
        <v>41</v>
      </c>
      <c r="F656" s="164">
        <v>18</v>
      </c>
      <c r="G656" s="399" t="s">
        <v>1550</v>
      </c>
      <c r="H656" s="399"/>
      <c r="I656" s="399"/>
      <c r="J656" s="400"/>
    </row>
    <row r="657" spans="1:10" ht="26.4" x14ac:dyDescent="0.25">
      <c r="A657" s="158" t="s">
        <v>1537</v>
      </c>
      <c r="B657" s="1" t="s">
        <v>46</v>
      </c>
      <c r="C657" s="1" t="s">
        <v>39</v>
      </c>
      <c r="D657" s="1" t="s">
        <v>47</v>
      </c>
      <c r="E657" s="336" t="s">
        <v>48</v>
      </c>
      <c r="F657" s="164">
        <v>2</v>
      </c>
      <c r="G657" s="399" t="s">
        <v>1441</v>
      </c>
      <c r="H657" s="399"/>
      <c r="I657" s="399"/>
      <c r="J657" s="400"/>
    </row>
    <row r="658" spans="1:10" ht="79.2" x14ac:dyDescent="0.25">
      <c r="A658" s="158" t="s">
        <v>1538</v>
      </c>
      <c r="B658" s="1" t="s">
        <v>49</v>
      </c>
      <c r="C658" s="1" t="s">
        <v>15</v>
      </c>
      <c r="D658" s="1" t="s">
        <v>50</v>
      </c>
      <c r="E658" s="336" t="s">
        <v>31</v>
      </c>
      <c r="F658" s="164">
        <v>12.91</v>
      </c>
      <c r="G658" s="399" t="s">
        <v>1551</v>
      </c>
      <c r="H658" s="399"/>
      <c r="I658" s="399"/>
      <c r="J658" s="400"/>
    </row>
    <row r="659" spans="1:10" x14ac:dyDescent="0.25">
      <c r="A659" s="145" t="s">
        <v>1539</v>
      </c>
      <c r="B659" s="140" t="s">
        <v>11</v>
      </c>
      <c r="C659" s="140"/>
      <c r="D659" s="140" t="s">
        <v>52</v>
      </c>
      <c r="E659" s="141"/>
      <c r="F659" s="183"/>
      <c r="G659" s="337"/>
      <c r="H659" s="338"/>
      <c r="I659" s="338"/>
      <c r="J659" s="339"/>
    </row>
    <row r="660" spans="1:10" ht="39.6" x14ac:dyDescent="0.25">
      <c r="A660" s="158" t="s">
        <v>1540</v>
      </c>
      <c r="B660" s="1" t="s">
        <v>54</v>
      </c>
      <c r="C660" s="1" t="s">
        <v>15</v>
      </c>
      <c r="D660" s="1" t="s">
        <v>55</v>
      </c>
      <c r="E660" s="336" t="s">
        <v>17</v>
      </c>
      <c r="F660" s="164">
        <v>860.27</v>
      </c>
      <c r="G660" s="399" t="s">
        <v>1552</v>
      </c>
      <c r="H660" s="399"/>
      <c r="I660" s="399"/>
      <c r="J660" s="400"/>
    </row>
    <row r="661" spans="1:10" x14ac:dyDescent="0.25">
      <c r="A661" s="145" t="s">
        <v>1541</v>
      </c>
      <c r="B661" s="140" t="s">
        <v>11</v>
      </c>
      <c r="C661" s="140"/>
      <c r="D661" s="140" t="s">
        <v>56</v>
      </c>
      <c r="E661" s="141"/>
      <c r="F661" s="183"/>
      <c r="G661" s="337"/>
      <c r="H661" s="338"/>
      <c r="I661" s="338"/>
      <c r="J661" s="339"/>
    </row>
    <row r="662" spans="1:10" ht="26.4" x14ac:dyDescent="0.25">
      <c r="A662" s="158" t="s">
        <v>1542</v>
      </c>
      <c r="B662" s="1" t="s">
        <v>58</v>
      </c>
      <c r="C662" s="1" t="s">
        <v>39</v>
      </c>
      <c r="D662" s="1" t="s">
        <v>59</v>
      </c>
      <c r="E662" s="336" t="s">
        <v>60</v>
      </c>
      <c r="F662" s="164">
        <v>1</v>
      </c>
      <c r="G662" s="399" t="s">
        <v>482</v>
      </c>
      <c r="H662" s="399"/>
      <c r="I662" s="399"/>
      <c r="J662" s="400"/>
    </row>
    <row r="663" spans="1:10" x14ac:dyDescent="0.25">
      <c r="A663" s="158" t="s">
        <v>1543</v>
      </c>
      <c r="B663" s="1" t="s">
        <v>61</v>
      </c>
      <c r="C663" s="1" t="s">
        <v>39</v>
      </c>
      <c r="D663" s="1" t="s">
        <v>62</v>
      </c>
      <c r="E663" s="336" t="s">
        <v>48</v>
      </c>
      <c r="F663" s="164">
        <v>1</v>
      </c>
      <c r="G663" s="399" t="s">
        <v>483</v>
      </c>
      <c r="H663" s="399"/>
      <c r="I663" s="399"/>
      <c r="J663" s="400"/>
    </row>
    <row r="664" spans="1:10" x14ac:dyDescent="0.25">
      <c r="A664" s="145" t="s">
        <v>1544</v>
      </c>
      <c r="B664" s="140" t="s">
        <v>11</v>
      </c>
      <c r="C664" s="140"/>
      <c r="D664" s="140" t="s">
        <v>63</v>
      </c>
      <c r="E664" s="141"/>
      <c r="F664" s="183"/>
      <c r="G664" s="337"/>
      <c r="H664" s="338"/>
      <c r="I664" s="338"/>
      <c r="J664" s="339"/>
    </row>
    <row r="665" spans="1:10" ht="26.4" x14ac:dyDescent="0.25">
      <c r="A665" s="158" t="s">
        <v>1545</v>
      </c>
      <c r="B665" s="1" t="s">
        <v>64</v>
      </c>
      <c r="C665" s="1" t="s">
        <v>15</v>
      </c>
      <c r="D665" s="1" t="s">
        <v>65</v>
      </c>
      <c r="E665" s="336" t="s">
        <v>17</v>
      </c>
      <c r="F665" s="164">
        <v>1003.65</v>
      </c>
      <c r="G665" s="399" t="s">
        <v>1546</v>
      </c>
      <c r="H665" s="399"/>
      <c r="I665" s="399"/>
      <c r="J665" s="400"/>
    </row>
    <row r="666" spans="1:10" x14ac:dyDescent="0.25">
      <c r="A666" s="282">
        <v>33</v>
      </c>
      <c r="B666" s="272" t="s">
        <v>11</v>
      </c>
      <c r="C666" s="272"/>
      <c r="D666" s="272" t="s">
        <v>1553</v>
      </c>
      <c r="E666" s="273"/>
      <c r="F666" s="276"/>
      <c r="G666" s="589"/>
      <c r="H666" s="589"/>
      <c r="I666" s="589"/>
      <c r="J666" s="300"/>
    </row>
    <row r="667" spans="1:10" x14ac:dyDescent="0.25">
      <c r="A667" s="145" t="s">
        <v>1554</v>
      </c>
      <c r="B667" s="140" t="s">
        <v>11</v>
      </c>
      <c r="C667" s="140"/>
      <c r="D667" s="140" t="s">
        <v>12</v>
      </c>
      <c r="E667" s="141"/>
      <c r="F667" s="183"/>
      <c r="G667" s="337"/>
      <c r="H667" s="338"/>
      <c r="I667" s="338"/>
      <c r="J667" s="339"/>
    </row>
    <row r="668" spans="1:10" ht="39.6" x14ac:dyDescent="0.25">
      <c r="A668" s="158" t="s">
        <v>1555</v>
      </c>
      <c r="B668" s="1" t="s">
        <v>14</v>
      </c>
      <c r="C668" s="1" t="s">
        <v>15</v>
      </c>
      <c r="D668" s="1" t="s">
        <v>16</v>
      </c>
      <c r="E668" s="336" t="s">
        <v>17</v>
      </c>
      <c r="F668" s="164">
        <v>6</v>
      </c>
      <c r="G668" s="399" t="s">
        <v>808</v>
      </c>
      <c r="H668" s="399"/>
      <c r="I668" s="399"/>
      <c r="J668" s="400"/>
    </row>
    <row r="669" spans="1:10" ht="52.8" x14ac:dyDescent="0.25">
      <c r="A669" s="158" t="s">
        <v>1556</v>
      </c>
      <c r="B669" s="1" t="s">
        <v>19</v>
      </c>
      <c r="C669" s="1" t="s">
        <v>15</v>
      </c>
      <c r="D669" s="1" t="s">
        <v>20</v>
      </c>
      <c r="E669" s="336" t="s">
        <v>17</v>
      </c>
      <c r="F669" s="164">
        <v>1908.75</v>
      </c>
      <c r="G669" s="399" t="s">
        <v>1574</v>
      </c>
      <c r="H669" s="399"/>
      <c r="I669" s="399"/>
      <c r="J669" s="400"/>
    </row>
    <row r="670" spans="1:10" ht="54.6" customHeight="1" x14ac:dyDescent="0.25">
      <c r="A670" s="158" t="s">
        <v>1557</v>
      </c>
      <c r="B670" s="1" t="s">
        <v>22</v>
      </c>
      <c r="C670" s="1" t="s">
        <v>23</v>
      </c>
      <c r="D670" s="1" t="s">
        <v>24</v>
      </c>
      <c r="E670" s="336" t="s">
        <v>17</v>
      </c>
      <c r="F670" s="164">
        <v>1908.75</v>
      </c>
      <c r="G670" s="399" t="s">
        <v>1574</v>
      </c>
      <c r="H670" s="399"/>
      <c r="I670" s="399"/>
      <c r="J670" s="400"/>
    </row>
    <row r="671" spans="1:10" x14ac:dyDescent="0.25">
      <c r="A671" s="145" t="s">
        <v>1558</v>
      </c>
      <c r="B671" s="140" t="s">
        <v>11</v>
      </c>
      <c r="C671" s="140"/>
      <c r="D671" s="140" t="s">
        <v>26</v>
      </c>
      <c r="E671" s="141"/>
      <c r="F671" s="183"/>
      <c r="G671" s="337"/>
      <c r="H671" s="338"/>
      <c r="I671" s="338"/>
      <c r="J671" s="339"/>
    </row>
    <row r="672" spans="1:10" x14ac:dyDescent="0.25">
      <c r="A672" s="158" t="s">
        <v>1559</v>
      </c>
      <c r="B672" s="1" t="s">
        <v>28</v>
      </c>
      <c r="C672" s="1" t="s">
        <v>29</v>
      </c>
      <c r="D672" s="1" t="s">
        <v>30</v>
      </c>
      <c r="E672" s="336" t="s">
        <v>31</v>
      </c>
      <c r="F672" s="164">
        <v>190.87</v>
      </c>
      <c r="G672" s="399" t="s">
        <v>1575</v>
      </c>
      <c r="H672" s="399"/>
      <c r="I672" s="399"/>
      <c r="J672" s="400"/>
    </row>
    <row r="673" spans="1:10" ht="66" x14ac:dyDescent="0.25">
      <c r="A673" s="158" t="s">
        <v>1560</v>
      </c>
      <c r="B673" s="1" t="s">
        <v>33</v>
      </c>
      <c r="C673" s="1" t="s">
        <v>15</v>
      </c>
      <c r="D673" s="1" t="s">
        <v>34</v>
      </c>
      <c r="E673" s="336" t="s">
        <v>31</v>
      </c>
      <c r="F673" s="164">
        <v>190.87</v>
      </c>
      <c r="G673" s="399" t="s">
        <v>1575</v>
      </c>
      <c r="H673" s="399"/>
      <c r="I673" s="399"/>
      <c r="J673" s="400"/>
    </row>
    <row r="674" spans="1:10" x14ac:dyDescent="0.25">
      <c r="A674" s="145" t="s">
        <v>1561</v>
      </c>
      <c r="B674" s="140" t="s">
        <v>11</v>
      </c>
      <c r="C674" s="140"/>
      <c r="D674" s="140" t="s">
        <v>36</v>
      </c>
      <c r="E674" s="141"/>
      <c r="F674" s="183"/>
      <c r="G674" s="337"/>
      <c r="H674" s="338"/>
      <c r="I674" s="338"/>
      <c r="J674" s="339"/>
    </row>
    <row r="675" spans="1:10" ht="39.6" x14ac:dyDescent="0.25">
      <c r="A675" s="158" t="s">
        <v>1562</v>
      </c>
      <c r="B675" s="1" t="s">
        <v>38</v>
      </c>
      <c r="C675" s="1" t="s">
        <v>39</v>
      </c>
      <c r="D675" s="1" t="s">
        <v>40</v>
      </c>
      <c r="E675" s="336" t="s">
        <v>41</v>
      </c>
      <c r="F675" s="164">
        <v>498</v>
      </c>
      <c r="G675" s="399" t="s">
        <v>1576</v>
      </c>
      <c r="H675" s="399"/>
      <c r="I675" s="399"/>
      <c r="J675" s="400"/>
    </row>
    <row r="676" spans="1:10" ht="79.2" x14ac:dyDescent="0.25">
      <c r="A676" s="158" t="s">
        <v>1563</v>
      </c>
      <c r="B676" s="1" t="s">
        <v>43</v>
      </c>
      <c r="C676" s="1" t="s">
        <v>15</v>
      </c>
      <c r="D676" s="1" t="s">
        <v>44</v>
      </c>
      <c r="E676" s="336" t="s">
        <v>31</v>
      </c>
      <c r="F676" s="164">
        <v>133</v>
      </c>
      <c r="G676" s="399" t="s">
        <v>1577</v>
      </c>
      <c r="H676" s="399"/>
      <c r="I676" s="399"/>
      <c r="J676" s="400"/>
    </row>
    <row r="677" spans="1:10" ht="66" x14ac:dyDescent="0.25">
      <c r="A677" s="158" t="s">
        <v>1564</v>
      </c>
      <c r="B677" s="1" t="s">
        <v>313</v>
      </c>
      <c r="C677" s="1" t="s">
        <v>15</v>
      </c>
      <c r="D677" s="1" t="s">
        <v>314</v>
      </c>
      <c r="E677" s="336" t="s">
        <v>41</v>
      </c>
      <c r="F677" s="164">
        <v>133</v>
      </c>
      <c r="G677" s="399" t="s">
        <v>1578</v>
      </c>
      <c r="H677" s="399"/>
      <c r="I677" s="399"/>
      <c r="J677" s="400"/>
    </row>
    <row r="678" spans="1:10" ht="26.4" x14ac:dyDescent="0.25">
      <c r="A678" s="158" t="s">
        <v>1565</v>
      </c>
      <c r="B678" s="1" t="s">
        <v>46</v>
      </c>
      <c r="C678" s="1" t="s">
        <v>39</v>
      </c>
      <c r="D678" s="1" t="s">
        <v>47</v>
      </c>
      <c r="E678" s="336" t="s">
        <v>48</v>
      </c>
      <c r="F678" s="164">
        <v>7</v>
      </c>
      <c r="G678" s="399" t="s">
        <v>1579</v>
      </c>
      <c r="H678" s="399"/>
      <c r="I678" s="399"/>
      <c r="J678" s="400"/>
    </row>
    <row r="679" spans="1:10" ht="79.2" x14ac:dyDescent="0.25">
      <c r="A679" s="158" t="s">
        <v>1566</v>
      </c>
      <c r="B679" s="1" t="s">
        <v>49</v>
      </c>
      <c r="C679" s="1" t="s">
        <v>15</v>
      </c>
      <c r="D679" s="1" t="s">
        <v>50</v>
      </c>
      <c r="E679" s="336" t="s">
        <v>31</v>
      </c>
      <c r="F679" s="164">
        <v>95.41</v>
      </c>
      <c r="G679" s="399" t="s">
        <v>1580</v>
      </c>
      <c r="H679" s="399"/>
      <c r="I679" s="399"/>
      <c r="J679" s="400"/>
    </row>
    <row r="680" spans="1:10" x14ac:dyDescent="0.25">
      <c r="A680" s="145" t="s">
        <v>1567</v>
      </c>
      <c r="B680" s="140" t="s">
        <v>11</v>
      </c>
      <c r="C680" s="140"/>
      <c r="D680" s="140" t="s">
        <v>52</v>
      </c>
      <c r="E680" s="141"/>
      <c r="F680" s="183"/>
      <c r="G680" s="337"/>
      <c r="H680" s="338"/>
      <c r="I680" s="338"/>
      <c r="J680" s="339"/>
    </row>
    <row r="681" spans="1:10" ht="39.6" x14ac:dyDescent="0.25">
      <c r="A681" s="158" t="s">
        <v>1568</v>
      </c>
      <c r="B681" s="1" t="s">
        <v>54</v>
      </c>
      <c r="C681" s="1" t="s">
        <v>15</v>
      </c>
      <c r="D681" s="1" t="s">
        <v>55</v>
      </c>
      <c r="E681" s="336" t="s">
        <v>17</v>
      </c>
      <c r="F681" s="164">
        <v>1678.35</v>
      </c>
      <c r="G681" s="399" t="s">
        <v>1581</v>
      </c>
      <c r="H681" s="399"/>
      <c r="I681" s="399"/>
      <c r="J681" s="400"/>
    </row>
    <row r="682" spans="1:10" x14ac:dyDescent="0.25">
      <c r="A682" s="145" t="s">
        <v>1569</v>
      </c>
      <c r="B682" s="140" t="s">
        <v>11</v>
      </c>
      <c r="C682" s="140"/>
      <c r="D682" s="140" t="s">
        <v>56</v>
      </c>
      <c r="E682" s="141"/>
      <c r="F682" s="183"/>
      <c r="G682" s="337"/>
      <c r="H682" s="338"/>
      <c r="I682" s="338"/>
      <c r="J682" s="339"/>
    </row>
    <row r="683" spans="1:10" ht="26.4" x14ac:dyDescent="0.25">
      <c r="A683" s="158" t="s">
        <v>1570</v>
      </c>
      <c r="B683" s="1" t="s">
        <v>58</v>
      </c>
      <c r="C683" s="1" t="s">
        <v>39</v>
      </c>
      <c r="D683" s="1" t="s">
        <v>59</v>
      </c>
      <c r="E683" s="336" t="s">
        <v>60</v>
      </c>
      <c r="F683" s="164">
        <v>4</v>
      </c>
      <c r="G683" s="399" t="s">
        <v>1222</v>
      </c>
      <c r="H683" s="399"/>
      <c r="I683" s="399"/>
      <c r="J683" s="400"/>
    </row>
    <row r="684" spans="1:10" x14ac:dyDescent="0.25">
      <c r="A684" s="158" t="s">
        <v>1571</v>
      </c>
      <c r="B684" s="1" t="s">
        <v>61</v>
      </c>
      <c r="C684" s="1" t="s">
        <v>39</v>
      </c>
      <c r="D684" s="1" t="s">
        <v>62</v>
      </c>
      <c r="E684" s="336" t="s">
        <v>48</v>
      </c>
      <c r="F684" s="164">
        <v>8</v>
      </c>
      <c r="G684" s="399" t="s">
        <v>1259</v>
      </c>
      <c r="H684" s="399"/>
      <c r="I684" s="399"/>
      <c r="J684" s="400"/>
    </row>
    <row r="685" spans="1:10" x14ac:dyDescent="0.25">
      <c r="A685" s="145" t="s">
        <v>1572</v>
      </c>
      <c r="B685" s="140" t="s">
        <v>11</v>
      </c>
      <c r="C685" s="140"/>
      <c r="D685" s="140" t="s">
        <v>63</v>
      </c>
      <c r="E685" s="141"/>
      <c r="F685" s="183"/>
      <c r="G685" s="337"/>
      <c r="H685" s="338"/>
      <c r="I685" s="338"/>
      <c r="J685" s="339"/>
    </row>
    <row r="686" spans="1:10" ht="44.4" customHeight="1" x14ac:dyDescent="0.25">
      <c r="A686" s="158" t="s">
        <v>1573</v>
      </c>
      <c r="B686" s="1" t="s">
        <v>64</v>
      </c>
      <c r="C686" s="1" t="s">
        <v>15</v>
      </c>
      <c r="D686" s="1" t="s">
        <v>65</v>
      </c>
      <c r="E686" s="336" t="s">
        <v>17</v>
      </c>
      <c r="F686" s="164">
        <v>1908.75</v>
      </c>
      <c r="G686" s="399" t="s">
        <v>1574</v>
      </c>
      <c r="H686" s="399"/>
      <c r="I686" s="399"/>
      <c r="J686" s="400"/>
    </row>
    <row r="687" spans="1:10" x14ac:dyDescent="0.25">
      <c r="A687" s="282">
        <v>34</v>
      </c>
      <c r="B687" s="272" t="s">
        <v>11</v>
      </c>
      <c r="C687" s="272"/>
      <c r="D687" s="272" t="s">
        <v>1612</v>
      </c>
      <c r="E687" s="273"/>
      <c r="F687" s="276"/>
      <c r="G687" s="589"/>
      <c r="H687" s="589"/>
      <c r="I687" s="589"/>
      <c r="J687" s="300"/>
    </row>
    <row r="688" spans="1:10" x14ac:dyDescent="0.25">
      <c r="A688" s="145" t="s">
        <v>1587</v>
      </c>
      <c r="B688" s="140" t="s">
        <v>11</v>
      </c>
      <c r="C688" s="140"/>
      <c r="D688" s="140" t="s">
        <v>12</v>
      </c>
      <c r="E688" s="141"/>
      <c r="F688" s="142"/>
      <c r="G688" s="337"/>
      <c r="H688" s="338"/>
      <c r="I688" s="338"/>
      <c r="J688" s="339"/>
    </row>
    <row r="689" spans="1:10" ht="39.6" x14ac:dyDescent="0.25">
      <c r="A689" s="158" t="s">
        <v>1588</v>
      </c>
      <c r="B689" s="1" t="s">
        <v>14</v>
      </c>
      <c r="C689" s="1" t="s">
        <v>15</v>
      </c>
      <c r="D689" s="1" t="s">
        <v>16</v>
      </c>
      <c r="E689" s="336" t="s">
        <v>17</v>
      </c>
      <c r="F689" s="164">
        <v>6</v>
      </c>
      <c r="G689" s="399" t="s">
        <v>808</v>
      </c>
      <c r="H689" s="399"/>
      <c r="I689" s="399"/>
      <c r="J689" s="400"/>
    </row>
    <row r="690" spans="1:10" ht="52.8" x14ac:dyDescent="0.25">
      <c r="A690" s="158" t="s">
        <v>1589</v>
      </c>
      <c r="B690" s="1" t="s">
        <v>19</v>
      </c>
      <c r="C690" s="1" t="s">
        <v>15</v>
      </c>
      <c r="D690" s="1" t="s">
        <v>20</v>
      </c>
      <c r="E690" s="336" t="s">
        <v>17</v>
      </c>
      <c r="F690" s="164">
        <v>625.91999999999996</v>
      </c>
      <c r="G690" s="399" t="s">
        <v>1613</v>
      </c>
      <c r="H690" s="399"/>
      <c r="I690" s="399"/>
      <c r="J690" s="400"/>
    </row>
    <row r="691" spans="1:10" x14ac:dyDescent="0.25">
      <c r="A691" s="158" t="s">
        <v>1590</v>
      </c>
      <c r="B691" s="1" t="s">
        <v>22</v>
      </c>
      <c r="C691" s="1" t="s">
        <v>23</v>
      </c>
      <c r="D691" s="1" t="s">
        <v>24</v>
      </c>
      <c r="E691" s="336" t="s">
        <v>17</v>
      </c>
      <c r="F691" s="164">
        <v>625.91999999999996</v>
      </c>
      <c r="G691" s="399" t="s">
        <v>1613</v>
      </c>
      <c r="H691" s="399"/>
      <c r="I691" s="399"/>
      <c r="J691" s="400"/>
    </row>
    <row r="692" spans="1:10" x14ac:dyDescent="0.25">
      <c r="A692" s="145" t="s">
        <v>1591</v>
      </c>
      <c r="B692" s="140" t="s">
        <v>11</v>
      </c>
      <c r="C692" s="140"/>
      <c r="D692" s="140" t="s">
        <v>26</v>
      </c>
      <c r="E692" s="141"/>
      <c r="F692" s="183"/>
      <c r="G692" s="337"/>
      <c r="H692" s="338"/>
      <c r="I692" s="338"/>
      <c r="J692" s="339"/>
    </row>
    <row r="693" spans="1:10" x14ac:dyDescent="0.25">
      <c r="A693" s="158" t="s">
        <v>1592</v>
      </c>
      <c r="B693" s="1" t="s">
        <v>28</v>
      </c>
      <c r="C693" s="1" t="s">
        <v>29</v>
      </c>
      <c r="D693" s="1" t="s">
        <v>30</v>
      </c>
      <c r="E693" s="336" t="s">
        <v>31</v>
      </c>
      <c r="F693" s="164">
        <v>62.59</v>
      </c>
      <c r="G693" s="399" t="s">
        <v>1614</v>
      </c>
      <c r="H693" s="399"/>
      <c r="I693" s="399"/>
      <c r="J693" s="400"/>
    </row>
    <row r="694" spans="1:10" ht="66" x14ac:dyDescent="0.25">
      <c r="A694" s="158" t="s">
        <v>1593</v>
      </c>
      <c r="B694" s="1" t="s">
        <v>33</v>
      </c>
      <c r="C694" s="1" t="s">
        <v>15</v>
      </c>
      <c r="D694" s="1" t="s">
        <v>34</v>
      </c>
      <c r="E694" s="336" t="s">
        <v>31</v>
      </c>
      <c r="F694" s="164">
        <v>62.59</v>
      </c>
      <c r="G694" s="399" t="s">
        <v>1614</v>
      </c>
      <c r="H694" s="399"/>
      <c r="I694" s="399"/>
      <c r="J694" s="400"/>
    </row>
    <row r="695" spans="1:10" x14ac:dyDescent="0.25">
      <c r="A695" s="145" t="s">
        <v>1594</v>
      </c>
      <c r="B695" s="140" t="s">
        <v>11</v>
      </c>
      <c r="C695" s="140"/>
      <c r="D695" s="140" t="s">
        <v>36</v>
      </c>
      <c r="E695" s="141"/>
      <c r="F695" s="183"/>
      <c r="G695" s="337"/>
      <c r="H695" s="338"/>
      <c r="I695" s="338"/>
      <c r="J695" s="339"/>
    </row>
    <row r="696" spans="1:10" ht="39.6" x14ac:dyDescent="0.25">
      <c r="A696" s="158" t="s">
        <v>1595</v>
      </c>
      <c r="B696" s="1" t="s">
        <v>38</v>
      </c>
      <c r="C696" s="1" t="s">
        <v>39</v>
      </c>
      <c r="D696" s="1" t="s">
        <v>40</v>
      </c>
      <c r="E696" s="336" t="s">
        <v>41</v>
      </c>
      <c r="F696" s="164">
        <v>205.22</v>
      </c>
      <c r="G696" s="399" t="s">
        <v>1615</v>
      </c>
      <c r="H696" s="399"/>
      <c r="I696" s="399"/>
      <c r="J696" s="400"/>
    </row>
    <row r="697" spans="1:10" ht="79.2" x14ac:dyDescent="0.25">
      <c r="A697" s="158" t="s">
        <v>1596</v>
      </c>
      <c r="B697" s="1" t="s">
        <v>43</v>
      </c>
      <c r="C697" s="1" t="s">
        <v>15</v>
      </c>
      <c r="D697" s="1" t="s">
        <v>44</v>
      </c>
      <c r="E697" s="336" t="s">
        <v>31</v>
      </c>
      <c r="F697" s="164">
        <v>113.94</v>
      </c>
      <c r="G697" s="399" t="s">
        <v>1616</v>
      </c>
      <c r="H697" s="399"/>
      <c r="I697" s="399"/>
      <c r="J697" s="400"/>
    </row>
    <row r="698" spans="1:10" ht="66" x14ac:dyDescent="0.25">
      <c r="A698" s="158" t="s">
        <v>1597</v>
      </c>
      <c r="B698" s="1" t="s">
        <v>409</v>
      </c>
      <c r="C698" s="1" t="s">
        <v>15</v>
      </c>
      <c r="D698" s="1" t="s">
        <v>410</v>
      </c>
      <c r="E698" s="336" t="s">
        <v>41</v>
      </c>
      <c r="F698" s="164">
        <v>6</v>
      </c>
      <c r="G698" s="399" t="s">
        <v>1617</v>
      </c>
      <c r="H698" s="399"/>
      <c r="I698" s="399"/>
      <c r="J698" s="400"/>
    </row>
    <row r="699" spans="1:10" ht="66" x14ac:dyDescent="0.25">
      <c r="A699" s="158" t="s">
        <v>1598</v>
      </c>
      <c r="B699" s="1" t="s">
        <v>313</v>
      </c>
      <c r="C699" s="1" t="s">
        <v>15</v>
      </c>
      <c r="D699" s="1" t="s">
        <v>314</v>
      </c>
      <c r="E699" s="336" t="s">
        <v>41</v>
      </c>
      <c r="F699" s="164">
        <v>111</v>
      </c>
      <c r="G699" s="399" t="s">
        <v>1618</v>
      </c>
      <c r="H699" s="399"/>
      <c r="I699" s="399"/>
      <c r="J699" s="400"/>
    </row>
    <row r="700" spans="1:10" ht="26.4" x14ac:dyDescent="0.25">
      <c r="A700" s="158" t="s">
        <v>1599</v>
      </c>
      <c r="B700" s="1" t="s">
        <v>46</v>
      </c>
      <c r="C700" s="1" t="s">
        <v>39</v>
      </c>
      <c r="D700" s="1" t="s">
        <v>47</v>
      </c>
      <c r="E700" s="336" t="s">
        <v>48</v>
      </c>
      <c r="F700" s="164">
        <v>2</v>
      </c>
      <c r="G700" s="399" t="s">
        <v>1441</v>
      </c>
      <c r="H700" s="399"/>
      <c r="I700" s="399"/>
      <c r="J700" s="400"/>
    </row>
    <row r="701" spans="1:10" ht="39.6" x14ac:dyDescent="0.25">
      <c r="A701" s="158" t="s">
        <v>1600</v>
      </c>
      <c r="B701" s="1" t="s">
        <v>382</v>
      </c>
      <c r="C701" s="1" t="s">
        <v>23</v>
      </c>
      <c r="D701" s="1" t="s">
        <v>383</v>
      </c>
      <c r="E701" s="336" t="s">
        <v>384</v>
      </c>
      <c r="F701" s="164">
        <v>5</v>
      </c>
      <c r="G701" s="399" t="s">
        <v>1099</v>
      </c>
      <c r="H701" s="399"/>
      <c r="I701" s="399"/>
      <c r="J701" s="400"/>
    </row>
    <row r="702" spans="1:10" ht="79.2" x14ac:dyDescent="0.25">
      <c r="A702" s="158" t="s">
        <v>1601</v>
      </c>
      <c r="B702" s="1" t="s">
        <v>49</v>
      </c>
      <c r="C702" s="1" t="s">
        <v>15</v>
      </c>
      <c r="D702" s="1" t="s">
        <v>50</v>
      </c>
      <c r="E702" s="336" t="s">
        <v>31</v>
      </c>
      <c r="F702" s="164">
        <v>82.14</v>
      </c>
      <c r="G702" s="399" t="s">
        <v>1619</v>
      </c>
      <c r="H702" s="399"/>
      <c r="I702" s="399"/>
      <c r="J702" s="400"/>
    </row>
    <row r="703" spans="1:10" x14ac:dyDescent="0.25">
      <c r="A703" s="145" t="s">
        <v>1602</v>
      </c>
      <c r="B703" s="140" t="s">
        <v>11</v>
      </c>
      <c r="C703" s="140"/>
      <c r="D703" s="140" t="s">
        <v>52</v>
      </c>
      <c r="E703" s="141"/>
      <c r="F703" s="183"/>
      <c r="G703" s="337"/>
      <c r="H703" s="338"/>
      <c r="I703" s="338"/>
      <c r="J703" s="339"/>
    </row>
    <row r="704" spans="1:10" ht="39.6" x14ac:dyDescent="0.25">
      <c r="A704" s="158" t="s">
        <v>1603</v>
      </c>
      <c r="B704" s="1" t="s">
        <v>54</v>
      </c>
      <c r="C704" s="1" t="s">
        <v>15</v>
      </c>
      <c r="D704" s="1" t="s">
        <v>55</v>
      </c>
      <c r="E704" s="336" t="s">
        <v>17</v>
      </c>
      <c r="F704" s="164">
        <v>533.57000000000005</v>
      </c>
      <c r="G704" s="399" t="s">
        <v>1620</v>
      </c>
      <c r="H704" s="399"/>
      <c r="I704" s="399"/>
      <c r="J704" s="400"/>
    </row>
    <row r="705" spans="1:10" x14ac:dyDescent="0.25">
      <c r="A705" s="145" t="s">
        <v>1604</v>
      </c>
      <c r="B705" s="140" t="s">
        <v>11</v>
      </c>
      <c r="C705" s="140"/>
      <c r="D705" s="140" t="s">
        <v>56</v>
      </c>
      <c r="E705" s="141"/>
      <c r="F705" s="183"/>
      <c r="G705" s="337"/>
      <c r="H705" s="338"/>
      <c r="I705" s="338"/>
      <c r="J705" s="339"/>
    </row>
    <row r="706" spans="1:10" ht="26.4" x14ac:dyDescent="0.25">
      <c r="A706" s="158" t="s">
        <v>1605</v>
      </c>
      <c r="B706" s="1" t="s">
        <v>58</v>
      </c>
      <c r="C706" s="1" t="s">
        <v>39</v>
      </c>
      <c r="D706" s="1" t="s">
        <v>59</v>
      </c>
      <c r="E706" s="336" t="s">
        <v>60</v>
      </c>
      <c r="F706" s="164">
        <v>2</v>
      </c>
      <c r="G706" s="399" t="s">
        <v>813</v>
      </c>
      <c r="H706" s="399"/>
      <c r="I706" s="399"/>
      <c r="J706" s="400"/>
    </row>
    <row r="707" spans="1:10" x14ac:dyDescent="0.25">
      <c r="A707" s="158" t="s">
        <v>1606</v>
      </c>
      <c r="B707" s="1" t="s">
        <v>61</v>
      </c>
      <c r="C707" s="1" t="s">
        <v>39</v>
      </c>
      <c r="D707" s="1" t="s">
        <v>62</v>
      </c>
      <c r="E707" s="336" t="s">
        <v>48</v>
      </c>
      <c r="F707" s="164">
        <v>2</v>
      </c>
      <c r="G707" s="399" t="s">
        <v>1441</v>
      </c>
      <c r="H707" s="399"/>
      <c r="I707" s="399"/>
      <c r="J707" s="400"/>
    </row>
    <row r="708" spans="1:10" x14ac:dyDescent="0.25">
      <c r="A708" s="145" t="s">
        <v>1607</v>
      </c>
      <c r="B708" s="140" t="s">
        <v>11</v>
      </c>
      <c r="C708" s="140"/>
      <c r="D708" s="140" t="s">
        <v>1582</v>
      </c>
      <c r="E708" s="141"/>
      <c r="F708" s="183"/>
      <c r="G708" s="337"/>
      <c r="H708" s="338"/>
      <c r="I708" s="338"/>
      <c r="J708" s="339"/>
    </row>
    <row r="709" spans="1:10" x14ac:dyDescent="0.25">
      <c r="A709" s="158" t="s">
        <v>1608</v>
      </c>
      <c r="B709" s="1" t="s">
        <v>1583</v>
      </c>
      <c r="C709" s="1" t="s">
        <v>29</v>
      </c>
      <c r="D709" s="1" t="s">
        <v>1584</v>
      </c>
      <c r="E709" s="336" t="s">
        <v>17</v>
      </c>
      <c r="F709" s="164">
        <v>11</v>
      </c>
      <c r="G709" s="399" t="s">
        <v>1621</v>
      </c>
      <c r="H709" s="399"/>
      <c r="I709" s="399"/>
      <c r="J709" s="400"/>
    </row>
    <row r="710" spans="1:10" x14ac:dyDescent="0.25">
      <c r="A710" s="158" t="s">
        <v>1609</v>
      </c>
      <c r="B710" s="1" t="s">
        <v>1585</v>
      </c>
      <c r="C710" s="1" t="s">
        <v>29</v>
      </c>
      <c r="D710" s="1" t="s">
        <v>1586</v>
      </c>
      <c r="E710" s="336" t="s">
        <v>17</v>
      </c>
      <c r="F710" s="164">
        <v>11</v>
      </c>
      <c r="G710" s="399" t="s">
        <v>1621</v>
      </c>
      <c r="H710" s="399"/>
      <c r="I710" s="399"/>
      <c r="J710" s="400"/>
    </row>
    <row r="711" spans="1:10" x14ac:dyDescent="0.25">
      <c r="A711" s="145" t="s">
        <v>1610</v>
      </c>
      <c r="B711" s="140" t="s">
        <v>11</v>
      </c>
      <c r="C711" s="140"/>
      <c r="D711" s="140" t="s">
        <v>63</v>
      </c>
      <c r="E711" s="141"/>
      <c r="F711" s="183"/>
      <c r="G711" s="337"/>
      <c r="H711" s="338"/>
      <c r="I711" s="338"/>
      <c r="J711" s="339"/>
    </row>
    <row r="712" spans="1:10" ht="26.4" x14ac:dyDescent="0.25">
      <c r="A712" s="158" t="s">
        <v>1611</v>
      </c>
      <c r="B712" s="1" t="s">
        <v>64</v>
      </c>
      <c r="C712" s="1" t="s">
        <v>15</v>
      </c>
      <c r="D712" s="1" t="s">
        <v>65</v>
      </c>
      <c r="E712" s="336" t="s">
        <v>17</v>
      </c>
      <c r="F712" s="164">
        <v>625.91999999999996</v>
      </c>
      <c r="G712" s="399" t="s">
        <v>1613</v>
      </c>
      <c r="H712" s="399"/>
      <c r="I712" s="399"/>
      <c r="J712" s="400"/>
    </row>
    <row r="713" spans="1:10" x14ac:dyDescent="0.25">
      <c r="A713" s="282">
        <v>35</v>
      </c>
      <c r="B713" s="272" t="s">
        <v>11</v>
      </c>
      <c r="C713" s="272"/>
      <c r="D713" s="272" t="s">
        <v>1640</v>
      </c>
      <c r="E713" s="273"/>
      <c r="F713" s="276"/>
      <c r="G713" s="589"/>
      <c r="H713" s="589"/>
      <c r="I713" s="589"/>
      <c r="J713" s="300"/>
    </row>
    <row r="714" spans="1:10" x14ac:dyDescent="0.25">
      <c r="A714" s="145" t="s">
        <v>1622</v>
      </c>
      <c r="B714" s="140" t="s">
        <v>11</v>
      </c>
      <c r="C714" s="140"/>
      <c r="D714" s="140" t="s">
        <v>12</v>
      </c>
      <c r="E714" s="141"/>
      <c r="F714" s="142"/>
      <c r="G714" s="337"/>
      <c r="H714" s="338"/>
      <c r="I714" s="338"/>
      <c r="J714" s="339"/>
    </row>
    <row r="715" spans="1:10" ht="39.6" x14ac:dyDescent="0.25">
      <c r="A715" s="158" t="s">
        <v>1623</v>
      </c>
      <c r="B715" s="1" t="s">
        <v>14</v>
      </c>
      <c r="C715" s="1" t="s">
        <v>15</v>
      </c>
      <c r="D715" s="1" t="s">
        <v>16</v>
      </c>
      <c r="E715" s="336" t="s">
        <v>17</v>
      </c>
      <c r="F715" s="164">
        <v>6</v>
      </c>
      <c r="G715" s="399" t="s">
        <v>808</v>
      </c>
      <c r="H715" s="399"/>
      <c r="I715" s="399"/>
      <c r="J715" s="400"/>
    </row>
    <row r="716" spans="1:10" ht="67.2" customHeight="1" x14ac:dyDescent="0.25">
      <c r="A716" s="158" t="s">
        <v>1624</v>
      </c>
      <c r="B716" s="1" t="s">
        <v>19</v>
      </c>
      <c r="C716" s="1" t="s">
        <v>15</v>
      </c>
      <c r="D716" s="1" t="s">
        <v>20</v>
      </c>
      <c r="E716" s="336" t="s">
        <v>17</v>
      </c>
      <c r="F716" s="164">
        <v>1163.33</v>
      </c>
      <c r="G716" s="414" t="s">
        <v>1641</v>
      </c>
      <c r="H716" s="414"/>
      <c r="I716" s="414"/>
      <c r="J716" s="415"/>
    </row>
    <row r="717" spans="1:10" ht="42" customHeight="1" x14ac:dyDescent="0.25">
      <c r="A717" s="158" t="s">
        <v>1625</v>
      </c>
      <c r="B717" s="1" t="s">
        <v>22</v>
      </c>
      <c r="C717" s="1" t="s">
        <v>23</v>
      </c>
      <c r="D717" s="1" t="s">
        <v>24</v>
      </c>
      <c r="E717" s="336" t="s">
        <v>17</v>
      </c>
      <c r="F717" s="164">
        <v>1163.33</v>
      </c>
      <c r="G717" s="414" t="s">
        <v>1641</v>
      </c>
      <c r="H717" s="414"/>
      <c r="I717" s="414"/>
      <c r="J717" s="415"/>
    </row>
    <row r="718" spans="1:10" x14ac:dyDescent="0.25">
      <c r="A718" s="145" t="s">
        <v>1626</v>
      </c>
      <c r="B718" s="140" t="s">
        <v>11</v>
      </c>
      <c r="C718" s="140"/>
      <c r="D718" s="140" t="s">
        <v>26</v>
      </c>
      <c r="E718" s="141"/>
      <c r="F718" s="183"/>
      <c r="G718" s="337"/>
      <c r="H718" s="338"/>
      <c r="I718" s="338"/>
      <c r="J718" s="339"/>
    </row>
    <row r="719" spans="1:10" x14ac:dyDescent="0.25">
      <c r="A719" s="158" t="s">
        <v>1627</v>
      </c>
      <c r="B719" s="1" t="s">
        <v>28</v>
      </c>
      <c r="C719" s="1" t="s">
        <v>29</v>
      </c>
      <c r="D719" s="1" t="s">
        <v>30</v>
      </c>
      <c r="E719" s="336" t="s">
        <v>31</v>
      </c>
      <c r="F719" s="164">
        <v>116.33</v>
      </c>
      <c r="G719" s="399" t="s">
        <v>1642</v>
      </c>
      <c r="H719" s="399"/>
      <c r="I719" s="399"/>
      <c r="J719" s="400"/>
    </row>
    <row r="720" spans="1:10" ht="66" x14ac:dyDescent="0.25">
      <c r="A720" s="158" t="s">
        <v>1628</v>
      </c>
      <c r="B720" s="1" t="s">
        <v>33</v>
      </c>
      <c r="C720" s="1" t="s">
        <v>15</v>
      </c>
      <c r="D720" s="1" t="s">
        <v>34</v>
      </c>
      <c r="E720" s="336" t="s">
        <v>31</v>
      </c>
      <c r="F720" s="164">
        <v>116.33</v>
      </c>
      <c r="G720" s="399" t="s">
        <v>1642</v>
      </c>
      <c r="H720" s="399"/>
      <c r="I720" s="399"/>
      <c r="J720" s="400"/>
    </row>
    <row r="721" spans="1:10" x14ac:dyDescent="0.25">
      <c r="A721" s="145" t="s">
        <v>1629</v>
      </c>
      <c r="B721" s="140" t="s">
        <v>11</v>
      </c>
      <c r="C721" s="140"/>
      <c r="D721" s="140" t="s">
        <v>36</v>
      </c>
      <c r="E721" s="141"/>
      <c r="F721" s="183"/>
      <c r="G721" s="337"/>
      <c r="H721" s="338"/>
      <c r="I721" s="338"/>
      <c r="J721" s="339"/>
    </row>
    <row r="722" spans="1:10" ht="49.95" customHeight="1" x14ac:dyDescent="0.25">
      <c r="A722" s="158" t="s">
        <v>1630</v>
      </c>
      <c r="B722" s="1" t="s">
        <v>38</v>
      </c>
      <c r="C722" s="1" t="s">
        <v>39</v>
      </c>
      <c r="D722" s="1" t="s">
        <v>40</v>
      </c>
      <c r="E722" s="336" t="s">
        <v>41</v>
      </c>
      <c r="F722" s="164">
        <v>277.39999999999998</v>
      </c>
      <c r="G722" s="414" t="s">
        <v>1643</v>
      </c>
      <c r="H722" s="414"/>
      <c r="I722" s="414"/>
      <c r="J722" s="415"/>
    </row>
    <row r="723" spans="1:10" ht="77.400000000000006" customHeight="1" x14ac:dyDescent="0.25">
      <c r="A723" s="158" t="s">
        <v>1631</v>
      </c>
      <c r="B723" s="1" t="s">
        <v>43</v>
      </c>
      <c r="C723" s="1" t="s">
        <v>15</v>
      </c>
      <c r="D723" s="1" t="s">
        <v>44</v>
      </c>
      <c r="E723" s="336" t="s">
        <v>31</v>
      </c>
      <c r="F723" s="164">
        <v>9</v>
      </c>
      <c r="G723" s="414" t="s">
        <v>1644</v>
      </c>
      <c r="H723" s="414"/>
      <c r="I723" s="414"/>
      <c r="J723" s="415"/>
    </row>
    <row r="724" spans="1:10" ht="66" x14ac:dyDescent="0.25">
      <c r="A724" s="158" t="s">
        <v>1632</v>
      </c>
      <c r="B724" s="1" t="s">
        <v>313</v>
      </c>
      <c r="C724" s="1" t="s">
        <v>15</v>
      </c>
      <c r="D724" s="1" t="s">
        <v>314</v>
      </c>
      <c r="E724" s="336" t="s">
        <v>41</v>
      </c>
      <c r="F724" s="164">
        <v>9</v>
      </c>
      <c r="G724" s="414" t="s">
        <v>1645</v>
      </c>
      <c r="H724" s="414"/>
      <c r="I724" s="414"/>
      <c r="J724" s="415"/>
    </row>
    <row r="725" spans="1:10" ht="26.4" x14ac:dyDescent="0.25">
      <c r="A725" s="158" t="s">
        <v>1633</v>
      </c>
      <c r="B725" s="1" t="s">
        <v>46</v>
      </c>
      <c r="C725" s="1" t="s">
        <v>39</v>
      </c>
      <c r="D725" s="1" t="s">
        <v>47</v>
      </c>
      <c r="E725" s="336" t="s">
        <v>48</v>
      </c>
      <c r="F725" s="164">
        <v>2</v>
      </c>
      <c r="G725" s="414" t="s">
        <v>1228</v>
      </c>
      <c r="H725" s="414"/>
      <c r="I725" s="414"/>
      <c r="J725" s="415"/>
    </row>
    <row r="726" spans="1:10" ht="108" customHeight="1" x14ac:dyDescent="0.25">
      <c r="A726" s="158" t="s">
        <v>1634</v>
      </c>
      <c r="B726" s="1" t="s">
        <v>49</v>
      </c>
      <c r="C726" s="1" t="s">
        <v>15</v>
      </c>
      <c r="D726" s="1" t="s">
        <v>50</v>
      </c>
      <c r="E726" s="336" t="s">
        <v>31</v>
      </c>
      <c r="F726" s="164">
        <v>6.45</v>
      </c>
      <c r="G726" s="414" t="s">
        <v>1646</v>
      </c>
      <c r="H726" s="414"/>
      <c r="I726" s="414"/>
      <c r="J726" s="415"/>
    </row>
    <row r="727" spans="1:10" x14ac:dyDescent="0.25">
      <c r="A727" s="145" t="s">
        <v>1635</v>
      </c>
      <c r="B727" s="140" t="s">
        <v>11</v>
      </c>
      <c r="C727" s="140"/>
      <c r="D727" s="140" t="s">
        <v>52</v>
      </c>
      <c r="E727" s="141"/>
      <c r="F727" s="183"/>
      <c r="G727" s="337"/>
      <c r="H727" s="338"/>
      <c r="I727" s="338"/>
      <c r="J727" s="339"/>
    </row>
    <row r="728" spans="1:10" ht="52.95" customHeight="1" x14ac:dyDescent="0.25">
      <c r="A728" s="158" t="s">
        <v>1636</v>
      </c>
      <c r="B728" s="1" t="s">
        <v>54</v>
      </c>
      <c r="C728" s="1" t="s">
        <v>15</v>
      </c>
      <c r="D728" s="1" t="s">
        <v>55</v>
      </c>
      <c r="E728" s="336" t="s">
        <v>17</v>
      </c>
      <c r="F728" s="164">
        <v>996.89</v>
      </c>
      <c r="G728" s="416" t="s">
        <v>1647</v>
      </c>
      <c r="H728" s="417"/>
      <c r="I728" s="417"/>
      <c r="J728" s="418"/>
    </row>
    <row r="729" spans="1:10" x14ac:dyDescent="0.25">
      <c r="A729" s="145" t="s">
        <v>1794</v>
      </c>
      <c r="B729" s="140" t="s">
        <v>11</v>
      </c>
      <c r="C729" s="140"/>
      <c r="D729" s="140" t="s">
        <v>56</v>
      </c>
      <c r="E729" s="141"/>
      <c r="F729" s="183"/>
      <c r="G729" s="337"/>
      <c r="H729" s="338"/>
      <c r="I729" s="338"/>
      <c r="J729" s="339"/>
    </row>
    <row r="730" spans="1:10" ht="26.4" x14ac:dyDescent="0.25">
      <c r="A730" s="158" t="s">
        <v>1637</v>
      </c>
      <c r="B730" s="1" t="s">
        <v>58</v>
      </c>
      <c r="C730" s="1" t="s">
        <v>39</v>
      </c>
      <c r="D730" s="1" t="s">
        <v>59</v>
      </c>
      <c r="E730" s="336" t="s">
        <v>60</v>
      </c>
      <c r="F730" s="164">
        <v>1</v>
      </c>
      <c r="G730" s="399" t="s">
        <v>482</v>
      </c>
      <c r="H730" s="399"/>
      <c r="I730" s="399"/>
      <c r="J730" s="400"/>
    </row>
    <row r="731" spans="1:10" x14ac:dyDescent="0.25">
      <c r="A731" s="158" t="s">
        <v>1638</v>
      </c>
      <c r="B731" s="1" t="s">
        <v>61</v>
      </c>
      <c r="C731" s="1" t="s">
        <v>39</v>
      </c>
      <c r="D731" s="1" t="s">
        <v>62</v>
      </c>
      <c r="E731" s="336" t="s">
        <v>48</v>
      </c>
      <c r="F731" s="164">
        <v>1</v>
      </c>
      <c r="G731" s="399" t="s">
        <v>482</v>
      </c>
      <c r="H731" s="399"/>
      <c r="I731" s="399"/>
      <c r="J731" s="400"/>
    </row>
    <row r="732" spans="1:10" x14ac:dyDescent="0.25">
      <c r="A732" s="145" t="s">
        <v>1795</v>
      </c>
      <c r="B732" s="140" t="s">
        <v>11</v>
      </c>
      <c r="C732" s="140"/>
      <c r="D732" s="140" t="s">
        <v>63</v>
      </c>
      <c r="E732" s="141"/>
      <c r="F732" s="183"/>
      <c r="G732" s="337"/>
      <c r="H732" s="338"/>
      <c r="I732" s="338"/>
      <c r="J732" s="339"/>
    </row>
    <row r="733" spans="1:10" ht="26.4" x14ac:dyDescent="0.25">
      <c r="A733" s="158" t="s">
        <v>1639</v>
      </c>
      <c r="B733" s="1" t="s">
        <v>64</v>
      </c>
      <c r="C733" s="1" t="s">
        <v>15</v>
      </c>
      <c r="D733" s="1" t="s">
        <v>65</v>
      </c>
      <c r="E733" s="336" t="s">
        <v>17</v>
      </c>
      <c r="F733" s="164">
        <v>1163.33</v>
      </c>
      <c r="G733" s="414" t="s">
        <v>1641</v>
      </c>
      <c r="H733" s="414"/>
      <c r="I733" s="414"/>
      <c r="J733" s="415"/>
    </row>
    <row r="734" spans="1:10" x14ac:dyDescent="0.25">
      <c r="A734" s="282">
        <v>36</v>
      </c>
      <c r="B734" s="272" t="s">
        <v>11</v>
      </c>
      <c r="C734" s="272"/>
      <c r="D734" s="272" t="s">
        <v>1653</v>
      </c>
      <c r="E734" s="273"/>
      <c r="F734" s="276"/>
      <c r="G734" s="589"/>
      <c r="H734" s="589"/>
      <c r="I734" s="589"/>
      <c r="J734" s="300"/>
    </row>
    <row r="735" spans="1:10" x14ac:dyDescent="0.25">
      <c r="A735" s="145" t="s">
        <v>1654</v>
      </c>
      <c r="B735" s="140" t="s">
        <v>11</v>
      </c>
      <c r="C735" s="140"/>
      <c r="D735" s="140" t="s">
        <v>12</v>
      </c>
      <c r="E735" s="141"/>
      <c r="F735" s="142"/>
      <c r="G735" s="337"/>
      <c r="H735" s="338"/>
      <c r="I735" s="338"/>
      <c r="J735" s="339"/>
    </row>
    <row r="736" spans="1:10" ht="39.6" x14ac:dyDescent="0.25">
      <c r="A736" s="158" t="s">
        <v>1655</v>
      </c>
      <c r="B736" s="1" t="s">
        <v>14</v>
      </c>
      <c r="C736" s="1" t="s">
        <v>15</v>
      </c>
      <c r="D736" s="1" t="s">
        <v>16</v>
      </c>
      <c r="E736" s="336" t="s">
        <v>17</v>
      </c>
      <c r="F736" s="164">
        <v>6</v>
      </c>
      <c r="G736" s="399" t="s">
        <v>808</v>
      </c>
      <c r="H736" s="399"/>
      <c r="I736" s="399"/>
      <c r="J736" s="400"/>
    </row>
    <row r="737" spans="1:10" ht="57" customHeight="1" x14ac:dyDescent="0.25">
      <c r="A737" s="158" t="s">
        <v>1656</v>
      </c>
      <c r="B737" s="1" t="s">
        <v>19</v>
      </c>
      <c r="C737" s="1" t="s">
        <v>15</v>
      </c>
      <c r="D737" s="1" t="s">
        <v>20</v>
      </c>
      <c r="E737" s="336" t="s">
        <v>17</v>
      </c>
      <c r="F737" s="164">
        <v>1240.73</v>
      </c>
      <c r="G737" s="406" t="s">
        <v>1668</v>
      </c>
      <c r="H737" s="407"/>
      <c r="I737" s="407"/>
      <c r="J737" s="408"/>
    </row>
    <row r="738" spans="1:10" ht="49.5" customHeight="1" x14ac:dyDescent="0.25">
      <c r="A738" s="158" t="s">
        <v>1657</v>
      </c>
      <c r="B738" s="1" t="s">
        <v>22</v>
      </c>
      <c r="C738" s="1" t="s">
        <v>23</v>
      </c>
      <c r="D738" s="1" t="s">
        <v>24</v>
      </c>
      <c r="E738" s="336" t="s">
        <v>17</v>
      </c>
      <c r="F738" s="164">
        <v>1240.73</v>
      </c>
      <c r="G738" s="406" t="s">
        <v>1668</v>
      </c>
      <c r="H738" s="407"/>
      <c r="I738" s="407"/>
      <c r="J738" s="408"/>
    </row>
    <row r="739" spans="1:10" x14ac:dyDescent="0.25">
      <c r="A739" s="145" t="s">
        <v>1658</v>
      </c>
      <c r="B739" s="140" t="s">
        <v>11</v>
      </c>
      <c r="C739" s="140"/>
      <c r="D739" s="140" t="s">
        <v>26</v>
      </c>
      <c r="E739" s="141"/>
      <c r="F739" s="183"/>
      <c r="G739" s="337"/>
      <c r="H739" s="338"/>
      <c r="I739" s="338"/>
      <c r="J739" s="339"/>
    </row>
    <row r="740" spans="1:10" ht="83.25" customHeight="1" x14ac:dyDescent="0.25">
      <c r="A740" s="158" t="s">
        <v>1659</v>
      </c>
      <c r="B740" s="1" t="s">
        <v>28</v>
      </c>
      <c r="C740" s="1" t="s">
        <v>29</v>
      </c>
      <c r="D740" s="1" t="s">
        <v>30</v>
      </c>
      <c r="E740" s="336" t="s">
        <v>31</v>
      </c>
      <c r="F740" s="164">
        <v>124.07</v>
      </c>
      <c r="G740" s="406" t="s">
        <v>1669</v>
      </c>
      <c r="H740" s="407"/>
      <c r="I740" s="407"/>
      <c r="J740" s="408"/>
    </row>
    <row r="741" spans="1:10" ht="66" x14ac:dyDescent="0.25">
      <c r="A741" s="158" t="s">
        <v>1660</v>
      </c>
      <c r="B741" s="1" t="s">
        <v>33</v>
      </c>
      <c r="C741" s="1" t="s">
        <v>15</v>
      </c>
      <c r="D741" s="1" t="s">
        <v>34</v>
      </c>
      <c r="E741" s="336" t="s">
        <v>31</v>
      </c>
      <c r="F741" s="164">
        <v>124.07</v>
      </c>
      <c r="G741" s="406" t="s">
        <v>1669</v>
      </c>
      <c r="H741" s="407"/>
      <c r="I741" s="407"/>
      <c r="J741" s="408"/>
    </row>
    <row r="742" spans="1:10" x14ac:dyDescent="0.25">
      <c r="A742" s="145" t="s">
        <v>1661</v>
      </c>
      <c r="B742" s="140" t="s">
        <v>11</v>
      </c>
      <c r="C742" s="140"/>
      <c r="D742" s="140" t="s">
        <v>36</v>
      </c>
      <c r="E742" s="141"/>
      <c r="F742" s="183"/>
      <c r="G742" s="337"/>
      <c r="H742" s="338"/>
      <c r="I742" s="338"/>
      <c r="J742" s="339"/>
    </row>
    <row r="743" spans="1:10" ht="49.5" customHeight="1" x14ac:dyDescent="0.25">
      <c r="A743" s="158" t="s">
        <v>1662</v>
      </c>
      <c r="B743" s="1" t="s">
        <v>38</v>
      </c>
      <c r="C743" s="1" t="s">
        <v>39</v>
      </c>
      <c r="D743" s="1" t="s">
        <v>40</v>
      </c>
      <c r="E743" s="336" t="s">
        <v>41</v>
      </c>
      <c r="F743" s="164">
        <v>302.98</v>
      </c>
      <c r="G743" s="406" t="s">
        <v>1670</v>
      </c>
      <c r="H743" s="407"/>
      <c r="I743" s="407"/>
      <c r="J743" s="408"/>
    </row>
    <row r="744" spans="1:10" x14ac:dyDescent="0.25">
      <c r="A744" s="145" t="s">
        <v>1663</v>
      </c>
      <c r="B744" s="140" t="s">
        <v>11</v>
      </c>
      <c r="C744" s="140"/>
      <c r="D744" s="140" t="s">
        <v>52</v>
      </c>
      <c r="E744" s="141"/>
      <c r="F744" s="183"/>
      <c r="G744" s="337"/>
      <c r="H744" s="338"/>
      <c r="I744" s="338"/>
      <c r="J744" s="339"/>
    </row>
    <row r="745" spans="1:10" ht="50.25" customHeight="1" x14ac:dyDescent="0.25">
      <c r="A745" s="158" t="s">
        <v>1664</v>
      </c>
      <c r="B745" s="1" t="s">
        <v>54</v>
      </c>
      <c r="C745" s="1" t="s">
        <v>15</v>
      </c>
      <c r="D745" s="1" t="s">
        <v>55</v>
      </c>
      <c r="E745" s="336" t="s">
        <v>17</v>
      </c>
      <c r="F745" s="164">
        <v>877.16</v>
      </c>
      <c r="G745" s="411" t="s">
        <v>1671</v>
      </c>
      <c r="H745" s="412"/>
      <c r="I745" s="412"/>
      <c r="J745" s="413"/>
    </row>
    <row r="746" spans="1:10" x14ac:dyDescent="0.25">
      <c r="A746" s="145" t="s">
        <v>1796</v>
      </c>
      <c r="B746" s="140" t="s">
        <v>11</v>
      </c>
      <c r="C746" s="140"/>
      <c r="D746" s="140" t="s">
        <v>56</v>
      </c>
      <c r="E746" s="141"/>
      <c r="F746" s="183"/>
      <c r="G746" s="337"/>
      <c r="H746" s="338"/>
      <c r="I746" s="338"/>
      <c r="J746" s="339"/>
    </row>
    <row r="747" spans="1:10" ht="26.4" x14ac:dyDescent="0.25">
      <c r="A747" s="158" t="s">
        <v>1665</v>
      </c>
      <c r="B747" s="1" t="s">
        <v>58</v>
      </c>
      <c r="C747" s="1" t="s">
        <v>39</v>
      </c>
      <c r="D747" s="1" t="s">
        <v>59</v>
      </c>
      <c r="E747" s="336" t="s">
        <v>60</v>
      </c>
      <c r="F747" s="164">
        <v>2</v>
      </c>
      <c r="G747" s="399" t="s">
        <v>813</v>
      </c>
      <c r="H747" s="399"/>
      <c r="I747" s="399"/>
      <c r="J747" s="400"/>
    </row>
    <row r="748" spans="1:10" x14ac:dyDescent="0.25">
      <c r="A748" s="158" t="s">
        <v>1666</v>
      </c>
      <c r="B748" s="1" t="s">
        <v>61</v>
      </c>
      <c r="C748" s="1" t="s">
        <v>39</v>
      </c>
      <c r="D748" s="1" t="s">
        <v>62</v>
      </c>
      <c r="E748" s="336" t="s">
        <v>48</v>
      </c>
      <c r="F748" s="164">
        <v>2</v>
      </c>
      <c r="G748" s="399" t="s">
        <v>1441</v>
      </c>
      <c r="H748" s="399"/>
      <c r="I748" s="399"/>
      <c r="J748" s="400"/>
    </row>
    <row r="749" spans="1:10" x14ac:dyDescent="0.25">
      <c r="A749" s="145" t="s">
        <v>1797</v>
      </c>
      <c r="B749" s="140" t="s">
        <v>11</v>
      </c>
      <c r="C749" s="140"/>
      <c r="D749" s="140" t="s">
        <v>63</v>
      </c>
      <c r="E749" s="141"/>
      <c r="F749" s="183"/>
      <c r="G749" s="337"/>
      <c r="H749" s="338"/>
      <c r="I749" s="338"/>
      <c r="J749" s="339"/>
    </row>
    <row r="750" spans="1:10" ht="45" customHeight="1" x14ac:dyDescent="0.25">
      <c r="A750" s="158" t="s">
        <v>1667</v>
      </c>
      <c r="B750" s="1" t="s">
        <v>64</v>
      </c>
      <c r="C750" s="1" t="s">
        <v>15</v>
      </c>
      <c r="D750" s="1" t="s">
        <v>65</v>
      </c>
      <c r="E750" s="336" t="s">
        <v>17</v>
      </c>
      <c r="F750" s="164">
        <v>1240.73</v>
      </c>
      <c r="G750" s="406" t="s">
        <v>1668</v>
      </c>
      <c r="H750" s="407"/>
      <c r="I750" s="407"/>
      <c r="J750" s="408"/>
    </row>
    <row r="751" spans="1:10" x14ac:dyDescent="0.25">
      <c r="A751" s="282">
        <v>37</v>
      </c>
      <c r="B751" s="272" t="s">
        <v>11</v>
      </c>
      <c r="C751" s="272"/>
      <c r="D751" s="272" t="s">
        <v>1672</v>
      </c>
      <c r="E751" s="273"/>
      <c r="F751" s="276"/>
      <c r="G751" s="409"/>
      <c r="H751" s="590"/>
      <c r="I751" s="590"/>
      <c r="J751" s="410"/>
    </row>
    <row r="752" spans="1:10" x14ac:dyDescent="0.25">
      <c r="A752" s="145" t="s">
        <v>1673</v>
      </c>
      <c r="B752" s="140" t="s">
        <v>11</v>
      </c>
      <c r="C752" s="140"/>
      <c r="D752" s="140" t="s">
        <v>12</v>
      </c>
      <c r="E752" s="141"/>
      <c r="F752" s="142"/>
      <c r="G752" s="337"/>
      <c r="H752" s="338"/>
      <c r="I752" s="338"/>
      <c r="J752" s="339"/>
    </row>
    <row r="753" spans="1:10" ht="39.6" x14ac:dyDescent="0.25">
      <c r="A753" s="158" t="s">
        <v>1674</v>
      </c>
      <c r="B753" s="1" t="s">
        <v>14</v>
      </c>
      <c r="C753" s="1" t="s">
        <v>15</v>
      </c>
      <c r="D753" s="1" t="s">
        <v>16</v>
      </c>
      <c r="E753" s="336" t="s">
        <v>17</v>
      </c>
      <c r="F753" s="164">
        <v>6</v>
      </c>
      <c r="G753" s="399" t="s">
        <v>808</v>
      </c>
      <c r="H753" s="399"/>
      <c r="I753" s="399"/>
      <c r="J753" s="400"/>
    </row>
    <row r="754" spans="1:10" ht="52.8" x14ac:dyDescent="0.25">
      <c r="A754" s="158" t="s">
        <v>1675</v>
      </c>
      <c r="B754" s="1" t="s">
        <v>19</v>
      </c>
      <c r="C754" s="1" t="s">
        <v>15</v>
      </c>
      <c r="D754" s="1" t="s">
        <v>20</v>
      </c>
      <c r="E754" s="336" t="s">
        <v>17</v>
      </c>
      <c r="F754" s="164">
        <v>382.6</v>
      </c>
      <c r="G754" s="406" t="s">
        <v>1688</v>
      </c>
      <c r="H754" s="407"/>
      <c r="I754" s="407"/>
      <c r="J754" s="408"/>
    </row>
    <row r="755" spans="1:10" ht="38.25" customHeight="1" x14ac:dyDescent="0.25">
      <c r="A755" s="158" t="s">
        <v>1676</v>
      </c>
      <c r="B755" s="1" t="s">
        <v>22</v>
      </c>
      <c r="C755" s="1" t="s">
        <v>23</v>
      </c>
      <c r="D755" s="1" t="s">
        <v>24</v>
      </c>
      <c r="E755" s="336" t="s">
        <v>17</v>
      </c>
      <c r="F755" s="164">
        <v>382.6</v>
      </c>
      <c r="G755" s="406" t="s">
        <v>1689</v>
      </c>
      <c r="H755" s="407"/>
      <c r="I755" s="407"/>
      <c r="J755" s="408"/>
    </row>
    <row r="756" spans="1:10" x14ac:dyDescent="0.25">
      <c r="A756" s="145" t="s">
        <v>1677</v>
      </c>
      <c r="B756" s="140" t="s">
        <v>11</v>
      </c>
      <c r="C756" s="140"/>
      <c r="D756" s="140" t="s">
        <v>26</v>
      </c>
      <c r="E756" s="141"/>
      <c r="F756" s="183"/>
      <c r="G756" s="337"/>
      <c r="H756" s="338"/>
      <c r="I756" s="338"/>
      <c r="J756" s="339"/>
    </row>
    <row r="757" spans="1:10" ht="59.25" customHeight="1" x14ac:dyDescent="0.25">
      <c r="A757" s="158" t="s">
        <v>1678</v>
      </c>
      <c r="B757" s="1" t="s">
        <v>28</v>
      </c>
      <c r="C757" s="1" t="s">
        <v>29</v>
      </c>
      <c r="D757" s="1" t="s">
        <v>30</v>
      </c>
      <c r="E757" s="336" t="s">
        <v>31</v>
      </c>
      <c r="F757" s="164">
        <v>38.26</v>
      </c>
      <c r="G757" s="406" t="s">
        <v>1690</v>
      </c>
      <c r="H757" s="407"/>
      <c r="I757" s="407"/>
      <c r="J757" s="408"/>
    </row>
    <row r="758" spans="1:10" ht="66" x14ac:dyDescent="0.25">
      <c r="A758" s="158" t="s">
        <v>1679</v>
      </c>
      <c r="B758" s="1" t="s">
        <v>33</v>
      </c>
      <c r="C758" s="1" t="s">
        <v>15</v>
      </c>
      <c r="D758" s="1" t="s">
        <v>34</v>
      </c>
      <c r="E758" s="336" t="s">
        <v>31</v>
      </c>
      <c r="F758" s="164">
        <v>38.26</v>
      </c>
      <c r="G758" s="406" t="s">
        <v>1690</v>
      </c>
      <c r="H758" s="407"/>
      <c r="I758" s="407"/>
      <c r="J758" s="408"/>
    </row>
    <row r="759" spans="1:10" x14ac:dyDescent="0.25">
      <c r="A759" s="145" t="s">
        <v>1680</v>
      </c>
      <c r="B759" s="140" t="s">
        <v>11</v>
      </c>
      <c r="C759" s="140"/>
      <c r="D759" s="140" t="s">
        <v>36</v>
      </c>
      <c r="E759" s="141"/>
      <c r="F759" s="183"/>
      <c r="G759" s="337"/>
      <c r="H759" s="338"/>
      <c r="I759" s="338"/>
      <c r="J759" s="339"/>
    </row>
    <row r="760" spans="1:10" ht="48" customHeight="1" x14ac:dyDescent="0.25">
      <c r="A760" s="158" t="s">
        <v>1681</v>
      </c>
      <c r="B760" s="1" t="s">
        <v>38</v>
      </c>
      <c r="C760" s="1" t="s">
        <v>39</v>
      </c>
      <c r="D760" s="1" t="s">
        <v>40</v>
      </c>
      <c r="E760" s="336" t="s">
        <v>41</v>
      </c>
      <c r="F760" s="164">
        <v>138.52000000000001</v>
      </c>
      <c r="G760" s="401" t="s">
        <v>1691</v>
      </c>
      <c r="H760" s="402"/>
      <c r="I760" s="402"/>
      <c r="J760" s="403"/>
    </row>
    <row r="761" spans="1:10" x14ac:dyDescent="0.25">
      <c r="A761" s="145" t="s">
        <v>1682</v>
      </c>
      <c r="B761" s="140" t="s">
        <v>11</v>
      </c>
      <c r="C761" s="140"/>
      <c r="D761" s="140" t="s">
        <v>52</v>
      </c>
      <c r="E761" s="141"/>
      <c r="F761" s="183"/>
      <c r="G761" s="337"/>
      <c r="H761" s="338"/>
      <c r="I761" s="338"/>
      <c r="J761" s="339"/>
    </row>
    <row r="762" spans="1:10" ht="39.6" x14ac:dyDescent="0.25">
      <c r="A762" s="158" t="s">
        <v>1683</v>
      </c>
      <c r="B762" s="1" t="s">
        <v>54</v>
      </c>
      <c r="C762" s="1" t="s">
        <v>15</v>
      </c>
      <c r="D762" s="1" t="s">
        <v>55</v>
      </c>
      <c r="E762" s="336" t="s">
        <v>17</v>
      </c>
      <c r="F762" s="164">
        <v>382.6</v>
      </c>
      <c r="G762" s="401" t="s">
        <v>1689</v>
      </c>
      <c r="H762" s="402"/>
      <c r="I762" s="402"/>
      <c r="J762" s="403"/>
    </row>
    <row r="763" spans="1:10" x14ac:dyDescent="0.25">
      <c r="A763" s="145" t="s">
        <v>1684</v>
      </c>
      <c r="B763" s="140" t="s">
        <v>11</v>
      </c>
      <c r="C763" s="140"/>
      <c r="D763" s="140" t="s">
        <v>56</v>
      </c>
      <c r="E763" s="141"/>
      <c r="F763" s="183"/>
      <c r="G763" s="337"/>
      <c r="H763" s="338"/>
      <c r="I763" s="338"/>
      <c r="J763" s="339"/>
    </row>
    <row r="764" spans="1:10" ht="26.4" x14ac:dyDescent="0.25">
      <c r="A764" s="158" t="s">
        <v>1685</v>
      </c>
      <c r="B764" s="1" t="s">
        <v>58</v>
      </c>
      <c r="C764" s="1" t="s">
        <v>39</v>
      </c>
      <c r="D764" s="1" t="s">
        <v>59</v>
      </c>
      <c r="E764" s="336" t="s">
        <v>60</v>
      </c>
      <c r="F764" s="164">
        <v>2</v>
      </c>
      <c r="G764" s="399" t="s">
        <v>813</v>
      </c>
      <c r="H764" s="399"/>
      <c r="I764" s="399"/>
      <c r="J764" s="400"/>
    </row>
    <row r="765" spans="1:10" x14ac:dyDescent="0.25">
      <c r="A765" s="158" t="s">
        <v>1686</v>
      </c>
      <c r="B765" s="1" t="s">
        <v>61</v>
      </c>
      <c r="C765" s="1" t="s">
        <v>39</v>
      </c>
      <c r="D765" s="1" t="s">
        <v>62</v>
      </c>
      <c r="E765" s="336" t="s">
        <v>48</v>
      </c>
      <c r="F765" s="164">
        <v>2</v>
      </c>
      <c r="G765" s="399" t="s">
        <v>1441</v>
      </c>
      <c r="H765" s="399"/>
      <c r="I765" s="399"/>
      <c r="J765" s="400"/>
    </row>
    <row r="766" spans="1:10" x14ac:dyDescent="0.25">
      <c r="A766" s="145" t="s">
        <v>1687</v>
      </c>
      <c r="B766" s="140" t="s">
        <v>11</v>
      </c>
      <c r="C766" s="140"/>
      <c r="D766" s="140" t="s">
        <v>63</v>
      </c>
      <c r="E766" s="141"/>
      <c r="F766" s="183"/>
      <c r="G766" s="337"/>
      <c r="H766" s="338"/>
      <c r="I766" s="338"/>
      <c r="J766" s="339"/>
    </row>
    <row r="767" spans="1:10" ht="26.4" x14ac:dyDescent="0.25">
      <c r="A767" s="158" t="s">
        <v>379</v>
      </c>
      <c r="B767" s="1" t="s">
        <v>64</v>
      </c>
      <c r="C767" s="1" t="s">
        <v>15</v>
      </c>
      <c r="D767" s="1" t="s">
        <v>65</v>
      </c>
      <c r="E767" s="336" t="s">
        <v>17</v>
      </c>
      <c r="F767" s="164">
        <v>382.6</v>
      </c>
      <c r="G767" s="401" t="s">
        <v>1689</v>
      </c>
      <c r="H767" s="402"/>
      <c r="I767" s="402"/>
      <c r="J767" s="403"/>
    </row>
    <row r="768" spans="1:10" x14ac:dyDescent="0.25">
      <c r="A768" s="282">
        <v>38</v>
      </c>
      <c r="B768" s="272" t="s">
        <v>11</v>
      </c>
      <c r="C768" s="272"/>
      <c r="D768" s="272" t="s">
        <v>1705</v>
      </c>
      <c r="E768" s="273"/>
      <c r="F768" s="276"/>
      <c r="G768" s="589"/>
      <c r="H768" s="589"/>
      <c r="I768" s="589"/>
      <c r="J768" s="300"/>
    </row>
    <row r="769" spans="1:10" x14ac:dyDescent="0.25">
      <c r="A769" s="145" t="s">
        <v>1692</v>
      </c>
      <c r="B769" s="140" t="s">
        <v>11</v>
      </c>
      <c r="C769" s="140"/>
      <c r="D769" s="140" t="s">
        <v>12</v>
      </c>
      <c r="E769" s="141"/>
      <c r="F769" s="142"/>
      <c r="G769" s="393"/>
      <c r="H769" s="394"/>
      <c r="I769" s="394"/>
      <c r="J769" s="395"/>
    </row>
    <row r="770" spans="1:10" ht="39.6" x14ac:dyDescent="0.25">
      <c r="A770" s="158" t="s">
        <v>1693</v>
      </c>
      <c r="B770" s="1" t="s">
        <v>14</v>
      </c>
      <c r="C770" s="1" t="s">
        <v>15</v>
      </c>
      <c r="D770" s="1" t="s">
        <v>16</v>
      </c>
      <c r="E770" s="336" t="s">
        <v>17</v>
      </c>
      <c r="F770" s="291">
        <v>6</v>
      </c>
      <c r="G770" s="399" t="s">
        <v>808</v>
      </c>
      <c r="H770" s="399"/>
      <c r="I770" s="399"/>
      <c r="J770" s="400"/>
    </row>
    <row r="771" spans="1:10" ht="51" customHeight="1" x14ac:dyDescent="0.25">
      <c r="A771" s="158" t="s">
        <v>1694</v>
      </c>
      <c r="B771" s="1" t="s">
        <v>19</v>
      </c>
      <c r="C771" s="1" t="s">
        <v>15</v>
      </c>
      <c r="D771" s="1" t="s">
        <v>20</v>
      </c>
      <c r="E771" s="336" t="s">
        <v>17</v>
      </c>
      <c r="F771" s="291">
        <v>1349.64</v>
      </c>
      <c r="G771" s="404" t="s">
        <v>1706</v>
      </c>
      <c r="H771" s="404"/>
      <c r="I771" s="404"/>
      <c r="J771" s="405"/>
    </row>
    <row r="772" spans="1:10" ht="49.5" customHeight="1" x14ac:dyDescent="0.25">
      <c r="A772" s="158" t="s">
        <v>1695</v>
      </c>
      <c r="B772" s="1" t="s">
        <v>22</v>
      </c>
      <c r="C772" s="1" t="s">
        <v>23</v>
      </c>
      <c r="D772" s="1" t="s">
        <v>24</v>
      </c>
      <c r="E772" s="336" t="s">
        <v>17</v>
      </c>
      <c r="F772" s="291">
        <v>1349.64</v>
      </c>
      <c r="G772" s="404" t="s">
        <v>1706</v>
      </c>
      <c r="H772" s="404"/>
      <c r="I772" s="404"/>
      <c r="J772" s="405"/>
    </row>
    <row r="773" spans="1:10" x14ac:dyDescent="0.25">
      <c r="A773" s="145" t="s">
        <v>1696</v>
      </c>
      <c r="B773" s="140" t="s">
        <v>11</v>
      </c>
      <c r="C773" s="140"/>
      <c r="D773" s="140" t="s">
        <v>26</v>
      </c>
      <c r="E773" s="141"/>
      <c r="F773" s="183"/>
      <c r="G773" s="393"/>
      <c r="H773" s="394"/>
      <c r="I773" s="394"/>
      <c r="J773" s="395"/>
    </row>
    <row r="774" spans="1:10" ht="75" customHeight="1" x14ac:dyDescent="0.25">
      <c r="A774" s="158" t="s">
        <v>1713</v>
      </c>
      <c r="B774" s="1" t="s">
        <v>28</v>
      </c>
      <c r="C774" s="1" t="s">
        <v>29</v>
      </c>
      <c r="D774" s="1" t="s">
        <v>30</v>
      </c>
      <c r="E774" s="336" t="s">
        <v>31</v>
      </c>
      <c r="F774" s="291">
        <v>134.96</v>
      </c>
      <c r="G774" s="399" t="s">
        <v>1707</v>
      </c>
      <c r="H774" s="399"/>
      <c r="I774" s="399"/>
      <c r="J774" s="400"/>
    </row>
    <row r="775" spans="1:10" ht="66" x14ac:dyDescent="0.25">
      <c r="A775" s="158" t="s">
        <v>1714</v>
      </c>
      <c r="B775" s="1" t="s">
        <v>33</v>
      </c>
      <c r="C775" s="1" t="s">
        <v>15</v>
      </c>
      <c r="D775" s="1" t="s">
        <v>34</v>
      </c>
      <c r="E775" s="336" t="s">
        <v>31</v>
      </c>
      <c r="F775" s="291">
        <v>134.96</v>
      </c>
      <c r="G775" s="399" t="s">
        <v>1707</v>
      </c>
      <c r="H775" s="399"/>
      <c r="I775" s="399"/>
      <c r="J775" s="400"/>
    </row>
    <row r="776" spans="1:10" x14ac:dyDescent="0.25">
      <c r="A776" s="145" t="s">
        <v>1697</v>
      </c>
      <c r="B776" s="140" t="s">
        <v>11</v>
      </c>
      <c r="C776" s="140"/>
      <c r="D776" s="140" t="s">
        <v>36</v>
      </c>
      <c r="E776" s="141"/>
      <c r="F776" s="183"/>
      <c r="G776" s="393"/>
      <c r="H776" s="394"/>
      <c r="I776" s="394"/>
      <c r="J776" s="395"/>
    </row>
    <row r="777" spans="1:10" ht="63.75" customHeight="1" x14ac:dyDescent="0.25">
      <c r="A777" s="158" t="s">
        <v>1698</v>
      </c>
      <c r="B777" s="1" t="s">
        <v>38</v>
      </c>
      <c r="C777" s="1" t="s">
        <v>39</v>
      </c>
      <c r="D777" s="1" t="s">
        <v>40</v>
      </c>
      <c r="E777" s="336" t="s">
        <v>41</v>
      </c>
      <c r="F777" s="291">
        <v>1085.1199999999999</v>
      </c>
      <c r="G777" s="404" t="s">
        <v>1708</v>
      </c>
      <c r="H777" s="404"/>
      <c r="I777" s="404"/>
      <c r="J777" s="405"/>
    </row>
    <row r="778" spans="1:10" ht="79.2" x14ac:dyDescent="0.25">
      <c r="A778" s="158" t="s">
        <v>1715</v>
      </c>
      <c r="B778" s="1" t="s">
        <v>43</v>
      </c>
      <c r="C778" s="1" t="s">
        <v>15</v>
      </c>
      <c r="D778" s="1" t="s">
        <v>44</v>
      </c>
      <c r="E778" s="336" t="s">
        <v>31</v>
      </c>
      <c r="F778" s="291">
        <v>154.52000000000001</v>
      </c>
      <c r="G778" s="399" t="s">
        <v>1709</v>
      </c>
      <c r="H778" s="399"/>
      <c r="I778" s="399"/>
      <c r="J778" s="400"/>
    </row>
    <row r="779" spans="1:10" ht="66" x14ac:dyDescent="0.25">
      <c r="A779" s="158" t="s">
        <v>1716</v>
      </c>
      <c r="B779" s="1" t="s">
        <v>313</v>
      </c>
      <c r="C779" s="1" t="s">
        <v>15</v>
      </c>
      <c r="D779" s="1" t="s">
        <v>314</v>
      </c>
      <c r="E779" s="336" t="s">
        <v>41</v>
      </c>
      <c r="F779" s="291">
        <v>143</v>
      </c>
      <c r="G779" s="399" t="s">
        <v>1710</v>
      </c>
      <c r="H779" s="399"/>
      <c r="I779" s="399"/>
      <c r="J779" s="400"/>
    </row>
    <row r="780" spans="1:10" ht="66" x14ac:dyDescent="0.25">
      <c r="A780" s="158" t="s">
        <v>1717</v>
      </c>
      <c r="B780" s="1" t="s">
        <v>380</v>
      </c>
      <c r="C780" s="1" t="s">
        <v>15</v>
      </c>
      <c r="D780" s="1" t="s">
        <v>381</v>
      </c>
      <c r="E780" s="336" t="s">
        <v>41</v>
      </c>
      <c r="F780" s="291">
        <v>8</v>
      </c>
      <c r="G780" s="399" t="s">
        <v>1711</v>
      </c>
      <c r="H780" s="399"/>
      <c r="I780" s="399"/>
      <c r="J780" s="400"/>
    </row>
    <row r="781" spans="1:10" ht="26.4" x14ac:dyDescent="0.25">
      <c r="A781" s="158" t="s">
        <v>1718</v>
      </c>
      <c r="B781" s="1" t="s">
        <v>46</v>
      </c>
      <c r="C781" s="1" t="s">
        <v>39</v>
      </c>
      <c r="D781" s="1" t="s">
        <v>47</v>
      </c>
      <c r="E781" s="336" t="s">
        <v>48</v>
      </c>
      <c r="F781" s="291">
        <v>5</v>
      </c>
      <c r="G781" s="399" t="s">
        <v>1099</v>
      </c>
      <c r="H781" s="399"/>
      <c r="I781" s="399"/>
      <c r="J781" s="400"/>
    </row>
    <row r="782" spans="1:10" ht="26.4" x14ac:dyDescent="0.25">
      <c r="A782" s="158" t="s">
        <v>1719</v>
      </c>
      <c r="B782" s="1" t="s">
        <v>878</v>
      </c>
      <c r="C782" s="1" t="s">
        <v>39</v>
      </c>
      <c r="D782" s="1" t="s">
        <v>879</v>
      </c>
      <c r="E782" s="336" t="s">
        <v>48</v>
      </c>
      <c r="F782" s="291">
        <v>1</v>
      </c>
      <c r="G782" s="399" t="s">
        <v>483</v>
      </c>
      <c r="H782" s="399"/>
      <c r="I782" s="399"/>
      <c r="J782" s="400"/>
    </row>
    <row r="783" spans="1:10" ht="79.2" x14ac:dyDescent="0.25">
      <c r="A783" s="158" t="s">
        <v>1720</v>
      </c>
      <c r="B783" s="1" t="s">
        <v>49</v>
      </c>
      <c r="C783" s="1" t="s">
        <v>15</v>
      </c>
      <c r="D783" s="1" t="s">
        <v>50</v>
      </c>
      <c r="E783" s="336" t="s">
        <v>31</v>
      </c>
      <c r="F783" s="291">
        <v>110.08</v>
      </c>
      <c r="G783" s="399" t="s">
        <v>1712</v>
      </c>
      <c r="H783" s="399"/>
      <c r="I783" s="399"/>
      <c r="J783" s="400"/>
    </row>
    <row r="784" spans="1:10" x14ac:dyDescent="0.25">
      <c r="A784" s="145" t="s">
        <v>1699</v>
      </c>
      <c r="B784" s="140" t="s">
        <v>11</v>
      </c>
      <c r="C784" s="140"/>
      <c r="D784" s="140" t="s">
        <v>52</v>
      </c>
      <c r="E784" s="141"/>
      <c r="F784" s="183"/>
      <c r="G784" s="396"/>
      <c r="H784" s="397"/>
      <c r="I784" s="397"/>
      <c r="J784" s="398"/>
    </row>
    <row r="785" spans="1:10" ht="65.25" customHeight="1" x14ac:dyDescent="0.25">
      <c r="A785" s="158" t="s">
        <v>1700</v>
      </c>
      <c r="B785" s="1" t="s">
        <v>54</v>
      </c>
      <c r="C785" s="1" t="s">
        <v>15</v>
      </c>
      <c r="D785" s="1" t="s">
        <v>55</v>
      </c>
      <c r="E785" s="336" t="s">
        <v>17</v>
      </c>
      <c r="F785" s="291">
        <v>1349.64</v>
      </c>
      <c r="G785" s="399" t="s">
        <v>1706</v>
      </c>
      <c r="H785" s="399"/>
      <c r="I785" s="399"/>
      <c r="J785" s="400"/>
    </row>
    <row r="786" spans="1:10" x14ac:dyDescent="0.25">
      <c r="A786" s="145" t="s">
        <v>1701</v>
      </c>
      <c r="B786" s="140" t="s">
        <v>11</v>
      </c>
      <c r="C786" s="140"/>
      <c r="D786" s="140" t="s">
        <v>56</v>
      </c>
      <c r="E786" s="141"/>
      <c r="F786" s="183"/>
      <c r="G786" s="396"/>
      <c r="H786" s="397"/>
      <c r="I786" s="397"/>
      <c r="J786" s="398"/>
    </row>
    <row r="787" spans="1:10" ht="26.4" x14ac:dyDescent="0.25">
      <c r="A787" s="158" t="s">
        <v>1702</v>
      </c>
      <c r="B787" s="1" t="s">
        <v>58</v>
      </c>
      <c r="C787" s="1" t="s">
        <v>39</v>
      </c>
      <c r="D787" s="1" t="s">
        <v>59</v>
      </c>
      <c r="E787" s="336" t="s">
        <v>60</v>
      </c>
      <c r="F787" s="291">
        <v>2</v>
      </c>
      <c r="G787" s="399" t="s">
        <v>813</v>
      </c>
      <c r="H787" s="399"/>
      <c r="I787" s="399"/>
      <c r="J787" s="400"/>
    </row>
    <row r="788" spans="1:10" x14ac:dyDescent="0.25">
      <c r="A788" s="145" t="s">
        <v>1703</v>
      </c>
      <c r="B788" s="140" t="s">
        <v>11</v>
      </c>
      <c r="C788" s="140"/>
      <c r="D788" s="140" t="s">
        <v>63</v>
      </c>
      <c r="E788" s="141"/>
      <c r="F788" s="183"/>
      <c r="G788" s="396"/>
      <c r="H788" s="397"/>
      <c r="I788" s="397"/>
      <c r="J788" s="398"/>
    </row>
    <row r="789" spans="1:10" ht="68.25" customHeight="1" x14ac:dyDescent="0.25">
      <c r="A789" s="158" t="s">
        <v>1704</v>
      </c>
      <c r="B789" s="1" t="s">
        <v>64</v>
      </c>
      <c r="C789" s="1" t="s">
        <v>15</v>
      </c>
      <c r="D789" s="1" t="s">
        <v>65</v>
      </c>
      <c r="E789" s="336" t="s">
        <v>17</v>
      </c>
      <c r="F789" s="291">
        <v>1349.64</v>
      </c>
      <c r="G789" s="404" t="s">
        <v>1706</v>
      </c>
      <c r="H789" s="404"/>
      <c r="I789" s="404"/>
      <c r="J789" s="405"/>
    </row>
    <row r="790" spans="1:10" x14ac:dyDescent="0.25">
      <c r="A790" s="282">
        <v>39</v>
      </c>
      <c r="B790" s="272" t="s">
        <v>11</v>
      </c>
      <c r="C790" s="272"/>
      <c r="D790" s="272" t="s">
        <v>1721</v>
      </c>
      <c r="E790" s="273"/>
      <c r="F790" s="276"/>
      <c r="G790" s="589"/>
      <c r="H790" s="589"/>
      <c r="I790" s="589"/>
      <c r="J790" s="300"/>
    </row>
    <row r="791" spans="1:10" x14ac:dyDescent="0.25">
      <c r="A791" s="145" t="s">
        <v>1722</v>
      </c>
      <c r="B791" s="140" t="s">
        <v>11</v>
      </c>
      <c r="C791" s="140"/>
      <c r="D791" s="140" t="s">
        <v>12</v>
      </c>
      <c r="E791" s="141"/>
      <c r="F791" s="142"/>
      <c r="G791" s="396"/>
      <c r="H791" s="397"/>
      <c r="I791" s="397"/>
      <c r="J791" s="398"/>
    </row>
    <row r="792" spans="1:10" ht="39.6" x14ac:dyDescent="0.25">
      <c r="A792" s="158" t="s">
        <v>1723</v>
      </c>
      <c r="B792" s="1" t="s">
        <v>14</v>
      </c>
      <c r="C792" s="1" t="s">
        <v>15</v>
      </c>
      <c r="D792" s="1" t="s">
        <v>16</v>
      </c>
      <c r="E792" s="336" t="s">
        <v>17</v>
      </c>
      <c r="F792" s="164">
        <v>6</v>
      </c>
      <c r="G792" s="399" t="s">
        <v>808</v>
      </c>
      <c r="H792" s="399"/>
      <c r="I792" s="399"/>
      <c r="J792" s="400"/>
    </row>
    <row r="793" spans="1:10" ht="52.8" x14ac:dyDescent="0.25">
      <c r="A793" s="158" t="s">
        <v>1724</v>
      </c>
      <c r="B793" s="1" t="s">
        <v>19</v>
      </c>
      <c r="C793" s="1" t="s">
        <v>15</v>
      </c>
      <c r="D793" s="1" t="s">
        <v>20</v>
      </c>
      <c r="E793" s="336" t="s">
        <v>17</v>
      </c>
      <c r="F793" s="164">
        <v>538.45000000000005</v>
      </c>
      <c r="G793" s="399" t="s">
        <v>1743</v>
      </c>
      <c r="H793" s="399"/>
      <c r="I793" s="399"/>
      <c r="J793" s="400"/>
    </row>
    <row r="794" spans="1:10" ht="14.25" customHeight="1" x14ac:dyDescent="0.25">
      <c r="A794" s="158" t="s">
        <v>1725</v>
      </c>
      <c r="B794" s="1" t="s">
        <v>22</v>
      </c>
      <c r="C794" s="1" t="s">
        <v>23</v>
      </c>
      <c r="D794" s="1" t="s">
        <v>24</v>
      </c>
      <c r="E794" s="336" t="s">
        <v>17</v>
      </c>
      <c r="F794" s="164">
        <v>538.45000000000005</v>
      </c>
      <c r="G794" s="399" t="s">
        <v>1743</v>
      </c>
      <c r="H794" s="399"/>
      <c r="I794" s="399"/>
      <c r="J794" s="400"/>
    </row>
    <row r="795" spans="1:10" x14ac:dyDescent="0.25">
      <c r="A795" s="145" t="s">
        <v>1726</v>
      </c>
      <c r="B795" s="140" t="s">
        <v>11</v>
      </c>
      <c r="C795" s="140"/>
      <c r="D795" s="140" t="s">
        <v>26</v>
      </c>
      <c r="E795" s="141"/>
      <c r="F795" s="183"/>
      <c r="G795" s="396"/>
      <c r="H795" s="397"/>
      <c r="I795" s="397"/>
      <c r="J795" s="398"/>
    </row>
    <row r="796" spans="1:10" x14ac:dyDescent="0.25">
      <c r="A796" s="158" t="s">
        <v>1727</v>
      </c>
      <c r="B796" s="1" t="s">
        <v>28</v>
      </c>
      <c r="C796" s="1" t="s">
        <v>29</v>
      </c>
      <c r="D796" s="1" t="s">
        <v>30</v>
      </c>
      <c r="E796" s="336" t="s">
        <v>31</v>
      </c>
      <c r="F796" s="164">
        <v>53.84</v>
      </c>
      <c r="G796" s="399" t="s">
        <v>1744</v>
      </c>
      <c r="H796" s="399"/>
      <c r="I796" s="399"/>
      <c r="J796" s="400"/>
    </row>
    <row r="797" spans="1:10" ht="66" x14ac:dyDescent="0.25">
      <c r="A797" s="158" t="s">
        <v>1728</v>
      </c>
      <c r="B797" s="1" t="s">
        <v>33</v>
      </c>
      <c r="C797" s="1" t="s">
        <v>15</v>
      </c>
      <c r="D797" s="1" t="s">
        <v>34</v>
      </c>
      <c r="E797" s="336" t="s">
        <v>31</v>
      </c>
      <c r="F797" s="164">
        <v>53.84</v>
      </c>
      <c r="G797" s="399" t="s">
        <v>1744</v>
      </c>
      <c r="H797" s="399"/>
      <c r="I797" s="399"/>
      <c r="J797" s="400"/>
    </row>
    <row r="798" spans="1:10" x14ac:dyDescent="0.25">
      <c r="A798" s="145" t="s">
        <v>1729</v>
      </c>
      <c r="B798" s="140" t="s">
        <v>11</v>
      </c>
      <c r="C798" s="140"/>
      <c r="D798" s="140" t="s">
        <v>36</v>
      </c>
      <c r="E798" s="141"/>
      <c r="F798" s="183"/>
      <c r="G798" s="396"/>
      <c r="H798" s="397"/>
      <c r="I798" s="397"/>
      <c r="J798" s="398"/>
    </row>
    <row r="799" spans="1:10" ht="39.6" x14ac:dyDescent="0.25">
      <c r="A799" s="158" t="s">
        <v>1730</v>
      </c>
      <c r="B799" s="1" t="s">
        <v>38</v>
      </c>
      <c r="C799" s="1" t="s">
        <v>39</v>
      </c>
      <c r="D799" s="1" t="s">
        <v>40</v>
      </c>
      <c r="E799" s="336" t="s">
        <v>41</v>
      </c>
      <c r="F799" s="164">
        <v>178</v>
      </c>
      <c r="G799" s="399" t="s">
        <v>1745</v>
      </c>
      <c r="H799" s="399"/>
      <c r="I799" s="399"/>
      <c r="J799" s="400"/>
    </row>
    <row r="800" spans="1:10" ht="79.2" x14ac:dyDescent="0.25">
      <c r="A800" s="158" t="s">
        <v>1731</v>
      </c>
      <c r="B800" s="1" t="s">
        <v>43</v>
      </c>
      <c r="C800" s="1" t="s">
        <v>15</v>
      </c>
      <c r="D800" s="1" t="s">
        <v>44</v>
      </c>
      <c r="E800" s="336" t="s">
        <v>31</v>
      </c>
      <c r="F800" s="164">
        <v>97</v>
      </c>
      <c r="G800" s="399" t="s">
        <v>1747</v>
      </c>
      <c r="H800" s="399"/>
      <c r="I800" s="399"/>
      <c r="J800" s="400"/>
    </row>
    <row r="801" spans="1:10" ht="66" x14ac:dyDescent="0.25">
      <c r="A801" s="158" t="s">
        <v>1732</v>
      </c>
      <c r="B801" s="1" t="s">
        <v>313</v>
      </c>
      <c r="C801" s="1" t="s">
        <v>15</v>
      </c>
      <c r="D801" s="1" t="s">
        <v>314</v>
      </c>
      <c r="E801" s="336" t="s">
        <v>41</v>
      </c>
      <c r="F801" s="164">
        <v>97</v>
      </c>
      <c r="G801" s="399" t="s">
        <v>1746</v>
      </c>
      <c r="H801" s="399"/>
      <c r="I801" s="399"/>
      <c r="J801" s="400"/>
    </row>
    <row r="802" spans="1:10" ht="26.4" x14ac:dyDescent="0.25">
      <c r="A802" s="158" t="s">
        <v>1733</v>
      </c>
      <c r="B802" s="1" t="s">
        <v>46</v>
      </c>
      <c r="C802" s="1" t="s">
        <v>39</v>
      </c>
      <c r="D802" s="1" t="s">
        <v>47</v>
      </c>
      <c r="E802" s="336" t="s">
        <v>48</v>
      </c>
      <c r="F802" s="164">
        <v>2</v>
      </c>
      <c r="G802" s="399" t="s">
        <v>1441</v>
      </c>
      <c r="H802" s="399"/>
      <c r="I802" s="399"/>
      <c r="J802" s="400"/>
    </row>
    <row r="803" spans="1:10" ht="39.6" x14ac:dyDescent="0.25">
      <c r="A803" s="158" t="s">
        <v>1734</v>
      </c>
      <c r="B803" s="1" t="s">
        <v>382</v>
      </c>
      <c r="C803" s="1" t="s">
        <v>23</v>
      </c>
      <c r="D803" s="1" t="s">
        <v>383</v>
      </c>
      <c r="E803" s="336" t="s">
        <v>384</v>
      </c>
      <c r="F803" s="164">
        <v>2</v>
      </c>
      <c r="G803" s="399" t="s">
        <v>1441</v>
      </c>
      <c r="H803" s="399"/>
      <c r="I803" s="399"/>
      <c r="J803" s="400"/>
    </row>
    <row r="804" spans="1:10" ht="79.2" x14ac:dyDescent="0.25">
      <c r="A804" s="158" t="s">
        <v>1735</v>
      </c>
      <c r="B804" s="1" t="s">
        <v>49</v>
      </c>
      <c r="C804" s="1" t="s">
        <v>15</v>
      </c>
      <c r="D804" s="1" t="s">
        <v>50</v>
      </c>
      <c r="E804" s="336" t="s">
        <v>31</v>
      </c>
      <c r="F804" s="164">
        <v>69.58</v>
      </c>
      <c r="G804" s="399" t="s">
        <v>1748</v>
      </c>
      <c r="H804" s="399"/>
      <c r="I804" s="399"/>
      <c r="J804" s="400"/>
    </row>
    <row r="805" spans="1:10" x14ac:dyDescent="0.25">
      <c r="A805" s="145" t="s">
        <v>1736</v>
      </c>
      <c r="B805" s="140" t="s">
        <v>11</v>
      </c>
      <c r="C805" s="140"/>
      <c r="D805" s="140" t="s">
        <v>52</v>
      </c>
      <c r="E805" s="141"/>
      <c r="F805" s="183"/>
      <c r="G805" s="396"/>
      <c r="H805" s="397"/>
      <c r="I805" s="397"/>
      <c r="J805" s="398"/>
    </row>
    <row r="806" spans="1:10" ht="39.6" x14ac:dyDescent="0.25">
      <c r="A806" s="158" t="s">
        <v>1737</v>
      </c>
      <c r="B806" s="1" t="s">
        <v>54</v>
      </c>
      <c r="C806" s="1" t="s">
        <v>15</v>
      </c>
      <c r="D806" s="1" t="s">
        <v>55</v>
      </c>
      <c r="E806" s="336" t="s">
        <v>17</v>
      </c>
      <c r="F806" s="164">
        <v>458.35</v>
      </c>
      <c r="G806" s="399" t="s">
        <v>1749</v>
      </c>
      <c r="H806" s="399"/>
      <c r="I806" s="399"/>
      <c r="J806" s="400"/>
    </row>
    <row r="807" spans="1:10" x14ac:dyDescent="0.25">
      <c r="A807" s="145" t="s">
        <v>1738</v>
      </c>
      <c r="B807" s="140" t="s">
        <v>11</v>
      </c>
      <c r="C807" s="140"/>
      <c r="D807" s="140" t="s">
        <v>56</v>
      </c>
      <c r="E807" s="141"/>
      <c r="F807" s="183"/>
      <c r="G807" s="396"/>
      <c r="H807" s="397"/>
      <c r="I807" s="397"/>
      <c r="J807" s="398"/>
    </row>
    <row r="808" spans="1:10" ht="26.4" x14ac:dyDescent="0.25">
      <c r="A808" s="158" t="s">
        <v>1739</v>
      </c>
      <c r="B808" s="1" t="s">
        <v>58</v>
      </c>
      <c r="C808" s="1" t="s">
        <v>39</v>
      </c>
      <c r="D808" s="1" t="s">
        <v>59</v>
      </c>
      <c r="E808" s="336" t="s">
        <v>60</v>
      </c>
      <c r="F808" s="164">
        <v>1</v>
      </c>
      <c r="G808" s="399" t="s">
        <v>482</v>
      </c>
      <c r="H808" s="399"/>
      <c r="I808" s="399"/>
      <c r="J808" s="400"/>
    </row>
    <row r="809" spans="1:10" x14ac:dyDescent="0.25">
      <c r="A809" s="158" t="s">
        <v>1740</v>
      </c>
      <c r="B809" s="1" t="s">
        <v>61</v>
      </c>
      <c r="C809" s="1" t="s">
        <v>39</v>
      </c>
      <c r="D809" s="1" t="s">
        <v>62</v>
      </c>
      <c r="E809" s="336" t="s">
        <v>48</v>
      </c>
      <c r="F809" s="164">
        <v>1</v>
      </c>
      <c r="G809" s="399" t="s">
        <v>483</v>
      </c>
      <c r="H809" s="399"/>
      <c r="I809" s="399"/>
      <c r="J809" s="400"/>
    </row>
    <row r="810" spans="1:10" x14ac:dyDescent="0.25">
      <c r="A810" s="145" t="s">
        <v>1741</v>
      </c>
      <c r="B810" s="140" t="s">
        <v>11</v>
      </c>
      <c r="C810" s="140"/>
      <c r="D810" s="140" t="s">
        <v>63</v>
      </c>
      <c r="E810" s="141"/>
      <c r="F810" s="183"/>
      <c r="G810" s="396"/>
      <c r="H810" s="397"/>
      <c r="I810" s="397"/>
      <c r="J810" s="398"/>
    </row>
    <row r="811" spans="1:10" ht="27" thickBot="1" x14ac:dyDescent="0.3">
      <c r="A811" s="178" t="s">
        <v>1742</v>
      </c>
      <c r="B811" s="179" t="s">
        <v>64</v>
      </c>
      <c r="C811" s="179" t="s">
        <v>15</v>
      </c>
      <c r="D811" s="179" t="s">
        <v>65</v>
      </c>
      <c r="E811" s="352" t="s">
        <v>17</v>
      </c>
      <c r="F811" s="180">
        <v>538.45000000000005</v>
      </c>
      <c r="G811" s="391" t="s">
        <v>1743</v>
      </c>
      <c r="H811" s="391"/>
      <c r="I811" s="391"/>
      <c r="J811" s="392"/>
    </row>
  </sheetData>
  <mergeCells count="575">
    <mergeCell ref="G785:J785"/>
    <mergeCell ref="G787:J787"/>
    <mergeCell ref="G789:J789"/>
    <mergeCell ref="G770:J770"/>
    <mergeCell ref="G781:J781"/>
    <mergeCell ref="G782:J782"/>
    <mergeCell ref="G771:J771"/>
    <mergeCell ref="G772:J772"/>
    <mergeCell ref="G774:J774"/>
    <mergeCell ref="G775:J775"/>
    <mergeCell ref="G777:J777"/>
    <mergeCell ref="G778:J778"/>
    <mergeCell ref="G779:J779"/>
    <mergeCell ref="G780:J780"/>
    <mergeCell ref="G784:J784"/>
    <mergeCell ref="G786:J786"/>
    <mergeCell ref="G788:J788"/>
    <mergeCell ref="G776:J776"/>
    <mergeCell ref="G596:J596"/>
    <mergeCell ref="G600:J600"/>
    <mergeCell ref="G602:J602"/>
    <mergeCell ref="G598:J598"/>
    <mergeCell ref="G585:J585"/>
    <mergeCell ref="G586:J586"/>
    <mergeCell ref="G587:J587"/>
    <mergeCell ref="G589:J589"/>
    <mergeCell ref="G590:J590"/>
    <mergeCell ref="G592:J592"/>
    <mergeCell ref="G593:J593"/>
    <mergeCell ref="G594:J594"/>
    <mergeCell ref="G595:J595"/>
    <mergeCell ref="G553:J553"/>
    <mergeCell ref="G555:J555"/>
    <mergeCell ref="G557:J557"/>
    <mergeCell ref="G558:J558"/>
    <mergeCell ref="G560:J560"/>
    <mergeCell ref="G542:J542"/>
    <mergeCell ref="G543:J543"/>
    <mergeCell ref="G544:J544"/>
    <mergeCell ref="G546:J546"/>
    <mergeCell ref="G547:J547"/>
    <mergeCell ref="G549:J549"/>
    <mergeCell ref="G550:J550"/>
    <mergeCell ref="G551:J551"/>
    <mergeCell ref="G552:J552"/>
    <mergeCell ref="G507:J507"/>
    <mergeCell ref="G509:J509"/>
    <mergeCell ref="G511:J511"/>
    <mergeCell ref="G512:J512"/>
    <mergeCell ref="G517:J517"/>
    <mergeCell ref="G496:J496"/>
    <mergeCell ref="G498:J498"/>
    <mergeCell ref="G499:J499"/>
    <mergeCell ref="G501:J501"/>
    <mergeCell ref="G502:J502"/>
    <mergeCell ref="G503:J503"/>
    <mergeCell ref="G504:J504"/>
    <mergeCell ref="G505:J505"/>
    <mergeCell ref="G506:J506"/>
    <mergeCell ref="G514:J514"/>
    <mergeCell ref="G515:J515"/>
    <mergeCell ref="G485:J485"/>
    <mergeCell ref="G487:J487"/>
    <mergeCell ref="G489:J489"/>
    <mergeCell ref="G491:J491"/>
    <mergeCell ref="G494:J494"/>
    <mergeCell ref="G495:J495"/>
    <mergeCell ref="G474:J474"/>
    <mergeCell ref="G475:J475"/>
    <mergeCell ref="G476:J476"/>
    <mergeCell ref="G478:J478"/>
    <mergeCell ref="G479:J479"/>
    <mergeCell ref="G481:J481"/>
    <mergeCell ref="G482:J482"/>
    <mergeCell ref="G483:J483"/>
    <mergeCell ref="G484:J484"/>
    <mergeCell ref="G427:J427"/>
    <mergeCell ref="G429:J429"/>
    <mergeCell ref="G430:J430"/>
    <mergeCell ref="G432:J432"/>
    <mergeCell ref="G415:J415"/>
    <mergeCell ref="G416:J416"/>
    <mergeCell ref="G418:J418"/>
    <mergeCell ref="G419:J419"/>
    <mergeCell ref="G421:J421"/>
    <mergeCell ref="G422:J422"/>
    <mergeCell ref="G423:J423"/>
    <mergeCell ref="G424:J424"/>
    <mergeCell ref="G425:J425"/>
    <mergeCell ref="G312:J312"/>
    <mergeCell ref="G392:J392"/>
    <mergeCell ref="G414:J414"/>
    <mergeCell ref="G393:J393"/>
    <mergeCell ref="G394:J394"/>
    <mergeCell ref="G396:J396"/>
    <mergeCell ref="G397:J397"/>
    <mergeCell ref="G399:J399"/>
    <mergeCell ref="G400:J400"/>
    <mergeCell ref="G401:J401"/>
    <mergeCell ref="G402:J402"/>
    <mergeCell ref="G403:J403"/>
    <mergeCell ref="G404:J404"/>
    <mergeCell ref="G405:J405"/>
    <mergeCell ref="G407:J407"/>
    <mergeCell ref="G409:J409"/>
    <mergeCell ref="G411:J411"/>
    <mergeCell ref="G314:J314"/>
    <mergeCell ref="G318:J318"/>
    <mergeCell ref="G319:J319"/>
    <mergeCell ref="G305:J305"/>
    <mergeCell ref="G306:J306"/>
    <mergeCell ref="G307:J307"/>
    <mergeCell ref="G309:J309"/>
    <mergeCell ref="G311:J311"/>
    <mergeCell ref="G290:J290"/>
    <mergeCell ref="G291:J291"/>
    <mergeCell ref="G293:J293"/>
    <mergeCell ref="G294:J294"/>
    <mergeCell ref="G304:J304"/>
    <mergeCell ref="G179:J179"/>
    <mergeCell ref="G238:J238"/>
    <mergeCell ref="G275:J275"/>
    <mergeCell ref="G260:J260"/>
    <mergeCell ref="G261:J261"/>
    <mergeCell ref="G263:J263"/>
    <mergeCell ref="G264:J264"/>
    <mergeCell ref="G266:J266"/>
    <mergeCell ref="G268:J268"/>
    <mergeCell ref="G180:J180"/>
    <mergeCell ref="G181:J181"/>
    <mergeCell ref="G183:J183"/>
    <mergeCell ref="G184:J184"/>
    <mergeCell ref="G186:J186"/>
    <mergeCell ref="G187:J187"/>
    <mergeCell ref="G188:J188"/>
    <mergeCell ref="G189:J189"/>
    <mergeCell ref="G190:J190"/>
    <mergeCell ref="G192:J192"/>
    <mergeCell ref="G173:J173"/>
    <mergeCell ref="G174:J174"/>
    <mergeCell ref="G176:J176"/>
    <mergeCell ref="G157:J157"/>
    <mergeCell ref="G257:J257"/>
    <mergeCell ref="G259:J259"/>
    <mergeCell ref="G167:J167"/>
    <mergeCell ref="G168:J168"/>
    <mergeCell ref="G169:J169"/>
    <mergeCell ref="G170:J170"/>
    <mergeCell ref="G171:J171"/>
    <mergeCell ref="G158:J158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52:J152"/>
    <mergeCell ref="G153:J153"/>
    <mergeCell ref="G155:J155"/>
    <mergeCell ref="G147:J147"/>
    <mergeCell ref="G148:J148"/>
    <mergeCell ref="G150:J150"/>
    <mergeCell ref="G141:J141"/>
    <mergeCell ref="G142:J142"/>
    <mergeCell ref="G144:J144"/>
    <mergeCell ref="G145:J145"/>
    <mergeCell ref="G146:J146"/>
    <mergeCell ref="G132:J132"/>
    <mergeCell ref="G134:J134"/>
    <mergeCell ref="G137:J137"/>
    <mergeCell ref="G138:J138"/>
    <mergeCell ref="G139:J139"/>
    <mergeCell ref="G125:J125"/>
    <mergeCell ref="G126:J126"/>
    <mergeCell ref="G127:J127"/>
    <mergeCell ref="G129:J129"/>
    <mergeCell ref="G131:J131"/>
    <mergeCell ref="G120:J120"/>
    <mergeCell ref="G124:J124"/>
    <mergeCell ref="G118:J118"/>
    <mergeCell ref="G121:J121"/>
    <mergeCell ref="G123:J123"/>
    <mergeCell ref="G113:J113"/>
    <mergeCell ref="G116:J116"/>
    <mergeCell ref="G117:J117"/>
    <mergeCell ref="G111:J111"/>
    <mergeCell ref="G102:J102"/>
    <mergeCell ref="G104:J104"/>
    <mergeCell ref="G105:J105"/>
    <mergeCell ref="G107:J107"/>
    <mergeCell ref="G109:J109"/>
    <mergeCell ref="G95:J95"/>
    <mergeCell ref="G96:J96"/>
    <mergeCell ref="G97:J97"/>
    <mergeCell ref="G100:J100"/>
    <mergeCell ref="G101:J101"/>
    <mergeCell ref="G90:J90"/>
    <mergeCell ref="G92:J92"/>
    <mergeCell ref="G93:J93"/>
    <mergeCell ref="G94:J94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4:J74"/>
    <mergeCell ref="G75:J75"/>
    <mergeCell ref="G76:J76"/>
    <mergeCell ref="G78:J78"/>
    <mergeCell ref="G79:J79"/>
    <mergeCell ref="G73:J73"/>
    <mergeCell ref="G69:J69"/>
    <mergeCell ref="G70:J70"/>
    <mergeCell ref="G71:J71"/>
    <mergeCell ref="G72:J72"/>
    <mergeCell ref="G64:J64"/>
    <mergeCell ref="G65:J65"/>
    <mergeCell ref="G66:J66"/>
    <mergeCell ref="G67:J67"/>
    <mergeCell ref="G68:J68"/>
    <mergeCell ref="G59:J59"/>
    <mergeCell ref="G60:J60"/>
    <mergeCell ref="G61:J61"/>
    <mergeCell ref="G62:J62"/>
    <mergeCell ref="G63:J63"/>
    <mergeCell ref="G53:J53"/>
    <mergeCell ref="G54:J54"/>
    <mergeCell ref="G56:J56"/>
    <mergeCell ref="G57:J57"/>
    <mergeCell ref="G58:J58"/>
    <mergeCell ref="G50:J50"/>
    <mergeCell ref="G51:J51"/>
    <mergeCell ref="G52:J52"/>
    <mergeCell ref="G48:J48"/>
    <mergeCell ref="G49:J49"/>
    <mergeCell ref="G43:J43"/>
    <mergeCell ref="G44:J44"/>
    <mergeCell ref="G45:J45"/>
    <mergeCell ref="G46:J46"/>
    <mergeCell ref="G47:J47"/>
    <mergeCell ref="G38:J38"/>
    <mergeCell ref="G39:J39"/>
    <mergeCell ref="G40:J40"/>
    <mergeCell ref="G41:J41"/>
    <mergeCell ref="G42:J42"/>
    <mergeCell ref="G33:J33"/>
    <mergeCell ref="G34:J34"/>
    <mergeCell ref="G35:J35"/>
    <mergeCell ref="G36:J36"/>
    <mergeCell ref="G37:J37"/>
    <mergeCell ref="G12:J12"/>
    <mergeCell ref="G16:J16"/>
    <mergeCell ref="G19:J19"/>
    <mergeCell ref="G22:J22"/>
    <mergeCell ref="G23:J23"/>
    <mergeCell ref="G24:J24"/>
    <mergeCell ref="G29:J29"/>
    <mergeCell ref="G31:J31"/>
    <mergeCell ref="G30:J30"/>
    <mergeCell ref="A2:J2"/>
    <mergeCell ref="A3:J3"/>
    <mergeCell ref="I7:J7"/>
    <mergeCell ref="G26:J26"/>
    <mergeCell ref="G28:J28"/>
    <mergeCell ref="G27:J27"/>
    <mergeCell ref="G13:J13"/>
    <mergeCell ref="G14:J14"/>
    <mergeCell ref="G15:J15"/>
    <mergeCell ref="G17:J17"/>
    <mergeCell ref="G18:J18"/>
    <mergeCell ref="G20:J20"/>
    <mergeCell ref="G25:J25"/>
    <mergeCell ref="G21:J21"/>
    <mergeCell ref="A9:J9"/>
    <mergeCell ref="G10:J10"/>
    <mergeCell ref="G194:J194"/>
    <mergeCell ref="G195:J195"/>
    <mergeCell ref="G197:J197"/>
    <mergeCell ref="G201:J201"/>
    <mergeCell ref="G202:J202"/>
    <mergeCell ref="G204:J204"/>
    <mergeCell ref="G205:J205"/>
    <mergeCell ref="G207:J207"/>
    <mergeCell ref="G209:J209"/>
    <mergeCell ref="G200:J200"/>
    <mergeCell ref="G211:J211"/>
    <mergeCell ref="G212:J212"/>
    <mergeCell ref="G214:J214"/>
    <mergeCell ref="G218:J218"/>
    <mergeCell ref="G219:J219"/>
    <mergeCell ref="G221:J221"/>
    <mergeCell ref="G217:J217"/>
    <mergeCell ref="G222:J222"/>
    <mergeCell ref="G224:J224"/>
    <mergeCell ref="G225:J225"/>
    <mergeCell ref="G226:J226"/>
    <mergeCell ref="G227:J227"/>
    <mergeCell ref="G228:J228"/>
    <mergeCell ref="G246:J246"/>
    <mergeCell ref="G249:J249"/>
    <mergeCell ref="G248:J248"/>
    <mergeCell ref="G247:J247"/>
    <mergeCell ref="G251:J251"/>
    <mergeCell ref="G232:J232"/>
    <mergeCell ref="G233:J233"/>
    <mergeCell ref="G235:J235"/>
    <mergeCell ref="G239:J239"/>
    <mergeCell ref="G240:J240"/>
    <mergeCell ref="G242:J242"/>
    <mergeCell ref="G243:J243"/>
    <mergeCell ref="G245:J245"/>
    <mergeCell ref="G253:J253"/>
    <mergeCell ref="G254:J254"/>
    <mergeCell ref="G256:J256"/>
    <mergeCell ref="G297:J297"/>
    <mergeCell ref="G298:J298"/>
    <mergeCell ref="G300:J300"/>
    <mergeCell ref="G301:J301"/>
    <mergeCell ref="G303:J303"/>
    <mergeCell ref="G270:J270"/>
    <mergeCell ref="G272:J272"/>
    <mergeCell ref="G273:J273"/>
    <mergeCell ref="G276:J276"/>
    <mergeCell ref="G277:J277"/>
    <mergeCell ref="G279:J279"/>
    <mergeCell ref="G280:J280"/>
    <mergeCell ref="G282:J282"/>
    <mergeCell ref="G283:J283"/>
    <mergeCell ref="G284:J284"/>
    <mergeCell ref="G285:J285"/>
    <mergeCell ref="G286:J286"/>
    <mergeCell ref="G296:J296"/>
    <mergeCell ref="G288:J288"/>
    <mergeCell ref="G321:J321"/>
    <mergeCell ref="G322:J322"/>
    <mergeCell ref="G324:J324"/>
    <mergeCell ref="G325:J325"/>
    <mergeCell ref="G327:J327"/>
    <mergeCell ref="G328:J328"/>
    <mergeCell ref="G315:J315"/>
    <mergeCell ref="G317:J317"/>
    <mergeCell ref="G329:J329"/>
    <mergeCell ref="G330:J330"/>
    <mergeCell ref="G326:J326"/>
    <mergeCell ref="G332:J332"/>
    <mergeCell ref="G334:J334"/>
    <mergeCell ref="G351:J351"/>
    <mergeCell ref="G353:J353"/>
    <mergeCell ref="G355:J355"/>
    <mergeCell ref="G357:J357"/>
    <mergeCell ref="G335:J335"/>
    <mergeCell ref="G337:J337"/>
    <mergeCell ref="G341:J341"/>
    <mergeCell ref="G342:J342"/>
    <mergeCell ref="G344:J344"/>
    <mergeCell ref="G345:J345"/>
    <mergeCell ref="G347:J347"/>
    <mergeCell ref="G348:J348"/>
    <mergeCell ref="G349:J349"/>
    <mergeCell ref="G340:J340"/>
    <mergeCell ref="G383:J383"/>
    <mergeCell ref="G385:J385"/>
    <mergeCell ref="G387:J387"/>
    <mergeCell ref="G389:J389"/>
    <mergeCell ref="G230:J230"/>
    <mergeCell ref="G371:J371"/>
    <mergeCell ref="G373:J373"/>
    <mergeCell ref="G376:J376"/>
    <mergeCell ref="G377:J377"/>
    <mergeCell ref="G378:J378"/>
    <mergeCell ref="G380:J380"/>
    <mergeCell ref="G381:J381"/>
    <mergeCell ref="G360:J360"/>
    <mergeCell ref="G361:J361"/>
    <mergeCell ref="G362:J362"/>
    <mergeCell ref="G364:J364"/>
    <mergeCell ref="G365:J365"/>
    <mergeCell ref="G367:J367"/>
    <mergeCell ref="G369:J369"/>
    <mergeCell ref="G350:J350"/>
    <mergeCell ref="G435:J435"/>
    <mergeCell ref="G436:J436"/>
    <mergeCell ref="G437:J437"/>
    <mergeCell ref="G439:J439"/>
    <mergeCell ref="G440:J440"/>
    <mergeCell ref="G442:J442"/>
    <mergeCell ref="G443:J443"/>
    <mergeCell ref="G444:J444"/>
    <mergeCell ref="G445:J445"/>
    <mergeCell ref="G471:J471"/>
    <mergeCell ref="G468:J468"/>
    <mergeCell ref="G469:J469"/>
    <mergeCell ref="G466:J466"/>
    <mergeCell ref="G461:J461"/>
    <mergeCell ref="G462:J462"/>
    <mergeCell ref="G464:J464"/>
    <mergeCell ref="G446:J446"/>
    <mergeCell ref="G447:J447"/>
    <mergeCell ref="G448:J448"/>
    <mergeCell ref="G450:J450"/>
    <mergeCell ref="G452:J452"/>
    <mergeCell ref="G454:J454"/>
    <mergeCell ref="G458:J458"/>
    <mergeCell ref="G459:J459"/>
    <mergeCell ref="G457:J457"/>
    <mergeCell ref="G530:J530"/>
    <mergeCell ref="G531:J531"/>
    <mergeCell ref="G532:J532"/>
    <mergeCell ref="G534:J534"/>
    <mergeCell ref="G536:J536"/>
    <mergeCell ref="G537:J537"/>
    <mergeCell ref="G539:J539"/>
    <mergeCell ref="G520:J520"/>
    <mergeCell ref="G521:J521"/>
    <mergeCell ref="G522:J522"/>
    <mergeCell ref="G524:J524"/>
    <mergeCell ref="G525:J525"/>
    <mergeCell ref="G527:J527"/>
    <mergeCell ref="G528:J528"/>
    <mergeCell ref="G529:J529"/>
    <mergeCell ref="G563:J563"/>
    <mergeCell ref="G564:J564"/>
    <mergeCell ref="G565:J565"/>
    <mergeCell ref="G567:J567"/>
    <mergeCell ref="G568:J568"/>
    <mergeCell ref="G570:J570"/>
    <mergeCell ref="G571:J571"/>
    <mergeCell ref="G572:J572"/>
    <mergeCell ref="G573:J573"/>
    <mergeCell ref="G582:J582"/>
    <mergeCell ref="G574:J574"/>
    <mergeCell ref="G575:J575"/>
    <mergeCell ref="G577:J577"/>
    <mergeCell ref="G579:J579"/>
    <mergeCell ref="G580:J580"/>
    <mergeCell ref="G605:J605"/>
    <mergeCell ref="G606:J606"/>
    <mergeCell ref="G607:J607"/>
    <mergeCell ref="G609:J609"/>
    <mergeCell ref="G610:J610"/>
    <mergeCell ref="G612:J612"/>
    <mergeCell ref="G613:J613"/>
    <mergeCell ref="G614:J614"/>
    <mergeCell ref="G615:J615"/>
    <mergeCell ref="G616:J616"/>
    <mergeCell ref="G618:J618"/>
    <mergeCell ref="G620:J620"/>
    <mergeCell ref="G621:J621"/>
    <mergeCell ref="G623:J623"/>
    <mergeCell ref="G626:J626"/>
    <mergeCell ref="G627:J627"/>
    <mergeCell ref="G628:J628"/>
    <mergeCell ref="G630:J630"/>
    <mergeCell ref="G631:J631"/>
    <mergeCell ref="G633:J633"/>
    <mergeCell ref="G634:J634"/>
    <mergeCell ref="G635:J635"/>
    <mergeCell ref="G636:J636"/>
    <mergeCell ref="G637:J637"/>
    <mergeCell ref="G639:J639"/>
    <mergeCell ref="G641:J641"/>
    <mergeCell ref="G642:J642"/>
    <mergeCell ref="G644:J644"/>
    <mergeCell ref="G647:J647"/>
    <mergeCell ref="G648:J648"/>
    <mergeCell ref="G649:J649"/>
    <mergeCell ref="G651:J651"/>
    <mergeCell ref="G652:J652"/>
    <mergeCell ref="G654:J654"/>
    <mergeCell ref="G655:J655"/>
    <mergeCell ref="G656:J656"/>
    <mergeCell ref="G657:J657"/>
    <mergeCell ref="G658:J658"/>
    <mergeCell ref="G660:J660"/>
    <mergeCell ref="G662:J662"/>
    <mergeCell ref="G663:J663"/>
    <mergeCell ref="G665:J665"/>
    <mergeCell ref="G668:J668"/>
    <mergeCell ref="G669:J669"/>
    <mergeCell ref="G670:J670"/>
    <mergeCell ref="G672:J672"/>
    <mergeCell ref="G673:J673"/>
    <mergeCell ref="G675:J675"/>
    <mergeCell ref="G676:J676"/>
    <mergeCell ref="G677:J677"/>
    <mergeCell ref="G678:J678"/>
    <mergeCell ref="G679:J679"/>
    <mergeCell ref="G681:J681"/>
    <mergeCell ref="G683:J683"/>
    <mergeCell ref="G684:J684"/>
    <mergeCell ref="G686:J686"/>
    <mergeCell ref="G689:J689"/>
    <mergeCell ref="G690:J690"/>
    <mergeCell ref="G691:J691"/>
    <mergeCell ref="G693:J693"/>
    <mergeCell ref="G694:J694"/>
    <mergeCell ref="G696:J696"/>
    <mergeCell ref="G697:J697"/>
    <mergeCell ref="G698:J698"/>
    <mergeCell ref="G699:J699"/>
    <mergeCell ref="G700:J700"/>
    <mergeCell ref="G701:J701"/>
    <mergeCell ref="G702:J702"/>
    <mergeCell ref="G704:J704"/>
    <mergeCell ref="G706:J706"/>
    <mergeCell ref="G707:J707"/>
    <mergeCell ref="G709:J709"/>
    <mergeCell ref="G710:J710"/>
    <mergeCell ref="G712:J712"/>
    <mergeCell ref="G715:J715"/>
    <mergeCell ref="G716:J716"/>
    <mergeCell ref="G717:J717"/>
    <mergeCell ref="G719:J719"/>
    <mergeCell ref="G730:J730"/>
    <mergeCell ref="G731:J731"/>
    <mergeCell ref="G733:J733"/>
    <mergeCell ref="G720:J720"/>
    <mergeCell ref="G722:J722"/>
    <mergeCell ref="G723:J723"/>
    <mergeCell ref="G724:J724"/>
    <mergeCell ref="G725:J725"/>
    <mergeCell ref="G726:J726"/>
    <mergeCell ref="G728:J728"/>
    <mergeCell ref="G736:J736"/>
    <mergeCell ref="G737:J737"/>
    <mergeCell ref="G738:J738"/>
    <mergeCell ref="G740:J740"/>
    <mergeCell ref="G741:J741"/>
    <mergeCell ref="G743:J743"/>
    <mergeCell ref="G745:J745"/>
    <mergeCell ref="G767:J767"/>
    <mergeCell ref="G747:J747"/>
    <mergeCell ref="G748:J748"/>
    <mergeCell ref="G750:J750"/>
    <mergeCell ref="G751:J751"/>
    <mergeCell ref="G753:J753"/>
    <mergeCell ref="G764:J764"/>
    <mergeCell ref="G765:J765"/>
    <mergeCell ref="G754:J754"/>
    <mergeCell ref="G755:J755"/>
    <mergeCell ref="G757:J757"/>
    <mergeCell ref="G758:J758"/>
    <mergeCell ref="G760:J760"/>
    <mergeCell ref="G762:J762"/>
    <mergeCell ref="G811:J811"/>
    <mergeCell ref="G769:J769"/>
    <mergeCell ref="G773:J773"/>
    <mergeCell ref="G791:J791"/>
    <mergeCell ref="G795:J795"/>
    <mergeCell ref="G798:J798"/>
    <mergeCell ref="G805:J805"/>
    <mergeCell ref="G807:J807"/>
    <mergeCell ref="G810:J810"/>
    <mergeCell ref="G792:J792"/>
    <mergeCell ref="G793:J793"/>
    <mergeCell ref="G794:J794"/>
    <mergeCell ref="G796:J796"/>
    <mergeCell ref="G797:J797"/>
    <mergeCell ref="G799:J799"/>
    <mergeCell ref="G800:J800"/>
    <mergeCell ref="G801:J801"/>
    <mergeCell ref="G802:J802"/>
    <mergeCell ref="G803:J803"/>
    <mergeCell ref="G804:J804"/>
    <mergeCell ref="G806:J806"/>
    <mergeCell ref="G808:J808"/>
    <mergeCell ref="G809:J809"/>
    <mergeCell ref="G783:J783"/>
  </mergeCells>
  <pageMargins left="0.51181102362204722" right="0.51181102362204722" top="0.78740157480314965" bottom="0.78740157480314965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2"/>
  <sheetViews>
    <sheetView topLeftCell="B65" workbookViewId="0">
      <selection activeCell="V84" sqref="V84"/>
    </sheetView>
  </sheetViews>
  <sheetFormatPr defaultRowHeight="13.8" x14ac:dyDescent="0.25"/>
  <cols>
    <col min="1" max="1" width="8.19921875" customWidth="1"/>
    <col min="2" max="2" width="41.59765625" customWidth="1"/>
    <col min="3" max="3" width="18.19921875" customWidth="1"/>
    <col min="4" max="4" width="16" customWidth="1"/>
    <col min="5" max="5" width="11.19921875" customWidth="1"/>
    <col min="6" max="6" width="14.3984375" customWidth="1"/>
    <col min="7" max="7" width="12.19921875" customWidth="1"/>
    <col min="8" max="8" width="15" customWidth="1"/>
    <col min="9" max="9" width="11.09765625" customWidth="1"/>
    <col min="10" max="10" width="15.3984375" customWidth="1"/>
    <col min="11" max="11" width="9.69921875" bestFit="1" customWidth="1"/>
    <col min="12" max="12" width="14.59765625" customWidth="1"/>
    <col min="14" max="14" width="15.19921875" customWidth="1"/>
    <col min="16" max="16" width="14.5" customWidth="1"/>
    <col min="18" max="18" width="15.19921875" customWidth="1"/>
    <col min="20" max="20" width="14.8984375" customWidth="1"/>
    <col min="22" max="22" width="15.8984375" customWidth="1"/>
    <col min="24" max="24" width="15.09765625" customWidth="1"/>
    <col min="26" max="26" width="14.59765625" customWidth="1"/>
    <col min="28" max="28" width="17.59765625" customWidth="1"/>
  </cols>
  <sheetData>
    <row r="1" spans="1:28" ht="14.4" thickBot="1" x14ac:dyDescent="0.3"/>
    <row r="2" spans="1:28" ht="44.25" customHeight="1" x14ac:dyDescent="0.25">
      <c r="A2" s="378" t="s">
        <v>304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80"/>
    </row>
    <row r="3" spans="1:28" ht="15.75" customHeight="1" x14ac:dyDescent="0.25">
      <c r="A3" s="462" t="s">
        <v>305</v>
      </c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3"/>
      <c r="Z3" s="463"/>
      <c r="AA3" s="463"/>
      <c r="AB3" s="464"/>
    </row>
    <row r="4" spans="1:28" ht="15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4"/>
    </row>
    <row r="5" spans="1:28" ht="15" x14ac:dyDescent="0.25">
      <c r="A5" s="5" t="s">
        <v>358</v>
      </c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  <c r="AA5" s="35" t="s">
        <v>306</v>
      </c>
      <c r="AB5" s="44">
        <v>0.23380000000000001</v>
      </c>
    </row>
    <row r="6" spans="1:28" ht="15" x14ac:dyDescent="0.25">
      <c r="A6" s="10" t="s">
        <v>359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37" t="s">
        <v>307</v>
      </c>
      <c r="AB6" s="45" t="s">
        <v>1263</v>
      </c>
    </row>
    <row r="7" spans="1:28" ht="15" x14ac:dyDescent="0.25">
      <c r="A7" s="39" t="s">
        <v>315</v>
      </c>
      <c r="B7" s="14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8"/>
      <c r="AA7" s="40" t="s">
        <v>322</v>
      </c>
      <c r="AB7" s="46">
        <f>'Orçamento Sintético'!I811</f>
        <v>17120100.93</v>
      </c>
    </row>
    <row r="8" spans="1:28" ht="14.4" thickBot="1" x14ac:dyDescent="0.3">
      <c r="A8" s="47"/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50"/>
      <c r="AA8" s="51" t="s">
        <v>309</v>
      </c>
      <c r="AB8" s="52">
        <v>46141</v>
      </c>
    </row>
    <row r="9" spans="1:28" ht="21" customHeight="1" thickBot="1" x14ac:dyDescent="0.3">
      <c r="A9" s="500" t="s">
        <v>72</v>
      </c>
      <c r="B9" s="501"/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</row>
    <row r="10" spans="1:28" ht="15.6" thickBot="1" x14ac:dyDescent="0.3">
      <c r="A10" s="191" t="s">
        <v>328</v>
      </c>
      <c r="B10" s="192" t="s">
        <v>330</v>
      </c>
      <c r="C10" s="193" t="s">
        <v>865</v>
      </c>
      <c r="D10" s="234" t="s">
        <v>866</v>
      </c>
      <c r="E10" s="504" t="s">
        <v>73</v>
      </c>
      <c r="F10" s="505"/>
      <c r="G10" s="498" t="s">
        <v>74</v>
      </c>
      <c r="H10" s="499"/>
      <c r="I10" s="498" t="s">
        <v>75</v>
      </c>
      <c r="J10" s="499"/>
      <c r="K10" s="498" t="s">
        <v>354</v>
      </c>
      <c r="L10" s="499"/>
      <c r="M10" s="498" t="s">
        <v>355</v>
      </c>
      <c r="N10" s="499"/>
      <c r="O10" s="498" t="s">
        <v>341</v>
      </c>
      <c r="P10" s="499"/>
      <c r="Q10" s="498" t="s">
        <v>871</v>
      </c>
      <c r="R10" s="499"/>
      <c r="S10" s="498" t="s">
        <v>872</v>
      </c>
      <c r="T10" s="499"/>
      <c r="U10" s="498" t="s">
        <v>873</v>
      </c>
      <c r="V10" s="499"/>
      <c r="W10" s="498" t="s">
        <v>874</v>
      </c>
      <c r="X10" s="499"/>
      <c r="Y10" s="498" t="s">
        <v>875</v>
      </c>
      <c r="Z10" s="503"/>
      <c r="AA10" s="498" t="s">
        <v>876</v>
      </c>
      <c r="AB10" s="499"/>
    </row>
    <row r="11" spans="1:28" ht="6" customHeight="1" x14ac:dyDescent="0.25">
      <c r="A11" s="189"/>
      <c r="B11" s="190"/>
      <c r="C11" s="232"/>
      <c r="D11" s="233"/>
      <c r="E11" s="204"/>
      <c r="F11" s="205"/>
      <c r="G11" s="204"/>
      <c r="H11" s="205"/>
      <c r="I11" s="235"/>
      <c r="J11" s="221"/>
      <c r="K11" s="235"/>
      <c r="L11" s="226"/>
      <c r="M11" s="240"/>
      <c r="N11" s="226"/>
      <c r="O11" s="240"/>
      <c r="P11" s="226"/>
      <c r="Q11" s="240"/>
      <c r="R11" s="226"/>
      <c r="S11" s="240"/>
      <c r="T11" s="226"/>
      <c r="U11" s="240"/>
      <c r="V11" s="226"/>
      <c r="W11" s="240"/>
      <c r="X11" s="226"/>
      <c r="Y11" s="240"/>
      <c r="Z11" s="196"/>
      <c r="AA11" s="240"/>
      <c r="AB11" s="226"/>
    </row>
    <row r="12" spans="1:28" ht="15" x14ac:dyDescent="0.25">
      <c r="A12" s="194">
        <v>1</v>
      </c>
      <c r="B12" s="195" t="str">
        <f>'Orçamento Sintético'!D10</f>
        <v>ALAMEDA MADENORTE</v>
      </c>
      <c r="C12" s="270">
        <f>'Orçamento Sintético'!I10</f>
        <v>648211.82000000007</v>
      </c>
      <c r="D12" s="202">
        <f>C12/$C$90</f>
        <v>3.7862616736337201E-2</v>
      </c>
      <c r="E12" s="206">
        <v>0.3</v>
      </c>
      <c r="F12" s="207">
        <f>E12*$C$12</f>
        <v>194463.546</v>
      </c>
      <c r="G12" s="206">
        <v>0.3</v>
      </c>
      <c r="H12" s="207">
        <f>G12*$C$12</f>
        <v>194463.546</v>
      </c>
      <c r="I12" s="206">
        <v>0.4</v>
      </c>
      <c r="J12" s="207">
        <f>I12*$C$12</f>
        <v>259284.72800000003</v>
      </c>
      <c r="K12" s="239"/>
      <c r="L12" s="226"/>
      <c r="M12" s="241"/>
      <c r="N12" s="226"/>
      <c r="O12" s="241"/>
      <c r="P12" s="226"/>
      <c r="Q12" s="241"/>
      <c r="R12" s="226"/>
      <c r="S12" s="241"/>
      <c r="T12" s="226"/>
      <c r="U12" s="241"/>
      <c r="V12" s="226"/>
      <c r="W12" s="241"/>
      <c r="X12" s="226"/>
      <c r="Y12" s="241"/>
      <c r="Z12" s="196"/>
      <c r="AA12" s="241"/>
      <c r="AB12" s="226"/>
    </row>
    <row r="13" spans="1:28" ht="6" customHeight="1" x14ac:dyDescent="0.25">
      <c r="A13" s="185"/>
      <c r="B13" s="186"/>
      <c r="C13" s="200"/>
      <c r="D13" s="202"/>
      <c r="E13" s="256"/>
      <c r="F13" s="257" t="s">
        <v>867</v>
      </c>
      <c r="G13" s="256"/>
      <c r="H13" s="257" t="s">
        <v>867</v>
      </c>
      <c r="I13" s="256"/>
      <c r="J13" s="257" t="s">
        <v>867</v>
      </c>
      <c r="K13" s="237"/>
      <c r="L13" s="226"/>
      <c r="M13" s="241"/>
      <c r="N13" s="226"/>
      <c r="O13" s="241"/>
      <c r="P13" s="226"/>
      <c r="Q13" s="241"/>
      <c r="R13" s="226"/>
      <c r="S13" s="241"/>
      <c r="T13" s="226"/>
      <c r="U13" s="241"/>
      <c r="V13" s="226"/>
      <c r="W13" s="241"/>
      <c r="X13" s="226"/>
      <c r="Y13" s="241"/>
      <c r="Z13" s="196"/>
      <c r="AA13" s="241"/>
      <c r="AB13" s="226"/>
    </row>
    <row r="14" spans="1:28" ht="15" x14ac:dyDescent="0.25">
      <c r="A14" s="194">
        <v>2</v>
      </c>
      <c r="B14" s="195" t="str">
        <f>'Orçamento Sintético'!D31</f>
        <v>RUA BOM SOSSEGO</v>
      </c>
      <c r="C14" s="270">
        <f>'Orçamento Sintético'!I31</f>
        <v>512410.17000000004</v>
      </c>
      <c r="D14" s="202">
        <f>C14/$C$90</f>
        <v>2.9930324131564569E-2</v>
      </c>
      <c r="E14" s="206">
        <v>0.5</v>
      </c>
      <c r="F14" s="207">
        <f>E14*$C$14</f>
        <v>256205.08500000002</v>
      </c>
      <c r="G14" s="206">
        <v>0.5</v>
      </c>
      <c r="H14" s="207">
        <f>G14*$C$14</f>
        <v>256205.08500000002</v>
      </c>
      <c r="I14" s="206"/>
      <c r="J14" s="223"/>
      <c r="K14" s="236"/>
      <c r="L14" s="226"/>
      <c r="M14" s="241"/>
      <c r="N14" s="226"/>
      <c r="O14" s="241"/>
      <c r="P14" s="226"/>
      <c r="Q14" s="241"/>
      <c r="R14" s="226"/>
      <c r="S14" s="241"/>
      <c r="T14" s="226"/>
      <c r="U14" s="241"/>
      <c r="V14" s="226"/>
      <c r="W14" s="241"/>
      <c r="X14" s="226"/>
      <c r="Y14" s="241"/>
      <c r="Z14" s="196"/>
      <c r="AA14" s="241"/>
      <c r="AB14" s="226"/>
    </row>
    <row r="15" spans="1:28" ht="6" customHeight="1" x14ac:dyDescent="0.25">
      <c r="A15" s="185"/>
      <c r="B15" s="186"/>
      <c r="C15" s="200"/>
      <c r="D15" s="202"/>
      <c r="E15" s="256"/>
      <c r="F15" s="257" t="s">
        <v>867</v>
      </c>
      <c r="G15" s="258"/>
      <c r="H15" s="259"/>
      <c r="I15" s="213"/>
      <c r="J15" s="224"/>
      <c r="K15" s="237"/>
      <c r="L15" s="226"/>
      <c r="M15" s="241"/>
      <c r="N15" s="226"/>
      <c r="O15" s="241"/>
      <c r="P15" s="226"/>
      <c r="Q15" s="241"/>
      <c r="R15" s="226"/>
      <c r="S15" s="241"/>
      <c r="T15" s="226"/>
      <c r="U15" s="241"/>
      <c r="V15" s="226"/>
      <c r="W15" s="241"/>
      <c r="X15" s="226"/>
      <c r="Y15" s="241"/>
      <c r="Z15" s="196"/>
      <c r="AA15" s="241"/>
      <c r="AB15" s="226"/>
    </row>
    <row r="16" spans="1:28" ht="15" x14ac:dyDescent="0.25">
      <c r="A16" s="194">
        <v>3</v>
      </c>
      <c r="B16" s="195" t="str">
        <f>'Orçamento Sintético'!D54</f>
        <v>RUA MANOEL MACHADO</v>
      </c>
      <c r="C16" s="270">
        <f>'Orçamento Sintético'!I54</f>
        <v>932505.09000000008</v>
      </c>
      <c r="D16" s="202">
        <f>C16/$C$90</f>
        <v>5.4468434141410178E-2</v>
      </c>
      <c r="E16" s="206">
        <v>0.3</v>
      </c>
      <c r="F16" s="207">
        <f>E16*$C$16</f>
        <v>279751.527</v>
      </c>
      <c r="G16" s="206">
        <v>0.3</v>
      </c>
      <c r="H16" s="207">
        <f>G16*$C$16</f>
        <v>279751.527</v>
      </c>
      <c r="I16" s="206">
        <v>0.4</v>
      </c>
      <c r="J16" s="207">
        <f>I16*$C$16</f>
        <v>373002.03600000008</v>
      </c>
      <c r="K16" s="206"/>
      <c r="L16" s="223"/>
      <c r="M16" s="206"/>
      <c r="N16" s="223"/>
      <c r="O16" s="242"/>
      <c r="P16" s="223"/>
      <c r="Q16" s="242"/>
      <c r="R16" s="223"/>
      <c r="S16" s="242"/>
      <c r="T16" s="223"/>
      <c r="U16" s="242"/>
      <c r="V16" s="223"/>
      <c r="W16" s="242"/>
      <c r="X16" s="223"/>
      <c r="Y16" s="242"/>
      <c r="Z16" s="197"/>
      <c r="AA16" s="206"/>
      <c r="AB16" s="223"/>
    </row>
    <row r="17" spans="1:28" ht="6" customHeight="1" x14ac:dyDescent="0.25">
      <c r="A17" s="185"/>
      <c r="B17" s="186"/>
      <c r="C17" s="200"/>
      <c r="D17" s="202"/>
      <c r="E17" s="256"/>
      <c r="F17" s="257" t="s">
        <v>867</v>
      </c>
      <c r="G17" s="258"/>
      <c r="H17" s="259"/>
      <c r="I17" s="258"/>
      <c r="J17" s="260"/>
      <c r="K17" s="213"/>
      <c r="L17" s="224"/>
      <c r="M17" s="215"/>
      <c r="N17" s="227"/>
      <c r="O17" s="243"/>
      <c r="P17" s="227"/>
      <c r="Q17" s="243"/>
      <c r="R17" s="227"/>
      <c r="S17" s="243"/>
      <c r="T17" s="227"/>
      <c r="U17" s="243"/>
      <c r="V17" s="227"/>
      <c r="W17" s="243"/>
      <c r="X17" s="227"/>
      <c r="Y17" s="243"/>
      <c r="Z17" s="199"/>
      <c r="AA17" s="213"/>
      <c r="AB17" s="224"/>
    </row>
    <row r="18" spans="1:28" ht="14.25" customHeight="1" x14ac:dyDescent="0.25">
      <c r="A18" s="194">
        <v>4</v>
      </c>
      <c r="B18" s="195" t="str">
        <f>'Orçamento Sintético'!D76</f>
        <v>RUA 7 DE SETEMBRO</v>
      </c>
      <c r="C18" s="270">
        <f>'Orçamento Sintético'!I76</f>
        <v>87014.19</v>
      </c>
      <c r="D18" s="202">
        <f>C18/$C$90</f>
        <v>5.0825745920412635E-3</v>
      </c>
      <c r="E18" s="208"/>
      <c r="F18" s="209"/>
      <c r="G18" s="206">
        <v>0.5</v>
      </c>
      <c r="H18" s="223">
        <f>G18*$C$18</f>
        <v>43507.095000000001</v>
      </c>
      <c r="I18" s="206">
        <v>0.5</v>
      </c>
      <c r="J18" s="223">
        <f>I18*$C$18</f>
        <v>43507.095000000001</v>
      </c>
      <c r="K18" s="206"/>
      <c r="L18" s="223"/>
      <c r="M18" s="206"/>
      <c r="N18" s="223"/>
      <c r="O18" s="242"/>
      <c r="P18" s="223"/>
      <c r="Q18" s="242"/>
      <c r="R18" s="223"/>
      <c r="S18" s="242"/>
      <c r="T18" s="223"/>
      <c r="U18" s="242"/>
      <c r="V18" s="223"/>
      <c r="W18" s="242"/>
      <c r="X18" s="223"/>
      <c r="Y18" s="242"/>
      <c r="Z18" s="197"/>
      <c r="AA18" s="238"/>
      <c r="AB18" s="224"/>
    </row>
    <row r="19" spans="1:28" ht="6.75" customHeight="1" x14ac:dyDescent="0.25">
      <c r="A19" s="185"/>
      <c r="B19" s="186"/>
      <c r="C19" s="200"/>
      <c r="D19" s="202"/>
      <c r="E19" s="208"/>
      <c r="F19" s="209"/>
      <c r="G19" s="258"/>
      <c r="H19" s="260"/>
      <c r="I19" s="258"/>
      <c r="J19" s="260"/>
      <c r="K19" s="213"/>
      <c r="L19" s="224"/>
      <c r="M19" s="213"/>
      <c r="N19" s="224"/>
      <c r="O19" s="244"/>
      <c r="P19" s="224"/>
      <c r="Q19" s="244"/>
      <c r="R19" s="224"/>
      <c r="S19" s="244"/>
      <c r="T19" s="224"/>
      <c r="U19" s="244"/>
      <c r="V19" s="224"/>
      <c r="W19" s="244"/>
      <c r="X19" s="224"/>
      <c r="Y19" s="244"/>
      <c r="Z19" s="198"/>
      <c r="AA19" s="213"/>
      <c r="AB19" s="224"/>
    </row>
    <row r="20" spans="1:28" ht="14.25" customHeight="1" x14ac:dyDescent="0.25">
      <c r="A20" s="194">
        <v>5</v>
      </c>
      <c r="B20" s="195" t="str">
        <f>'Orçamento Sintético'!D97</f>
        <v>TV.CASTILHO FRANÇA</v>
      </c>
      <c r="C20" s="270">
        <f>'Orçamento Sintético'!I97</f>
        <v>408646.93000000005</v>
      </c>
      <c r="D20" s="202">
        <f>C20/$C$90</f>
        <v>2.3869422947379787E-2</v>
      </c>
      <c r="E20" s="208"/>
      <c r="F20" s="209"/>
      <c r="G20" s="206"/>
      <c r="H20" s="207"/>
      <c r="I20" s="206">
        <v>0.3</v>
      </c>
      <c r="J20" s="223">
        <f>I20*$C$20</f>
        <v>122594.07900000001</v>
      </c>
      <c r="K20" s="206">
        <v>0.4</v>
      </c>
      <c r="L20" s="223">
        <f>K20*$C$20</f>
        <v>163458.77200000003</v>
      </c>
      <c r="M20" s="206">
        <v>0.3</v>
      </c>
      <c r="N20" s="223">
        <f>M20*$C$20</f>
        <v>122594.07900000001</v>
      </c>
      <c r="O20" s="244"/>
      <c r="P20" s="224"/>
      <c r="Q20" s="244"/>
      <c r="R20" s="224"/>
      <c r="S20" s="244"/>
      <c r="T20" s="224"/>
      <c r="U20" s="244"/>
      <c r="V20" s="224"/>
      <c r="W20" s="244"/>
      <c r="X20" s="224"/>
      <c r="Y20" s="244"/>
      <c r="Z20" s="198"/>
      <c r="AA20" s="238"/>
      <c r="AB20" s="224"/>
    </row>
    <row r="21" spans="1:28" ht="6" customHeight="1" x14ac:dyDescent="0.25">
      <c r="A21" s="185"/>
      <c r="B21" s="186"/>
      <c r="C21" s="200"/>
      <c r="D21" s="202"/>
      <c r="E21" s="208"/>
      <c r="F21" s="209"/>
      <c r="G21" s="213"/>
      <c r="H21" s="214"/>
      <c r="I21" s="258"/>
      <c r="J21" s="260"/>
      <c r="K21" s="258"/>
      <c r="L21" s="260"/>
      <c r="M21" s="258"/>
      <c r="N21" s="260"/>
      <c r="O21" s="244"/>
      <c r="P21" s="224"/>
      <c r="Q21" s="244"/>
      <c r="R21" s="224"/>
      <c r="S21" s="244"/>
      <c r="T21" s="224"/>
      <c r="U21" s="244"/>
      <c r="V21" s="224"/>
      <c r="W21" s="244"/>
      <c r="X21" s="224"/>
      <c r="Y21" s="244"/>
      <c r="Z21" s="198"/>
      <c r="AA21" s="213"/>
      <c r="AB21" s="224"/>
    </row>
    <row r="22" spans="1:28" ht="15" x14ac:dyDescent="0.25">
      <c r="A22" s="194">
        <v>6</v>
      </c>
      <c r="B22" s="195" t="str">
        <f>'Orçamento Sintético'!D113</f>
        <v>RUA LUIZA FRAZÃO</v>
      </c>
      <c r="C22" s="270">
        <f>'Orçamento Sintético'!I113</f>
        <v>758897.39</v>
      </c>
      <c r="D22" s="202">
        <f>C22/$C$90</f>
        <v>4.4327857242369657E-2</v>
      </c>
      <c r="E22" s="208"/>
      <c r="F22" s="209"/>
      <c r="G22" s="217"/>
      <c r="H22" s="218"/>
      <c r="I22" s="238"/>
      <c r="J22" s="224"/>
      <c r="K22" s="206">
        <v>0.25</v>
      </c>
      <c r="L22" s="223">
        <f>K22*$C$22</f>
        <v>189724.3475</v>
      </c>
      <c r="M22" s="206">
        <v>0.25</v>
      </c>
      <c r="N22" s="223">
        <f>M22*$C$22</f>
        <v>189724.3475</v>
      </c>
      <c r="O22" s="206">
        <v>0.25</v>
      </c>
      <c r="P22" s="223">
        <f>O22*$C$22</f>
        <v>189724.3475</v>
      </c>
      <c r="Q22" s="206">
        <v>0.25</v>
      </c>
      <c r="R22" s="223">
        <f>Q22*$C$22</f>
        <v>189724.3475</v>
      </c>
      <c r="S22" s="242"/>
      <c r="T22" s="223"/>
      <c r="U22" s="242"/>
      <c r="V22" s="223"/>
      <c r="W22" s="242"/>
      <c r="X22" s="223"/>
      <c r="Y22" s="242"/>
      <c r="Z22" s="197"/>
      <c r="AA22" s="238"/>
      <c r="AB22" s="224"/>
    </row>
    <row r="23" spans="1:28" ht="6" customHeight="1" x14ac:dyDescent="0.25">
      <c r="A23" s="185"/>
      <c r="B23" s="186"/>
      <c r="C23" s="200"/>
      <c r="D23" s="202"/>
      <c r="E23" s="208"/>
      <c r="F23" s="209"/>
      <c r="G23" s="217"/>
      <c r="H23" s="219"/>
      <c r="I23" s="213"/>
      <c r="J23" s="224"/>
      <c r="K23" s="258"/>
      <c r="L23" s="260"/>
      <c r="M23" s="258"/>
      <c r="N23" s="260"/>
      <c r="O23" s="258"/>
      <c r="P23" s="260"/>
      <c r="Q23" s="258"/>
      <c r="R23" s="260"/>
      <c r="S23" s="244"/>
      <c r="T23" s="224"/>
      <c r="U23" s="244"/>
      <c r="V23" s="224"/>
      <c r="W23" s="244"/>
      <c r="X23" s="224"/>
      <c r="Y23" s="244"/>
      <c r="Z23" s="198"/>
      <c r="AA23" s="213"/>
      <c r="AB23" s="224"/>
    </row>
    <row r="24" spans="1:28" ht="15" x14ac:dyDescent="0.25">
      <c r="A24" s="194">
        <v>7</v>
      </c>
      <c r="B24" s="195" t="str">
        <f>'Orçamento Sintético'!D134</f>
        <v>ESTRADA DA PROJETA 2</v>
      </c>
      <c r="C24" s="270">
        <f>'Orçamento Sintético'!I134</f>
        <v>1481539.29</v>
      </c>
      <c r="D24" s="202">
        <f>C24/$C$90</f>
        <v>8.6537999749981623E-2</v>
      </c>
      <c r="E24" s="208"/>
      <c r="F24" s="209"/>
      <c r="G24" s="217"/>
      <c r="H24" s="218"/>
      <c r="I24" s="236"/>
      <c r="J24" s="225"/>
      <c r="K24" s="206">
        <v>0.25</v>
      </c>
      <c r="L24" s="223">
        <f>K24*$C$24</f>
        <v>370384.82250000001</v>
      </c>
      <c r="M24" s="206">
        <v>0.25</v>
      </c>
      <c r="N24" s="223">
        <f>M24*$C$24</f>
        <v>370384.82250000001</v>
      </c>
      <c r="O24" s="206">
        <v>0.25</v>
      </c>
      <c r="P24" s="223">
        <f>O24*$C$24</f>
        <v>370384.82250000001</v>
      </c>
      <c r="Q24" s="206">
        <v>0.25</v>
      </c>
      <c r="R24" s="223">
        <f>Q24*$C$24</f>
        <v>370384.82250000001</v>
      </c>
      <c r="S24" s="242"/>
      <c r="T24" s="223"/>
      <c r="U24" s="242"/>
      <c r="V24" s="223"/>
      <c r="W24" s="242"/>
      <c r="X24" s="223"/>
      <c r="Y24" s="242"/>
      <c r="Z24" s="197"/>
      <c r="AA24" s="238"/>
      <c r="AB24" s="224"/>
    </row>
    <row r="25" spans="1:28" ht="6" customHeight="1" x14ac:dyDescent="0.25">
      <c r="A25" s="185"/>
      <c r="B25" s="186"/>
      <c r="C25" s="200"/>
      <c r="D25" s="202"/>
      <c r="E25" s="208"/>
      <c r="F25" s="209"/>
      <c r="G25" s="217"/>
      <c r="H25" s="219"/>
      <c r="I25" s="237"/>
      <c r="J25" s="222"/>
      <c r="K25" s="258"/>
      <c r="L25" s="260"/>
      <c r="M25" s="258"/>
      <c r="N25" s="260"/>
      <c r="O25" s="258"/>
      <c r="P25" s="260"/>
      <c r="Q25" s="258"/>
      <c r="R25" s="260"/>
      <c r="S25" s="244"/>
      <c r="T25" s="224"/>
      <c r="U25" s="244"/>
      <c r="V25" s="224"/>
      <c r="W25" s="244"/>
      <c r="X25" s="224"/>
      <c r="Y25" s="244"/>
      <c r="Z25" s="198"/>
      <c r="AA25" s="213"/>
      <c r="AB25" s="224"/>
    </row>
    <row r="26" spans="1:28" ht="15.75" customHeight="1" x14ac:dyDescent="0.25">
      <c r="A26" s="194">
        <v>8</v>
      </c>
      <c r="B26" s="195" t="str">
        <f>'Orçamento Sintético'!D155</f>
        <v>RUA DIVA REBELO</v>
      </c>
      <c r="C26" s="270">
        <f>'Orçamento Sintético'!I155</f>
        <v>334328.11999999994</v>
      </c>
      <c r="D26" s="202">
        <f>C26/$C$90</f>
        <v>1.9528396553676157E-2</v>
      </c>
      <c r="E26" s="208"/>
      <c r="F26" s="209"/>
      <c r="G26" s="217"/>
      <c r="H26" s="219"/>
      <c r="I26" s="237"/>
      <c r="J26" s="222"/>
      <c r="K26" s="213"/>
      <c r="L26" s="224"/>
      <c r="M26" s="213"/>
      <c r="N26" s="224"/>
      <c r="O26" s="206">
        <v>0.3</v>
      </c>
      <c r="P26" s="223">
        <f>O26*$C$26</f>
        <v>100298.43599999997</v>
      </c>
      <c r="Q26" s="206">
        <v>0.3</v>
      </c>
      <c r="R26" s="223">
        <f>Q26*$C$26</f>
        <v>100298.43599999997</v>
      </c>
      <c r="S26" s="206">
        <v>0.4</v>
      </c>
      <c r="T26" s="223">
        <f>S26*$C$26</f>
        <v>133731.24799999999</v>
      </c>
      <c r="U26" s="244"/>
      <c r="V26" s="224"/>
      <c r="W26" s="244"/>
      <c r="X26" s="224"/>
      <c r="Y26" s="244"/>
      <c r="Z26" s="198"/>
      <c r="AA26" s="213"/>
      <c r="AB26" s="224"/>
    </row>
    <row r="27" spans="1:28" ht="6" customHeight="1" x14ac:dyDescent="0.25">
      <c r="A27" s="261"/>
      <c r="B27" s="262"/>
      <c r="C27" s="200"/>
      <c r="D27" s="202"/>
      <c r="E27" s="208"/>
      <c r="F27" s="209"/>
      <c r="G27" s="217"/>
      <c r="H27" s="219"/>
      <c r="I27" s="237"/>
      <c r="J27" s="222"/>
      <c r="K27" s="213"/>
      <c r="L27" s="224"/>
      <c r="M27" s="213"/>
      <c r="N27" s="224"/>
      <c r="O27" s="258"/>
      <c r="P27" s="260"/>
      <c r="Q27" s="258"/>
      <c r="R27" s="260"/>
      <c r="S27" s="267"/>
      <c r="T27" s="260"/>
      <c r="U27" s="244"/>
      <c r="V27" s="224"/>
      <c r="W27" s="244"/>
      <c r="X27" s="224"/>
      <c r="Y27" s="244"/>
      <c r="Z27" s="198"/>
      <c r="AA27" s="213"/>
      <c r="AB27" s="224"/>
    </row>
    <row r="28" spans="1:28" ht="15.75" customHeight="1" x14ac:dyDescent="0.25">
      <c r="A28" s="194">
        <v>9</v>
      </c>
      <c r="B28" s="195" t="str">
        <f>'Orçamento Sintético'!D176</f>
        <v>RUA FLORIANO GONÇALVES</v>
      </c>
      <c r="C28" s="270">
        <f>'Orçamento Sintético'!I176</f>
        <v>165017.71999999997</v>
      </c>
      <c r="D28" s="202">
        <f>C28/$C$90</f>
        <v>9.63882868884465E-3</v>
      </c>
      <c r="E28" s="208"/>
      <c r="F28" s="209"/>
      <c r="G28" s="217"/>
      <c r="H28" s="219"/>
      <c r="I28" s="237"/>
      <c r="J28" s="222"/>
      <c r="K28" s="213"/>
      <c r="L28" s="224"/>
      <c r="M28" s="213"/>
      <c r="N28" s="224"/>
      <c r="O28" s="213"/>
      <c r="P28" s="224"/>
      <c r="Q28" s="206">
        <v>0.5</v>
      </c>
      <c r="R28" s="223">
        <f>Q28*$C$28</f>
        <v>82508.859999999986</v>
      </c>
      <c r="S28" s="206">
        <v>0.5</v>
      </c>
      <c r="T28" s="223">
        <f>S28*$C$28</f>
        <v>82508.859999999986</v>
      </c>
      <c r="U28" s="244"/>
      <c r="V28" s="224"/>
      <c r="W28" s="244"/>
      <c r="X28" s="224"/>
      <c r="Y28" s="244"/>
      <c r="Z28" s="198"/>
      <c r="AA28" s="213"/>
      <c r="AB28" s="224"/>
    </row>
    <row r="29" spans="1:28" ht="6" customHeight="1" x14ac:dyDescent="0.25">
      <c r="A29" s="261"/>
      <c r="B29" s="262"/>
      <c r="C29" s="200"/>
      <c r="D29" s="202"/>
      <c r="E29" s="208"/>
      <c r="F29" s="209"/>
      <c r="G29" s="217"/>
      <c r="H29" s="219"/>
      <c r="I29" s="237"/>
      <c r="J29" s="222"/>
      <c r="K29" s="213"/>
      <c r="L29" s="224"/>
      <c r="M29" s="213"/>
      <c r="N29" s="224"/>
      <c r="O29" s="213"/>
      <c r="P29" s="224"/>
      <c r="Q29" s="258"/>
      <c r="R29" s="260"/>
      <c r="S29" s="267"/>
      <c r="T29" s="260"/>
      <c r="U29" s="244"/>
      <c r="V29" s="224"/>
      <c r="W29" s="244"/>
      <c r="X29" s="224"/>
      <c r="Y29" s="244"/>
      <c r="Z29" s="198"/>
      <c r="AA29" s="213"/>
      <c r="AB29" s="224"/>
    </row>
    <row r="30" spans="1:28" ht="15.75" customHeight="1" x14ac:dyDescent="0.25">
      <c r="A30" s="194">
        <v>10</v>
      </c>
      <c r="B30" s="195" t="str">
        <f>'Orçamento Sintético'!D197</f>
        <v>RUA MARIA ROSA</v>
      </c>
      <c r="C30" s="270">
        <f>'Orçamento Sintético'!I197</f>
        <v>1403354.8499999999</v>
      </c>
      <c r="D30" s="202">
        <f>C30/$C$90</f>
        <v>8.1971178542578835E-2</v>
      </c>
      <c r="E30" s="208"/>
      <c r="F30" s="209"/>
      <c r="G30" s="217"/>
      <c r="H30" s="219"/>
      <c r="I30" s="237"/>
      <c r="J30" s="222"/>
      <c r="K30" s="213"/>
      <c r="L30" s="224"/>
      <c r="M30" s="213"/>
      <c r="N30" s="224"/>
      <c r="O30" s="213"/>
      <c r="P30" s="224"/>
      <c r="Q30" s="213"/>
      <c r="R30" s="224"/>
      <c r="S30" s="206">
        <v>0.25</v>
      </c>
      <c r="T30" s="223">
        <f>S30*$C$30</f>
        <v>350838.71249999997</v>
      </c>
      <c r="U30" s="206">
        <v>0.25</v>
      </c>
      <c r="V30" s="223">
        <f>U30*$C$30</f>
        <v>350838.71249999997</v>
      </c>
      <c r="W30" s="206">
        <v>0.25</v>
      </c>
      <c r="X30" s="223">
        <f>W30*$C$30</f>
        <v>350838.71249999997</v>
      </c>
      <c r="Y30" s="206">
        <v>0.25</v>
      </c>
      <c r="Z30" s="223">
        <f>Y30*$C$30</f>
        <v>350838.71249999997</v>
      </c>
      <c r="AA30" s="213"/>
      <c r="AB30" s="224"/>
    </row>
    <row r="31" spans="1:28" ht="6" customHeight="1" x14ac:dyDescent="0.25">
      <c r="A31" s="261"/>
      <c r="B31" s="262"/>
      <c r="C31" s="200"/>
      <c r="D31" s="202"/>
      <c r="E31" s="208"/>
      <c r="F31" s="209"/>
      <c r="G31" s="217"/>
      <c r="H31" s="219"/>
      <c r="I31" s="237"/>
      <c r="J31" s="222"/>
      <c r="K31" s="213"/>
      <c r="L31" s="224"/>
      <c r="M31" s="213"/>
      <c r="N31" s="224"/>
      <c r="O31" s="213"/>
      <c r="P31" s="224"/>
      <c r="Q31" s="213"/>
      <c r="R31" s="224"/>
      <c r="S31" s="267"/>
      <c r="T31" s="260"/>
      <c r="U31" s="267"/>
      <c r="V31" s="260"/>
      <c r="W31" s="267"/>
      <c r="X31" s="260"/>
      <c r="Y31" s="267"/>
      <c r="Z31" s="260"/>
      <c r="AA31" s="213"/>
      <c r="AB31" s="224"/>
    </row>
    <row r="32" spans="1:28" ht="15.75" customHeight="1" x14ac:dyDescent="0.25">
      <c r="A32" s="194">
        <v>11</v>
      </c>
      <c r="B32" s="195" t="str">
        <f>'Orçamento Sintético'!D214</f>
        <v>RUA PARQUE INDUSTRIAL</v>
      </c>
      <c r="C32" s="270">
        <f>'Orçamento Sintético'!I214</f>
        <v>335854.57</v>
      </c>
      <c r="D32" s="202">
        <f>C32/$C$90</f>
        <v>1.9617557827096292E-2</v>
      </c>
      <c r="E32" s="208"/>
      <c r="F32" s="209"/>
      <c r="G32" s="217"/>
      <c r="H32" s="219"/>
      <c r="I32" s="237"/>
      <c r="J32" s="222"/>
      <c r="K32" s="213"/>
      <c r="L32" s="224"/>
      <c r="M32" s="213"/>
      <c r="N32" s="224"/>
      <c r="O32" s="213"/>
      <c r="P32" s="224"/>
      <c r="Q32" s="213"/>
      <c r="R32" s="224"/>
      <c r="S32" s="244"/>
      <c r="T32" s="224"/>
      <c r="U32" s="206">
        <v>0.3</v>
      </c>
      <c r="V32" s="223">
        <f>U32*$C$32</f>
        <v>100756.371</v>
      </c>
      <c r="W32" s="206">
        <v>0.4</v>
      </c>
      <c r="X32" s="223">
        <f>W32*$C$32</f>
        <v>134341.82800000001</v>
      </c>
      <c r="Y32" s="206">
        <v>0.3</v>
      </c>
      <c r="Z32" s="223">
        <f>Y32*$C$32</f>
        <v>100756.371</v>
      </c>
      <c r="AA32" s="213"/>
      <c r="AB32" s="224"/>
    </row>
    <row r="33" spans="1:28" ht="6" customHeight="1" x14ac:dyDescent="0.25">
      <c r="A33" s="261"/>
      <c r="B33" s="262"/>
      <c r="C33" s="200"/>
      <c r="D33" s="202"/>
      <c r="E33" s="208"/>
      <c r="F33" s="209"/>
      <c r="G33" s="217"/>
      <c r="H33" s="219"/>
      <c r="I33" s="237"/>
      <c r="J33" s="222"/>
      <c r="K33" s="213"/>
      <c r="L33" s="224"/>
      <c r="M33" s="213"/>
      <c r="N33" s="224"/>
      <c r="O33" s="213"/>
      <c r="P33" s="224"/>
      <c r="Q33" s="213"/>
      <c r="R33" s="224"/>
      <c r="S33" s="244"/>
      <c r="T33" s="224"/>
      <c r="U33" s="267"/>
      <c r="V33" s="260"/>
      <c r="W33" s="267"/>
      <c r="X33" s="260"/>
      <c r="Y33" s="267"/>
      <c r="Z33" s="260"/>
      <c r="AA33" s="213"/>
      <c r="AB33" s="224"/>
    </row>
    <row r="34" spans="1:28" ht="15.75" customHeight="1" x14ac:dyDescent="0.25">
      <c r="A34" s="194">
        <v>12</v>
      </c>
      <c r="B34" s="195" t="str">
        <f>'Orçamento Sintético'!D235</f>
        <v>PASS. RAIMUNDO PINHEIRO</v>
      </c>
      <c r="C34" s="270">
        <f>'Orçamento Sintético'!I235</f>
        <v>347172.16000000003</v>
      </c>
      <c r="D34" s="202">
        <f>C34/$C$90</f>
        <v>2.0278628112036488E-2</v>
      </c>
      <c r="E34" s="208"/>
      <c r="F34" s="209"/>
      <c r="G34" s="217"/>
      <c r="H34" s="219"/>
      <c r="I34" s="237"/>
      <c r="J34" s="222"/>
      <c r="K34" s="213"/>
      <c r="L34" s="224"/>
      <c r="M34" s="213"/>
      <c r="N34" s="224"/>
      <c r="O34" s="213"/>
      <c r="P34" s="224"/>
      <c r="Q34" s="213"/>
      <c r="R34" s="224"/>
      <c r="S34" s="244"/>
      <c r="T34" s="224"/>
      <c r="U34" s="244"/>
      <c r="V34" s="224"/>
      <c r="W34" s="206">
        <v>0.3</v>
      </c>
      <c r="X34" s="223">
        <f>W34*$C$34</f>
        <v>104151.648</v>
      </c>
      <c r="Y34" s="206">
        <v>0.3</v>
      </c>
      <c r="Z34" s="223">
        <f>Y34*$C$34</f>
        <v>104151.648</v>
      </c>
      <c r="AA34" s="206">
        <v>0.4</v>
      </c>
      <c r="AB34" s="223">
        <f>AA34*$C$34</f>
        <v>138868.86400000003</v>
      </c>
    </row>
    <row r="35" spans="1:28" ht="6" customHeight="1" x14ac:dyDescent="0.25">
      <c r="A35" s="261"/>
      <c r="B35" s="262"/>
      <c r="C35" s="200"/>
      <c r="D35" s="202"/>
      <c r="E35" s="208"/>
      <c r="F35" s="209"/>
      <c r="G35" s="217"/>
      <c r="H35" s="219"/>
      <c r="I35" s="237"/>
      <c r="J35" s="222"/>
      <c r="K35" s="213"/>
      <c r="L35" s="224"/>
      <c r="M35" s="213"/>
      <c r="N35" s="224"/>
      <c r="O35" s="213"/>
      <c r="P35" s="224"/>
      <c r="Q35" s="213"/>
      <c r="R35" s="224"/>
      <c r="S35" s="244"/>
      <c r="T35" s="224"/>
      <c r="U35" s="244"/>
      <c r="V35" s="224"/>
      <c r="W35" s="267"/>
      <c r="X35" s="260"/>
      <c r="Y35" s="267"/>
      <c r="Z35" s="260"/>
      <c r="AA35" s="267"/>
      <c r="AB35" s="260"/>
    </row>
    <row r="36" spans="1:28" ht="15.75" customHeight="1" x14ac:dyDescent="0.25">
      <c r="A36" s="194">
        <v>13</v>
      </c>
      <c r="B36" s="195" t="str">
        <f>'Orçamento Sintético'!D256</f>
        <v>RUA MARIO CURICA</v>
      </c>
      <c r="C36" s="270">
        <f>'Orçamento Sintético'!I256</f>
        <v>532305.41</v>
      </c>
      <c r="D36" s="202">
        <f>C36/$C$90</f>
        <v>3.1092422420666187E-2</v>
      </c>
      <c r="E36" s="208"/>
      <c r="F36" s="209"/>
      <c r="G36" s="217"/>
      <c r="H36" s="219"/>
      <c r="I36" s="237"/>
      <c r="J36" s="222"/>
      <c r="K36" s="213"/>
      <c r="L36" s="224"/>
      <c r="M36" s="213"/>
      <c r="N36" s="224"/>
      <c r="O36" s="213"/>
      <c r="P36" s="224"/>
      <c r="Q36" s="213"/>
      <c r="R36" s="224"/>
      <c r="S36" s="244"/>
      <c r="T36" s="224"/>
      <c r="U36" s="206">
        <v>0.25</v>
      </c>
      <c r="V36" s="223">
        <f>U36*$C$36</f>
        <v>133076.35250000001</v>
      </c>
      <c r="W36" s="206">
        <v>0.25</v>
      </c>
      <c r="X36" s="223">
        <f>W36*$C$36</f>
        <v>133076.35250000001</v>
      </c>
      <c r="Y36" s="206">
        <v>0.25</v>
      </c>
      <c r="Z36" s="223">
        <f>Y36*$C$36</f>
        <v>133076.35250000001</v>
      </c>
      <c r="AA36" s="206">
        <v>0.25</v>
      </c>
      <c r="AB36" s="223">
        <f>AA36*$C$36</f>
        <v>133076.35250000001</v>
      </c>
    </row>
    <row r="37" spans="1:28" ht="6" customHeight="1" x14ac:dyDescent="0.25">
      <c r="A37" s="261"/>
      <c r="B37" s="262"/>
      <c r="C37" s="200"/>
      <c r="D37" s="202"/>
      <c r="E37" s="208"/>
      <c r="F37" s="209"/>
      <c r="G37" s="217"/>
      <c r="H37" s="219"/>
      <c r="I37" s="237"/>
      <c r="J37" s="222"/>
      <c r="K37" s="213"/>
      <c r="L37" s="224"/>
      <c r="M37" s="213"/>
      <c r="N37" s="224"/>
      <c r="O37" s="213"/>
      <c r="P37" s="224"/>
      <c r="Q37" s="213"/>
      <c r="R37" s="224"/>
      <c r="S37" s="244"/>
      <c r="T37" s="224"/>
      <c r="U37" s="267"/>
      <c r="V37" s="260"/>
      <c r="W37" s="267"/>
      <c r="X37" s="260"/>
      <c r="Y37" s="267"/>
      <c r="Z37" s="260"/>
      <c r="AA37" s="267"/>
      <c r="AB37" s="260"/>
    </row>
    <row r="38" spans="1:28" ht="15.75" customHeight="1" x14ac:dyDescent="0.25">
      <c r="A38" s="194">
        <v>14</v>
      </c>
      <c r="B38" s="195" t="str">
        <f>'Orçamento Sintético'!D272</f>
        <v>RUA FRANCISCO JOSÉ DA ROCHA</v>
      </c>
      <c r="C38" s="270">
        <f>'Orçamento Sintético'!I272</f>
        <v>491657.99</v>
      </c>
      <c r="D38" s="202">
        <f>C38/$C$90</f>
        <v>2.8718171231015052E-2</v>
      </c>
      <c r="E38" s="208"/>
      <c r="F38" s="209"/>
      <c r="G38" s="217"/>
      <c r="H38" s="219"/>
      <c r="I38" s="237"/>
      <c r="J38" s="222"/>
      <c r="K38" s="213"/>
      <c r="L38" s="224"/>
      <c r="M38" s="213"/>
      <c r="N38" s="224"/>
      <c r="O38" s="213"/>
      <c r="P38" s="224"/>
      <c r="Q38" s="213"/>
      <c r="R38" s="224"/>
      <c r="S38" s="206">
        <v>0.3</v>
      </c>
      <c r="T38" s="223">
        <f>S38*$C$38</f>
        <v>147497.397</v>
      </c>
      <c r="U38" s="206">
        <v>0.4</v>
      </c>
      <c r="V38" s="223">
        <f>U38*$C$38</f>
        <v>196663.196</v>
      </c>
      <c r="W38" s="206">
        <v>0.3</v>
      </c>
      <c r="X38" s="223">
        <f>W38*$C$38</f>
        <v>147497.397</v>
      </c>
      <c r="Y38" s="244"/>
      <c r="Z38" s="198"/>
      <c r="AA38" s="244"/>
      <c r="AB38" s="224"/>
    </row>
    <row r="39" spans="1:28" ht="6" customHeight="1" x14ac:dyDescent="0.25">
      <c r="A39" s="261"/>
      <c r="B39" s="262"/>
      <c r="C39" s="200"/>
      <c r="D39" s="202"/>
      <c r="E39" s="208"/>
      <c r="F39" s="209"/>
      <c r="G39" s="217"/>
      <c r="H39" s="219"/>
      <c r="I39" s="237"/>
      <c r="J39" s="222"/>
      <c r="K39" s="213"/>
      <c r="L39" s="224"/>
      <c r="M39" s="213"/>
      <c r="N39" s="224"/>
      <c r="O39" s="213"/>
      <c r="P39" s="224"/>
      <c r="Q39" s="213"/>
      <c r="R39" s="224"/>
      <c r="S39" s="267"/>
      <c r="T39" s="260"/>
      <c r="U39" s="267"/>
      <c r="V39" s="260"/>
      <c r="W39" s="267"/>
      <c r="X39" s="260"/>
      <c r="Y39" s="244"/>
      <c r="Z39" s="198"/>
      <c r="AA39" s="244"/>
      <c r="AB39" s="224"/>
    </row>
    <row r="40" spans="1:28" ht="15.75" customHeight="1" x14ac:dyDescent="0.25">
      <c r="A40" s="194">
        <v>15</v>
      </c>
      <c r="B40" s="195" t="str">
        <f>'Orçamento Sintético'!D293</f>
        <v>RUA BOA VISTA</v>
      </c>
      <c r="C40" s="270">
        <f>'Orçamento Sintético'!I293</f>
        <v>944323.89999999991</v>
      </c>
      <c r="D40" s="202">
        <f>C40/$C$90</f>
        <v>5.5158781122910117E-2</v>
      </c>
      <c r="E40" s="208"/>
      <c r="F40" s="209"/>
      <c r="G40" s="217"/>
      <c r="H40" s="219"/>
      <c r="I40" s="237"/>
      <c r="J40" s="222"/>
      <c r="K40" s="206"/>
      <c r="L40" s="223"/>
      <c r="M40" s="213"/>
      <c r="N40" s="224"/>
      <c r="O40" s="213"/>
      <c r="P40" s="224"/>
      <c r="Q40" s="213"/>
      <c r="R40" s="224"/>
      <c r="S40" s="244"/>
      <c r="T40" s="224"/>
      <c r="U40" s="206">
        <v>0.25</v>
      </c>
      <c r="V40" s="223">
        <f>U40*$C$40</f>
        <v>236080.97499999998</v>
      </c>
      <c r="W40" s="206">
        <v>0.25</v>
      </c>
      <c r="X40" s="223">
        <f>W40*$C$40</f>
        <v>236080.97499999998</v>
      </c>
      <c r="Y40" s="206">
        <v>0.25</v>
      </c>
      <c r="Z40" s="223">
        <f>Y40*$C$40</f>
        <v>236080.97499999998</v>
      </c>
      <c r="AA40" s="206">
        <v>0.25</v>
      </c>
      <c r="AB40" s="223">
        <f>AA40*$C$40</f>
        <v>236080.97499999998</v>
      </c>
    </row>
    <row r="41" spans="1:28" ht="6" customHeight="1" x14ac:dyDescent="0.25">
      <c r="A41" s="261"/>
      <c r="B41" s="262"/>
      <c r="C41" s="200"/>
      <c r="D41" s="202"/>
      <c r="E41" s="208"/>
      <c r="F41" s="209"/>
      <c r="G41" s="217"/>
      <c r="H41" s="219"/>
      <c r="I41" s="237"/>
      <c r="J41" s="222"/>
      <c r="K41" s="213"/>
      <c r="L41" s="224"/>
      <c r="M41" s="213"/>
      <c r="N41" s="224"/>
      <c r="O41" s="213"/>
      <c r="P41" s="224"/>
      <c r="Q41" s="213"/>
      <c r="R41" s="224"/>
      <c r="S41" s="244"/>
      <c r="T41" s="224"/>
      <c r="U41" s="267"/>
      <c r="V41" s="260"/>
      <c r="W41" s="267"/>
      <c r="X41" s="260"/>
      <c r="Y41" s="267"/>
      <c r="Z41" s="260"/>
      <c r="AA41" s="267"/>
      <c r="AB41" s="260"/>
    </row>
    <row r="42" spans="1:28" ht="16.5" customHeight="1" x14ac:dyDescent="0.25">
      <c r="A42" s="194">
        <v>16</v>
      </c>
      <c r="B42" s="195" t="str">
        <f>'Orçamento Sintético'!D314</f>
        <v>RUA MAURICIO DE SOUZA</v>
      </c>
      <c r="C42" s="270">
        <f>'Orçamento Sintético'!I314</f>
        <v>507469.66000000003</v>
      </c>
      <c r="D42" s="202">
        <f>C42/$C$90</f>
        <v>2.9641744641279989E-2</v>
      </c>
      <c r="E42" s="208"/>
      <c r="F42" s="209"/>
      <c r="G42" s="217"/>
      <c r="H42" s="219"/>
      <c r="I42" s="237"/>
      <c r="J42" s="222"/>
      <c r="K42" s="206">
        <v>0.25</v>
      </c>
      <c r="L42" s="223">
        <f>K42*$C$42</f>
        <v>126867.41500000001</v>
      </c>
      <c r="M42" s="206">
        <v>0.25</v>
      </c>
      <c r="N42" s="223">
        <f>M42*$C$42</f>
        <v>126867.41500000001</v>
      </c>
      <c r="O42" s="206">
        <v>0.25</v>
      </c>
      <c r="P42" s="223">
        <f>O42*$C$42</f>
        <v>126867.41500000001</v>
      </c>
      <c r="Q42" s="206">
        <v>0.25</v>
      </c>
      <c r="R42" s="223">
        <f>Q42*$C$42</f>
        <v>126867.41500000001</v>
      </c>
      <c r="S42" s="244"/>
      <c r="T42" s="224"/>
      <c r="U42" s="244"/>
      <c r="V42" s="224"/>
      <c r="W42" s="244"/>
      <c r="X42" s="224"/>
      <c r="Y42" s="244"/>
      <c r="Z42" s="198"/>
      <c r="AA42" s="244"/>
      <c r="AB42" s="224"/>
    </row>
    <row r="43" spans="1:28" ht="6" customHeight="1" x14ac:dyDescent="0.25">
      <c r="A43" s="261"/>
      <c r="B43" s="262"/>
      <c r="C43" s="200"/>
      <c r="D43" s="202"/>
      <c r="E43" s="208"/>
      <c r="F43" s="209"/>
      <c r="G43" s="217"/>
      <c r="H43" s="219"/>
      <c r="I43" s="237"/>
      <c r="J43" s="222"/>
      <c r="K43" s="258"/>
      <c r="L43" s="260"/>
      <c r="M43" s="258"/>
      <c r="N43" s="260"/>
      <c r="O43" s="258"/>
      <c r="P43" s="260"/>
      <c r="Q43" s="258"/>
      <c r="R43" s="260"/>
      <c r="S43" s="244"/>
      <c r="T43" s="224"/>
      <c r="U43" s="244"/>
      <c r="V43" s="224"/>
      <c r="W43" s="244"/>
      <c r="X43" s="224"/>
      <c r="Y43" s="244"/>
      <c r="Z43" s="198"/>
      <c r="AA43" s="244"/>
      <c r="AB43" s="224"/>
    </row>
    <row r="44" spans="1:28" ht="15.75" customHeight="1" x14ac:dyDescent="0.25">
      <c r="A44" s="194">
        <v>17</v>
      </c>
      <c r="B44" s="195" t="str">
        <f>'Orçamento Sintético'!D337</f>
        <v>RUA SÃO JOÃO BATISTA</v>
      </c>
      <c r="C44" s="270">
        <f>'Orçamento Sintético'!I337</f>
        <v>490306.7</v>
      </c>
      <c r="D44" s="202">
        <f>C44/$C$90</f>
        <v>2.8639241205688382E-2</v>
      </c>
      <c r="E44" s="206">
        <v>0.25</v>
      </c>
      <c r="F44" s="207">
        <f>E44*$C$44</f>
        <v>122576.675</v>
      </c>
      <c r="G44" s="206">
        <v>0.25</v>
      </c>
      <c r="H44" s="207">
        <f>G44*$C$44</f>
        <v>122576.675</v>
      </c>
      <c r="I44" s="206">
        <v>0.25</v>
      </c>
      <c r="J44" s="207">
        <f>I44*$C$44</f>
        <v>122576.675</v>
      </c>
      <c r="K44" s="206">
        <v>0.25</v>
      </c>
      <c r="L44" s="207">
        <f>K44*$C$44</f>
        <v>122576.675</v>
      </c>
      <c r="M44" s="213"/>
      <c r="N44" s="224"/>
      <c r="O44" s="213"/>
      <c r="P44" s="224"/>
      <c r="Q44" s="213"/>
      <c r="R44" s="224"/>
      <c r="S44" s="244"/>
      <c r="T44" s="224"/>
      <c r="U44" s="244"/>
      <c r="V44" s="224"/>
      <c r="W44" s="244"/>
      <c r="X44" s="224"/>
      <c r="Y44" s="244"/>
      <c r="Z44" s="198"/>
      <c r="AA44" s="244"/>
      <c r="AB44" s="224"/>
    </row>
    <row r="45" spans="1:28" ht="5.25" customHeight="1" x14ac:dyDescent="0.25">
      <c r="A45" s="261"/>
      <c r="B45" s="262"/>
      <c r="C45" s="200"/>
      <c r="D45" s="202"/>
      <c r="E45" s="256"/>
      <c r="F45" s="257" t="s">
        <v>867</v>
      </c>
      <c r="G45" s="256"/>
      <c r="H45" s="257" t="s">
        <v>867</v>
      </c>
      <c r="I45" s="256"/>
      <c r="J45" s="257" t="s">
        <v>867</v>
      </c>
      <c r="K45" s="256"/>
      <c r="L45" s="257" t="s">
        <v>867</v>
      </c>
      <c r="M45" s="213"/>
      <c r="N45" s="224"/>
      <c r="O45" s="213"/>
      <c r="P45" s="224"/>
      <c r="Q45" s="213"/>
      <c r="R45" s="224"/>
      <c r="S45" s="244"/>
      <c r="T45" s="224"/>
      <c r="U45" s="244"/>
      <c r="V45" s="224"/>
      <c r="W45" s="244"/>
      <c r="X45" s="224"/>
      <c r="Y45" s="244"/>
      <c r="Z45" s="198"/>
      <c r="AA45" s="244"/>
      <c r="AB45" s="224"/>
    </row>
    <row r="46" spans="1:28" ht="15.75" customHeight="1" x14ac:dyDescent="0.25">
      <c r="A46" s="194">
        <v>18</v>
      </c>
      <c r="B46" s="195" t="str">
        <f>'Orçamento Sintético'!D357</f>
        <v>RUA SANTANA</v>
      </c>
      <c r="C46" s="270">
        <f>'Orçamento Sintético'!I357</f>
        <v>478177.2</v>
      </c>
      <c r="D46" s="202">
        <f>C46/$C$90</f>
        <v>2.7930746550803191E-2</v>
      </c>
      <c r="E46" s="215"/>
      <c r="F46" s="216"/>
      <c r="G46" s="215"/>
      <c r="H46" s="216"/>
      <c r="I46" s="215"/>
      <c r="J46" s="227"/>
      <c r="K46" s="215"/>
      <c r="L46" s="227"/>
      <c r="M46" s="206">
        <v>0.25</v>
      </c>
      <c r="N46" s="223">
        <f>M46*$C$46</f>
        <v>119544.3</v>
      </c>
      <c r="O46" s="206">
        <v>0.25</v>
      </c>
      <c r="P46" s="223">
        <f>O46*$C$46</f>
        <v>119544.3</v>
      </c>
      <c r="Q46" s="206">
        <v>0.25</v>
      </c>
      <c r="R46" s="223">
        <f>Q46*$C$46</f>
        <v>119544.3</v>
      </c>
      <c r="S46" s="206">
        <v>0.25</v>
      </c>
      <c r="T46" s="223">
        <f>S46*$C$46</f>
        <v>119544.3</v>
      </c>
      <c r="U46" s="244"/>
      <c r="V46" s="224"/>
      <c r="W46" s="244"/>
      <c r="X46" s="224"/>
      <c r="Y46" s="244"/>
      <c r="Z46" s="198"/>
      <c r="AA46" s="244"/>
      <c r="AB46" s="224"/>
    </row>
    <row r="47" spans="1:28" ht="6" customHeight="1" x14ac:dyDescent="0.25">
      <c r="A47" s="185"/>
      <c r="B47" s="186"/>
      <c r="C47" s="200"/>
      <c r="D47" s="202"/>
      <c r="E47" s="215"/>
      <c r="F47" s="216"/>
      <c r="G47" s="215"/>
      <c r="H47" s="216"/>
      <c r="I47" s="215"/>
      <c r="J47" s="227"/>
      <c r="K47" s="215"/>
      <c r="L47" s="227"/>
      <c r="M47" s="258"/>
      <c r="N47" s="260"/>
      <c r="O47" s="258"/>
      <c r="P47" s="260"/>
      <c r="Q47" s="258"/>
      <c r="R47" s="260"/>
      <c r="S47" s="258"/>
      <c r="T47" s="260"/>
      <c r="U47" s="244"/>
      <c r="V47" s="224"/>
      <c r="W47" s="244"/>
      <c r="X47" s="224"/>
      <c r="Y47" s="244"/>
      <c r="Z47" s="198"/>
      <c r="AA47" s="244"/>
      <c r="AB47" s="224"/>
    </row>
    <row r="48" spans="1:28" ht="15.75" customHeight="1" x14ac:dyDescent="0.25">
      <c r="A48" s="194">
        <v>19</v>
      </c>
      <c r="B48" s="195" t="str">
        <f>'Orçamento Sintético'!D373</f>
        <v xml:space="preserve">RUA LOURENÇO BORGES </v>
      </c>
      <c r="C48" s="270">
        <f>'Orçamento Sintético'!I373</f>
        <v>322638</v>
      </c>
      <c r="D48" s="202">
        <f>C48/$C$90</f>
        <v>1.8845566467113113E-2</v>
      </c>
      <c r="E48" s="215"/>
      <c r="F48" s="216"/>
      <c r="G48" s="215"/>
      <c r="H48" s="216"/>
      <c r="I48" s="215"/>
      <c r="J48" s="227"/>
      <c r="K48" s="215"/>
      <c r="L48" s="227"/>
      <c r="M48" s="213"/>
      <c r="N48" s="224"/>
      <c r="O48" s="213"/>
      <c r="P48" s="224"/>
      <c r="Q48" s="213"/>
      <c r="R48" s="224"/>
      <c r="S48" s="244"/>
      <c r="T48" s="224"/>
      <c r="U48" s="244"/>
      <c r="V48" s="224"/>
      <c r="W48" s="206">
        <v>0.3</v>
      </c>
      <c r="X48" s="223">
        <f>W48*$C$48</f>
        <v>96791.4</v>
      </c>
      <c r="Y48" s="206">
        <v>0.4</v>
      </c>
      <c r="Z48" s="223">
        <f>Y48*$C$48</f>
        <v>129055.20000000001</v>
      </c>
      <c r="AA48" s="206">
        <v>0.3</v>
      </c>
      <c r="AB48" s="223">
        <f>AA48*$C$48</f>
        <v>96791.4</v>
      </c>
    </row>
    <row r="49" spans="1:28" ht="6" customHeight="1" x14ac:dyDescent="0.25">
      <c r="A49" s="261"/>
      <c r="B49" s="262"/>
      <c r="C49" s="200"/>
      <c r="D49" s="202"/>
      <c r="E49" s="215"/>
      <c r="F49" s="216"/>
      <c r="G49" s="215"/>
      <c r="H49" s="216"/>
      <c r="I49" s="215"/>
      <c r="J49" s="227"/>
      <c r="K49" s="215"/>
      <c r="L49" s="227"/>
      <c r="M49" s="213"/>
      <c r="N49" s="224"/>
      <c r="O49" s="213"/>
      <c r="P49" s="224"/>
      <c r="Q49" s="213"/>
      <c r="R49" s="224"/>
      <c r="S49" s="244"/>
      <c r="T49" s="224"/>
      <c r="U49" s="244"/>
      <c r="V49" s="224"/>
      <c r="W49" s="267"/>
      <c r="X49" s="260"/>
      <c r="Y49" s="267"/>
      <c r="Z49" s="260"/>
      <c r="AA49" s="267"/>
      <c r="AB49" s="260"/>
    </row>
    <row r="50" spans="1:28" ht="16.5" customHeight="1" x14ac:dyDescent="0.25">
      <c r="A50" s="194">
        <v>20</v>
      </c>
      <c r="B50" s="195" t="str">
        <f>'Orçamento Sintético'!D389</f>
        <v>RUA CAZUZA FARIAS DA COSTA</v>
      </c>
      <c r="C50" s="270">
        <f>'Orçamento Sintético'!I389</f>
        <v>498839.75</v>
      </c>
      <c r="D50" s="202">
        <f>C50/$C$90</f>
        <v>2.9137664085021255E-2</v>
      </c>
      <c r="E50" s="208"/>
      <c r="F50" s="209"/>
      <c r="G50" s="217"/>
      <c r="H50" s="219"/>
      <c r="I50" s="237"/>
      <c r="J50" s="222"/>
      <c r="K50" s="213"/>
      <c r="L50" s="224"/>
      <c r="M50" s="213"/>
      <c r="N50" s="224"/>
      <c r="O50" s="206">
        <v>0.25</v>
      </c>
      <c r="P50" s="223">
        <f>O50*$C$50</f>
        <v>124709.9375</v>
      </c>
      <c r="Q50" s="206">
        <v>0.25</v>
      </c>
      <c r="R50" s="223">
        <f>Q50*$C$50</f>
        <v>124709.9375</v>
      </c>
      <c r="S50" s="206">
        <v>0.25</v>
      </c>
      <c r="T50" s="223">
        <f>S50*$C$50</f>
        <v>124709.9375</v>
      </c>
      <c r="U50" s="206">
        <v>0.25</v>
      </c>
      <c r="V50" s="223">
        <f>U50*$C$50</f>
        <v>124709.9375</v>
      </c>
      <c r="W50" s="244"/>
      <c r="X50" s="224"/>
      <c r="Y50" s="244"/>
      <c r="Z50" s="198"/>
      <c r="AA50" s="213"/>
      <c r="AB50" s="224"/>
    </row>
    <row r="51" spans="1:28" ht="6" customHeight="1" x14ac:dyDescent="0.25">
      <c r="A51" s="261"/>
      <c r="B51" s="262"/>
      <c r="C51" s="200"/>
      <c r="D51" s="202"/>
      <c r="E51" s="208"/>
      <c r="F51" s="209"/>
      <c r="G51" s="217"/>
      <c r="H51" s="219"/>
      <c r="I51" s="237"/>
      <c r="J51" s="222"/>
      <c r="K51" s="213"/>
      <c r="L51" s="224"/>
      <c r="M51" s="213"/>
      <c r="N51" s="224"/>
      <c r="O51" s="329"/>
      <c r="P51" s="260"/>
      <c r="Q51" s="329"/>
      <c r="R51" s="260"/>
      <c r="S51" s="329"/>
      <c r="T51" s="260"/>
      <c r="U51" s="329"/>
      <c r="V51" s="260"/>
      <c r="W51" s="244"/>
      <c r="X51" s="224"/>
      <c r="Y51" s="244"/>
      <c r="Z51" s="198"/>
      <c r="AA51" s="213"/>
      <c r="AB51" s="224"/>
    </row>
    <row r="52" spans="1:28" ht="16.5" customHeight="1" x14ac:dyDescent="0.25">
      <c r="A52" s="293">
        <v>21</v>
      </c>
      <c r="B52" s="294" t="str">
        <f>'Orçamento Sintético'!D411</f>
        <v>RUA AFUÁ</v>
      </c>
      <c r="C52" s="270">
        <f>'Orçamento Sintético'!I411</f>
        <v>404986.88000000006</v>
      </c>
      <c r="D52" s="202">
        <f>C52/$C$90</f>
        <v>2.3655636240457613E-2</v>
      </c>
      <c r="E52" s="208"/>
      <c r="F52" s="209"/>
      <c r="G52" s="217"/>
      <c r="H52" s="219"/>
      <c r="I52" s="237"/>
      <c r="J52" s="222"/>
      <c r="K52" s="213"/>
      <c r="L52" s="224"/>
      <c r="M52" s="213"/>
      <c r="N52" s="224"/>
      <c r="O52" s="206"/>
      <c r="P52" s="223"/>
      <c r="Q52" s="206"/>
      <c r="R52" s="223"/>
      <c r="S52" s="206"/>
      <c r="T52" s="223"/>
      <c r="U52" s="206"/>
      <c r="V52" s="223"/>
      <c r="W52" s="206">
        <v>0.3</v>
      </c>
      <c r="X52" s="223">
        <f>W52*$C$52</f>
        <v>121496.06400000001</v>
      </c>
      <c r="Y52" s="206">
        <v>0.3</v>
      </c>
      <c r="Z52" s="223">
        <f>Y52*$C$52</f>
        <v>121496.06400000001</v>
      </c>
      <c r="AA52" s="206">
        <v>0.4</v>
      </c>
      <c r="AB52" s="223">
        <f>AA52*$C$52</f>
        <v>161994.75200000004</v>
      </c>
    </row>
    <row r="53" spans="1:28" ht="6" customHeight="1" x14ac:dyDescent="0.25">
      <c r="A53" s="261"/>
      <c r="B53" s="262"/>
      <c r="C53" s="200"/>
      <c r="D53" s="202"/>
      <c r="E53" s="208"/>
      <c r="F53" s="209"/>
      <c r="G53" s="217"/>
      <c r="H53" s="219"/>
      <c r="I53" s="237"/>
      <c r="J53" s="222"/>
      <c r="K53" s="213"/>
      <c r="L53" s="224"/>
      <c r="M53" s="213"/>
      <c r="N53" s="224"/>
      <c r="O53" s="206"/>
      <c r="P53" s="223"/>
      <c r="Q53" s="206"/>
      <c r="R53" s="223"/>
      <c r="S53" s="206"/>
      <c r="T53" s="223"/>
      <c r="U53" s="206"/>
      <c r="V53" s="223"/>
      <c r="W53" s="267"/>
      <c r="X53" s="260"/>
      <c r="Y53" s="267"/>
      <c r="Z53" s="260"/>
      <c r="AA53" s="267"/>
      <c r="AB53" s="260"/>
    </row>
    <row r="54" spans="1:28" ht="16.5" customHeight="1" x14ac:dyDescent="0.25">
      <c r="A54" s="293">
        <v>22</v>
      </c>
      <c r="B54" s="294" t="str">
        <f>'Orçamento Sintético'!D432</f>
        <v>RUA ÁREA VERDE 2</v>
      </c>
      <c r="C54" s="270">
        <f>'Orçamento Sintético'!I432</f>
        <v>485703.03</v>
      </c>
      <c r="D54" s="202">
        <f>C54/$C$90</f>
        <v>2.837033683305511E-2</v>
      </c>
      <c r="E54" s="208"/>
      <c r="F54" s="209"/>
      <c r="G54" s="217"/>
      <c r="H54" s="219"/>
      <c r="I54" s="206">
        <v>0.3</v>
      </c>
      <c r="J54" s="207">
        <f>I54*$C$54</f>
        <v>145710.90900000001</v>
      </c>
      <c r="K54" s="206">
        <v>0.4</v>
      </c>
      <c r="L54" s="207">
        <f>K54*$C$54</f>
        <v>194281.21200000003</v>
      </c>
      <c r="M54" s="206">
        <v>0.3</v>
      </c>
      <c r="N54" s="207">
        <f>M54*$C$54</f>
        <v>145710.90900000001</v>
      </c>
      <c r="O54" s="206"/>
      <c r="P54" s="223"/>
      <c r="Q54" s="206"/>
      <c r="R54" s="223"/>
      <c r="S54" s="206"/>
      <c r="T54" s="223"/>
      <c r="U54" s="206"/>
      <c r="V54" s="223"/>
      <c r="W54" s="244"/>
      <c r="X54" s="224"/>
      <c r="Y54" s="244"/>
      <c r="Z54" s="198"/>
      <c r="AA54" s="213"/>
      <c r="AB54" s="224"/>
    </row>
    <row r="55" spans="1:28" ht="6" customHeight="1" x14ac:dyDescent="0.25">
      <c r="A55" s="187"/>
      <c r="B55" s="188"/>
      <c r="C55" s="201"/>
      <c r="D55" s="203"/>
      <c r="E55" s="210"/>
      <c r="F55" s="211"/>
      <c r="G55" s="220"/>
      <c r="H55" s="219"/>
      <c r="I55" s="256"/>
      <c r="J55" s="257" t="s">
        <v>867</v>
      </c>
      <c r="K55" s="256"/>
      <c r="L55" s="257" t="s">
        <v>867</v>
      </c>
      <c r="M55" s="256"/>
      <c r="N55" s="257" t="s">
        <v>867</v>
      </c>
      <c r="O55" s="241"/>
      <c r="P55" s="226"/>
      <c r="Q55" s="241"/>
      <c r="R55" s="226"/>
      <c r="S55" s="241"/>
      <c r="T55" s="226"/>
      <c r="U55" s="241"/>
      <c r="V55" s="226"/>
      <c r="W55" s="241"/>
      <c r="X55" s="226"/>
      <c r="Y55" s="241"/>
      <c r="Z55" s="196"/>
      <c r="AA55" s="241"/>
      <c r="AB55" s="226"/>
    </row>
    <row r="56" spans="1:28" ht="15.75" customHeight="1" x14ac:dyDescent="0.25">
      <c r="A56" s="293">
        <v>23</v>
      </c>
      <c r="B56" s="321" t="str">
        <f>'Orçamento Sintético'!D454</f>
        <v>PASSAGEM CAJUAL</v>
      </c>
      <c r="C56" s="322">
        <f>'Orçamento Sintético'!I454</f>
        <v>228751.25</v>
      </c>
      <c r="D56" s="202">
        <f>C56/$C$90</f>
        <v>1.3361559662253697E-2</v>
      </c>
      <c r="E56" s="210"/>
      <c r="F56" s="209"/>
      <c r="G56" s="217"/>
      <c r="H56" s="219"/>
      <c r="I56" s="215"/>
      <c r="J56" s="227"/>
      <c r="K56" s="215"/>
      <c r="L56" s="227"/>
      <c r="M56" s="215"/>
      <c r="N56" s="227"/>
      <c r="O56" s="241"/>
      <c r="P56" s="226"/>
      <c r="Q56" s="241"/>
      <c r="R56" s="226"/>
      <c r="S56" s="241"/>
      <c r="T56" s="226"/>
      <c r="U56" s="241"/>
      <c r="V56" s="226"/>
      <c r="W56" s="241"/>
      <c r="X56" s="226"/>
      <c r="Y56" s="206">
        <v>0.5</v>
      </c>
      <c r="Z56" s="223">
        <f>Y56*$C$56</f>
        <v>114375.625</v>
      </c>
      <c r="AA56" s="206">
        <v>0.5</v>
      </c>
      <c r="AB56" s="223">
        <f>AA56*$C$56</f>
        <v>114375.625</v>
      </c>
    </row>
    <row r="57" spans="1:28" ht="6" customHeight="1" x14ac:dyDescent="0.25">
      <c r="A57" s="307"/>
      <c r="B57" s="188"/>
      <c r="C57" s="201"/>
      <c r="D57" s="203"/>
      <c r="E57" s="210"/>
      <c r="F57" s="211"/>
      <c r="G57" s="220"/>
      <c r="H57" s="219"/>
      <c r="I57" s="215"/>
      <c r="J57" s="227"/>
      <c r="K57" s="215"/>
      <c r="L57" s="227"/>
      <c r="M57" s="215"/>
      <c r="N57" s="227"/>
      <c r="O57" s="241"/>
      <c r="P57" s="226"/>
      <c r="Q57" s="241"/>
      <c r="R57" s="226"/>
      <c r="S57" s="241"/>
      <c r="T57" s="226"/>
      <c r="U57" s="241"/>
      <c r="V57" s="226"/>
      <c r="W57" s="241"/>
      <c r="X57" s="226"/>
      <c r="Y57" s="267"/>
      <c r="Z57" s="260"/>
      <c r="AA57" s="267"/>
      <c r="AB57" s="260"/>
    </row>
    <row r="58" spans="1:28" ht="15.75" customHeight="1" x14ac:dyDescent="0.25">
      <c r="A58" s="293">
        <v>24</v>
      </c>
      <c r="B58" s="321" t="str">
        <f>'Orçamento Sintético'!D471</f>
        <v>PASSAGEM SANTA CRUZ</v>
      </c>
      <c r="C58" s="322">
        <f>'Orçamento Sintético'!I471</f>
        <v>258931.88999999998</v>
      </c>
      <c r="D58" s="202">
        <f>C58/$C$90</f>
        <v>1.5124437119775788E-2</v>
      </c>
      <c r="E58" s="206">
        <v>0.3</v>
      </c>
      <c r="F58" s="207">
        <f>E58*$C$58</f>
        <v>77679.566999999995</v>
      </c>
      <c r="G58" s="206">
        <v>0.4</v>
      </c>
      <c r="H58" s="207">
        <f>G58*$C$58</f>
        <v>103572.75599999999</v>
      </c>
      <c r="I58" s="206">
        <v>0.3</v>
      </c>
      <c r="J58" s="207">
        <f>I58*$C$58</f>
        <v>77679.566999999995</v>
      </c>
      <c r="K58" s="215"/>
      <c r="L58" s="227"/>
      <c r="M58" s="215"/>
      <c r="N58" s="227"/>
      <c r="O58" s="241"/>
      <c r="P58" s="226"/>
      <c r="Q58" s="241"/>
      <c r="R58" s="226"/>
      <c r="S58" s="241"/>
      <c r="T58" s="226"/>
      <c r="U58" s="241"/>
      <c r="V58" s="226"/>
      <c r="W58" s="241"/>
      <c r="X58" s="226"/>
      <c r="Y58" s="244"/>
      <c r="Z58" s="198"/>
      <c r="AA58" s="244"/>
      <c r="AB58" s="224"/>
    </row>
    <row r="59" spans="1:28" ht="6" customHeight="1" x14ac:dyDescent="0.25">
      <c r="A59" s="307"/>
      <c r="B59" s="188"/>
      <c r="C59" s="201"/>
      <c r="D59" s="203"/>
      <c r="E59" s="256"/>
      <c r="F59" s="257" t="s">
        <v>867</v>
      </c>
      <c r="G59" s="256"/>
      <c r="H59" s="257" t="s">
        <v>867</v>
      </c>
      <c r="I59" s="256"/>
      <c r="J59" s="257" t="s">
        <v>867</v>
      </c>
      <c r="K59" s="215"/>
      <c r="L59" s="227"/>
      <c r="M59" s="215"/>
      <c r="N59" s="227"/>
      <c r="O59" s="241"/>
      <c r="P59" s="226"/>
      <c r="Q59" s="241"/>
      <c r="R59" s="226"/>
      <c r="S59" s="241"/>
      <c r="T59" s="226"/>
      <c r="U59" s="241"/>
      <c r="V59" s="226"/>
      <c r="W59" s="241"/>
      <c r="X59" s="226"/>
      <c r="Y59" s="244"/>
      <c r="Z59" s="198"/>
      <c r="AA59" s="244"/>
      <c r="AB59" s="224"/>
    </row>
    <row r="60" spans="1:28" ht="15.75" customHeight="1" x14ac:dyDescent="0.25">
      <c r="A60" s="293">
        <v>25</v>
      </c>
      <c r="B60" s="321" t="str">
        <f>'Orçamento Sintético'!D491</f>
        <v>RUA JOSÉ RINALDO</v>
      </c>
      <c r="C60" s="322">
        <f>'Orçamento Sintético'!I491</f>
        <v>289692.02</v>
      </c>
      <c r="D60" s="202">
        <f>C60/$C$90</f>
        <v>1.6921163092699129E-2</v>
      </c>
      <c r="E60" s="210"/>
      <c r="F60" s="211"/>
      <c r="G60" s="220"/>
      <c r="H60" s="219"/>
      <c r="I60" s="215"/>
      <c r="J60" s="227"/>
      <c r="K60" s="215"/>
      <c r="L60" s="227"/>
      <c r="M60" s="215"/>
      <c r="N60" s="227"/>
      <c r="O60" s="241"/>
      <c r="P60" s="226"/>
      <c r="Q60" s="241"/>
      <c r="R60" s="226"/>
      <c r="S60" s="206">
        <v>0.3</v>
      </c>
      <c r="T60" s="223">
        <f>S60*$C$60</f>
        <v>86907.606</v>
      </c>
      <c r="U60" s="206">
        <v>0.4</v>
      </c>
      <c r="V60" s="223">
        <f>U60*$C$60</f>
        <v>115876.80800000002</v>
      </c>
      <c r="W60" s="206">
        <v>0.3</v>
      </c>
      <c r="X60" s="223">
        <f>W60*$C$60</f>
        <v>86907.606</v>
      </c>
      <c r="Y60" s="244"/>
      <c r="Z60" s="198"/>
      <c r="AA60" s="244"/>
      <c r="AB60" s="224"/>
    </row>
    <row r="61" spans="1:28" ht="6" customHeight="1" x14ac:dyDescent="0.25">
      <c r="A61" s="307"/>
      <c r="B61" s="188"/>
      <c r="C61" s="201"/>
      <c r="D61" s="203"/>
      <c r="E61" s="210"/>
      <c r="F61" s="211"/>
      <c r="G61" s="220"/>
      <c r="H61" s="219"/>
      <c r="I61" s="215"/>
      <c r="J61" s="227"/>
      <c r="K61" s="215"/>
      <c r="L61" s="227"/>
      <c r="M61" s="215"/>
      <c r="N61" s="227"/>
      <c r="O61" s="241"/>
      <c r="P61" s="226"/>
      <c r="Q61" s="241"/>
      <c r="R61" s="226"/>
      <c r="S61" s="329"/>
      <c r="T61" s="260"/>
      <c r="U61" s="329"/>
      <c r="V61" s="260"/>
      <c r="W61" s="329"/>
      <c r="X61" s="260"/>
      <c r="Y61" s="244"/>
      <c r="Z61" s="198"/>
      <c r="AA61" s="244"/>
      <c r="AB61" s="224"/>
    </row>
    <row r="62" spans="1:28" ht="15.75" customHeight="1" x14ac:dyDescent="0.25">
      <c r="A62" s="293">
        <v>26</v>
      </c>
      <c r="B62" s="321" t="str">
        <f>'Orçamento Sintético'!D517</f>
        <v>PASSAGEM SEMPRE COM DEUS</v>
      </c>
      <c r="C62" s="322">
        <f>'Orçamento Sintético'!I517</f>
        <v>334339.65000000002</v>
      </c>
      <c r="D62" s="202">
        <f>C62/$C$90</f>
        <v>1.9529070031014124E-2</v>
      </c>
      <c r="E62" s="210"/>
      <c r="F62" s="211"/>
      <c r="G62" s="206">
        <v>0.3</v>
      </c>
      <c r="H62" s="207">
        <f>G62*$C$62</f>
        <v>100301.895</v>
      </c>
      <c r="I62" s="206">
        <v>0.4</v>
      </c>
      <c r="J62" s="207">
        <f>I62*$C$62</f>
        <v>133735.86000000002</v>
      </c>
      <c r="K62" s="206">
        <v>0.3</v>
      </c>
      <c r="L62" s="207">
        <f>K62*$C$62</f>
        <v>100301.895</v>
      </c>
      <c r="M62" s="215"/>
      <c r="N62" s="227"/>
      <c r="O62" s="241"/>
      <c r="P62" s="226"/>
      <c r="Q62" s="241"/>
      <c r="R62" s="226"/>
      <c r="S62" s="241"/>
      <c r="T62" s="226"/>
      <c r="U62" s="241"/>
      <c r="V62" s="226"/>
      <c r="W62" s="241"/>
      <c r="X62" s="226"/>
      <c r="Y62" s="244"/>
      <c r="Z62" s="198"/>
      <c r="AA62" s="244"/>
      <c r="AB62" s="224"/>
    </row>
    <row r="63" spans="1:28" ht="6" customHeight="1" x14ac:dyDescent="0.25">
      <c r="A63" s="307"/>
      <c r="B63" s="188"/>
      <c r="C63" s="201"/>
      <c r="D63" s="203"/>
      <c r="E63" s="210"/>
      <c r="F63" s="211"/>
      <c r="G63" s="256"/>
      <c r="H63" s="257" t="s">
        <v>867</v>
      </c>
      <c r="I63" s="256"/>
      <c r="J63" s="257" t="s">
        <v>867</v>
      </c>
      <c r="K63" s="256"/>
      <c r="L63" s="257" t="s">
        <v>867</v>
      </c>
      <c r="M63" s="215"/>
      <c r="N63" s="227"/>
      <c r="O63" s="241"/>
      <c r="P63" s="226"/>
      <c r="Q63" s="241"/>
      <c r="R63" s="226"/>
      <c r="S63" s="241"/>
      <c r="T63" s="226"/>
      <c r="U63" s="241"/>
      <c r="V63" s="226"/>
      <c r="W63" s="241"/>
      <c r="X63" s="226"/>
      <c r="Y63" s="244"/>
      <c r="Z63" s="198"/>
      <c r="AA63" s="244"/>
      <c r="AB63" s="224"/>
    </row>
    <row r="64" spans="1:28" ht="15.75" customHeight="1" x14ac:dyDescent="0.25">
      <c r="A64" s="293">
        <v>27</v>
      </c>
      <c r="B64" s="321" t="str">
        <f>'Orçamento Sintético'!D539</f>
        <v>RUA MARIA MELO</v>
      </c>
      <c r="C64" s="322">
        <f>'Orçamento Sintético'!I539</f>
        <v>526262.94999999995</v>
      </c>
      <c r="D64" s="202">
        <f>C64/$C$90</f>
        <v>3.0739477071529155E-2</v>
      </c>
      <c r="E64" s="210"/>
      <c r="F64" s="211"/>
      <c r="G64" s="238"/>
      <c r="H64" s="214"/>
      <c r="I64" s="206">
        <v>0.25</v>
      </c>
      <c r="J64" s="207">
        <f>I64*$C$64</f>
        <v>131565.73749999999</v>
      </c>
      <c r="K64" s="206">
        <v>0.25</v>
      </c>
      <c r="L64" s="207">
        <f>K64*$C$64</f>
        <v>131565.73749999999</v>
      </c>
      <c r="M64" s="206">
        <v>0.25</v>
      </c>
      <c r="N64" s="207">
        <f>M64*$C$64</f>
        <v>131565.73749999999</v>
      </c>
      <c r="O64" s="206">
        <v>0.25</v>
      </c>
      <c r="P64" s="207">
        <f>O64*$C$64</f>
        <v>131565.73749999999</v>
      </c>
      <c r="Q64" s="241"/>
      <c r="R64" s="226"/>
      <c r="S64" s="241"/>
      <c r="T64" s="226"/>
      <c r="U64" s="241"/>
      <c r="V64" s="226"/>
      <c r="W64" s="241"/>
      <c r="X64" s="226"/>
      <c r="Y64" s="244"/>
      <c r="Z64" s="198"/>
      <c r="AA64" s="244"/>
      <c r="AB64" s="224"/>
    </row>
    <row r="65" spans="1:28" ht="6" customHeight="1" x14ac:dyDescent="0.25">
      <c r="A65" s="307"/>
      <c r="B65" s="188"/>
      <c r="C65" s="201"/>
      <c r="D65" s="203"/>
      <c r="E65" s="210"/>
      <c r="F65" s="211"/>
      <c r="G65" s="215"/>
      <c r="H65" s="216"/>
      <c r="I65" s="256"/>
      <c r="J65" s="257" t="s">
        <v>867</v>
      </c>
      <c r="K65" s="256"/>
      <c r="L65" s="257" t="s">
        <v>867</v>
      </c>
      <c r="M65" s="256"/>
      <c r="N65" s="257" t="s">
        <v>867</v>
      </c>
      <c r="O65" s="256"/>
      <c r="P65" s="257" t="s">
        <v>867</v>
      </c>
      <c r="Q65" s="241"/>
      <c r="R65" s="226"/>
      <c r="S65" s="241"/>
      <c r="T65" s="226"/>
      <c r="U65" s="241"/>
      <c r="V65" s="226"/>
      <c r="W65" s="241"/>
      <c r="X65" s="226"/>
      <c r="Y65" s="244"/>
      <c r="Z65" s="198"/>
      <c r="AA65" s="244"/>
      <c r="AB65" s="224"/>
    </row>
    <row r="66" spans="1:28" ht="15.6" customHeight="1" x14ac:dyDescent="0.25">
      <c r="A66" s="293">
        <v>28</v>
      </c>
      <c r="B66" s="321" t="str">
        <f>'Orçamento Sintético'!D560</f>
        <v>RUA INEZ BREVES</v>
      </c>
      <c r="C66" s="322">
        <f>'Orçamento Sintético'!I560</f>
        <v>230518.68000000002</v>
      </c>
      <c r="D66" s="202">
        <f>C66/$C$90</f>
        <v>1.3464796787269877E-2</v>
      </c>
      <c r="E66" s="210"/>
      <c r="F66" s="211"/>
      <c r="G66" s="215"/>
      <c r="H66" s="216"/>
      <c r="I66" s="215"/>
      <c r="J66" s="227"/>
      <c r="K66" s="215"/>
      <c r="L66" s="227"/>
      <c r="M66" s="206">
        <v>0.3</v>
      </c>
      <c r="N66" s="207">
        <f>M66*$C$66</f>
        <v>69155.604000000007</v>
      </c>
      <c r="O66" s="206">
        <v>0.3</v>
      </c>
      <c r="P66" s="207">
        <f>O66*$C$66</f>
        <v>69155.604000000007</v>
      </c>
      <c r="Q66" s="206">
        <v>0.4</v>
      </c>
      <c r="R66" s="207">
        <f>Q66*$C$66</f>
        <v>92207.472000000009</v>
      </c>
      <c r="S66" s="241"/>
      <c r="T66" s="226"/>
      <c r="U66" s="241"/>
      <c r="V66" s="226"/>
      <c r="W66" s="241"/>
      <c r="X66" s="226"/>
      <c r="Y66" s="244"/>
      <c r="Z66" s="198"/>
      <c r="AA66" s="244"/>
      <c r="AB66" s="224"/>
    </row>
    <row r="67" spans="1:28" ht="6" customHeight="1" x14ac:dyDescent="0.25">
      <c r="A67" s="307"/>
      <c r="B67" s="188"/>
      <c r="C67" s="201"/>
      <c r="D67" s="203"/>
      <c r="E67" s="210"/>
      <c r="F67" s="211"/>
      <c r="G67" s="215"/>
      <c r="H67" s="216"/>
      <c r="I67" s="215"/>
      <c r="J67" s="227"/>
      <c r="K67" s="215"/>
      <c r="L67" s="227"/>
      <c r="M67" s="256"/>
      <c r="N67" s="257" t="s">
        <v>867</v>
      </c>
      <c r="O67" s="256"/>
      <c r="P67" s="257" t="s">
        <v>867</v>
      </c>
      <c r="Q67" s="256"/>
      <c r="R67" s="257" t="s">
        <v>867</v>
      </c>
      <c r="S67" s="241"/>
      <c r="T67" s="226"/>
      <c r="U67" s="241"/>
      <c r="V67" s="226"/>
      <c r="W67" s="241"/>
      <c r="X67" s="226"/>
      <c r="Y67" s="244"/>
      <c r="Z67" s="198"/>
      <c r="AA67" s="244"/>
      <c r="AB67" s="224"/>
    </row>
    <row r="68" spans="1:28" ht="15.6" customHeight="1" x14ac:dyDescent="0.25">
      <c r="A68" s="293">
        <v>29</v>
      </c>
      <c r="B68" s="321" t="str">
        <f>'Orçamento Sintético'!D582</f>
        <v>PASSAGEM GESPÃO</v>
      </c>
      <c r="C68" s="322">
        <f>'Orçamento Sintético'!I582</f>
        <v>420796.15</v>
      </c>
      <c r="D68" s="202">
        <f>C68/$C$90</f>
        <v>2.4579069464633119E-2</v>
      </c>
      <c r="E68" s="210"/>
      <c r="F68" s="211"/>
      <c r="G68" s="215"/>
      <c r="H68" s="216"/>
      <c r="I68" s="215"/>
      <c r="J68" s="227"/>
      <c r="K68" s="215"/>
      <c r="L68" s="227"/>
      <c r="M68" s="215"/>
      <c r="N68" s="227"/>
      <c r="O68" s="215"/>
      <c r="P68" s="227"/>
      <c r="Q68" s="241"/>
      <c r="R68" s="226"/>
      <c r="S68" s="241"/>
      <c r="T68" s="226"/>
      <c r="U68" s="241"/>
      <c r="V68" s="226"/>
      <c r="W68" s="206">
        <v>0.3</v>
      </c>
      <c r="X68" s="223">
        <f>W68*$C$68</f>
        <v>126238.845</v>
      </c>
      <c r="Y68" s="206">
        <v>0.3</v>
      </c>
      <c r="Z68" s="223">
        <f>Y68*$C$68</f>
        <v>126238.845</v>
      </c>
      <c r="AA68" s="206">
        <v>0.4</v>
      </c>
      <c r="AB68" s="223">
        <f>AA68*$C$68</f>
        <v>168318.46000000002</v>
      </c>
    </row>
    <row r="69" spans="1:28" ht="6" customHeight="1" x14ac:dyDescent="0.25">
      <c r="A69" s="307"/>
      <c r="B69" s="188"/>
      <c r="C69" s="201"/>
      <c r="D69" s="203"/>
      <c r="E69" s="210"/>
      <c r="F69" s="211"/>
      <c r="G69" s="215"/>
      <c r="H69" s="216"/>
      <c r="I69" s="215"/>
      <c r="J69" s="227"/>
      <c r="K69" s="215"/>
      <c r="L69" s="227"/>
      <c r="M69" s="215"/>
      <c r="N69" s="227"/>
      <c r="O69" s="215"/>
      <c r="P69" s="227"/>
      <c r="Q69" s="241"/>
      <c r="R69" s="226"/>
      <c r="S69" s="241"/>
      <c r="T69" s="226"/>
      <c r="U69" s="241"/>
      <c r="V69" s="226"/>
      <c r="W69" s="329"/>
      <c r="X69" s="260"/>
      <c r="Y69" s="329"/>
      <c r="Z69" s="260"/>
      <c r="AA69" s="329"/>
      <c r="AB69" s="260"/>
    </row>
    <row r="70" spans="1:28" ht="15.6" customHeight="1" x14ac:dyDescent="0.25">
      <c r="A70" s="293">
        <v>30</v>
      </c>
      <c r="B70" s="321" t="str">
        <f>'Orçamento Sintético'!D602</f>
        <v>PASSAGEM NOSSA SENHORA DA CONSOLAÇÃO</v>
      </c>
      <c r="C70" s="322">
        <f>'Orçamento Sintético'!I602</f>
        <v>273063.99000000005</v>
      </c>
      <c r="D70" s="202">
        <f>C70/$C$90</f>
        <v>1.5949905384115049E-2</v>
      </c>
      <c r="E70" s="210"/>
      <c r="F70" s="211"/>
      <c r="G70" s="215"/>
      <c r="H70" s="216"/>
      <c r="I70" s="215"/>
      <c r="J70" s="227"/>
      <c r="K70" s="215"/>
      <c r="L70" s="227"/>
      <c r="M70" s="215"/>
      <c r="N70" s="227"/>
      <c r="O70" s="206">
        <v>0.3</v>
      </c>
      <c r="P70" s="207">
        <f>O70*$C$70</f>
        <v>81919.197000000015</v>
      </c>
      <c r="Q70" s="206">
        <v>0.4</v>
      </c>
      <c r="R70" s="207">
        <f>Q70*$C$70</f>
        <v>109225.59600000002</v>
      </c>
      <c r="S70" s="206">
        <v>0.3</v>
      </c>
      <c r="T70" s="207">
        <f>S70*$C$70</f>
        <v>81919.197000000015</v>
      </c>
      <c r="U70" s="241"/>
      <c r="V70" s="226"/>
      <c r="W70" s="238"/>
      <c r="X70" s="224"/>
      <c r="Y70" s="238"/>
      <c r="Z70" s="198"/>
      <c r="AA70" s="238"/>
      <c r="AB70" s="224"/>
    </row>
    <row r="71" spans="1:28" ht="6" customHeight="1" x14ac:dyDescent="0.25">
      <c r="A71" s="307"/>
      <c r="B71" s="188"/>
      <c r="C71" s="201"/>
      <c r="D71" s="203"/>
      <c r="E71" s="210"/>
      <c r="F71" s="211"/>
      <c r="G71" s="215"/>
      <c r="H71" s="216"/>
      <c r="I71" s="215"/>
      <c r="J71" s="227"/>
      <c r="K71" s="215"/>
      <c r="L71" s="227"/>
      <c r="M71" s="215"/>
      <c r="N71" s="227"/>
      <c r="O71" s="256"/>
      <c r="P71" s="257" t="s">
        <v>867</v>
      </c>
      <c r="Q71" s="256"/>
      <c r="R71" s="257" t="s">
        <v>867</v>
      </c>
      <c r="S71" s="256"/>
      <c r="T71" s="257" t="s">
        <v>867</v>
      </c>
      <c r="U71" s="241"/>
      <c r="V71" s="226"/>
      <c r="W71" s="238"/>
      <c r="X71" s="224"/>
      <c r="Y71" s="238"/>
      <c r="Z71" s="198"/>
      <c r="AA71" s="238"/>
      <c r="AB71" s="224"/>
    </row>
    <row r="72" spans="1:28" ht="15.6" customHeight="1" x14ac:dyDescent="0.25">
      <c r="A72" s="293">
        <v>31</v>
      </c>
      <c r="B72" s="321" t="str">
        <f>'Orçamento Sintético'!D623</f>
        <v>RUA DUQUE DE CAXIAS</v>
      </c>
      <c r="C72" s="322">
        <f>'Orçamento Sintético'!I623</f>
        <v>106409.02999999998</v>
      </c>
      <c r="D72" s="202">
        <f>C72/$C$90</f>
        <v>6.2154440814970119E-3</v>
      </c>
      <c r="E72" s="210"/>
      <c r="F72" s="211"/>
      <c r="G72" s="215"/>
      <c r="H72" s="216"/>
      <c r="I72" s="215"/>
      <c r="J72" s="227"/>
      <c r="K72" s="215"/>
      <c r="L72" s="227"/>
      <c r="M72" s="215"/>
      <c r="N72" s="227"/>
      <c r="O72" s="215"/>
      <c r="P72" s="227"/>
      <c r="Q72" s="241"/>
      <c r="R72" s="226"/>
      <c r="S72" s="241"/>
      <c r="T72" s="226"/>
      <c r="U72" s="241"/>
      <c r="V72" s="226"/>
      <c r="W72" s="238"/>
      <c r="X72" s="224"/>
      <c r="Y72" s="238"/>
      <c r="Z72" s="198"/>
      <c r="AA72" s="206">
        <v>1</v>
      </c>
      <c r="AB72" s="223">
        <f>AA72*$C$72</f>
        <v>106409.02999999998</v>
      </c>
    </row>
    <row r="73" spans="1:28" ht="6" customHeight="1" x14ac:dyDescent="0.25">
      <c r="A73" s="307"/>
      <c r="B73" s="188"/>
      <c r="C73" s="201"/>
      <c r="D73" s="203"/>
      <c r="E73" s="210"/>
      <c r="F73" s="211"/>
      <c r="G73" s="215"/>
      <c r="H73" s="216"/>
      <c r="I73" s="215"/>
      <c r="J73" s="227"/>
      <c r="K73" s="215"/>
      <c r="L73" s="227"/>
      <c r="M73" s="215"/>
      <c r="N73" s="227"/>
      <c r="O73" s="215"/>
      <c r="P73" s="227"/>
      <c r="Q73" s="241"/>
      <c r="R73" s="226"/>
      <c r="S73" s="241"/>
      <c r="T73" s="226"/>
      <c r="U73" s="241"/>
      <c r="V73" s="226"/>
      <c r="W73" s="238"/>
      <c r="X73" s="224"/>
      <c r="Y73" s="238"/>
      <c r="Z73" s="198"/>
      <c r="AA73" s="329"/>
      <c r="AB73" s="260"/>
    </row>
    <row r="74" spans="1:28" ht="15.6" customHeight="1" x14ac:dyDescent="0.25">
      <c r="A74" s="293">
        <v>32</v>
      </c>
      <c r="B74" s="321" t="str">
        <f>'Orçamento Sintético'!D644</f>
        <v>RUA ANTERO ARAUJO</v>
      </c>
      <c r="C74" s="322">
        <f>'Orçamento Sintético'!I644</f>
        <v>192335.03999999998</v>
      </c>
      <c r="D74" s="202">
        <f>C74/$C$90</f>
        <v>1.1234457132373926E-2</v>
      </c>
      <c r="E74" s="206">
        <v>0.5</v>
      </c>
      <c r="F74" s="207">
        <f>E74*$C$74</f>
        <v>96167.51999999999</v>
      </c>
      <c r="G74" s="206">
        <v>0.5</v>
      </c>
      <c r="H74" s="207">
        <f>G74*$C$74</f>
        <v>96167.51999999999</v>
      </c>
      <c r="I74" s="215"/>
      <c r="J74" s="227"/>
      <c r="K74" s="215"/>
      <c r="L74" s="227"/>
      <c r="M74" s="215"/>
      <c r="N74" s="227"/>
      <c r="O74" s="215"/>
      <c r="P74" s="227"/>
      <c r="Q74" s="241"/>
      <c r="R74" s="226"/>
      <c r="S74" s="241"/>
      <c r="T74" s="226"/>
      <c r="U74" s="241"/>
      <c r="V74" s="226"/>
      <c r="W74" s="238"/>
      <c r="X74" s="224"/>
      <c r="Y74" s="238"/>
      <c r="Z74" s="198"/>
      <c r="AA74" s="238"/>
      <c r="AB74" s="224"/>
    </row>
    <row r="75" spans="1:28" ht="6" customHeight="1" x14ac:dyDescent="0.25">
      <c r="A75" s="307"/>
      <c r="B75" s="188"/>
      <c r="C75" s="201"/>
      <c r="D75" s="203"/>
      <c r="E75" s="256"/>
      <c r="F75" s="257" t="s">
        <v>867</v>
      </c>
      <c r="G75" s="256"/>
      <c r="H75" s="257" t="s">
        <v>867</v>
      </c>
      <c r="I75" s="215"/>
      <c r="J75" s="227"/>
      <c r="K75" s="215"/>
      <c r="L75" s="227"/>
      <c r="M75" s="215"/>
      <c r="N75" s="227"/>
      <c r="O75" s="215"/>
      <c r="P75" s="227"/>
      <c r="Q75" s="241"/>
      <c r="R75" s="226"/>
      <c r="S75" s="241"/>
      <c r="T75" s="226"/>
      <c r="U75" s="241"/>
      <c r="V75" s="226"/>
      <c r="W75" s="238"/>
      <c r="X75" s="224"/>
      <c r="Y75" s="238"/>
      <c r="Z75" s="198"/>
      <c r="AA75" s="238"/>
      <c r="AB75" s="224"/>
    </row>
    <row r="76" spans="1:28" ht="15.6" customHeight="1" x14ac:dyDescent="0.25">
      <c r="A76" s="293">
        <v>33</v>
      </c>
      <c r="B76" s="321" t="str">
        <f>'Orçamento Sintético'!D665</f>
        <v>RUA NOVA</v>
      </c>
      <c r="C76" s="322">
        <f>'Orçamento Sintético'!I665</f>
        <v>412846.41</v>
      </c>
      <c r="D76" s="202">
        <f>C76/$C$90</f>
        <v>2.4114718230227161E-2</v>
      </c>
      <c r="E76" s="210"/>
      <c r="F76" s="211"/>
      <c r="G76" s="215"/>
      <c r="H76" s="216"/>
      <c r="I76" s="206">
        <v>0.3</v>
      </c>
      <c r="J76" s="207">
        <f>I76*$C$76</f>
        <v>123853.92299999998</v>
      </c>
      <c r="K76" s="206">
        <v>0.3</v>
      </c>
      <c r="L76" s="207">
        <f>K76*$C$76</f>
        <v>123853.92299999998</v>
      </c>
      <c r="M76" s="206">
        <v>0.4</v>
      </c>
      <c r="N76" s="207">
        <f>M76*$C$76</f>
        <v>165138.56400000001</v>
      </c>
      <c r="O76" s="215"/>
      <c r="P76" s="227"/>
      <c r="Q76" s="241"/>
      <c r="R76" s="226"/>
      <c r="S76" s="241"/>
      <c r="T76" s="226"/>
      <c r="U76" s="241"/>
      <c r="V76" s="226"/>
      <c r="W76" s="238"/>
      <c r="X76" s="224"/>
      <c r="Y76" s="238"/>
      <c r="Z76" s="198"/>
      <c r="AA76" s="238"/>
      <c r="AB76" s="224"/>
    </row>
    <row r="77" spans="1:28" ht="6" customHeight="1" x14ac:dyDescent="0.25">
      <c r="A77" s="307"/>
      <c r="B77" s="188"/>
      <c r="C77" s="201"/>
      <c r="D77" s="203"/>
      <c r="E77" s="210"/>
      <c r="F77" s="211"/>
      <c r="G77" s="215"/>
      <c r="H77" s="216"/>
      <c r="I77" s="256"/>
      <c r="J77" s="257" t="s">
        <v>867</v>
      </c>
      <c r="K77" s="256"/>
      <c r="L77" s="257" t="s">
        <v>867</v>
      </c>
      <c r="M77" s="256"/>
      <c r="N77" s="257" t="s">
        <v>867</v>
      </c>
      <c r="O77" s="215"/>
      <c r="P77" s="227"/>
      <c r="Q77" s="241"/>
      <c r="R77" s="226"/>
      <c r="S77" s="241"/>
      <c r="T77" s="226"/>
      <c r="U77" s="241"/>
      <c r="V77" s="226"/>
      <c r="W77" s="238"/>
      <c r="X77" s="224"/>
      <c r="Y77" s="238"/>
      <c r="Z77" s="198"/>
      <c r="AA77" s="238"/>
      <c r="AB77" s="224"/>
    </row>
    <row r="78" spans="1:28" ht="15.75" customHeight="1" x14ac:dyDescent="0.25">
      <c r="A78" s="330">
        <v>34</v>
      </c>
      <c r="B78" s="321" t="str">
        <f>'Orçamento Sintético'!D686</f>
        <v>ALAMEDA BALA</v>
      </c>
      <c r="C78" s="322">
        <f>'Orçamento Sintético'!I686</f>
        <v>224844.98</v>
      </c>
      <c r="D78" s="202">
        <f>C78/$C$90</f>
        <v>1.3133391030773557E-2</v>
      </c>
      <c r="E78" s="210"/>
      <c r="F78" s="211"/>
      <c r="G78" s="220"/>
      <c r="H78" s="219"/>
      <c r="I78" s="215"/>
      <c r="J78" s="227"/>
      <c r="K78" s="215"/>
      <c r="L78" s="227"/>
      <c r="M78" s="215"/>
      <c r="N78" s="227"/>
      <c r="O78" s="241"/>
      <c r="P78" s="226"/>
      <c r="Q78" s="241"/>
      <c r="R78" s="226"/>
      <c r="S78" s="206">
        <v>0.5</v>
      </c>
      <c r="T78" s="207">
        <f>S78*$C$78</f>
        <v>112422.49</v>
      </c>
      <c r="U78" s="206">
        <v>0.5</v>
      </c>
      <c r="V78" s="207">
        <f>U78*$C$78</f>
        <v>112422.49</v>
      </c>
      <c r="W78" s="206"/>
      <c r="X78" s="223"/>
      <c r="Y78" s="244"/>
      <c r="Z78" s="198"/>
      <c r="AA78" s="244"/>
      <c r="AB78" s="224"/>
    </row>
    <row r="79" spans="1:28" ht="6" customHeight="1" x14ac:dyDescent="0.25">
      <c r="A79" s="307"/>
      <c r="B79" s="188"/>
      <c r="C79" s="201"/>
      <c r="D79" s="203"/>
      <c r="E79" s="210"/>
      <c r="F79" s="211"/>
      <c r="G79" s="220"/>
      <c r="H79" s="219"/>
      <c r="I79" s="215"/>
      <c r="J79" s="227"/>
      <c r="K79" s="215"/>
      <c r="L79" s="227"/>
      <c r="M79" s="215"/>
      <c r="N79" s="227"/>
      <c r="O79" s="241"/>
      <c r="P79" s="226"/>
      <c r="Q79" s="241"/>
      <c r="R79" s="226"/>
      <c r="S79" s="256"/>
      <c r="T79" s="257" t="s">
        <v>867</v>
      </c>
      <c r="U79" s="256"/>
      <c r="V79" s="257" t="s">
        <v>867</v>
      </c>
      <c r="W79" s="238"/>
      <c r="X79" s="224"/>
      <c r="Y79" s="244"/>
      <c r="Z79" s="198"/>
      <c r="AA79" s="244"/>
      <c r="AB79" s="224"/>
    </row>
    <row r="80" spans="1:28" ht="15.6" customHeight="1" x14ac:dyDescent="0.25">
      <c r="A80" s="330">
        <v>35</v>
      </c>
      <c r="B80" s="321" t="str">
        <f>'Orçamento Sintético'!D712</f>
        <v>RUA REVIVER</v>
      </c>
      <c r="C80" s="322">
        <f>'Orçamento Sintético'!I712</f>
        <v>207946.14</v>
      </c>
      <c r="D80" s="202">
        <f>C80/$C$90</f>
        <v>1.2146315074323573E-2</v>
      </c>
      <c r="E80" s="210"/>
      <c r="F80" s="211"/>
      <c r="G80" s="220"/>
      <c r="H80" s="219"/>
      <c r="I80" s="215"/>
      <c r="J80" s="227"/>
      <c r="K80" s="215"/>
      <c r="L80" s="227"/>
      <c r="M80" s="215"/>
      <c r="N80" s="227"/>
      <c r="O80" s="206">
        <v>0.5</v>
      </c>
      <c r="P80" s="207">
        <f>O80*$C$80</f>
        <v>103973.07</v>
      </c>
      <c r="Q80" s="206">
        <v>0.5</v>
      </c>
      <c r="R80" s="207">
        <f>Q80*$C$80</f>
        <v>103973.07</v>
      </c>
      <c r="S80" s="215"/>
      <c r="T80" s="227"/>
      <c r="U80" s="215"/>
      <c r="V80" s="227"/>
      <c r="W80" s="238"/>
      <c r="X80" s="224"/>
      <c r="Y80" s="244"/>
      <c r="Z80" s="198"/>
      <c r="AA80" s="244"/>
      <c r="AB80" s="224"/>
    </row>
    <row r="81" spans="1:28" ht="6" customHeight="1" x14ac:dyDescent="0.25">
      <c r="A81" s="307"/>
      <c r="B81" s="188"/>
      <c r="C81" s="201"/>
      <c r="D81" s="203"/>
      <c r="E81" s="210"/>
      <c r="F81" s="211"/>
      <c r="G81" s="220"/>
      <c r="H81" s="219"/>
      <c r="I81" s="215"/>
      <c r="J81" s="227"/>
      <c r="K81" s="215"/>
      <c r="L81" s="227"/>
      <c r="M81" s="215"/>
      <c r="N81" s="227"/>
      <c r="O81" s="256"/>
      <c r="P81" s="257" t="s">
        <v>867</v>
      </c>
      <c r="Q81" s="256"/>
      <c r="R81" s="257" t="s">
        <v>867</v>
      </c>
      <c r="S81" s="215"/>
      <c r="T81" s="227"/>
      <c r="U81" s="215"/>
      <c r="V81" s="227"/>
      <c r="W81" s="238"/>
      <c r="X81" s="224"/>
      <c r="Y81" s="244"/>
      <c r="Z81" s="198"/>
      <c r="AA81" s="244"/>
      <c r="AB81" s="224"/>
    </row>
    <row r="82" spans="1:28" ht="15.6" customHeight="1" x14ac:dyDescent="0.25">
      <c r="A82" s="330">
        <v>36</v>
      </c>
      <c r="B82" s="321" t="str">
        <f>'Orçamento Sintético'!D733</f>
        <v>RUA BEJAMIM CONSTANT 2</v>
      </c>
      <c r="C82" s="322">
        <f>'Orçamento Sintético'!I733</f>
        <v>187036.15999999997</v>
      </c>
      <c r="D82" s="202">
        <f>C82/$C$90</f>
        <v>1.092494493839412E-2</v>
      </c>
      <c r="E82" s="210"/>
      <c r="F82" s="211"/>
      <c r="G82" s="220"/>
      <c r="H82" s="219"/>
      <c r="I82" s="215"/>
      <c r="J82" s="227"/>
      <c r="K82" s="215"/>
      <c r="L82" s="227"/>
      <c r="M82" s="215"/>
      <c r="N82" s="227"/>
      <c r="O82" s="241"/>
      <c r="P82" s="226"/>
      <c r="Q82" s="241"/>
      <c r="R82" s="226"/>
      <c r="S82" s="215"/>
      <c r="T82" s="227"/>
      <c r="U82" s="215"/>
      <c r="V82" s="227"/>
      <c r="W82" s="206">
        <v>0.3</v>
      </c>
      <c r="X82" s="223">
        <f>W82*$C$82</f>
        <v>56110.847999999991</v>
      </c>
      <c r="Y82" s="206">
        <v>0.4</v>
      </c>
      <c r="Z82" s="223">
        <f>Y82*$C$82</f>
        <v>74814.463999999993</v>
      </c>
      <c r="AA82" s="206">
        <v>0.3</v>
      </c>
      <c r="AB82" s="223">
        <f>AA82*$C$82</f>
        <v>56110.847999999991</v>
      </c>
    </row>
    <row r="83" spans="1:28" ht="6" customHeight="1" x14ac:dyDescent="0.25">
      <c r="A83" s="307"/>
      <c r="B83" s="188"/>
      <c r="C83" s="201"/>
      <c r="D83" s="203"/>
      <c r="E83" s="210"/>
      <c r="F83" s="211"/>
      <c r="G83" s="220"/>
      <c r="H83" s="219"/>
      <c r="I83" s="215"/>
      <c r="J83" s="227"/>
      <c r="K83" s="215"/>
      <c r="L83" s="227"/>
      <c r="M83" s="215"/>
      <c r="N83" s="227"/>
      <c r="O83" s="241"/>
      <c r="P83" s="226"/>
      <c r="Q83" s="241"/>
      <c r="R83" s="226"/>
      <c r="S83" s="215"/>
      <c r="T83" s="227"/>
      <c r="U83" s="215"/>
      <c r="V83" s="227"/>
      <c r="W83" s="329"/>
      <c r="X83" s="260"/>
      <c r="Y83" s="329"/>
      <c r="Z83" s="260"/>
      <c r="AA83" s="329"/>
      <c r="AB83" s="260"/>
    </row>
    <row r="84" spans="1:28" ht="15" customHeight="1" x14ac:dyDescent="0.25">
      <c r="A84" s="330">
        <v>37</v>
      </c>
      <c r="B84" s="321" t="str">
        <f>'Orçamento Sintético'!D750</f>
        <v>PASSAGEM RAIMUNDO NEVES</v>
      </c>
      <c r="C84" s="322">
        <f>'Orçamento Sintético'!I750</f>
        <v>81776.94</v>
      </c>
      <c r="D84" s="202">
        <f>C84/$C$90</f>
        <v>4.7766622600162439E-3</v>
      </c>
      <c r="E84" s="210"/>
      <c r="F84" s="211"/>
      <c r="G84" s="220"/>
      <c r="H84" s="219"/>
      <c r="I84" s="215"/>
      <c r="J84" s="227"/>
      <c r="K84" s="215"/>
      <c r="L84" s="227"/>
      <c r="M84" s="215"/>
      <c r="N84" s="227"/>
      <c r="O84" s="241"/>
      <c r="P84" s="226"/>
      <c r="Q84" s="241"/>
      <c r="R84" s="226"/>
      <c r="S84" s="215"/>
      <c r="T84" s="227"/>
      <c r="U84" s="215"/>
      <c r="V84" s="227"/>
      <c r="W84" s="238"/>
      <c r="X84" s="224"/>
      <c r="Y84" s="238"/>
      <c r="Z84" s="198"/>
      <c r="AA84" s="206">
        <v>1</v>
      </c>
      <c r="AB84" s="223">
        <f>AA84*$C$84</f>
        <v>81776.94</v>
      </c>
    </row>
    <row r="85" spans="1:28" ht="6" customHeight="1" x14ac:dyDescent="0.25">
      <c r="A85" s="307"/>
      <c r="B85" s="188"/>
      <c r="C85" s="201"/>
      <c r="D85" s="203"/>
      <c r="E85" s="210"/>
      <c r="F85" s="211"/>
      <c r="G85" s="220"/>
      <c r="H85" s="219"/>
      <c r="I85" s="215"/>
      <c r="J85" s="227"/>
      <c r="K85" s="215"/>
      <c r="L85" s="227"/>
      <c r="M85" s="215"/>
      <c r="N85" s="227"/>
      <c r="O85" s="241"/>
      <c r="P85" s="226"/>
      <c r="Q85" s="241"/>
      <c r="R85" s="226"/>
      <c r="S85" s="215"/>
      <c r="T85" s="227"/>
      <c r="U85" s="215"/>
      <c r="V85" s="227"/>
      <c r="W85" s="238"/>
      <c r="X85" s="224"/>
      <c r="Y85" s="238"/>
      <c r="Z85" s="198"/>
      <c r="AA85" s="329"/>
      <c r="AB85" s="260"/>
    </row>
    <row r="86" spans="1:28" ht="15.75" customHeight="1" x14ac:dyDescent="0.25">
      <c r="A86" s="330">
        <v>38</v>
      </c>
      <c r="B86" s="321" t="str">
        <f>'Orçamento Sintético'!D767</f>
        <v>RUA MARIO CURICA 2</v>
      </c>
      <c r="C86" s="322">
        <f>'Orçamento Sintético'!I767</f>
        <v>407068.34</v>
      </c>
      <c r="D86" s="202">
        <f>C86/$C$90</f>
        <v>2.3777216131166817E-2</v>
      </c>
      <c r="E86" s="210"/>
      <c r="F86" s="211"/>
      <c r="G86" s="220"/>
      <c r="H86" s="219"/>
      <c r="I86" s="215"/>
      <c r="J86" s="227"/>
      <c r="K86" s="206">
        <v>0.3</v>
      </c>
      <c r="L86" s="207">
        <f>K86*$C$86</f>
        <v>122120.50200000001</v>
      </c>
      <c r="M86" s="206">
        <v>0.4</v>
      </c>
      <c r="N86" s="207">
        <f>M86*$C$86</f>
        <v>162827.33600000001</v>
      </c>
      <c r="O86" s="206">
        <v>0.3</v>
      </c>
      <c r="P86" s="207">
        <f>O86*$C$86</f>
        <v>122120.50200000001</v>
      </c>
      <c r="Q86" s="241"/>
      <c r="R86" s="226"/>
      <c r="S86" s="215"/>
      <c r="T86" s="227"/>
      <c r="U86" s="215"/>
      <c r="V86" s="227"/>
      <c r="W86" s="238"/>
      <c r="X86" s="224"/>
      <c r="Y86" s="238"/>
      <c r="Z86" s="198"/>
      <c r="AA86" s="238"/>
      <c r="AB86" s="224"/>
    </row>
    <row r="87" spans="1:28" ht="6" customHeight="1" x14ac:dyDescent="0.25">
      <c r="A87" s="307"/>
      <c r="B87" s="188"/>
      <c r="C87" s="201"/>
      <c r="D87" s="203"/>
      <c r="E87" s="210"/>
      <c r="F87" s="211"/>
      <c r="G87" s="220"/>
      <c r="H87" s="219"/>
      <c r="I87" s="215"/>
      <c r="J87" s="227"/>
      <c r="K87" s="256"/>
      <c r="L87" s="257" t="s">
        <v>867</v>
      </c>
      <c r="M87" s="256"/>
      <c r="N87" s="257" t="s">
        <v>867</v>
      </c>
      <c r="O87" s="256"/>
      <c r="P87" s="257" t="s">
        <v>867</v>
      </c>
      <c r="Q87" s="241"/>
      <c r="R87" s="226"/>
      <c r="S87" s="215"/>
      <c r="T87" s="227"/>
      <c r="U87" s="215"/>
      <c r="V87" s="227"/>
      <c r="W87" s="238"/>
      <c r="X87" s="224"/>
      <c r="Y87" s="238"/>
      <c r="Z87" s="198"/>
      <c r="AA87" s="238"/>
      <c r="AB87" s="224"/>
    </row>
    <row r="88" spans="1:28" ht="15.6" customHeight="1" x14ac:dyDescent="0.25">
      <c r="A88" s="330">
        <v>39</v>
      </c>
      <c r="B88" s="321" t="str">
        <f>'Orçamento Sintético'!D789</f>
        <v>RUA DOM PEDRO I</v>
      </c>
      <c r="C88" s="322">
        <f>'Orçamento Sintético'!I789</f>
        <v>166120.49</v>
      </c>
      <c r="D88" s="202">
        <f>C88/$C$90</f>
        <v>9.7032424446109843E-3</v>
      </c>
      <c r="E88" s="210"/>
      <c r="F88" s="211"/>
      <c r="G88" s="220"/>
      <c r="H88" s="219"/>
      <c r="I88" s="215"/>
      <c r="J88" s="227"/>
      <c r="K88" s="206"/>
      <c r="L88" s="207"/>
      <c r="M88" s="206"/>
      <c r="N88" s="207"/>
      <c r="O88" s="206"/>
      <c r="P88" s="207"/>
      <c r="Q88" s="241"/>
      <c r="R88" s="226"/>
      <c r="S88" s="215"/>
      <c r="T88" s="227"/>
      <c r="U88" s="215"/>
      <c r="V88" s="227"/>
      <c r="W88" s="238"/>
      <c r="X88" s="224"/>
      <c r="Y88" s="206">
        <v>0.5</v>
      </c>
      <c r="Z88" s="207">
        <f>Y88*$C$88</f>
        <v>83060.244999999995</v>
      </c>
      <c r="AA88" s="206">
        <v>0.5</v>
      </c>
      <c r="AB88" s="207">
        <f>AA88*$C$88</f>
        <v>83060.244999999995</v>
      </c>
    </row>
    <row r="89" spans="1:28" ht="6" customHeight="1" x14ac:dyDescent="0.25">
      <c r="A89" s="307"/>
      <c r="B89" s="188"/>
      <c r="C89" s="201"/>
      <c r="D89" s="203"/>
      <c r="E89" s="210"/>
      <c r="F89" s="211"/>
      <c r="G89" s="220"/>
      <c r="H89" s="219"/>
      <c r="I89" s="215"/>
      <c r="J89" s="227"/>
      <c r="K89" s="215"/>
      <c r="L89" s="216"/>
      <c r="M89" s="215"/>
      <c r="N89" s="216"/>
      <c r="O89" s="215"/>
      <c r="P89" s="216"/>
      <c r="Q89" s="241"/>
      <c r="R89" s="226"/>
      <c r="S89" s="215"/>
      <c r="T89" s="227"/>
      <c r="U89" s="215"/>
      <c r="V89" s="227"/>
      <c r="W89" s="238"/>
      <c r="X89" s="224"/>
      <c r="Y89" s="256"/>
      <c r="Z89" s="257" t="s">
        <v>867</v>
      </c>
      <c r="AA89" s="256"/>
      <c r="AB89" s="257" t="s">
        <v>867</v>
      </c>
    </row>
    <row r="90" spans="1:28" ht="14.4" thickBot="1" x14ac:dyDescent="0.3">
      <c r="A90" s="502" t="s">
        <v>868</v>
      </c>
      <c r="B90" s="502"/>
      <c r="C90" s="323">
        <f>SUM(C12:C88)</f>
        <v>17120100.93</v>
      </c>
      <c r="D90" s="245">
        <f>SUM(D12:D88)</f>
        <v>1</v>
      </c>
      <c r="E90" s="230"/>
      <c r="F90" s="231"/>
      <c r="G90" s="230"/>
      <c r="H90" s="231"/>
      <c r="I90" s="212"/>
      <c r="J90" s="229"/>
      <c r="K90" s="212"/>
      <c r="L90" s="229"/>
      <c r="M90" s="212"/>
      <c r="N90" s="229"/>
      <c r="O90" s="212"/>
      <c r="P90" s="229"/>
      <c r="Q90" s="212"/>
      <c r="R90" s="229"/>
      <c r="S90" s="212"/>
      <c r="T90" s="229"/>
      <c r="U90" s="212"/>
      <c r="V90" s="229"/>
      <c r="W90" s="212"/>
      <c r="X90" s="229"/>
      <c r="Y90" s="212"/>
      <c r="Z90" s="228"/>
      <c r="AA90" s="230"/>
      <c r="AB90" s="229"/>
    </row>
    <row r="91" spans="1:28" x14ac:dyDescent="0.25">
      <c r="A91" s="495" t="s">
        <v>869</v>
      </c>
      <c r="B91" s="495"/>
      <c r="C91" s="252"/>
      <c r="D91" s="253"/>
      <c r="E91" s="254">
        <f>F91/$C$90</f>
        <v>5.99788473326483E-2</v>
      </c>
      <c r="F91" s="255">
        <f>SUM(,F11:F90)</f>
        <v>1026843.9200000002</v>
      </c>
      <c r="G91" s="254">
        <f>H91/$C$90</f>
        <v>6.9891299349950753E-2</v>
      </c>
      <c r="H91" s="255">
        <f>SUM(,H11:H90)</f>
        <v>1196546.0990000002</v>
      </c>
      <c r="I91" s="254">
        <f>J91/$C$90</f>
        <v>8.9573689767960984E-2</v>
      </c>
      <c r="J91" s="255">
        <f>SUM(,J11:J90)</f>
        <v>1533510.6095000003</v>
      </c>
      <c r="K91" s="254">
        <f>L91/$C$90</f>
        <v>9.6093785207608612E-2</v>
      </c>
      <c r="L91" s="255">
        <f>SUM(,L11:L90)</f>
        <v>1645135.3015000003</v>
      </c>
      <c r="M91" s="254">
        <f>N91/$C$90</f>
        <v>9.3662597028859929E-2</v>
      </c>
      <c r="N91" s="255">
        <f>SUM(,N11:N90)</f>
        <v>1603513.1145000001</v>
      </c>
      <c r="O91" s="254">
        <f>P91/$C$90</f>
        <v>8.996812432927638E-2</v>
      </c>
      <c r="P91" s="255">
        <f>SUM(,P11:P90)</f>
        <v>1540263.3690000002</v>
      </c>
      <c r="Q91" s="254">
        <f>R91/$C$90</f>
        <v>8.2910974783604874E-2</v>
      </c>
      <c r="R91" s="255">
        <f>SUM(,R11:R90)</f>
        <v>1419444.2565000004</v>
      </c>
      <c r="S91" s="254">
        <f>T91/$C$90</f>
        <v>7.243413768822915E-2</v>
      </c>
      <c r="T91" s="255">
        <f>SUM(,T11:T90)</f>
        <v>1240079.7479999999</v>
      </c>
      <c r="U91" s="254">
        <f>V91/$C$90</f>
        <v>8.0047708135795426E-2</v>
      </c>
      <c r="V91" s="255">
        <f>SUM(,V11:V90)</f>
        <v>1370424.8424999998</v>
      </c>
      <c r="W91" s="254">
        <f>X91/$C$90</f>
        <v>9.3079572516281892E-2</v>
      </c>
      <c r="X91" s="255">
        <f>SUM(,X11:X90)</f>
        <v>1593531.676</v>
      </c>
      <c r="Y91" s="254">
        <f>Z91/$C$90</f>
        <v>9.1935468630441067E-2</v>
      </c>
      <c r="Z91" s="255">
        <f>SUM(,Z11:Z90)</f>
        <v>1573944.5019999999</v>
      </c>
      <c r="AA91" s="254">
        <f>AB91/$C$90</f>
        <v>8.0423795229342732E-2</v>
      </c>
      <c r="AB91" s="255">
        <f>SUM(,AB11:AB90)</f>
        <v>1376863.4915</v>
      </c>
    </row>
    <row r="92" spans="1:28" ht="14.4" thickBot="1" x14ac:dyDescent="0.3">
      <c r="A92" s="496" t="s">
        <v>870</v>
      </c>
      <c r="B92" s="497"/>
      <c r="C92" s="246"/>
      <c r="D92" s="247"/>
      <c r="E92" s="248">
        <f>E91</f>
        <v>5.99788473326483E-2</v>
      </c>
      <c r="F92" s="249">
        <f>F91</f>
        <v>1026843.9200000002</v>
      </c>
      <c r="G92" s="248">
        <f>H92/$C$90</f>
        <v>0.12987014668259905</v>
      </c>
      <c r="H92" s="249">
        <f>F92+H91</f>
        <v>2223390.0190000003</v>
      </c>
      <c r="I92" s="248">
        <f>J92/$C$90</f>
        <v>0.21944383645056004</v>
      </c>
      <c r="J92" s="250">
        <f>J91+H92</f>
        <v>3756900.6285000006</v>
      </c>
      <c r="K92" s="248">
        <f>L92/$C$90</f>
        <v>0.31553762165816862</v>
      </c>
      <c r="L92" s="250">
        <f>L91+J92</f>
        <v>5402035.9300000006</v>
      </c>
      <c r="M92" s="248">
        <f>N92/$C$90</f>
        <v>0.40920021868702855</v>
      </c>
      <c r="N92" s="250">
        <f>N91+L92</f>
        <v>7005549.0445000008</v>
      </c>
      <c r="O92" s="248">
        <f>P92/$C$90</f>
        <v>0.49916834301630497</v>
      </c>
      <c r="P92" s="250">
        <f>P91+N92</f>
        <v>8545812.4135000017</v>
      </c>
      <c r="Q92" s="248">
        <f>R92/$C$90</f>
        <v>0.58207931779990985</v>
      </c>
      <c r="R92" s="250">
        <f>R91+P92</f>
        <v>9965256.6700000018</v>
      </c>
      <c r="S92" s="248">
        <f>T92/$C$90</f>
        <v>0.654513455488139</v>
      </c>
      <c r="T92" s="250">
        <f>T91+R92</f>
        <v>11205336.418000001</v>
      </c>
      <c r="U92" s="248">
        <f>V92/$C$90</f>
        <v>0.73456116362393442</v>
      </c>
      <c r="V92" s="250">
        <f>V91+T92</f>
        <v>12575761.260500001</v>
      </c>
      <c r="W92" s="248">
        <f>X92/$C$90</f>
        <v>0.82764073614021627</v>
      </c>
      <c r="X92" s="250">
        <f>X91+V92</f>
        <v>14169292.936500002</v>
      </c>
      <c r="Y92" s="248">
        <f>Z92/$C$90</f>
        <v>0.91957620477065738</v>
      </c>
      <c r="Z92" s="251">
        <f>Z91+X92</f>
        <v>15743237.438500002</v>
      </c>
      <c r="AA92" s="248">
        <f>AB92/$C$90</f>
        <v>1.0000000000000002</v>
      </c>
      <c r="AB92" s="250">
        <f>AB91+Z92</f>
        <v>17120100.930000003</v>
      </c>
    </row>
  </sheetData>
  <mergeCells count="18">
    <mergeCell ref="A2:AB2"/>
    <mergeCell ref="A3:AB3"/>
    <mergeCell ref="A9:AB9"/>
    <mergeCell ref="AA10:AB10"/>
    <mergeCell ref="A90:B90"/>
    <mergeCell ref="U10:V10"/>
    <mergeCell ref="W10:X10"/>
    <mergeCell ref="Y10:Z10"/>
    <mergeCell ref="E10:F10"/>
    <mergeCell ref="G10:H10"/>
    <mergeCell ref="I10:J10"/>
    <mergeCell ref="A91:B91"/>
    <mergeCell ref="A92:B92"/>
    <mergeCell ref="O10:P10"/>
    <mergeCell ref="Q10:R10"/>
    <mergeCell ref="S10:T10"/>
    <mergeCell ref="K10:L10"/>
    <mergeCell ref="M10:N10"/>
  </mergeCells>
  <phoneticPr fontId="22" type="noConversion"/>
  <pageMargins left="0.51181102362204722" right="0.51181102362204722" top="0.78740157480314965" bottom="0.78740157480314965" header="0.31496062992125984" footer="0.31496062992125984"/>
  <pageSetup paperSize="9" scale="3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K9" sqref="K9"/>
    </sheetView>
  </sheetViews>
  <sheetFormatPr defaultRowHeight="13.8" x14ac:dyDescent="0.25"/>
  <cols>
    <col min="2" max="2" width="10.59765625" bestFit="1" customWidth="1"/>
  </cols>
  <sheetData>
    <row r="1" spans="1:9" ht="14.4" thickBot="1" x14ac:dyDescent="0.3"/>
    <row r="2" spans="1:9" ht="36.75" customHeight="1" x14ac:dyDescent="0.25">
      <c r="A2" s="373" t="s">
        <v>304</v>
      </c>
      <c r="B2" s="374"/>
      <c r="C2" s="374"/>
      <c r="D2" s="374"/>
      <c r="E2" s="374"/>
      <c r="F2" s="374"/>
      <c r="G2" s="374"/>
      <c r="H2" s="374"/>
      <c r="I2" s="375"/>
    </row>
    <row r="3" spans="1:9" x14ac:dyDescent="0.25">
      <c r="A3" s="513" t="s">
        <v>305</v>
      </c>
      <c r="B3" s="514"/>
      <c r="C3" s="514"/>
      <c r="D3" s="514"/>
      <c r="E3" s="514"/>
      <c r="F3" s="514"/>
      <c r="G3" s="514"/>
      <c r="H3" s="514"/>
      <c r="I3" s="515"/>
    </row>
    <row r="4" spans="1:9" x14ac:dyDescent="0.25">
      <c r="A4" s="516" t="s">
        <v>358</v>
      </c>
      <c r="B4" s="517"/>
      <c r="C4" s="517"/>
      <c r="D4" s="517"/>
      <c r="E4" s="517"/>
      <c r="F4" s="517"/>
      <c r="G4" s="517"/>
      <c r="H4" s="517"/>
      <c r="I4" s="518"/>
    </row>
    <row r="5" spans="1:9" x14ac:dyDescent="0.25">
      <c r="A5" s="519" t="s">
        <v>450</v>
      </c>
      <c r="B5" s="520"/>
      <c r="C5" s="520"/>
      <c r="D5" s="520"/>
      <c r="E5" s="520"/>
      <c r="F5" s="520"/>
      <c r="G5" s="520"/>
      <c r="H5" s="520"/>
      <c r="I5" s="521"/>
    </row>
    <row r="6" spans="1:9" x14ac:dyDescent="0.25">
      <c r="A6" s="522" t="s">
        <v>315</v>
      </c>
      <c r="B6" s="523"/>
      <c r="C6" s="523"/>
      <c r="D6" s="523"/>
      <c r="E6" s="523"/>
      <c r="F6" s="523"/>
      <c r="G6" s="523"/>
      <c r="H6" s="523"/>
      <c r="I6" s="524"/>
    </row>
    <row r="7" spans="1:9" ht="14.4" thickBot="1" x14ac:dyDescent="0.3">
      <c r="A7" s="20" t="s">
        <v>311</v>
      </c>
      <c r="B7" s="21">
        <v>46141</v>
      </c>
      <c r="C7" s="22"/>
      <c r="D7" s="53"/>
      <c r="E7" s="54"/>
      <c r="F7" s="22" t="s">
        <v>312</v>
      </c>
      <c r="G7" s="22"/>
      <c r="H7" s="23" t="s">
        <v>1264</v>
      </c>
      <c r="I7" s="23"/>
    </row>
    <row r="8" spans="1:9" ht="15.6" thickBot="1" x14ac:dyDescent="0.3">
      <c r="A8" s="470" t="s">
        <v>76</v>
      </c>
      <c r="B8" s="506"/>
      <c r="C8" s="506"/>
      <c r="D8" s="506"/>
      <c r="E8" s="506"/>
      <c r="F8" s="506"/>
      <c r="G8" s="506"/>
      <c r="H8" s="506"/>
      <c r="I8" s="507"/>
    </row>
    <row r="9" spans="1:9" ht="14.4" thickBot="1" x14ac:dyDescent="0.3">
      <c r="A9" s="55" t="s">
        <v>0</v>
      </c>
      <c r="B9" s="56" t="s">
        <v>77</v>
      </c>
      <c r="C9" s="57"/>
      <c r="D9" s="57"/>
      <c r="E9" s="57"/>
      <c r="F9" s="57"/>
      <c r="G9" s="57"/>
      <c r="H9" s="57"/>
      <c r="I9" s="58"/>
    </row>
    <row r="10" spans="1:9" ht="21.75" customHeight="1" x14ac:dyDescent="0.25">
      <c r="A10" s="59">
        <v>1</v>
      </c>
      <c r="B10" s="60" t="s">
        <v>78</v>
      </c>
      <c r="C10" s="61"/>
      <c r="D10" s="61"/>
      <c r="E10" s="61"/>
      <c r="F10" s="61"/>
      <c r="G10" s="61"/>
      <c r="H10" s="62"/>
      <c r="I10" s="63">
        <v>3.7999999999999999E-2</v>
      </c>
    </row>
    <row r="11" spans="1:9" ht="23.25" customHeight="1" x14ac:dyDescent="0.25">
      <c r="A11" s="64">
        <v>2</v>
      </c>
      <c r="B11" s="65" t="s">
        <v>79</v>
      </c>
      <c r="C11" s="66"/>
      <c r="D11" s="66"/>
      <c r="E11" s="66"/>
      <c r="F11" s="66"/>
      <c r="G11" s="66"/>
      <c r="H11" s="66"/>
      <c r="I11" s="67">
        <v>3.2000000000000002E-3</v>
      </c>
    </row>
    <row r="12" spans="1:9" ht="21" customHeight="1" x14ac:dyDescent="0.25">
      <c r="A12" s="64">
        <v>3</v>
      </c>
      <c r="B12" s="65" t="s">
        <v>80</v>
      </c>
      <c r="C12" s="66"/>
      <c r="D12" s="66"/>
      <c r="E12" s="66"/>
      <c r="F12" s="66"/>
      <c r="G12" s="66"/>
      <c r="H12" s="68"/>
      <c r="I12" s="69">
        <v>5.0000000000000001E-3</v>
      </c>
    </row>
    <row r="13" spans="1:9" ht="16.5" customHeight="1" x14ac:dyDescent="0.25">
      <c r="A13" s="64">
        <v>4</v>
      </c>
      <c r="B13" s="65" t="s">
        <v>81</v>
      </c>
      <c r="C13" s="66"/>
      <c r="D13" s="66"/>
      <c r="E13" s="66"/>
      <c r="F13" s="66"/>
      <c r="G13" s="66"/>
      <c r="H13" s="68"/>
      <c r="I13" s="67">
        <v>1.0200000000000001E-2</v>
      </c>
    </row>
    <row r="14" spans="1:9" ht="17.25" customHeight="1" x14ac:dyDescent="0.25">
      <c r="A14" s="64">
        <v>5</v>
      </c>
      <c r="B14" s="65" t="s">
        <v>82</v>
      </c>
      <c r="C14" s="66"/>
      <c r="D14" s="66"/>
      <c r="E14" s="66"/>
      <c r="F14" s="66"/>
      <c r="G14" s="66"/>
      <c r="H14" s="68"/>
      <c r="I14" s="67">
        <v>6.6400000000000001E-2</v>
      </c>
    </row>
    <row r="15" spans="1:9" ht="19.5" customHeight="1" thickBot="1" x14ac:dyDescent="0.3">
      <c r="A15" s="70">
        <v>6</v>
      </c>
      <c r="B15" s="71" t="s">
        <v>83</v>
      </c>
      <c r="C15" s="72"/>
      <c r="D15" s="72"/>
      <c r="E15" s="72"/>
      <c r="F15" s="72"/>
      <c r="G15" s="72"/>
      <c r="H15" s="73"/>
      <c r="I15" s="74">
        <f>I21</f>
        <v>8.6499999999999994E-2</v>
      </c>
    </row>
    <row r="16" spans="1:9" ht="14.4" thickBot="1" x14ac:dyDescent="0.3">
      <c r="A16" s="55" t="s">
        <v>0</v>
      </c>
      <c r="B16" s="56" t="s">
        <v>84</v>
      </c>
      <c r="C16" s="57"/>
      <c r="D16" s="57"/>
      <c r="E16" s="57"/>
      <c r="F16" s="57"/>
      <c r="G16" s="57"/>
      <c r="H16" s="57"/>
      <c r="I16" s="75"/>
    </row>
    <row r="17" spans="1:9" ht="16.5" customHeight="1" x14ac:dyDescent="0.25">
      <c r="A17" s="59" t="s">
        <v>85</v>
      </c>
      <c r="B17" s="76" t="s">
        <v>86</v>
      </c>
      <c r="C17" s="61"/>
      <c r="D17" s="61"/>
      <c r="E17" s="61"/>
      <c r="F17" s="61"/>
      <c r="G17" s="61"/>
      <c r="H17" s="61"/>
      <c r="I17" s="77">
        <v>0.05</v>
      </c>
    </row>
    <row r="18" spans="1:9" ht="20.25" customHeight="1" x14ac:dyDescent="0.25">
      <c r="A18" s="64" t="s">
        <v>87</v>
      </c>
      <c r="B18" s="65" t="s">
        <v>88</v>
      </c>
      <c r="C18" s="66"/>
      <c r="D18" s="66"/>
      <c r="E18" s="66"/>
      <c r="F18" s="66"/>
      <c r="G18" s="66"/>
      <c r="H18" s="66"/>
      <c r="I18" s="67">
        <v>6.4999999999999997E-3</v>
      </c>
    </row>
    <row r="19" spans="1:9" ht="18" customHeight="1" x14ac:dyDescent="0.25">
      <c r="A19" s="64" t="s">
        <v>87</v>
      </c>
      <c r="B19" s="65" t="s">
        <v>89</v>
      </c>
      <c r="C19" s="66"/>
      <c r="D19" s="66"/>
      <c r="E19" s="66"/>
      <c r="F19" s="66"/>
      <c r="G19" s="66"/>
      <c r="H19" s="66"/>
      <c r="I19" s="67">
        <v>0.03</v>
      </c>
    </row>
    <row r="20" spans="1:9" ht="18" customHeight="1" thickBot="1" x14ac:dyDescent="0.3">
      <c r="A20" s="70" t="s">
        <v>90</v>
      </c>
      <c r="B20" s="78" t="s">
        <v>91</v>
      </c>
      <c r="C20" s="72"/>
      <c r="D20" s="72"/>
      <c r="E20" s="72"/>
      <c r="F20" s="72"/>
      <c r="G20" s="72"/>
      <c r="H20" s="72"/>
      <c r="I20" s="74">
        <v>0</v>
      </c>
    </row>
    <row r="21" spans="1:9" ht="14.4" thickBot="1" x14ac:dyDescent="0.3">
      <c r="A21" s="65"/>
      <c r="B21" s="66"/>
      <c r="C21" s="66"/>
      <c r="D21" s="66"/>
      <c r="E21" s="66"/>
      <c r="F21" s="66"/>
      <c r="G21" s="508" t="s">
        <v>92</v>
      </c>
      <c r="H21" s="508"/>
      <c r="I21" s="79">
        <f>SUM(I17:I20)</f>
        <v>8.6499999999999994E-2</v>
      </c>
    </row>
    <row r="22" spans="1:9" ht="14.4" thickBot="1" x14ac:dyDescent="0.3">
      <c r="A22" s="509" t="s">
        <v>93</v>
      </c>
      <c r="B22" s="509"/>
      <c r="C22" s="509"/>
      <c r="D22" s="509"/>
      <c r="E22" s="509"/>
      <c r="F22" s="509"/>
      <c r="G22" s="509"/>
      <c r="H22" s="509"/>
      <c r="I22" s="509"/>
    </row>
    <row r="23" spans="1:9" ht="56.25" customHeight="1" thickBot="1" x14ac:dyDescent="0.3">
      <c r="A23" s="510"/>
      <c r="B23" s="511"/>
      <c r="C23" s="511"/>
      <c r="D23" s="511"/>
      <c r="E23" s="511"/>
      <c r="F23" s="511"/>
      <c r="G23" s="511"/>
      <c r="H23" s="512"/>
      <c r="I23" s="80">
        <f>(((1+I10+I11+I12)*(1+I13)*(1+I14))/(1-I15))-1</f>
        <v>0.23376846232731241</v>
      </c>
    </row>
  </sheetData>
  <mergeCells count="9">
    <mergeCell ref="A8:I8"/>
    <mergeCell ref="G21:H21"/>
    <mergeCell ref="A22:I22"/>
    <mergeCell ref="A23:H23"/>
    <mergeCell ref="A2:I2"/>
    <mergeCell ref="A3:I3"/>
    <mergeCell ref="A4:I4"/>
    <mergeCell ref="A5:I5"/>
    <mergeCell ref="A6:I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opLeftCell="A85" workbookViewId="0">
      <selection sqref="A1:J280"/>
    </sheetView>
  </sheetViews>
  <sheetFormatPr defaultRowHeight="13.8" x14ac:dyDescent="0.25"/>
  <cols>
    <col min="1" max="1" width="10.8984375" customWidth="1"/>
    <col min="2" max="2" width="9.59765625" customWidth="1"/>
    <col min="4" max="4" width="44.5" customWidth="1"/>
    <col min="5" max="5" width="12.5" customWidth="1"/>
    <col min="8" max="8" width="10.59765625" customWidth="1"/>
    <col min="9" max="9" width="12.8984375" customWidth="1"/>
    <col min="10" max="10" width="12.5" customWidth="1"/>
  </cols>
  <sheetData>
    <row r="1" spans="1:10" ht="48.75" customHeight="1" x14ac:dyDescent="0.25">
      <c r="A1" s="378" t="s">
        <v>304</v>
      </c>
      <c r="B1" s="379"/>
      <c r="C1" s="379"/>
      <c r="D1" s="379"/>
      <c r="E1" s="379"/>
      <c r="F1" s="379"/>
      <c r="G1" s="379"/>
      <c r="H1" s="379"/>
      <c r="I1" s="379"/>
      <c r="J1" s="380"/>
    </row>
    <row r="2" spans="1:10" ht="15.75" customHeight="1" x14ac:dyDescent="0.25">
      <c r="A2" s="462" t="s">
        <v>305</v>
      </c>
      <c r="B2" s="563"/>
      <c r="C2" s="563"/>
      <c r="D2" s="563"/>
      <c r="E2" s="563"/>
      <c r="F2" s="563"/>
      <c r="G2" s="563"/>
      <c r="H2" s="563"/>
      <c r="I2" s="563"/>
      <c r="J2" s="464"/>
    </row>
    <row r="3" spans="1:10" ht="15" x14ac:dyDescent="0.25">
      <c r="A3" s="350"/>
      <c r="B3" s="564"/>
      <c r="C3" s="564"/>
      <c r="D3" s="564"/>
      <c r="E3" s="564"/>
      <c r="F3" s="564"/>
      <c r="G3" s="564"/>
      <c r="H3" s="564"/>
      <c r="I3" s="564"/>
      <c r="J3" s="351"/>
    </row>
    <row r="4" spans="1:10" ht="15" x14ac:dyDescent="0.25">
      <c r="A4" s="5" t="s">
        <v>358</v>
      </c>
      <c r="B4" s="600"/>
      <c r="C4" s="572"/>
      <c r="D4" s="601"/>
      <c r="E4" s="579"/>
      <c r="F4" s="570"/>
      <c r="G4" s="570"/>
      <c r="H4" s="571"/>
      <c r="I4" s="572" t="s">
        <v>306</v>
      </c>
      <c r="J4" s="36">
        <v>0.23380000000000001</v>
      </c>
    </row>
    <row r="5" spans="1:10" ht="15" x14ac:dyDescent="0.25">
      <c r="A5" s="10" t="s">
        <v>359</v>
      </c>
      <c r="B5" s="574"/>
      <c r="C5" s="574"/>
      <c r="D5" s="574"/>
      <c r="E5" s="574"/>
      <c r="F5" s="574"/>
      <c r="G5" s="574"/>
      <c r="H5" s="575"/>
      <c r="I5" s="576" t="s">
        <v>307</v>
      </c>
      <c r="J5" s="38" t="s">
        <v>876</v>
      </c>
    </row>
    <row r="6" spans="1:10" x14ac:dyDescent="0.25">
      <c r="A6" s="39" t="s">
        <v>315</v>
      </c>
      <c r="B6" s="602"/>
      <c r="C6" s="572"/>
      <c r="D6" s="601"/>
      <c r="E6" s="579"/>
      <c r="F6" s="603"/>
      <c r="G6" s="579"/>
      <c r="H6" s="572" t="s">
        <v>308</v>
      </c>
      <c r="I6" s="465">
        <f>'Orçamento Sintético'!I811</f>
        <v>17120100.93</v>
      </c>
      <c r="J6" s="466"/>
    </row>
    <row r="7" spans="1:10" ht="14.4" thickBot="1" x14ac:dyDescent="0.3">
      <c r="A7" s="39"/>
      <c r="B7" s="602"/>
      <c r="C7" s="604"/>
      <c r="D7" s="605"/>
      <c r="E7" s="585"/>
      <c r="F7" s="603"/>
      <c r="G7" s="585"/>
      <c r="H7" s="572"/>
      <c r="I7" s="40" t="s">
        <v>309</v>
      </c>
      <c r="J7" s="41">
        <v>46141</v>
      </c>
    </row>
    <row r="8" spans="1:10" ht="20.25" customHeight="1" thickBot="1" x14ac:dyDescent="0.3">
      <c r="A8" s="533" t="s">
        <v>164</v>
      </c>
      <c r="B8" s="534"/>
      <c r="C8" s="534"/>
      <c r="D8" s="534"/>
      <c r="E8" s="534"/>
      <c r="F8" s="534"/>
      <c r="G8" s="534"/>
      <c r="H8" s="534"/>
      <c r="I8" s="534"/>
      <c r="J8" s="535"/>
    </row>
    <row r="9" spans="1:10" x14ac:dyDescent="0.25">
      <c r="A9" s="146" t="s">
        <v>10</v>
      </c>
      <c r="B9" s="362"/>
      <c r="C9" s="362"/>
      <c r="D9" s="362" t="s">
        <v>12</v>
      </c>
      <c r="E9" s="362"/>
      <c r="F9" s="536"/>
      <c r="G9" s="536"/>
      <c r="H9" s="147"/>
      <c r="I9" s="362"/>
      <c r="J9" s="148"/>
    </row>
    <row r="10" spans="1:10" x14ac:dyDescent="0.25">
      <c r="A10" s="95" t="s">
        <v>13</v>
      </c>
      <c r="B10" s="363" t="s">
        <v>1</v>
      </c>
      <c r="C10" s="357" t="s">
        <v>2</v>
      </c>
      <c r="D10" s="357" t="s">
        <v>3</v>
      </c>
      <c r="E10" s="525" t="s">
        <v>165</v>
      </c>
      <c r="F10" s="525"/>
      <c r="G10" s="81" t="s">
        <v>4</v>
      </c>
      <c r="H10" s="363" t="s">
        <v>5</v>
      </c>
      <c r="I10" s="363" t="s">
        <v>6</v>
      </c>
      <c r="J10" s="364" t="s">
        <v>8</v>
      </c>
    </row>
    <row r="11" spans="1:10" ht="39.6" x14ac:dyDescent="0.25">
      <c r="A11" s="96" t="s">
        <v>166</v>
      </c>
      <c r="B11" s="82" t="s">
        <v>14</v>
      </c>
      <c r="C11" s="358" t="s">
        <v>15</v>
      </c>
      <c r="D11" s="358" t="s">
        <v>16</v>
      </c>
      <c r="E11" s="526" t="s">
        <v>167</v>
      </c>
      <c r="F11" s="526"/>
      <c r="G11" s="83" t="s">
        <v>17</v>
      </c>
      <c r="H11" s="84">
        <v>1</v>
      </c>
      <c r="I11" s="85">
        <v>507.9</v>
      </c>
      <c r="J11" s="97">
        <v>507.9</v>
      </c>
    </row>
    <row r="12" spans="1:10" ht="25.5" customHeight="1" x14ac:dyDescent="0.25">
      <c r="A12" s="98" t="s">
        <v>168</v>
      </c>
      <c r="B12" s="86" t="s">
        <v>176</v>
      </c>
      <c r="C12" s="355" t="s">
        <v>15</v>
      </c>
      <c r="D12" s="355" t="s">
        <v>177</v>
      </c>
      <c r="E12" s="527" t="s">
        <v>174</v>
      </c>
      <c r="F12" s="527"/>
      <c r="G12" s="87" t="s">
        <v>175</v>
      </c>
      <c r="H12" s="88">
        <v>1.1186</v>
      </c>
      <c r="I12" s="89">
        <v>26.88</v>
      </c>
      <c r="J12" s="99">
        <v>30.06</v>
      </c>
    </row>
    <row r="13" spans="1:10" ht="25.5" customHeight="1" x14ac:dyDescent="0.25">
      <c r="A13" s="98" t="s">
        <v>168</v>
      </c>
      <c r="B13" s="86" t="s">
        <v>172</v>
      </c>
      <c r="C13" s="355" t="s">
        <v>15</v>
      </c>
      <c r="D13" s="355" t="s">
        <v>173</v>
      </c>
      <c r="E13" s="527" t="s">
        <v>174</v>
      </c>
      <c r="F13" s="527"/>
      <c r="G13" s="87" t="s">
        <v>175</v>
      </c>
      <c r="H13" s="88">
        <v>0.37290000000000001</v>
      </c>
      <c r="I13" s="89">
        <v>32.14</v>
      </c>
      <c r="J13" s="99">
        <v>11.98</v>
      </c>
    </row>
    <row r="14" spans="1:10" ht="25.5" customHeight="1" x14ac:dyDescent="0.25">
      <c r="A14" s="98" t="s">
        <v>168</v>
      </c>
      <c r="B14" s="86" t="s">
        <v>169</v>
      </c>
      <c r="C14" s="355" t="s">
        <v>15</v>
      </c>
      <c r="D14" s="355" t="s">
        <v>170</v>
      </c>
      <c r="E14" s="527" t="s">
        <v>171</v>
      </c>
      <c r="F14" s="527"/>
      <c r="G14" s="87" t="s">
        <v>17</v>
      </c>
      <c r="H14" s="88">
        <v>0.5</v>
      </c>
      <c r="I14" s="89">
        <v>27.76</v>
      </c>
      <c r="J14" s="99">
        <v>13.88</v>
      </c>
    </row>
    <row r="15" spans="1:10" ht="39.6" x14ac:dyDescent="0.25">
      <c r="A15" s="100" t="s">
        <v>178</v>
      </c>
      <c r="B15" s="90" t="s">
        <v>187</v>
      </c>
      <c r="C15" s="359" t="s">
        <v>15</v>
      </c>
      <c r="D15" s="359" t="s">
        <v>188</v>
      </c>
      <c r="E15" s="528" t="s">
        <v>181</v>
      </c>
      <c r="F15" s="528"/>
      <c r="G15" s="91" t="s">
        <v>17</v>
      </c>
      <c r="H15" s="92">
        <v>1</v>
      </c>
      <c r="I15" s="93">
        <v>432</v>
      </c>
      <c r="J15" s="101">
        <v>432</v>
      </c>
    </row>
    <row r="16" spans="1:10" ht="26.4" x14ac:dyDescent="0.25">
      <c r="A16" s="100" t="s">
        <v>178</v>
      </c>
      <c r="B16" s="90" t="s">
        <v>179</v>
      </c>
      <c r="C16" s="359" t="s">
        <v>15</v>
      </c>
      <c r="D16" s="359" t="s">
        <v>180</v>
      </c>
      <c r="E16" s="528" t="s">
        <v>181</v>
      </c>
      <c r="F16" s="528"/>
      <c r="G16" s="91" t="s">
        <v>41</v>
      </c>
      <c r="H16" s="92">
        <v>3.2082999999999999</v>
      </c>
      <c r="I16" s="93">
        <v>6.04</v>
      </c>
      <c r="J16" s="101">
        <v>19.37</v>
      </c>
    </row>
    <row r="17" spans="1:10" x14ac:dyDescent="0.25">
      <c r="A17" s="100" t="s">
        <v>178</v>
      </c>
      <c r="B17" s="90" t="s">
        <v>185</v>
      </c>
      <c r="C17" s="359" t="s">
        <v>15</v>
      </c>
      <c r="D17" s="359" t="s">
        <v>186</v>
      </c>
      <c r="E17" s="528" t="s">
        <v>181</v>
      </c>
      <c r="F17" s="528"/>
      <c r="G17" s="91" t="s">
        <v>184</v>
      </c>
      <c r="H17" s="92">
        <v>1.1299999999999999E-2</v>
      </c>
      <c r="I17" s="93">
        <v>33.71</v>
      </c>
      <c r="J17" s="101">
        <v>0.38</v>
      </c>
    </row>
    <row r="18" spans="1:10" ht="26.4" x14ac:dyDescent="0.25">
      <c r="A18" s="100" t="s">
        <v>178</v>
      </c>
      <c r="B18" s="90" t="s">
        <v>182</v>
      </c>
      <c r="C18" s="359" t="s">
        <v>15</v>
      </c>
      <c r="D18" s="359" t="s">
        <v>183</v>
      </c>
      <c r="E18" s="528" t="s">
        <v>181</v>
      </c>
      <c r="F18" s="528"/>
      <c r="G18" s="91" t="s">
        <v>184</v>
      </c>
      <c r="H18" s="92">
        <v>1.32E-2</v>
      </c>
      <c r="I18" s="93">
        <v>18.059999999999999</v>
      </c>
      <c r="J18" s="101">
        <v>0.23</v>
      </c>
    </row>
    <row r="19" spans="1:10" x14ac:dyDescent="0.25">
      <c r="A19" s="102"/>
      <c r="B19" s="606"/>
      <c r="C19" s="606"/>
      <c r="D19" s="606"/>
      <c r="E19" s="606" t="s">
        <v>189</v>
      </c>
      <c r="F19" s="607">
        <v>31.75</v>
      </c>
      <c r="G19" s="606" t="s">
        <v>190</v>
      </c>
      <c r="H19" s="607">
        <v>0</v>
      </c>
      <c r="I19" s="606" t="s">
        <v>191</v>
      </c>
      <c r="J19" s="103">
        <v>31.75</v>
      </c>
    </row>
    <row r="20" spans="1:10" ht="14.25" customHeight="1" thickBot="1" x14ac:dyDescent="0.3">
      <c r="A20" s="102"/>
      <c r="B20" s="606"/>
      <c r="C20" s="606"/>
      <c r="D20" s="606"/>
      <c r="E20" s="606" t="s">
        <v>192</v>
      </c>
      <c r="F20" s="607">
        <v>118.74</v>
      </c>
      <c r="G20" s="606"/>
      <c r="H20" s="608" t="s">
        <v>193</v>
      </c>
      <c r="I20" s="608"/>
      <c r="J20" s="103">
        <v>626.64</v>
      </c>
    </row>
    <row r="21" spans="1:10" ht="14.4" thickTop="1" x14ac:dyDescent="0.25">
      <c r="A21" s="104"/>
      <c r="B21" s="94"/>
      <c r="C21" s="94"/>
      <c r="D21" s="94"/>
      <c r="E21" s="94"/>
      <c r="F21" s="94"/>
      <c r="G21" s="94"/>
      <c r="H21" s="94"/>
      <c r="I21" s="94"/>
      <c r="J21" s="105"/>
    </row>
    <row r="22" spans="1:10" x14ac:dyDescent="0.25">
      <c r="A22" s="95" t="s">
        <v>18</v>
      </c>
      <c r="B22" s="363" t="s">
        <v>1</v>
      </c>
      <c r="C22" s="357" t="s">
        <v>2</v>
      </c>
      <c r="D22" s="357" t="s">
        <v>3</v>
      </c>
      <c r="E22" s="525" t="s">
        <v>165</v>
      </c>
      <c r="F22" s="525"/>
      <c r="G22" s="81" t="s">
        <v>4</v>
      </c>
      <c r="H22" s="363" t="s">
        <v>5</v>
      </c>
      <c r="I22" s="363" t="s">
        <v>6</v>
      </c>
      <c r="J22" s="364" t="s">
        <v>8</v>
      </c>
    </row>
    <row r="23" spans="1:10" ht="52.8" x14ac:dyDescent="0.25">
      <c r="A23" s="96" t="s">
        <v>166</v>
      </c>
      <c r="B23" s="82" t="s">
        <v>19</v>
      </c>
      <c r="C23" s="358" t="s">
        <v>15</v>
      </c>
      <c r="D23" s="358" t="s">
        <v>20</v>
      </c>
      <c r="E23" s="526" t="s">
        <v>195</v>
      </c>
      <c r="F23" s="526"/>
      <c r="G23" s="83" t="s">
        <v>17</v>
      </c>
      <c r="H23" s="84">
        <v>1</v>
      </c>
      <c r="I23" s="85">
        <v>0.73</v>
      </c>
      <c r="J23" s="97">
        <v>0.73</v>
      </c>
    </row>
    <row r="24" spans="1:10" ht="38.25" customHeight="1" x14ac:dyDescent="0.25">
      <c r="A24" s="98" t="s">
        <v>168</v>
      </c>
      <c r="B24" s="86" t="s">
        <v>196</v>
      </c>
      <c r="C24" s="355" t="s">
        <v>15</v>
      </c>
      <c r="D24" s="355" t="s">
        <v>197</v>
      </c>
      <c r="E24" s="527" t="s">
        <v>198</v>
      </c>
      <c r="F24" s="527"/>
      <c r="G24" s="87" t="s">
        <v>199</v>
      </c>
      <c r="H24" s="88">
        <v>2.8999999999999998E-3</v>
      </c>
      <c r="I24" s="89">
        <v>83.69</v>
      </c>
      <c r="J24" s="99">
        <v>0.24</v>
      </c>
    </row>
    <row r="25" spans="1:10" ht="25.5" customHeight="1" x14ac:dyDescent="0.25">
      <c r="A25" s="98" t="s">
        <v>168</v>
      </c>
      <c r="B25" s="86" t="s">
        <v>202</v>
      </c>
      <c r="C25" s="355" t="s">
        <v>15</v>
      </c>
      <c r="D25" s="355" t="s">
        <v>203</v>
      </c>
      <c r="E25" s="527" t="s">
        <v>198</v>
      </c>
      <c r="F25" s="527"/>
      <c r="G25" s="87" t="s">
        <v>204</v>
      </c>
      <c r="H25" s="88">
        <v>1.6999999999999999E-3</v>
      </c>
      <c r="I25" s="89">
        <v>222.06</v>
      </c>
      <c r="J25" s="99">
        <v>0.37</v>
      </c>
    </row>
    <row r="26" spans="1:10" ht="38.25" customHeight="1" x14ac:dyDescent="0.25">
      <c r="A26" s="98" t="s">
        <v>168</v>
      </c>
      <c r="B26" s="86" t="s">
        <v>200</v>
      </c>
      <c r="C26" s="355" t="s">
        <v>15</v>
      </c>
      <c r="D26" s="355" t="s">
        <v>201</v>
      </c>
      <c r="E26" s="527" t="s">
        <v>174</v>
      </c>
      <c r="F26" s="527"/>
      <c r="G26" s="87" t="s">
        <v>175</v>
      </c>
      <c r="H26" s="88">
        <v>4.5999999999999999E-3</v>
      </c>
      <c r="I26" s="89">
        <v>28.02</v>
      </c>
      <c r="J26" s="99">
        <v>0.12</v>
      </c>
    </row>
    <row r="27" spans="1:10" x14ac:dyDescent="0.25">
      <c r="A27" s="102"/>
      <c r="B27" s="606"/>
      <c r="C27" s="606"/>
      <c r="D27" s="606"/>
      <c r="E27" s="606" t="s">
        <v>189</v>
      </c>
      <c r="F27" s="607">
        <v>0.19</v>
      </c>
      <c r="G27" s="606" t="s">
        <v>190</v>
      </c>
      <c r="H27" s="607">
        <v>0</v>
      </c>
      <c r="I27" s="606" t="s">
        <v>191</v>
      </c>
      <c r="J27" s="103">
        <v>0.19</v>
      </c>
    </row>
    <row r="28" spans="1:10" ht="14.25" customHeight="1" thickBot="1" x14ac:dyDescent="0.3">
      <c r="A28" s="102"/>
      <c r="B28" s="606"/>
      <c r="C28" s="606"/>
      <c r="D28" s="606"/>
      <c r="E28" s="606" t="s">
        <v>192</v>
      </c>
      <c r="F28" s="607">
        <v>0.17</v>
      </c>
      <c r="G28" s="606"/>
      <c r="H28" s="608" t="s">
        <v>193</v>
      </c>
      <c r="I28" s="608"/>
      <c r="J28" s="103">
        <v>0.9</v>
      </c>
    </row>
    <row r="29" spans="1:10" ht="14.4" thickTop="1" x14ac:dyDescent="0.25">
      <c r="A29" s="104"/>
      <c r="B29" s="94"/>
      <c r="C29" s="94"/>
      <c r="D29" s="94"/>
      <c r="E29" s="94"/>
      <c r="F29" s="94"/>
      <c r="G29" s="94"/>
      <c r="H29" s="94"/>
      <c r="I29" s="94"/>
      <c r="J29" s="105"/>
    </row>
    <row r="30" spans="1:10" x14ac:dyDescent="0.25">
      <c r="A30" s="95" t="s">
        <v>21</v>
      </c>
      <c r="B30" s="363" t="s">
        <v>1</v>
      </c>
      <c r="C30" s="357" t="s">
        <v>2</v>
      </c>
      <c r="D30" s="357" t="s">
        <v>3</v>
      </c>
      <c r="E30" s="525" t="s">
        <v>165</v>
      </c>
      <c r="F30" s="525"/>
      <c r="G30" s="81" t="s">
        <v>4</v>
      </c>
      <c r="H30" s="363" t="s">
        <v>5</v>
      </c>
      <c r="I30" s="363" t="s">
        <v>6</v>
      </c>
      <c r="J30" s="364" t="s">
        <v>8</v>
      </c>
    </row>
    <row r="31" spans="1:10" ht="57.75" customHeight="1" x14ac:dyDescent="0.25">
      <c r="A31" s="96" t="s">
        <v>166</v>
      </c>
      <c r="B31" s="82" t="s">
        <v>22</v>
      </c>
      <c r="C31" s="358" t="s">
        <v>23</v>
      </c>
      <c r="D31" s="358" t="s">
        <v>24</v>
      </c>
      <c r="E31" s="526" t="s">
        <v>205</v>
      </c>
      <c r="F31" s="526"/>
      <c r="G31" s="83" t="s">
        <v>17</v>
      </c>
      <c r="H31" s="84">
        <v>1</v>
      </c>
      <c r="I31" s="85">
        <v>1.44</v>
      </c>
      <c r="J31" s="97">
        <v>1.44</v>
      </c>
    </row>
    <row r="32" spans="1:10" x14ac:dyDescent="0.25">
      <c r="A32" s="95" t="s">
        <v>0</v>
      </c>
      <c r="B32" s="363" t="s">
        <v>1</v>
      </c>
      <c r="C32" s="357" t="s">
        <v>2</v>
      </c>
      <c r="D32" s="357" t="s">
        <v>3</v>
      </c>
      <c r="E32" s="525" t="s">
        <v>165</v>
      </c>
      <c r="F32" s="530"/>
      <c r="G32" s="81" t="s">
        <v>4</v>
      </c>
      <c r="H32" s="363" t="s">
        <v>5</v>
      </c>
      <c r="I32" s="363" t="s">
        <v>6</v>
      </c>
      <c r="J32" s="364" t="s">
        <v>8</v>
      </c>
    </row>
    <row r="33" spans="1:10" x14ac:dyDescent="0.25">
      <c r="A33" s="100" t="s">
        <v>178</v>
      </c>
      <c r="B33" s="90" t="s">
        <v>210</v>
      </c>
      <c r="C33" s="359" t="s">
        <v>23</v>
      </c>
      <c r="D33" s="359" t="s">
        <v>211</v>
      </c>
      <c r="E33" s="528" t="s">
        <v>208</v>
      </c>
      <c r="F33" s="528"/>
      <c r="G33" s="91" t="s">
        <v>209</v>
      </c>
      <c r="H33" s="92">
        <v>1.7999999999999999E-2</v>
      </c>
      <c r="I33" s="93" t="s">
        <v>323</v>
      </c>
      <c r="J33" s="106" t="s">
        <v>212</v>
      </c>
    </row>
    <row r="34" spans="1:10" x14ac:dyDescent="0.25">
      <c r="A34" s="100" t="s">
        <v>178</v>
      </c>
      <c r="B34" s="90" t="s">
        <v>206</v>
      </c>
      <c r="C34" s="359" t="s">
        <v>23</v>
      </c>
      <c r="D34" s="359" t="s">
        <v>207</v>
      </c>
      <c r="E34" s="528" t="s">
        <v>208</v>
      </c>
      <c r="F34" s="528"/>
      <c r="G34" s="91" t="s">
        <v>209</v>
      </c>
      <c r="H34" s="92">
        <v>3.5999999999999997E-2</v>
      </c>
      <c r="I34" s="93" t="s">
        <v>324</v>
      </c>
      <c r="J34" s="106" t="s">
        <v>325</v>
      </c>
    </row>
    <row r="35" spans="1:10" ht="15" customHeight="1" x14ac:dyDescent="0.25">
      <c r="A35" s="531" t="s">
        <v>213</v>
      </c>
      <c r="B35" s="530"/>
      <c r="C35" s="530"/>
      <c r="D35" s="530"/>
      <c r="E35" s="530"/>
      <c r="F35" s="530"/>
      <c r="G35" s="530"/>
      <c r="H35" s="530"/>
      <c r="I35" s="530"/>
      <c r="J35" s="532"/>
    </row>
    <row r="36" spans="1:10" x14ac:dyDescent="0.25">
      <c r="A36" s="95" t="s">
        <v>0</v>
      </c>
      <c r="B36" s="363" t="s">
        <v>1</v>
      </c>
      <c r="C36" s="357" t="s">
        <v>2</v>
      </c>
      <c r="D36" s="357" t="s">
        <v>3</v>
      </c>
      <c r="E36" s="525" t="s">
        <v>165</v>
      </c>
      <c r="F36" s="530"/>
      <c r="G36" s="81" t="s">
        <v>4</v>
      </c>
      <c r="H36" s="363" t="s">
        <v>5</v>
      </c>
      <c r="I36" s="363" t="s">
        <v>6</v>
      </c>
      <c r="J36" s="364" t="s">
        <v>8</v>
      </c>
    </row>
    <row r="37" spans="1:10" x14ac:dyDescent="0.25">
      <c r="A37" s="100" t="s">
        <v>178</v>
      </c>
      <c r="B37" s="90" t="s">
        <v>210</v>
      </c>
      <c r="C37" s="359" t="s">
        <v>23</v>
      </c>
      <c r="D37" s="359" t="s">
        <v>211</v>
      </c>
      <c r="E37" s="528" t="s">
        <v>208</v>
      </c>
      <c r="F37" s="528"/>
      <c r="G37" s="91" t="s">
        <v>209</v>
      </c>
      <c r="H37" s="92">
        <v>1.7999999999999999E-2</v>
      </c>
      <c r="I37" s="93" t="s">
        <v>323</v>
      </c>
      <c r="J37" s="106" t="s">
        <v>212</v>
      </c>
    </row>
    <row r="38" spans="1:10" x14ac:dyDescent="0.25">
      <c r="A38" s="100" t="s">
        <v>178</v>
      </c>
      <c r="B38" s="90" t="s">
        <v>206</v>
      </c>
      <c r="C38" s="359" t="s">
        <v>23</v>
      </c>
      <c r="D38" s="359" t="s">
        <v>207</v>
      </c>
      <c r="E38" s="528" t="s">
        <v>208</v>
      </c>
      <c r="F38" s="528"/>
      <c r="G38" s="91" t="s">
        <v>209</v>
      </c>
      <c r="H38" s="92">
        <v>3.5999999999999997E-2</v>
      </c>
      <c r="I38" s="93" t="s">
        <v>324</v>
      </c>
      <c r="J38" s="106" t="s">
        <v>325</v>
      </c>
    </row>
    <row r="39" spans="1:10" x14ac:dyDescent="0.25">
      <c r="A39" s="102"/>
      <c r="B39" s="606"/>
      <c r="C39" s="606"/>
      <c r="D39" s="606"/>
      <c r="E39" s="606" t="s">
        <v>189</v>
      </c>
      <c r="F39" s="607">
        <v>1.44</v>
      </c>
      <c r="G39" s="606" t="s">
        <v>190</v>
      </c>
      <c r="H39" s="607">
        <v>0</v>
      </c>
      <c r="I39" s="606" t="s">
        <v>191</v>
      </c>
      <c r="J39" s="103">
        <v>1.44</v>
      </c>
    </row>
    <row r="40" spans="1:10" ht="14.25" customHeight="1" thickBot="1" x14ac:dyDescent="0.3">
      <c r="A40" s="102"/>
      <c r="B40" s="606"/>
      <c r="C40" s="606"/>
      <c r="D40" s="606"/>
      <c r="E40" s="606" t="s">
        <v>192</v>
      </c>
      <c r="F40" s="607">
        <v>0.33</v>
      </c>
      <c r="G40" s="606"/>
      <c r="H40" s="608" t="s">
        <v>193</v>
      </c>
      <c r="I40" s="608"/>
      <c r="J40" s="103">
        <v>1.77</v>
      </c>
    </row>
    <row r="41" spans="1:10" ht="14.4" thickTop="1" x14ac:dyDescent="0.25">
      <c r="A41" s="104"/>
      <c r="B41" s="94"/>
      <c r="C41" s="94"/>
      <c r="D41" s="94"/>
      <c r="E41" s="94"/>
      <c r="F41" s="94"/>
      <c r="G41" s="94"/>
      <c r="H41" s="94"/>
      <c r="I41" s="94"/>
      <c r="J41" s="105"/>
    </row>
    <row r="42" spans="1:10" x14ac:dyDescent="0.25">
      <c r="A42" s="149" t="s">
        <v>25</v>
      </c>
      <c r="B42" s="360"/>
      <c r="C42" s="360"/>
      <c r="D42" s="360" t="s">
        <v>26</v>
      </c>
      <c r="E42" s="360"/>
      <c r="F42" s="529"/>
      <c r="G42" s="529"/>
      <c r="H42" s="150"/>
      <c r="I42" s="360"/>
      <c r="J42" s="151"/>
    </row>
    <row r="43" spans="1:10" x14ac:dyDescent="0.25">
      <c r="A43" s="95" t="s">
        <v>27</v>
      </c>
      <c r="B43" s="363" t="s">
        <v>1</v>
      </c>
      <c r="C43" s="357" t="s">
        <v>2</v>
      </c>
      <c r="D43" s="357" t="s">
        <v>3</v>
      </c>
      <c r="E43" s="525" t="s">
        <v>165</v>
      </c>
      <c r="F43" s="525"/>
      <c r="G43" s="81" t="s">
        <v>4</v>
      </c>
      <c r="H43" s="363" t="s">
        <v>5</v>
      </c>
      <c r="I43" s="363" t="s">
        <v>6</v>
      </c>
      <c r="J43" s="364" t="s">
        <v>8</v>
      </c>
    </row>
    <row r="44" spans="1:10" x14ac:dyDescent="0.25">
      <c r="A44" s="96" t="s">
        <v>166</v>
      </c>
      <c r="B44" s="82" t="s">
        <v>28</v>
      </c>
      <c r="C44" s="358" t="s">
        <v>29</v>
      </c>
      <c r="D44" s="358" t="s">
        <v>30</v>
      </c>
      <c r="E44" s="526">
        <v>0</v>
      </c>
      <c r="F44" s="526"/>
      <c r="G44" s="83" t="s">
        <v>31</v>
      </c>
      <c r="H44" s="84">
        <v>1</v>
      </c>
      <c r="I44" s="85">
        <v>167.34</v>
      </c>
      <c r="J44" s="97">
        <v>167.34</v>
      </c>
    </row>
    <row r="45" spans="1:10" ht="26.4" x14ac:dyDescent="0.25">
      <c r="A45" s="98" t="s">
        <v>168</v>
      </c>
      <c r="B45" s="86" t="s">
        <v>214</v>
      </c>
      <c r="C45" s="355" t="s">
        <v>29</v>
      </c>
      <c r="D45" s="355" t="s">
        <v>177</v>
      </c>
      <c r="E45" s="527">
        <v>0</v>
      </c>
      <c r="F45" s="527"/>
      <c r="G45" s="87" t="s">
        <v>209</v>
      </c>
      <c r="H45" s="88">
        <v>3</v>
      </c>
      <c r="I45" s="89">
        <v>26.88</v>
      </c>
      <c r="J45" s="99">
        <v>80.64</v>
      </c>
    </row>
    <row r="46" spans="1:10" x14ac:dyDescent="0.25">
      <c r="A46" s="100" t="s">
        <v>178</v>
      </c>
      <c r="B46" s="90" t="s">
        <v>217</v>
      </c>
      <c r="C46" s="359" t="s">
        <v>29</v>
      </c>
      <c r="D46" s="359" t="s">
        <v>218</v>
      </c>
      <c r="E46" s="528" t="s">
        <v>219</v>
      </c>
      <c r="F46" s="528"/>
      <c r="G46" s="91" t="s">
        <v>209</v>
      </c>
      <c r="H46" s="92">
        <v>0.3</v>
      </c>
      <c r="I46" s="93">
        <v>5.45</v>
      </c>
      <c r="J46" s="101">
        <v>1.63</v>
      </c>
    </row>
    <row r="47" spans="1:10" x14ac:dyDescent="0.25">
      <c r="A47" s="100" t="s">
        <v>178</v>
      </c>
      <c r="B47" s="90" t="s">
        <v>215</v>
      </c>
      <c r="C47" s="359" t="s">
        <v>29</v>
      </c>
      <c r="D47" s="359" t="s">
        <v>216</v>
      </c>
      <c r="E47" s="528" t="s">
        <v>181</v>
      </c>
      <c r="F47" s="528"/>
      <c r="G47" s="91" t="s">
        <v>31</v>
      </c>
      <c r="H47" s="92">
        <v>1.25</v>
      </c>
      <c r="I47" s="93">
        <v>68.06</v>
      </c>
      <c r="J47" s="101">
        <v>85.07</v>
      </c>
    </row>
    <row r="48" spans="1:10" x14ac:dyDescent="0.25">
      <c r="A48" s="102"/>
      <c r="B48" s="606"/>
      <c r="C48" s="606"/>
      <c r="D48" s="606"/>
      <c r="E48" s="606" t="s">
        <v>189</v>
      </c>
      <c r="F48" s="607">
        <v>49.53</v>
      </c>
      <c r="G48" s="606" t="s">
        <v>190</v>
      </c>
      <c r="H48" s="607">
        <v>0</v>
      </c>
      <c r="I48" s="606" t="s">
        <v>191</v>
      </c>
      <c r="J48" s="103">
        <v>49.53</v>
      </c>
    </row>
    <row r="49" spans="1:10" ht="14.25" customHeight="1" thickBot="1" x14ac:dyDescent="0.3">
      <c r="A49" s="102"/>
      <c r="B49" s="606"/>
      <c r="C49" s="606"/>
      <c r="D49" s="606"/>
      <c r="E49" s="606" t="s">
        <v>192</v>
      </c>
      <c r="F49" s="607">
        <v>39.119999999999997</v>
      </c>
      <c r="G49" s="606"/>
      <c r="H49" s="608" t="s">
        <v>193</v>
      </c>
      <c r="I49" s="608"/>
      <c r="J49" s="103">
        <v>206.46</v>
      </c>
    </row>
    <row r="50" spans="1:10" ht="14.4" thickTop="1" x14ac:dyDescent="0.25">
      <c r="A50" s="104"/>
      <c r="B50" s="94"/>
      <c r="C50" s="94"/>
      <c r="D50" s="94"/>
      <c r="E50" s="94"/>
      <c r="F50" s="94"/>
      <c r="G50" s="94"/>
      <c r="H50" s="94"/>
      <c r="I50" s="94"/>
      <c r="J50" s="105"/>
    </row>
    <row r="51" spans="1:10" x14ac:dyDescent="0.25">
      <c r="A51" s="95" t="s">
        <v>32</v>
      </c>
      <c r="B51" s="363" t="s">
        <v>1</v>
      </c>
      <c r="C51" s="357" t="s">
        <v>2</v>
      </c>
      <c r="D51" s="357" t="s">
        <v>3</v>
      </c>
      <c r="E51" s="525" t="s">
        <v>165</v>
      </c>
      <c r="F51" s="525"/>
      <c r="G51" s="81" t="s">
        <v>4</v>
      </c>
      <c r="H51" s="363" t="s">
        <v>5</v>
      </c>
      <c r="I51" s="363" t="s">
        <v>6</v>
      </c>
      <c r="J51" s="364" t="s">
        <v>8</v>
      </c>
    </row>
    <row r="52" spans="1:10" ht="66" x14ac:dyDescent="0.25">
      <c r="A52" s="96" t="s">
        <v>166</v>
      </c>
      <c r="B52" s="82" t="s">
        <v>33</v>
      </c>
      <c r="C52" s="358" t="s">
        <v>15</v>
      </c>
      <c r="D52" s="358" t="s">
        <v>34</v>
      </c>
      <c r="E52" s="526" t="s">
        <v>220</v>
      </c>
      <c r="F52" s="526"/>
      <c r="G52" s="83" t="s">
        <v>31</v>
      </c>
      <c r="H52" s="84">
        <v>1</v>
      </c>
      <c r="I52" s="85">
        <v>7.14</v>
      </c>
      <c r="J52" s="97">
        <v>7.14</v>
      </c>
    </row>
    <row r="53" spans="1:10" ht="25.5" customHeight="1" x14ac:dyDescent="0.25">
      <c r="A53" s="98" t="s">
        <v>168</v>
      </c>
      <c r="B53" s="86" t="s">
        <v>221</v>
      </c>
      <c r="C53" s="355" t="s">
        <v>15</v>
      </c>
      <c r="D53" s="355" t="s">
        <v>222</v>
      </c>
      <c r="E53" s="527" t="s">
        <v>198</v>
      </c>
      <c r="F53" s="527"/>
      <c r="G53" s="87" t="s">
        <v>199</v>
      </c>
      <c r="H53" s="88">
        <v>1.11688E-2</v>
      </c>
      <c r="I53" s="89">
        <v>81.599999999999994</v>
      </c>
      <c r="J53" s="99">
        <v>0.91</v>
      </c>
    </row>
    <row r="54" spans="1:10" ht="38.25" customHeight="1" x14ac:dyDescent="0.25">
      <c r="A54" s="98" t="s">
        <v>168</v>
      </c>
      <c r="B54" s="86" t="s">
        <v>227</v>
      </c>
      <c r="C54" s="355" t="s">
        <v>15</v>
      </c>
      <c r="D54" s="355" t="s">
        <v>228</v>
      </c>
      <c r="E54" s="527" t="s">
        <v>198</v>
      </c>
      <c r="F54" s="527"/>
      <c r="G54" s="87" t="s">
        <v>204</v>
      </c>
      <c r="H54" s="88">
        <v>3.1484E-3</v>
      </c>
      <c r="I54" s="89">
        <v>214.34</v>
      </c>
      <c r="J54" s="99">
        <v>0.67</v>
      </c>
    </row>
    <row r="55" spans="1:10" ht="38.25" customHeight="1" x14ac:dyDescent="0.25">
      <c r="A55" s="98" t="s">
        <v>168</v>
      </c>
      <c r="B55" s="86" t="s">
        <v>176</v>
      </c>
      <c r="C55" s="355" t="s">
        <v>15</v>
      </c>
      <c r="D55" s="355" t="s">
        <v>177</v>
      </c>
      <c r="E55" s="527" t="s">
        <v>174</v>
      </c>
      <c r="F55" s="527"/>
      <c r="G55" s="87" t="s">
        <v>175</v>
      </c>
      <c r="H55" s="88">
        <v>1.5425899999999999E-2</v>
      </c>
      <c r="I55" s="89">
        <v>26.88</v>
      </c>
      <c r="J55" s="99">
        <v>0.41</v>
      </c>
    </row>
    <row r="56" spans="1:10" ht="52.8" x14ac:dyDescent="0.25">
      <c r="A56" s="98" t="s">
        <v>168</v>
      </c>
      <c r="B56" s="86" t="s">
        <v>231</v>
      </c>
      <c r="C56" s="355" t="s">
        <v>15</v>
      </c>
      <c r="D56" s="355" t="s">
        <v>232</v>
      </c>
      <c r="E56" s="527" t="s">
        <v>198</v>
      </c>
      <c r="F56" s="527"/>
      <c r="G56" s="87" t="s">
        <v>199</v>
      </c>
      <c r="H56" s="88">
        <v>1.2277400000000001E-2</v>
      </c>
      <c r="I56" s="89">
        <v>84.63</v>
      </c>
      <c r="J56" s="99">
        <v>1.03</v>
      </c>
    </row>
    <row r="57" spans="1:10" ht="52.8" x14ac:dyDescent="0.25">
      <c r="A57" s="98" t="s">
        <v>168</v>
      </c>
      <c r="B57" s="86" t="s">
        <v>225</v>
      </c>
      <c r="C57" s="355" t="s">
        <v>15</v>
      </c>
      <c r="D57" s="355" t="s">
        <v>226</v>
      </c>
      <c r="E57" s="527" t="s">
        <v>198</v>
      </c>
      <c r="F57" s="527"/>
      <c r="G57" s="87" t="s">
        <v>204</v>
      </c>
      <c r="H57" s="88">
        <v>4.5111999999999999E-3</v>
      </c>
      <c r="I57" s="89">
        <v>296.14999999999998</v>
      </c>
      <c r="J57" s="99">
        <v>1.33</v>
      </c>
    </row>
    <row r="58" spans="1:10" ht="52.8" x14ac:dyDescent="0.25">
      <c r="A58" s="98" t="s">
        <v>168</v>
      </c>
      <c r="B58" s="86" t="s">
        <v>229</v>
      </c>
      <c r="C58" s="355" t="s">
        <v>15</v>
      </c>
      <c r="D58" s="355" t="s">
        <v>230</v>
      </c>
      <c r="E58" s="527" t="s">
        <v>198</v>
      </c>
      <c r="F58" s="527"/>
      <c r="G58" s="87" t="s">
        <v>199</v>
      </c>
      <c r="H58" s="88">
        <v>1.09146E-2</v>
      </c>
      <c r="I58" s="89">
        <v>110.61</v>
      </c>
      <c r="J58" s="99">
        <v>1.2</v>
      </c>
    </row>
    <row r="59" spans="1:10" ht="25.5" customHeight="1" x14ac:dyDescent="0.25">
      <c r="A59" s="98" t="s">
        <v>168</v>
      </c>
      <c r="B59" s="86" t="s">
        <v>223</v>
      </c>
      <c r="C59" s="355" t="s">
        <v>15</v>
      </c>
      <c r="D59" s="355" t="s">
        <v>224</v>
      </c>
      <c r="E59" s="527" t="s">
        <v>198</v>
      </c>
      <c r="F59" s="527"/>
      <c r="G59" s="87" t="s">
        <v>204</v>
      </c>
      <c r="H59" s="88">
        <v>4.2570000000000004E-3</v>
      </c>
      <c r="I59" s="89">
        <v>374.29</v>
      </c>
      <c r="J59" s="99">
        <v>1.59</v>
      </c>
    </row>
    <row r="60" spans="1:10" x14ac:dyDescent="0.25">
      <c r="A60" s="102"/>
      <c r="B60" s="606"/>
      <c r="C60" s="606"/>
      <c r="D60" s="606"/>
      <c r="E60" s="606" t="s">
        <v>189</v>
      </c>
      <c r="F60" s="607">
        <v>1.47</v>
      </c>
      <c r="G60" s="606" t="s">
        <v>190</v>
      </c>
      <c r="H60" s="607">
        <v>0</v>
      </c>
      <c r="I60" s="606" t="s">
        <v>191</v>
      </c>
      <c r="J60" s="103">
        <v>1.47</v>
      </c>
    </row>
    <row r="61" spans="1:10" ht="14.25" customHeight="1" thickBot="1" x14ac:dyDescent="0.3">
      <c r="A61" s="102"/>
      <c r="B61" s="606"/>
      <c r="C61" s="606"/>
      <c r="D61" s="606"/>
      <c r="E61" s="606" t="s">
        <v>192</v>
      </c>
      <c r="F61" s="607">
        <v>1.66</v>
      </c>
      <c r="G61" s="606"/>
      <c r="H61" s="608" t="s">
        <v>193</v>
      </c>
      <c r="I61" s="608"/>
      <c r="J61" s="103">
        <v>8.8000000000000007</v>
      </c>
    </row>
    <row r="62" spans="1:10" ht="14.4" thickTop="1" x14ac:dyDescent="0.25">
      <c r="A62" s="104"/>
      <c r="B62" s="94"/>
      <c r="C62" s="94"/>
      <c r="D62" s="94"/>
      <c r="E62" s="94"/>
      <c r="F62" s="94"/>
      <c r="G62" s="94"/>
      <c r="H62" s="94"/>
      <c r="I62" s="94"/>
      <c r="J62" s="105"/>
    </row>
    <row r="63" spans="1:10" x14ac:dyDescent="0.25">
      <c r="A63" s="149" t="s">
        <v>35</v>
      </c>
      <c r="B63" s="360"/>
      <c r="C63" s="360"/>
      <c r="D63" s="360" t="s">
        <v>36</v>
      </c>
      <c r="E63" s="360"/>
      <c r="F63" s="529"/>
      <c r="G63" s="529"/>
      <c r="H63" s="150"/>
      <c r="I63" s="360"/>
      <c r="J63" s="151"/>
    </row>
    <row r="64" spans="1:10" x14ac:dyDescent="0.25">
      <c r="A64" s="95" t="s">
        <v>37</v>
      </c>
      <c r="B64" s="363" t="s">
        <v>1</v>
      </c>
      <c r="C64" s="357" t="s">
        <v>2</v>
      </c>
      <c r="D64" s="357" t="s">
        <v>3</v>
      </c>
      <c r="E64" s="525" t="s">
        <v>165</v>
      </c>
      <c r="F64" s="525"/>
      <c r="G64" s="81" t="s">
        <v>4</v>
      </c>
      <c r="H64" s="363" t="s">
        <v>5</v>
      </c>
      <c r="I64" s="363" t="s">
        <v>6</v>
      </c>
      <c r="J64" s="364" t="s">
        <v>8</v>
      </c>
    </row>
    <row r="65" spans="1:10" ht="38.25" customHeight="1" x14ac:dyDescent="0.25">
      <c r="A65" s="96" t="s">
        <v>166</v>
      </c>
      <c r="B65" s="82" t="s">
        <v>38</v>
      </c>
      <c r="C65" s="358" t="s">
        <v>39</v>
      </c>
      <c r="D65" s="358" t="s">
        <v>40</v>
      </c>
      <c r="E65" s="526" t="s">
        <v>233</v>
      </c>
      <c r="F65" s="526"/>
      <c r="G65" s="83" t="s">
        <v>41</v>
      </c>
      <c r="H65" s="84">
        <v>1</v>
      </c>
      <c r="I65" s="85">
        <v>74.47</v>
      </c>
      <c r="J65" s="97">
        <v>74.47</v>
      </c>
    </row>
    <row r="66" spans="1:10" ht="25.5" customHeight="1" x14ac:dyDescent="0.25">
      <c r="A66" s="98" t="s">
        <v>168</v>
      </c>
      <c r="B66" s="86" t="s">
        <v>237</v>
      </c>
      <c r="C66" s="355" t="s">
        <v>15</v>
      </c>
      <c r="D66" s="355" t="s">
        <v>238</v>
      </c>
      <c r="E66" s="527" t="s">
        <v>174</v>
      </c>
      <c r="F66" s="527"/>
      <c r="G66" s="87" t="s">
        <v>175</v>
      </c>
      <c r="H66" s="88">
        <v>0.27760000000000001</v>
      </c>
      <c r="I66" s="89">
        <v>32.75</v>
      </c>
      <c r="J66" s="99">
        <v>9.09</v>
      </c>
    </row>
    <row r="67" spans="1:10" ht="25.5" customHeight="1" x14ac:dyDescent="0.25">
      <c r="A67" s="98" t="s">
        <v>168</v>
      </c>
      <c r="B67" s="86" t="s">
        <v>176</v>
      </c>
      <c r="C67" s="355" t="s">
        <v>15</v>
      </c>
      <c r="D67" s="355" t="s">
        <v>177</v>
      </c>
      <c r="E67" s="527" t="s">
        <v>174</v>
      </c>
      <c r="F67" s="527"/>
      <c r="G67" s="87" t="s">
        <v>175</v>
      </c>
      <c r="H67" s="88">
        <v>0.27760000000000001</v>
      </c>
      <c r="I67" s="89">
        <v>26.88</v>
      </c>
      <c r="J67" s="99">
        <v>7.46</v>
      </c>
    </row>
    <row r="68" spans="1:10" ht="25.5" customHeight="1" x14ac:dyDescent="0.25">
      <c r="A68" s="98" t="s">
        <v>168</v>
      </c>
      <c r="B68" s="86" t="s">
        <v>234</v>
      </c>
      <c r="C68" s="355" t="s">
        <v>15</v>
      </c>
      <c r="D68" s="355" t="s">
        <v>235</v>
      </c>
      <c r="E68" s="527" t="s">
        <v>236</v>
      </c>
      <c r="F68" s="527"/>
      <c r="G68" s="87" t="s">
        <v>31</v>
      </c>
      <c r="H68" s="88">
        <v>8.4500000000000006E-2</v>
      </c>
      <c r="I68" s="89">
        <v>625.5</v>
      </c>
      <c r="J68" s="99">
        <v>52.85</v>
      </c>
    </row>
    <row r="69" spans="1:10" ht="26.4" x14ac:dyDescent="0.25">
      <c r="A69" s="100" t="s">
        <v>178</v>
      </c>
      <c r="B69" s="90" t="s">
        <v>241</v>
      </c>
      <c r="C69" s="359" t="s">
        <v>15</v>
      </c>
      <c r="D69" s="359" t="s">
        <v>242</v>
      </c>
      <c r="E69" s="528" t="s">
        <v>181</v>
      </c>
      <c r="F69" s="528"/>
      <c r="G69" s="91" t="s">
        <v>31</v>
      </c>
      <c r="H69" s="92">
        <v>1.49E-2</v>
      </c>
      <c r="I69" s="93">
        <v>120</v>
      </c>
      <c r="J69" s="101">
        <v>1.78</v>
      </c>
    </row>
    <row r="70" spans="1:10" ht="26.4" x14ac:dyDescent="0.25">
      <c r="A70" s="100" t="s">
        <v>178</v>
      </c>
      <c r="B70" s="90" t="s">
        <v>243</v>
      </c>
      <c r="C70" s="359" t="s">
        <v>15</v>
      </c>
      <c r="D70" s="359" t="s">
        <v>244</v>
      </c>
      <c r="E70" s="528" t="s">
        <v>181</v>
      </c>
      <c r="F70" s="528"/>
      <c r="G70" s="91" t="s">
        <v>41</v>
      </c>
      <c r="H70" s="92">
        <v>0.125</v>
      </c>
      <c r="I70" s="93">
        <v>19.75</v>
      </c>
      <c r="J70" s="101">
        <v>2.46</v>
      </c>
    </row>
    <row r="71" spans="1:10" ht="26.4" x14ac:dyDescent="0.25">
      <c r="A71" s="100" t="s">
        <v>178</v>
      </c>
      <c r="B71" s="90" t="s">
        <v>239</v>
      </c>
      <c r="C71" s="359" t="s">
        <v>15</v>
      </c>
      <c r="D71" s="359" t="s">
        <v>240</v>
      </c>
      <c r="E71" s="528" t="s">
        <v>181</v>
      </c>
      <c r="F71" s="528"/>
      <c r="G71" s="91" t="s">
        <v>41</v>
      </c>
      <c r="H71" s="92">
        <v>0.2</v>
      </c>
      <c r="I71" s="93">
        <v>4.17</v>
      </c>
      <c r="J71" s="101">
        <v>0.83</v>
      </c>
    </row>
    <row r="72" spans="1:10" x14ac:dyDescent="0.25">
      <c r="A72" s="102"/>
      <c r="B72" s="606"/>
      <c r="C72" s="606"/>
      <c r="D72" s="606"/>
      <c r="E72" s="606" t="s">
        <v>189</v>
      </c>
      <c r="F72" s="607">
        <v>16.73</v>
      </c>
      <c r="G72" s="606" t="s">
        <v>190</v>
      </c>
      <c r="H72" s="607">
        <v>0</v>
      </c>
      <c r="I72" s="606" t="s">
        <v>191</v>
      </c>
      <c r="J72" s="103">
        <v>16.73</v>
      </c>
    </row>
    <row r="73" spans="1:10" ht="14.25" customHeight="1" thickBot="1" x14ac:dyDescent="0.3">
      <c r="A73" s="102"/>
      <c r="B73" s="606"/>
      <c r="C73" s="606"/>
      <c r="D73" s="606"/>
      <c r="E73" s="606" t="s">
        <v>192</v>
      </c>
      <c r="F73" s="607">
        <v>17.41</v>
      </c>
      <c r="G73" s="606"/>
      <c r="H73" s="608" t="s">
        <v>193</v>
      </c>
      <c r="I73" s="608"/>
      <c r="J73" s="103">
        <v>91.88</v>
      </c>
    </row>
    <row r="74" spans="1:10" ht="14.4" thickTop="1" x14ac:dyDescent="0.25">
      <c r="A74" s="104"/>
      <c r="B74" s="94"/>
      <c r="C74" s="94"/>
      <c r="D74" s="94"/>
      <c r="E74" s="94"/>
      <c r="F74" s="94"/>
      <c r="G74" s="94"/>
      <c r="H74" s="94"/>
      <c r="I74" s="94"/>
      <c r="J74" s="105"/>
    </row>
    <row r="75" spans="1:10" x14ac:dyDescent="0.25">
      <c r="A75" s="95" t="s">
        <v>42</v>
      </c>
      <c r="B75" s="363" t="s">
        <v>1</v>
      </c>
      <c r="C75" s="357" t="s">
        <v>2</v>
      </c>
      <c r="D75" s="357" t="s">
        <v>3</v>
      </c>
      <c r="E75" s="525" t="s">
        <v>165</v>
      </c>
      <c r="F75" s="525"/>
      <c r="G75" s="81" t="s">
        <v>4</v>
      </c>
      <c r="H75" s="363" t="s">
        <v>5</v>
      </c>
      <c r="I75" s="363" t="s">
        <v>6</v>
      </c>
      <c r="J75" s="364" t="s">
        <v>8</v>
      </c>
    </row>
    <row r="76" spans="1:10" ht="79.2" x14ac:dyDescent="0.25">
      <c r="A76" s="96" t="s">
        <v>166</v>
      </c>
      <c r="B76" s="82" t="s">
        <v>43</v>
      </c>
      <c r="C76" s="358" t="s">
        <v>15</v>
      </c>
      <c r="D76" s="358" t="s">
        <v>44</v>
      </c>
      <c r="E76" s="526" t="s">
        <v>245</v>
      </c>
      <c r="F76" s="526"/>
      <c r="G76" s="83" t="s">
        <v>31</v>
      </c>
      <c r="H76" s="84">
        <v>1</v>
      </c>
      <c r="I76" s="85">
        <v>9.2799999999999994</v>
      </c>
      <c r="J76" s="97">
        <v>9.2799999999999994</v>
      </c>
    </row>
    <row r="77" spans="1:10" ht="26.4" x14ac:dyDescent="0.25">
      <c r="A77" s="98" t="s">
        <v>168</v>
      </c>
      <c r="B77" s="86" t="s">
        <v>176</v>
      </c>
      <c r="C77" s="355" t="s">
        <v>15</v>
      </c>
      <c r="D77" s="355" t="s">
        <v>177</v>
      </c>
      <c r="E77" s="527" t="s">
        <v>174</v>
      </c>
      <c r="F77" s="527"/>
      <c r="G77" s="87" t="s">
        <v>175</v>
      </c>
      <c r="H77" s="88">
        <v>6.5312200000000001E-2</v>
      </c>
      <c r="I77" s="89">
        <v>26.88</v>
      </c>
      <c r="J77" s="99">
        <v>1.75</v>
      </c>
    </row>
    <row r="78" spans="1:10" ht="25.5" customHeight="1" x14ac:dyDescent="0.25">
      <c r="A78" s="98" t="s">
        <v>168</v>
      </c>
      <c r="B78" s="86" t="s">
        <v>246</v>
      </c>
      <c r="C78" s="355" t="s">
        <v>15</v>
      </c>
      <c r="D78" s="355" t="s">
        <v>247</v>
      </c>
      <c r="E78" s="527" t="s">
        <v>198</v>
      </c>
      <c r="F78" s="527"/>
      <c r="G78" s="87" t="s">
        <v>204</v>
      </c>
      <c r="H78" s="88">
        <v>3.0692000000000001E-2</v>
      </c>
      <c r="I78" s="89">
        <v>166.51</v>
      </c>
      <c r="J78" s="99">
        <v>5.1100000000000003</v>
      </c>
    </row>
    <row r="79" spans="1:10" ht="79.2" x14ac:dyDescent="0.25">
      <c r="A79" s="98" t="s">
        <v>168</v>
      </c>
      <c r="B79" s="86" t="s">
        <v>248</v>
      </c>
      <c r="C79" s="355" t="s">
        <v>15</v>
      </c>
      <c r="D79" s="355" t="s">
        <v>249</v>
      </c>
      <c r="E79" s="527" t="s">
        <v>198</v>
      </c>
      <c r="F79" s="527"/>
      <c r="G79" s="87" t="s">
        <v>199</v>
      </c>
      <c r="H79" s="88">
        <v>3.4620199999999997E-2</v>
      </c>
      <c r="I79" s="89">
        <v>70.19</v>
      </c>
      <c r="J79" s="99">
        <v>2.42</v>
      </c>
    </row>
    <row r="80" spans="1:10" x14ac:dyDescent="0.25">
      <c r="A80" s="102"/>
      <c r="B80" s="606"/>
      <c r="C80" s="606"/>
      <c r="D80" s="606"/>
      <c r="E80" s="606" t="s">
        <v>189</v>
      </c>
      <c r="F80" s="607">
        <v>2.84</v>
      </c>
      <c r="G80" s="606" t="s">
        <v>190</v>
      </c>
      <c r="H80" s="607">
        <v>0</v>
      </c>
      <c r="I80" s="606" t="s">
        <v>191</v>
      </c>
      <c r="J80" s="103">
        <v>2.84</v>
      </c>
    </row>
    <row r="81" spans="1:10" ht="14.25" customHeight="1" thickBot="1" x14ac:dyDescent="0.3">
      <c r="A81" s="102"/>
      <c r="B81" s="606"/>
      <c r="C81" s="606"/>
      <c r="D81" s="606"/>
      <c r="E81" s="606" t="s">
        <v>192</v>
      </c>
      <c r="F81" s="607">
        <v>2.16</v>
      </c>
      <c r="G81" s="606"/>
      <c r="H81" s="608" t="s">
        <v>193</v>
      </c>
      <c r="I81" s="608"/>
      <c r="J81" s="103">
        <v>11.44</v>
      </c>
    </row>
    <row r="82" spans="1:10" ht="14.25" customHeight="1" thickTop="1" x14ac:dyDescent="0.25">
      <c r="A82" s="104"/>
      <c r="B82" s="94"/>
      <c r="C82" s="94"/>
      <c r="D82" s="94"/>
      <c r="E82" s="94"/>
      <c r="F82" s="94"/>
      <c r="G82" s="94"/>
      <c r="H82" s="94"/>
      <c r="I82" s="94"/>
      <c r="J82" s="105"/>
    </row>
    <row r="83" spans="1:10" ht="14.25" customHeight="1" x14ac:dyDescent="0.25">
      <c r="A83" s="95" t="s">
        <v>45</v>
      </c>
      <c r="B83" s="363" t="s">
        <v>1</v>
      </c>
      <c r="C83" s="357" t="s">
        <v>2</v>
      </c>
      <c r="D83" s="357" t="s">
        <v>3</v>
      </c>
      <c r="E83" s="525" t="s">
        <v>165</v>
      </c>
      <c r="F83" s="525"/>
      <c r="G83" s="81" t="s">
        <v>4</v>
      </c>
      <c r="H83" s="363" t="s">
        <v>5</v>
      </c>
      <c r="I83" s="363" t="s">
        <v>6</v>
      </c>
      <c r="J83" s="364" t="s">
        <v>8</v>
      </c>
    </row>
    <row r="84" spans="1:10" ht="66" x14ac:dyDescent="0.25">
      <c r="A84" s="96" t="s">
        <v>166</v>
      </c>
      <c r="B84" s="82" t="s">
        <v>409</v>
      </c>
      <c r="C84" s="358" t="s">
        <v>15</v>
      </c>
      <c r="D84" s="358" t="s">
        <v>410</v>
      </c>
      <c r="E84" s="526" t="s">
        <v>250</v>
      </c>
      <c r="F84" s="526"/>
      <c r="G84" s="83" t="s">
        <v>41</v>
      </c>
      <c r="H84" s="84">
        <v>1</v>
      </c>
      <c r="I84" s="85">
        <v>135.16999999999999</v>
      </c>
      <c r="J84" s="97">
        <v>135.16999999999999</v>
      </c>
    </row>
    <row r="85" spans="1:10" ht="26.4" x14ac:dyDescent="0.25">
      <c r="A85" s="98" t="s">
        <v>168</v>
      </c>
      <c r="B85" s="86" t="s">
        <v>176</v>
      </c>
      <c r="C85" s="355" t="s">
        <v>15</v>
      </c>
      <c r="D85" s="355" t="s">
        <v>177</v>
      </c>
      <c r="E85" s="527" t="s">
        <v>174</v>
      </c>
      <c r="F85" s="527"/>
      <c r="G85" s="87" t="s">
        <v>175</v>
      </c>
      <c r="H85" s="88">
        <v>0.31319999999999998</v>
      </c>
      <c r="I85" s="89">
        <v>26.88</v>
      </c>
      <c r="J85" s="99">
        <v>8.41</v>
      </c>
    </row>
    <row r="86" spans="1:10" ht="26.4" x14ac:dyDescent="0.25">
      <c r="A86" s="98" t="s">
        <v>168</v>
      </c>
      <c r="B86" s="86" t="s">
        <v>255</v>
      </c>
      <c r="C86" s="355" t="s">
        <v>15</v>
      </c>
      <c r="D86" s="355" t="s">
        <v>256</v>
      </c>
      <c r="E86" s="527" t="s">
        <v>257</v>
      </c>
      <c r="F86" s="527"/>
      <c r="G86" s="87" t="s">
        <v>31</v>
      </c>
      <c r="H86" s="88">
        <v>6.9999999999999999E-4</v>
      </c>
      <c r="I86" s="89">
        <v>890.01</v>
      </c>
      <c r="J86" s="99">
        <v>0.62</v>
      </c>
    </row>
    <row r="87" spans="1:10" ht="26.4" x14ac:dyDescent="0.25">
      <c r="A87" s="98" t="s">
        <v>168</v>
      </c>
      <c r="B87" s="86" t="s">
        <v>258</v>
      </c>
      <c r="C87" s="355" t="s">
        <v>15</v>
      </c>
      <c r="D87" s="355" t="s">
        <v>259</v>
      </c>
      <c r="E87" s="527" t="s">
        <v>174</v>
      </c>
      <c r="F87" s="527"/>
      <c r="G87" s="87" t="s">
        <v>175</v>
      </c>
      <c r="H87" s="88">
        <v>0.15659999999999999</v>
      </c>
      <c r="I87" s="89">
        <v>22.94</v>
      </c>
      <c r="J87" s="99">
        <v>3.59</v>
      </c>
    </row>
    <row r="88" spans="1:10" ht="39.6" x14ac:dyDescent="0.25">
      <c r="A88" s="98" t="s">
        <v>168</v>
      </c>
      <c r="B88" s="86" t="s">
        <v>251</v>
      </c>
      <c r="C88" s="355" t="s">
        <v>15</v>
      </c>
      <c r="D88" s="355" t="s">
        <v>252</v>
      </c>
      <c r="E88" s="527" t="s">
        <v>198</v>
      </c>
      <c r="F88" s="527"/>
      <c r="G88" s="87" t="s">
        <v>199</v>
      </c>
      <c r="H88" s="88">
        <v>6.8000000000000005E-2</v>
      </c>
      <c r="I88" s="89">
        <v>91.31</v>
      </c>
      <c r="J88" s="99">
        <v>6.2</v>
      </c>
    </row>
    <row r="89" spans="1:10" ht="39.6" x14ac:dyDescent="0.25">
      <c r="A89" s="98" t="s">
        <v>168</v>
      </c>
      <c r="B89" s="86" t="s">
        <v>253</v>
      </c>
      <c r="C89" s="355" t="s">
        <v>15</v>
      </c>
      <c r="D89" s="355" t="s">
        <v>254</v>
      </c>
      <c r="E89" s="527" t="s">
        <v>198</v>
      </c>
      <c r="F89" s="527"/>
      <c r="G89" s="87" t="s">
        <v>204</v>
      </c>
      <c r="H89" s="88">
        <v>3.5000000000000003E-2</v>
      </c>
      <c r="I89" s="89">
        <v>225.04</v>
      </c>
      <c r="J89" s="99">
        <v>7.87</v>
      </c>
    </row>
    <row r="90" spans="1:10" ht="39.6" x14ac:dyDescent="0.25">
      <c r="A90" s="100" t="s">
        <v>178</v>
      </c>
      <c r="B90" s="90" t="s">
        <v>792</v>
      </c>
      <c r="C90" s="359" t="s">
        <v>15</v>
      </c>
      <c r="D90" s="359" t="s">
        <v>793</v>
      </c>
      <c r="E90" s="528" t="s">
        <v>181</v>
      </c>
      <c r="F90" s="528"/>
      <c r="G90" s="91" t="s">
        <v>41</v>
      </c>
      <c r="H90" s="92">
        <v>1.03</v>
      </c>
      <c r="I90" s="93">
        <v>105.33</v>
      </c>
      <c r="J90" s="101">
        <v>108.48</v>
      </c>
    </row>
    <row r="91" spans="1:10" ht="14.25" customHeight="1" x14ac:dyDescent="0.25">
      <c r="A91" s="102"/>
      <c r="B91" s="606"/>
      <c r="C91" s="606"/>
      <c r="D91" s="606"/>
      <c r="E91" s="606" t="s">
        <v>189</v>
      </c>
      <c r="F91" s="607">
        <v>10.220000000000001</v>
      </c>
      <c r="G91" s="606" t="s">
        <v>190</v>
      </c>
      <c r="H91" s="607">
        <v>0</v>
      </c>
      <c r="I91" s="606" t="s">
        <v>191</v>
      </c>
      <c r="J91" s="103">
        <v>10.220000000000001</v>
      </c>
    </row>
    <row r="92" spans="1:10" ht="14.25" customHeight="1" thickBot="1" x14ac:dyDescent="0.3">
      <c r="A92" s="102"/>
      <c r="B92" s="606"/>
      <c r="C92" s="606"/>
      <c r="D92" s="606"/>
      <c r="E92" s="606" t="s">
        <v>192</v>
      </c>
      <c r="F92" s="607">
        <v>31.6</v>
      </c>
      <c r="G92" s="606"/>
      <c r="H92" s="608" t="s">
        <v>193</v>
      </c>
      <c r="I92" s="608"/>
      <c r="J92" s="103">
        <v>166.77</v>
      </c>
    </row>
    <row r="93" spans="1:10" ht="14.4" thickTop="1" x14ac:dyDescent="0.25">
      <c r="A93" s="104"/>
      <c r="B93" s="94"/>
      <c r="C93" s="94"/>
      <c r="D93" s="94"/>
      <c r="E93" s="94"/>
      <c r="F93" s="94"/>
      <c r="G93" s="94"/>
      <c r="H93" s="94"/>
      <c r="I93" s="94"/>
      <c r="J93" s="105"/>
    </row>
    <row r="94" spans="1:10" x14ac:dyDescent="0.25">
      <c r="A94" s="95" t="s">
        <v>425</v>
      </c>
      <c r="B94" s="363" t="s">
        <v>1</v>
      </c>
      <c r="C94" s="357" t="s">
        <v>2</v>
      </c>
      <c r="D94" s="357" t="s">
        <v>3</v>
      </c>
      <c r="E94" s="525" t="s">
        <v>165</v>
      </c>
      <c r="F94" s="525"/>
      <c r="G94" s="81" t="s">
        <v>4</v>
      </c>
      <c r="H94" s="363" t="s">
        <v>5</v>
      </c>
      <c r="I94" s="363" t="s">
        <v>6</v>
      </c>
      <c r="J94" s="364" t="s">
        <v>8</v>
      </c>
    </row>
    <row r="95" spans="1:10" ht="63.75" customHeight="1" x14ac:dyDescent="0.25">
      <c r="A95" s="96" t="s">
        <v>166</v>
      </c>
      <c r="B95" s="82" t="s">
        <v>313</v>
      </c>
      <c r="C95" s="358" t="s">
        <v>15</v>
      </c>
      <c r="D95" s="358" t="s">
        <v>314</v>
      </c>
      <c r="E95" s="526" t="s">
        <v>250</v>
      </c>
      <c r="F95" s="526"/>
      <c r="G95" s="83" t="s">
        <v>41</v>
      </c>
      <c r="H95" s="84">
        <v>1</v>
      </c>
      <c r="I95" s="85">
        <v>296.41000000000003</v>
      </c>
      <c r="J95" s="97">
        <v>296.41000000000003</v>
      </c>
    </row>
    <row r="96" spans="1:10" ht="25.5" customHeight="1" x14ac:dyDescent="0.25">
      <c r="A96" s="98" t="s">
        <v>168</v>
      </c>
      <c r="B96" s="86" t="s">
        <v>251</v>
      </c>
      <c r="C96" s="355" t="s">
        <v>15</v>
      </c>
      <c r="D96" s="355" t="s">
        <v>252</v>
      </c>
      <c r="E96" s="527" t="s">
        <v>198</v>
      </c>
      <c r="F96" s="527"/>
      <c r="G96" s="87" t="s">
        <v>199</v>
      </c>
      <c r="H96" s="88">
        <v>0.14419999999999999</v>
      </c>
      <c r="I96" s="89">
        <v>91.31</v>
      </c>
      <c r="J96" s="99">
        <v>13.16</v>
      </c>
    </row>
    <row r="97" spans="1:10" ht="38.25" customHeight="1" x14ac:dyDescent="0.25">
      <c r="A97" s="98" t="s">
        <v>168</v>
      </c>
      <c r="B97" s="86" t="s">
        <v>255</v>
      </c>
      <c r="C97" s="355" t="s">
        <v>15</v>
      </c>
      <c r="D97" s="355" t="s">
        <v>256</v>
      </c>
      <c r="E97" s="527" t="s">
        <v>257</v>
      </c>
      <c r="F97" s="527"/>
      <c r="G97" s="87" t="s">
        <v>31</v>
      </c>
      <c r="H97" s="88">
        <v>4.7000000000000002E-3</v>
      </c>
      <c r="I97" s="89">
        <v>890.01</v>
      </c>
      <c r="J97" s="99">
        <v>4.18</v>
      </c>
    </row>
    <row r="98" spans="1:10" ht="38.25" customHeight="1" x14ac:dyDescent="0.25">
      <c r="A98" s="98" t="s">
        <v>168</v>
      </c>
      <c r="B98" s="86" t="s">
        <v>258</v>
      </c>
      <c r="C98" s="355" t="s">
        <v>15</v>
      </c>
      <c r="D98" s="355" t="s">
        <v>259</v>
      </c>
      <c r="E98" s="527" t="s">
        <v>174</v>
      </c>
      <c r="F98" s="527"/>
      <c r="G98" s="87" t="s">
        <v>175</v>
      </c>
      <c r="H98" s="88">
        <v>0.33200000000000002</v>
      </c>
      <c r="I98" s="89">
        <v>22.94</v>
      </c>
      <c r="J98" s="99">
        <v>7.61</v>
      </c>
    </row>
    <row r="99" spans="1:10" ht="38.25" customHeight="1" x14ac:dyDescent="0.25">
      <c r="A99" s="98" t="s">
        <v>168</v>
      </c>
      <c r="B99" s="86" t="s">
        <v>176</v>
      </c>
      <c r="C99" s="355" t="s">
        <v>15</v>
      </c>
      <c r="D99" s="355" t="s">
        <v>177</v>
      </c>
      <c r="E99" s="527" t="s">
        <v>174</v>
      </c>
      <c r="F99" s="527"/>
      <c r="G99" s="87" t="s">
        <v>175</v>
      </c>
      <c r="H99" s="88">
        <v>0.66400000000000003</v>
      </c>
      <c r="I99" s="89">
        <v>26.88</v>
      </c>
      <c r="J99" s="99">
        <v>17.84</v>
      </c>
    </row>
    <row r="100" spans="1:10" ht="25.5" customHeight="1" x14ac:dyDescent="0.25">
      <c r="A100" s="98" t="s">
        <v>168</v>
      </c>
      <c r="B100" s="86" t="s">
        <v>253</v>
      </c>
      <c r="C100" s="355" t="s">
        <v>15</v>
      </c>
      <c r="D100" s="355" t="s">
        <v>254</v>
      </c>
      <c r="E100" s="527" t="s">
        <v>198</v>
      </c>
      <c r="F100" s="527"/>
      <c r="G100" s="87" t="s">
        <v>204</v>
      </c>
      <c r="H100" s="88">
        <v>7.4300000000000005E-2</v>
      </c>
      <c r="I100" s="89">
        <v>225.04</v>
      </c>
      <c r="J100" s="99">
        <v>16.72</v>
      </c>
    </row>
    <row r="101" spans="1:10" ht="39.6" x14ac:dyDescent="0.25">
      <c r="A101" s="100" t="s">
        <v>178</v>
      </c>
      <c r="B101" s="90" t="s">
        <v>326</v>
      </c>
      <c r="C101" s="359" t="s">
        <v>15</v>
      </c>
      <c r="D101" s="359" t="s">
        <v>327</v>
      </c>
      <c r="E101" s="528" t="s">
        <v>181</v>
      </c>
      <c r="F101" s="528"/>
      <c r="G101" s="91" t="s">
        <v>41</v>
      </c>
      <c r="H101" s="92">
        <v>1.03</v>
      </c>
      <c r="I101" s="93">
        <v>230</v>
      </c>
      <c r="J101" s="101">
        <v>236.9</v>
      </c>
    </row>
    <row r="102" spans="1:10" x14ac:dyDescent="0.25">
      <c r="A102" s="102"/>
      <c r="B102" s="606"/>
      <c r="C102" s="606"/>
      <c r="D102" s="606"/>
      <c r="E102" s="606" t="s">
        <v>189</v>
      </c>
      <c r="F102" s="607">
        <v>22.18</v>
      </c>
      <c r="G102" s="606" t="s">
        <v>190</v>
      </c>
      <c r="H102" s="607">
        <v>0</v>
      </c>
      <c r="I102" s="606" t="s">
        <v>191</v>
      </c>
      <c r="J102" s="103">
        <v>22.18</v>
      </c>
    </row>
    <row r="103" spans="1:10" ht="14.25" customHeight="1" thickBot="1" x14ac:dyDescent="0.3">
      <c r="A103" s="102"/>
      <c r="B103" s="606"/>
      <c r="C103" s="606"/>
      <c r="D103" s="606"/>
      <c r="E103" s="606" t="s">
        <v>192</v>
      </c>
      <c r="F103" s="607">
        <v>69.3</v>
      </c>
      <c r="G103" s="606"/>
      <c r="H103" s="608" t="s">
        <v>193</v>
      </c>
      <c r="I103" s="608"/>
      <c r="J103" s="103">
        <v>365.71</v>
      </c>
    </row>
    <row r="104" spans="1:10" ht="14.25" customHeight="1" thickTop="1" x14ac:dyDescent="0.25">
      <c r="A104" s="104"/>
      <c r="B104" s="94"/>
      <c r="C104" s="94"/>
      <c r="D104" s="94"/>
      <c r="E104" s="94"/>
      <c r="F104" s="94"/>
      <c r="G104" s="94"/>
      <c r="H104" s="94"/>
      <c r="I104" s="94"/>
      <c r="J104" s="105"/>
    </row>
    <row r="105" spans="1:10" ht="14.25" customHeight="1" x14ac:dyDescent="0.25">
      <c r="A105" s="95" t="s">
        <v>794</v>
      </c>
      <c r="B105" s="363" t="s">
        <v>1</v>
      </c>
      <c r="C105" s="357" t="s">
        <v>2</v>
      </c>
      <c r="D105" s="357" t="s">
        <v>3</v>
      </c>
      <c r="E105" s="525" t="s">
        <v>165</v>
      </c>
      <c r="F105" s="525"/>
      <c r="G105" s="81" t="s">
        <v>4</v>
      </c>
      <c r="H105" s="363" t="s">
        <v>5</v>
      </c>
      <c r="I105" s="363" t="s">
        <v>6</v>
      </c>
      <c r="J105" s="364" t="s">
        <v>8</v>
      </c>
    </row>
    <row r="106" spans="1:10" ht="66" x14ac:dyDescent="0.25">
      <c r="A106" s="96" t="s">
        <v>166</v>
      </c>
      <c r="B106" s="82" t="s">
        <v>380</v>
      </c>
      <c r="C106" s="358" t="s">
        <v>15</v>
      </c>
      <c r="D106" s="358" t="s">
        <v>381</v>
      </c>
      <c r="E106" s="526" t="s">
        <v>250</v>
      </c>
      <c r="F106" s="526"/>
      <c r="G106" s="83" t="s">
        <v>41</v>
      </c>
      <c r="H106" s="84">
        <v>1</v>
      </c>
      <c r="I106" s="85">
        <v>477.26</v>
      </c>
      <c r="J106" s="97">
        <v>477.26</v>
      </c>
    </row>
    <row r="107" spans="1:10" ht="39.6" x14ac:dyDescent="0.25">
      <c r="A107" s="98" t="s">
        <v>168</v>
      </c>
      <c r="B107" s="86" t="s">
        <v>253</v>
      </c>
      <c r="C107" s="355" t="s">
        <v>15</v>
      </c>
      <c r="D107" s="355" t="s">
        <v>254</v>
      </c>
      <c r="E107" s="527" t="s">
        <v>198</v>
      </c>
      <c r="F107" s="527"/>
      <c r="G107" s="87" t="s">
        <v>204</v>
      </c>
      <c r="H107" s="88">
        <v>0.10050000000000001</v>
      </c>
      <c r="I107" s="89">
        <v>225.04</v>
      </c>
      <c r="J107" s="99">
        <v>22.61</v>
      </c>
    </row>
    <row r="108" spans="1:10" ht="26.4" x14ac:dyDescent="0.25">
      <c r="A108" s="98" t="s">
        <v>168</v>
      </c>
      <c r="B108" s="86" t="s">
        <v>176</v>
      </c>
      <c r="C108" s="355" t="s">
        <v>15</v>
      </c>
      <c r="D108" s="355" t="s">
        <v>177</v>
      </c>
      <c r="E108" s="527" t="s">
        <v>174</v>
      </c>
      <c r="F108" s="527"/>
      <c r="G108" s="87" t="s">
        <v>175</v>
      </c>
      <c r="H108" s="88">
        <v>0.89790000000000003</v>
      </c>
      <c r="I108" s="89">
        <v>26.88</v>
      </c>
      <c r="J108" s="99">
        <v>24.13</v>
      </c>
    </row>
    <row r="109" spans="1:10" ht="39.6" x14ac:dyDescent="0.25">
      <c r="A109" s="98" t="s">
        <v>168</v>
      </c>
      <c r="B109" s="86" t="s">
        <v>251</v>
      </c>
      <c r="C109" s="355" t="s">
        <v>15</v>
      </c>
      <c r="D109" s="355" t="s">
        <v>252</v>
      </c>
      <c r="E109" s="527" t="s">
        <v>198</v>
      </c>
      <c r="F109" s="527"/>
      <c r="G109" s="87" t="s">
        <v>199</v>
      </c>
      <c r="H109" s="88">
        <v>0.19500000000000001</v>
      </c>
      <c r="I109" s="89">
        <v>91.31</v>
      </c>
      <c r="J109" s="99">
        <v>17.8</v>
      </c>
    </row>
    <row r="110" spans="1:10" ht="26.4" x14ac:dyDescent="0.25">
      <c r="A110" s="98" t="s">
        <v>168</v>
      </c>
      <c r="B110" s="86" t="s">
        <v>255</v>
      </c>
      <c r="C110" s="355" t="s">
        <v>15</v>
      </c>
      <c r="D110" s="355" t="s">
        <v>256</v>
      </c>
      <c r="E110" s="527" t="s">
        <v>257</v>
      </c>
      <c r="F110" s="527"/>
      <c r="G110" s="87" t="s">
        <v>31</v>
      </c>
      <c r="H110" s="88">
        <v>9.2999999999999992E-3</v>
      </c>
      <c r="I110" s="89">
        <v>890.01</v>
      </c>
      <c r="J110" s="99">
        <v>8.27</v>
      </c>
    </row>
    <row r="111" spans="1:10" ht="26.4" x14ac:dyDescent="0.25">
      <c r="A111" s="98" t="s">
        <v>168</v>
      </c>
      <c r="B111" s="86" t="s">
        <v>258</v>
      </c>
      <c r="C111" s="355" t="s">
        <v>15</v>
      </c>
      <c r="D111" s="355" t="s">
        <v>259</v>
      </c>
      <c r="E111" s="527" t="s">
        <v>174</v>
      </c>
      <c r="F111" s="527"/>
      <c r="G111" s="87" t="s">
        <v>175</v>
      </c>
      <c r="H111" s="88">
        <v>0.44890000000000002</v>
      </c>
      <c r="I111" s="89">
        <v>22.94</v>
      </c>
      <c r="J111" s="99">
        <v>10.29</v>
      </c>
    </row>
    <row r="112" spans="1:10" ht="39.6" x14ac:dyDescent="0.25">
      <c r="A112" s="100" t="s">
        <v>178</v>
      </c>
      <c r="B112" s="90" t="s">
        <v>484</v>
      </c>
      <c r="C112" s="359" t="s">
        <v>15</v>
      </c>
      <c r="D112" s="359" t="s">
        <v>485</v>
      </c>
      <c r="E112" s="528" t="s">
        <v>181</v>
      </c>
      <c r="F112" s="528"/>
      <c r="G112" s="91" t="s">
        <v>41</v>
      </c>
      <c r="H112" s="92">
        <v>1.03</v>
      </c>
      <c r="I112" s="93">
        <v>382.68</v>
      </c>
      <c r="J112" s="101">
        <v>394.16</v>
      </c>
    </row>
    <row r="113" spans="1:10" ht="14.25" customHeight="1" x14ac:dyDescent="0.25">
      <c r="A113" s="102"/>
      <c r="B113" s="606"/>
      <c r="C113" s="606"/>
      <c r="D113" s="606"/>
      <c r="E113" s="606" t="s">
        <v>189</v>
      </c>
      <c r="F113" s="607">
        <v>30.41</v>
      </c>
      <c r="G113" s="606" t="s">
        <v>190</v>
      </c>
      <c r="H113" s="607">
        <v>0</v>
      </c>
      <c r="I113" s="606" t="s">
        <v>191</v>
      </c>
      <c r="J113" s="103">
        <v>30.41</v>
      </c>
    </row>
    <row r="114" spans="1:10" ht="14.25" customHeight="1" thickBot="1" x14ac:dyDescent="0.3">
      <c r="A114" s="102"/>
      <c r="B114" s="606"/>
      <c r="C114" s="606"/>
      <c r="D114" s="606"/>
      <c r="E114" s="606" t="s">
        <v>192</v>
      </c>
      <c r="F114" s="607">
        <v>111.58</v>
      </c>
      <c r="G114" s="606"/>
      <c r="H114" s="608" t="s">
        <v>193</v>
      </c>
      <c r="I114" s="608"/>
      <c r="J114" s="103">
        <v>588.84</v>
      </c>
    </row>
    <row r="115" spans="1:10" ht="14.4" thickTop="1" x14ac:dyDescent="0.25">
      <c r="A115" s="104"/>
      <c r="B115" s="94"/>
      <c r="C115" s="94"/>
      <c r="D115" s="94"/>
      <c r="E115" s="94"/>
      <c r="F115" s="94"/>
      <c r="G115" s="94"/>
      <c r="H115" s="94"/>
      <c r="I115" s="94"/>
      <c r="J115" s="105"/>
    </row>
    <row r="116" spans="1:10" x14ac:dyDescent="0.25">
      <c r="A116" s="95" t="s">
        <v>428</v>
      </c>
      <c r="B116" s="363" t="s">
        <v>1</v>
      </c>
      <c r="C116" s="357" t="s">
        <v>2</v>
      </c>
      <c r="D116" s="357" t="s">
        <v>3</v>
      </c>
      <c r="E116" s="525" t="s">
        <v>165</v>
      </c>
      <c r="F116" s="525"/>
      <c r="G116" s="81" t="s">
        <v>4</v>
      </c>
      <c r="H116" s="363" t="s">
        <v>5</v>
      </c>
      <c r="I116" s="363" t="s">
        <v>6</v>
      </c>
      <c r="J116" s="364" t="s">
        <v>8</v>
      </c>
    </row>
    <row r="117" spans="1:10" ht="55.5" customHeight="1" x14ac:dyDescent="0.25">
      <c r="A117" s="96" t="s">
        <v>166</v>
      </c>
      <c r="B117" s="82" t="s">
        <v>46</v>
      </c>
      <c r="C117" s="358" t="s">
        <v>39</v>
      </c>
      <c r="D117" s="358" t="s">
        <v>47</v>
      </c>
      <c r="E117" s="526" t="s">
        <v>260</v>
      </c>
      <c r="F117" s="526"/>
      <c r="G117" s="83" t="s">
        <v>48</v>
      </c>
      <c r="H117" s="84">
        <v>1</v>
      </c>
      <c r="I117" s="85">
        <v>2576.3200000000002</v>
      </c>
      <c r="J117" s="97">
        <v>2576.3200000000002</v>
      </c>
    </row>
    <row r="118" spans="1:10" ht="25.5" customHeight="1" x14ac:dyDescent="0.25">
      <c r="A118" s="98" t="s">
        <v>168</v>
      </c>
      <c r="B118" s="86" t="s">
        <v>43</v>
      </c>
      <c r="C118" s="355" t="s">
        <v>15</v>
      </c>
      <c r="D118" s="355" t="s">
        <v>44</v>
      </c>
      <c r="E118" s="527" t="s">
        <v>245</v>
      </c>
      <c r="F118" s="527"/>
      <c r="G118" s="87" t="s">
        <v>31</v>
      </c>
      <c r="H118" s="88">
        <v>2.16</v>
      </c>
      <c r="I118" s="89">
        <v>9.2799999999999994</v>
      </c>
      <c r="J118" s="99">
        <v>20.04</v>
      </c>
    </row>
    <row r="119" spans="1:10" ht="38.25" customHeight="1" x14ac:dyDescent="0.25">
      <c r="A119" s="98" t="s">
        <v>168</v>
      </c>
      <c r="B119" s="86" t="s">
        <v>234</v>
      </c>
      <c r="C119" s="355" t="s">
        <v>15</v>
      </c>
      <c r="D119" s="355" t="s">
        <v>235</v>
      </c>
      <c r="E119" s="527" t="s">
        <v>236</v>
      </c>
      <c r="F119" s="527"/>
      <c r="G119" s="87" t="s">
        <v>31</v>
      </c>
      <c r="H119" s="88">
        <v>0.86</v>
      </c>
      <c r="I119" s="89">
        <v>625.5</v>
      </c>
      <c r="J119" s="99">
        <v>537.92999999999995</v>
      </c>
    </row>
    <row r="120" spans="1:10" ht="38.25" customHeight="1" x14ac:dyDescent="0.25">
      <c r="A120" s="98" t="s">
        <v>168</v>
      </c>
      <c r="B120" s="86" t="s">
        <v>264</v>
      </c>
      <c r="C120" s="355" t="s">
        <v>15</v>
      </c>
      <c r="D120" s="355" t="s">
        <v>265</v>
      </c>
      <c r="E120" s="527" t="s">
        <v>266</v>
      </c>
      <c r="F120" s="527"/>
      <c r="G120" s="87" t="s">
        <v>17</v>
      </c>
      <c r="H120" s="88">
        <v>14.4</v>
      </c>
      <c r="I120" s="89">
        <v>83.71</v>
      </c>
      <c r="J120" s="99">
        <v>1205.42</v>
      </c>
    </row>
    <row r="121" spans="1:10" ht="38.25" customHeight="1" x14ac:dyDescent="0.25">
      <c r="A121" s="98" t="s">
        <v>168</v>
      </c>
      <c r="B121" s="86" t="s">
        <v>261</v>
      </c>
      <c r="C121" s="355" t="s">
        <v>15</v>
      </c>
      <c r="D121" s="355" t="s">
        <v>262</v>
      </c>
      <c r="E121" s="527" t="s">
        <v>263</v>
      </c>
      <c r="F121" s="527"/>
      <c r="G121" s="87" t="s">
        <v>184</v>
      </c>
      <c r="H121" s="88">
        <v>20.07</v>
      </c>
      <c r="I121" s="89">
        <v>13.43</v>
      </c>
      <c r="J121" s="99">
        <v>269.54000000000002</v>
      </c>
    </row>
    <row r="122" spans="1:10" ht="51" customHeight="1" x14ac:dyDescent="0.25">
      <c r="A122" s="98" t="s">
        <v>168</v>
      </c>
      <c r="B122" s="86" t="s">
        <v>272</v>
      </c>
      <c r="C122" s="355" t="s">
        <v>15</v>
      </c>
      <c r="D122" s="355" t="s">
        <v>273</v>
      </c>
      <c r="E122" s="527" t="s">
        <v>236</v>
      </c>
      <c r="F122" s="527"/>
      <c r="G122" s="87" t="s">
        <v>31</v>
      </c>
      <c r="H122" s="88">
        <v>7.1999999999999995E-2</v>
      </c>
      <c r="I122" s="89">
        <v>587.54</v>
      </c>
      <c r="J122" s="99">
        <v>42.3</v>
      </c>
    </row>
    <row r="123" spans="1:10" ht="25.5" customHeight="1" x14ac:dyDescent="0.25">
      <c r="A123" s="98" t="s">
        <v>168</v>
      </c>
      <c r="B123" s="86" t="s">
        <v>267</v>
      </c>
      <c r="C123" s="355" t="s">
        <v>15</v>
      </c>
      <c r="D123" s="355" t="s">
        <v>268</v>
      </c>
      <c r="E123" s="527" t="s">
        <v>263</v>
      </c>
      <c r="F123" s="527"/>
      <c r="G123" s="87" t="s">
        <v>184</v>
      </c>
      <c r="H123" s="88">
        <v>20.81</v>
      </c>
      <c r="I123" s="89">
        <v>14.44</v>
      </c>
      <c r="J123" s="99">
        <v>300.49</v>
      </c>
    </row>
    <row r="124" spans="1:10" ht="52.8" x14ac:dyDescent="0.25">
      <c r="A124" s="98" t="s">
        <v>168</v>
      </c>
      <c r="B124" s="86" t="s">
        <v>269</v>
      </c>
      <c r="C124" s="355" t="s">
        <v>15</v>
      </c>
      <c r="D124" s="355" t="s">
        <v>270</v>
      </c>
      <c r="E124" s="527" t="s">
        <v>271</v>
      </c>
      <c r="F124" s="527"/>
      <c r="G124" s="87" t="s">
        <v>48</v>
      </c>
      <c r="H124" s="88">
        <v>1</v>
      </c>
      <c r="I124" s="89">
        <v>200.6</v>
      </c>
      <c r="J124" s="99">
        <v>200.6</v>
      </c>
    </row>
    <row r="125" spans="1:10" x14ac:dyDescent="0.25">
      <c r="A125" s="102"/>
      <c r="B125" s="606"/>
      <c r="C125" s="606"/>
      <c r="D125" s="606"/>
      <c r="E125" s="606" t="s">
        <v>189</v>
      </c>
      <c r="F125" s="607">
        <v>722.63</v>
      </c>
      <c r="G125" s="606" t="s">
        <v>190</v>
      </c>
      <c r="H125" s="607">
        <v>0</v>
      </c>
      <c r="I125" s="606" t="s">
        <v>191</v>
      </c>
      <c r="J125" s="103">
        <v>722.63</v>
      </c>
    </row>
    <row r="126" spans="1:10" ht="14.25" customHeight="1" thickBot="1" x14ac:dyDescent="0.3">
      <c r="A126" s="102"/>
      <c r="B126" s="606"/>
      <c r="C126" s="606"/>
      <c r="D126" s="606"/>
      <c r="E126" s="606" t="s">
        <v>192</v>
      </c>
      <c r="F126" s="607">
        <v>602.34</v>
      </c>
      <c r="G126" s="606"/>
      <c r="H126" s="608" t="s">
        <v>193</v>
      </c>
      <c r="I126" s="608"/>
      <c r="J126" s="103">
        <v>3178.66</v>
      </c>
    </row>
    <row r="127" spans="1:10" ht="14.25" customHeight="1" x14ac:dyDescent="0.25">
      <c r="A127" s="297"/>
      <c r="B127" s="298"/>
      <c r="C127" s="298"/>
      <c r="D127" s="298"/>
      <c r="E127" s="298"/>
      <c r="F127" s="298"/>
      <c r="G127" s="298"/>
      <c r="H127" s="298"/>
      <c r="I127" s="298"/>
      <c r="J127" s="299"/>
    </row>
    <row r="128" spans="1:10" ht="14.25" customHeight="1" x14ac:dyDescent="0.25">
      <c r="A128" s="95" t="s">
        <v>791</v>
      </c>
      <c r="B128" s="363" t="s">
        <v>1</v>
      </c>
      <c r="C128" s="357" t="s">
        <v>2</v>
      </c>
      <c r="D128" s="357" t="s">
        <v>3</v>
      </c>
      <c r="E128" s="525" t="s">
        <v>165</v>
      </c>
      <c r="F128" s="525"/>
      <c r="G128" s="81" t="s">
        <v>4</v>
      </c>
      <c r="H128" s="363" t="s">
        <v>5</v>
      </c>
      <c r="I128" s="363" t="s">
        <v>6</v>
      </c>
      <c r="J128" s="364" t="s">
        <v>8</v>
      </c>
    </row>
    <row r="129" spans="1:10" ht="39.6" x14ac:dyDescent="0.25">
      <c r="A129" s="96" t="s">
        <v>166</v>
      </c>
      <c r="B129" s="82" t="s">
        <v>382</v>
      </c>
      <c r="C129" s="358" t="s">
        <v>23</v>
      </c>
      <c r="D129" s="358" t="s">
        <v>383</v>
      </c>
      <c r="E129" s="526" t="s">
        <v>486</v>
      </c>
      <c r="F129" s="526"/>
      <c r="G129" s="83" t="s">
        <v>384</v>
      </c>
      <c r="H129" s="84">
        <v>1</v>
      </c>
      <c r="I129" s="85">
        <v>9273.85</v>
      </c>
      <c r="J129" s="97">
        <v>9273.85</v>
      </c>
    </row>
    <row r="130" spans="1:10" ht="14.25" customHeight="1" x14ac:dyDescent="0.25">
      <c r="A130" s="95" t="s">
        <v>0</v>
      </c>
      <c r="B130" s="363" t="s">
        <v>1</v>
      </c>
      <c r="C130" s="357" t="s">
        <v>2</v>
      </c>
      <c r="D130" s="357" t="s">
        <v>3</v>
      </c>
      <c r="E130" s="525" t="s">
        <v>165</v>
      </c>
      <c r="F130" s="530"/>
      <c r="G130" s="81" t="s">
        <v>4</v>
      </c>
      <c r="H130" s="363" t="s">
        <v>5</v>
      </c>
      <c r="I130" s="363" t="s">
        <v>6</v>
      </c>
      <c r="J130" s="364" t="s">
        <v>8</v>
      </c>
    </row>
    <row r="131" spans="1:10" ht="39.6" x14ac:dyDescent="0.25">
      <c r="A131" s="98" t="s">
        <v>166</v>
      </c>
      <c r="B131" s="86" t="s">
        <v>487</v>
      </c>
      <c r="C131" s="355" t="s">
        <v>23</v>
      </c>
      <c r="D131" s="355" t="s">
        <v>488</v>
      </c>
      <c r="E131" s="527" t="s">
        <v>489</v>
      </c>
      <c r="F131" s="527"/>
      <c r="G131" s="87" t="s">
        <v>490</v>
      </c>
      <c r="H131" s="88">
        <v>235.2</v>
      </c>
      <c r="I131" s="89" t="s">
        <v>491</v>
      </c>
      <c r="J131" s="163" t="s">
        <v>492</v>
      </c>
    </row>
    <row r="132" spans="1:10" ht="26.4" x14ac:dyDescent="0.25">
      <c r="A132" s="98" t="s">
        <v>166</v>
      </c>
      <c r="B132" s="86" t="s">
        <v>493</v>
      </c>
      <c r="C132" s="355" t="s">
        <v>23</v>
      </c>
      <c r="D132" s="355" t="s">
        <v>494</v>
      </c>
      <c r="E132" s="527" t="s">
        <v>495</v>
      </c>
      <c r="F132" s="527"/>
      <c r="G132" s="87" t="s">
        <v>31</v>
      </c>
      <c r="H132" s="88">
        <v>2.94</v>
      </c>
      <c r="I132" s="89" t="s">
        <v>496</v>
      </c>
      <c r="J132" s="163" t="s">
        <v>497</v>
      </c>
    </row>
    <row r="133" spans="1:10" x14ac:dyDescent="0.25">
      <c r="A133" s="98" t="s">
        <v>166</v>
      </c>
      <c r="B133" s="86" t="s">
        <v>498</v>
      </c>
      <c r="C133" s="355" t="s">
        <v>23</v>
      </c>
      <c r="D133" s="355" t="s">
        <v>499</v>
      </c>
      <c r="E133" s="527" t="s">
        <v>500</v>
      </c>
      <c r="F133" s="527"/>
      <c r="G133" s="87" t="s">
        <v>501</v>
      </c>
      <c r="H133" s="88">
        <v>1.3</v>
      </c>
      <c r="I133" s="89" t="s">
        <v>502</v>
      </c>
      <c r="J133" s="163" t="s">
        <v>503</v>
      </c>
    </row>
    <row r="134" spans="1:10" ht="26.4" x14ac:dyDescent="0.25">
      <c r="A134" s="98" t="s">
        <v>166</v>
      </c>
      <c r="B134" s="86" t="s">
        <v>504</v>
      </c>
      <c r="C134" s="355" t="s">
        <v>23</v>
      </c>
      <c r="D134" s="355" t="s">
        <v>505</v>
      </c>
      <c r="E134" s="527" t="s">
        <v>506</v>
      </c>
      <c r="F134" s="527"/>
      <c r="G134" s="87" t="s">
        <v>17</v>
      </c>
      <c r="H134" s="88">
        <v>29.4</v>
      </c>
      <c r="I134" s="89" t="s">
        <v>507</v>
      </c>
      <c r="J134" s="163" t="s">
        <v>508</v>
      </c>
    </row>
    <row r="135" spans="1:10" ht="26.4" x14ac:dyDescent="0.25">
      <c r="A135" s="100" t="s">
        <v>178</v>
      </c>
      <c r="B135" s="90" t="s">
        <v>509</v>
      </c>
      <c r="C135" s="359" t="s">
        <v>23</v>
      </c>
      <c r="D135" s="359" t="s">
        <v>510</v>
      </c>
      <c r="E135" s="528" t="s">
        <v>181</v>
      </c>
      <c r="F135" s="528"/>
      <c r="G135" s="91" t="s">
        <v>384</v>
      </c>
      <c r="H135" s="92">
        <v>1</v>
      </c>
      <c r="I135" s="93" t="s">
        <v>511</v>
      </c>
      <c r="J135" s="106" t="s">
        <v>511</v>
      </c>
    </row>
    <row r="136" spans="1:10" ht="14.25" customHeight="1" x14ac:dyDescent="0.25">
      <c r="A136" s="531" t="s">
        <v>213</v>
      </c>
      <c r="B136" s="530"/>
      <c r="C136" s="530"/>
      <c r="D136" s="530"/>
      <c r="E136" s="530"/>
      <c r="F136" s="530"/>
      <c r="G136" s="530"/>
      <c r="H136" s="530"/>
      <c r="I136" s="530"/>
      <c r="J136" s="532"/>
    </row>
    <row r="137" spans="1:10" ht="14.25" customHeight="1" x14ac:dyDescent="0.25">
      <c r="A137" s="95" t="s">
        <v>0</v>
      </c>
      <c r="B137" s="363" t="s">
        <v>1</v>
      </c>
      <c r="C137" s="357" t="s">
        <v>2</v>
      </c>
      <c r="D137" s="357" t="s">
        <v>3</v>
      </c>
      <c r="E137" s="525" t="s">
        <v>165</v>
      </c>
      <c r="F137" s="530"/>
      <c r="G137" s="81" t="s">
        <v>4</v>
      </c>
      <c r="H137" s="363" t="s">
        <v>5</v>
      </c>
      <c r="I137" s="363" t="s">
        <v>6</v>
      </c>
      <c r="J137" s="364" t="s">
        <v>8</v>
      </c>
    </row>
    <row r="138" spans="1:10" ht="39.6" x14ac:dyDescent="0.25">
      <c r="A138" s="100" t="s">
        <v>178</v>
      </c>
      <c r="B138" s="90" t="s">
        <v>512</v>
      </c>
      <c r="C138" s="359" t="s">
        <v>23</v>
      </c>
      <c r="D138" s="359" t="s">
        <v>513</v>
      </c>
      <c r="E138" s="528" t="s">
        <v>208</v>
      </c>
      <c r="F138" s="528"/>
      <c r="G138" s="91" t="s">
        <v>209</v>
      </c>
      <c r="H138" s="92">
        <v>69.628799999999998</v>
      </c>
      <c r="I138" s="93" t="s">
        <v>514</v>
      </c>
      <c r="J138" s="106" t="s">
        <v>515</v>
      </c>
    </row>
    <row r="139" spans="1:10" ht="14.25" customHeight="1" x14ac:dyDescent="0.25">
      <c r="A139" s="100" t="s">
        <v>178</v>
      </c>
      <c r="B139" s="90" t="s">
        <v>516</v>
      </c>
      <c r="C139" s="359" t="s">
        <v>23</v>
      </c>
      <c r="D139" s="359" t="s">
        <v>517</v>
      </c>
      <c r="E139" s="528" t="s">
        <v>181</v>
      </c>
      <c r="F139" s="528"/>
      <c r="G139" s="91" t="s">
        <v>490</v>
      </c>
      <c r="H139" s="92">
        <v>235.2</v>
      </c>
      <c r="I139" s="93" t="s">
        <v>518</v>
      </c>
      <c r="J139" s="106" t="s">
        <v>519</v>
      </c>
    </row>
    <row r="140" spans="1:10" ht="39.6" x14ac:dyDescent="0.25">
      <c r="A140" s="100" t="s">
        <v>178</v>
      </c>
      <c r="B140" s="90" t="s">
        <v>520</v>
      </c>
      <c r="C140" s="359" t="s">
        <v>23</v>
      </c>
      <c r="D140" s="359" t="s">
        <v>521</v>
      </c>
      <c r="E140" s="528" t="s">
        <v>181</v>
      </c>
      <c r="F140" s="528"/>
      <c r="G140" s="91" t="s">
        <v>384</v>
      </c>
      <c r="H140" s="92">
        <v>1.3925760000000001E-2</v>
      </c>
      <c r="I140" s="93" t="s">
        <v>522</v>
      </c>
      <c r="J140" s="106" t="s">
        <v>523</v>
      </c>
    </row>
    <row r="141" spans="1:10" ht="14.25" customHeight="1" x14ac:dyDescent="0.25">
      <c r="A141" s="100" t="s">
        <v>178</v>
      </c>
      <c r="B141" s="90" t="s">
        <v>524</v>
      </c>
      <c r="C141" s="359" t="s">
        <v>23</v>
      </c>
      <c r="D141" s="359" t="s">
        <v>525</v>
      </c>
      <c r="E141" s="528" t="s">
        <v>181</v>
      </c>
      <c r="F141" s="528"/>
      <c r="G141" s="91" t="s">
        <v>384</v>
      </c>
      <c r="H141" s="92">
        <v>2.088864E-2</v>
      </c>
      <c r="I141" s="93" t="s">
        <v>526</v>
      </c>
      <c r="J141" s="106" t="s">
        <v>527</v>
      </c>
    </row>
    <row r="142" spans="1:10" ht="14.25" customHeight="1" x14ac:dyDescent="0.25">
      <c r="A142" s="100" t="s">
        <v>178</v>
      </c>
      <c r="B142" s="90" t="s">
        <v>528</v>
      </c>
      <c r="C142" s="359" t="s">
        <v>23</v>
      </c>
      <c r="D142" s="359" t="s">
        <v>529</v>
      </c>
      <c r="E142" s="528" t="s">
        <v>181</v>
      </c>
      <c r="F142" s="528"/>
      <c r="G142" s="91" t="s">
        <v>384</v>
      </c>
      <c r="H142" s="92">
        <v>14.62263344</v>
      </c>
      <c r="I142" s="93" t="s">
        <v>530</v>
      </c>
      <c r="J142" s="106" t="s">
        <v>531</v>
      </c>
    </row>
    <row r="143" spans="1:10" ht="39.6" x14ac:dyDescent="0.25">
      <c r="A143" s="100" t="s">
        <v>178</v>
      </c>
      <c r="B143" s="90" t="s">
        <v>532</v>
      </c>
      <c r="C143" s="359" t="s">
        <v>23</v>
      </c>
      <c r="D143" s="359" t="s">
        <v>533</v>
      </c>
      <c r="E143" s="528" t="s">
        <v>181</v>
      </c>
      <c r="F143" s="528"/>
      <c r="G143" s="91" t="s">
        <v>534</v>
      </c>
      <c r="H143" s="92">
        <v>0.1103968</v>
      </c>
      <c r="I143" s="93" t="s">
        <v>535</v>
      </c>
      <c r="J143" s="106" t="s">
        <v>536</v>
      </c>
    </row>
    <row r="144" spans="1:10" ht="14.25" customHeight="1" x14ac:dyDescent="0.25">
      <c r="A144" s="100" t="s">
        <v>178</v>
      </c>
      <c r="B144" s="90" t="s">
        <v>537</v>
      </c>
      <c r="C144" s="359" t="s">
        <v>23</v>
      </c>
      <c r="D144" s="359" t="s">
        <v>538</v>
      </c>
      <c r="E144" s="528" t="s">
        <v>181</v>
      </c>
      <c r="F144" s="528"/>
      <c r="G144" s="91" t="s">
        <v>384</v>
      </c>
      <c r="H144" s="92">
        <v>0.25855344000000002</v>
      </c>
      <c r="I144" s="93" t="s">
        <v>539</v>
      </c>
      <c r="J144" s="106" t="s">
        <v>540</v>
      </c>
    </row>
    <row r="145" spans="1:10" ht="14.25" customHeight="1" x14ac:dyDescent="0.25">
      <c r="A145" s="100" t="s">
        <v>178</v>
      </c>
      <c r="B145" s="90" t="s">
        <v>541</v>
      </c>
      <c r="C145" s="359" t="s">
        <v>23</v>
      </c>
      <c r="D145" s="359" t="s">
        <v>542</v>
      </c>
      <c r="E145" s="528" t="s">
        <v>181</v>
      </c>
      <c r="F145" s="528"/>
      <c r="G145" s="91" t="s">
        <v>384</v>
      </c>
      <c r="H145" s="92">
        <v>0.64638359999999995</v>
      </c>
      <c r="I145" s="93" t="s">
        <v>543</v>
      </c>
      <c r="J145" s="106" t="s">
        <v>544</v>
      </c>
    </row>
    <row r="146" spans="1:10" ht="14.25" customHeight="1" x14ac:dyDescent="0.25">
      <c r="A146" s="100" t="s">
        <v>178</v>
      </c>
      <c r="B146" s="90" t="s">
        <v>545</v>
      </c>
      <c r="C146" s="359" t="s">
        <v>23</v>
      </c>
      <c r="D146" s="359" t="s">
        <v>546</v>
      </c>
      <c r="E146" s="528" t="s">
        <v>181</v>
      </c>
      <c r="F146" s="528"/>
      <c r="G146" s="91" t="s">
        <v>384</v>
      </c>
      <c r="H146" s="92">
        <v>0.64638359999999995</v>
      </c>
      <c r="I146" s="93" t="s">
        <v>547</v>
      </c>
      <c r="J146" s="106" t="s">
        <v>548</v>
      </c>
    </row>
    <row r="147" spans="1:10" ht="14.25" customHeight="1" x14ac:dyDescent="0.25">
      <c r="A147" s="100" t="s">
        <v>178</v>
      </c>
      <c r="B147" s="90" t="s">
        <v>549</v>
      </c>
      <c r="C147" s="359" t="s">
        <v>23</v>
      </c>
      <c r="D147" s="359" t="s">
        <v>550</v>
      </c>
      <c r="E147" s="528" t="s">
        <v>181</v>
      </c>
      <c r="F147" s="528"/>
      <c r="G147" s="91" t="s">
        <v>384</v>
      </c>
      <c r="H147" s="92">
        <v>11.392454880000001</v>
      </c>
      <c r="I147" s="93" t="s">
        <v>551</v>
      </c>
      <c r="J147" s="106" t="s">
        <v>552</v>
      </c>
    </row>
    <row r="148" spans="1:10" ht="14.25" customHeight="1" x14ac:dyDescent="0.25">
      <c r="A148" s="100" t="s">
        <v>178</v>
      </c>
      <c r="B148" s="90" t="s">
        <v>553</v>
      </c>
      <c r="C148" s="359" t="s">
        <v>23</v>
      </c>
      <c r="D148" s="359" t="s">
        <v>554</v>
      </c>
      <c r="E148" s="528" t="s">
        <v>181</v>
      </c>
      <c r="F148" s="528"/>
      <c r="G148" s="91" t="s">
        <v>555</v>
      </c>
      <c r="H148" s="92">
        <v>0.1103968</v>
      </c>
      <c r="I148" s="93" t="s">
        <v>194</v>
      </c>
      <c r="J148" s="106" t="s">
        <v>212</v>
      </c>
    </row>
    <row r="149" spans="1:10" ht="14.25" customHeight="1" x14ac:dyDescent="0.25">
      <c r="A149" s="100" t="s">
        <v>178</v>
      </c>
      <c r="B149" s="90" t="s">
        <v>556</v>
      </c>
      <c r="C149" s="359" t="s">
        <v>23</v>
      </c>
      <c r="D149" s="359" t="s">
        <v>557</v>
      </c>
      <c r="E149" s="528" t="s">
        <v>558</v>
      </c>
      <c r="F149" s="528"/>
      <c r="G149" s="91" t="s">
        <v>559</v>
      </c>
      <c r="H149" s="92">
        <v>5.7456319999999998E-2</v>
      </c>
      <c r="I149" s="93" t="s">
        <v>560</v>
      </c>
      <c r="J149" s="106" t="s">
        <v>561</v>
      </c>
    </row>
    <row r="150" spans="1:10" ht="14.25" customHeight="1" x14ac:dyDescent="0.25">
      <c r="A150" s="100" t="s">
        <v>178</v>
      </c>
      <c r="B150" s="90" t="s">
        <v>562</v>
      </c>
      <c r="C150" s="359" t="s">
        <v>23</v>
      </c>
      <c r="D150" s="359" t="s">
        <v>563</v>
      </c>
      <c r="E150" s="528" t="s">
        <v>181</v>
      </c>
      <c r="F150" s="528"/>
      <c r="G150" s="91" t="s">
        <v>384</v>
      </c>
      <c r="H150" s="92">
        <v>6.9628800000000003E-3</v>
      </c>
      <c r="I150" s="93" t="s">
        <v>564</v>
      </c>
      <c r="J150" s="106" t="s">
        <v>565</v>
      </c>
    </row>
    <row r="151" spans="1:10" ht="39.6" x14ac:dyDescent="0.25">
      <c r="A151" s="100" t="s">
        <v>178</v>
      </c>
      <c r="B151" s="90" t="s">
        <v>566</v>
      </c>
      <c r="C151" s="359" t="s">
        <v>23</v>
      </c>
      <c r="D151" s="359" t="s">
        <v>567</v>
      </c>
      <c r="E151" s="528" t="s">
        <v>181</v>
      </c>
      <c r="F151" s="528"/>
      <c r="G151" s="91" t="s">
        <v>384</v>
      </c>
      <c r="H151" s="92">
        <v>8.6184479999999994E-2</v>
      </c>
      <c r="I151" s="93" t="s">
        <v>568</v>
      </c>
      <c r="J151" s="106" t="s">
        <v>569</v>
      </c>
    </row>
    <row r="152" spans="1:10" ht="14.25" customHeight="1" x14ac:dyDescent="0.25">
      <c r="A152" s="100" t="s">
        <v>178</v>
      </c>
      <c r="B152" s="90" t="s">
        <v>570</v>
      </c>
      <c r="C152" s="359" t="s">
        <v>23</v>
      </c>
      <c r="D152" s="359" t="s">
        <v>571</v>
      </c>
      <c r="E152" s="528" t="s">
        <v>181</v>
      </c>
      <c r="F152" s="528"/>
      <c r="G152" s="91" t="s">
        <v>384</v>
      </c>
      <c r="H152" s="92">
        <v>0.21546119999999999</v>
      </c>
      <c r="I152" s="93" t="s">
        <v>572</v>
      </c>
      <c r="J152" s="106" t="s">
        <v>573</v>
      </c>
    </row>
    <row r="153" spans="1:10" ht="26.4" x14ac:dyDescent="0.25">
      <c r="A153" s="100" t="s">
        <v>178</v>
      </c>
      <c r="B153" s="90" t="s">
        <v>574</v>
      </c>
      <c r="C153" s="359" t="s">
        <v>23</v>
      </c>
      <c r="D153" s="359" t="s">
        <v>575</v>
      </c>
      <c r="E153" s="528" t="s">
        <v>558</v>
      </c>
      <c r="F153" s="528"/>
      <c r="G153" s="91" t="s">
        <v>384</v>
      </c>
      <c r="H153" s="92">
        <v>14.62263344</v>
      </c>
      <c r="I153" s="93" t="s">
        <v>356</v>
      </c>
      <c r="J153" s="106" t="s">
        <v>576</v>
      </c>
    </row>
    <row r="154" spans="1:10" ht="39.6" x14ac:dyDescent="0.25">
      <c r="A154" s="100" t="s">
        <v>178</v>
      </c>
      <c r="B154" s="90" t="s">
        <v>577</v>
      </c>
      <c r="C154" s="359" t="s">
        <v>23</v>
      </c>
      <c r="D154" s="359" t="s">
        <v>578</v>
      </c>
      <c r="E154" s="528" t="s">
        <v>181</v>
      </c>
      <c r="F154" s="528"/>
      <c r="G154" s="91" t="s">
        <v>384</v>
      </c>
      <c r="H154" s="92">
        <v>2.8728159999999999E-2</v>
      </c>
      <c r="I154" s="93" t="s">
        <v>579</v>
      </c>
      <c r="J154" s="106" t="s">
        <v>580</v>
      </c>
    </row>
    <row r="155" spans="1:10" ht="14.25" customHeight="1" x14ac:dyDescent="0.25">
      <c r="A155" s="100" t="s">
        <v>178</v>
      </c>
      <c r="B155" s="90" t="s">
        <v>581</v>
      </c>
      <c r="C155" s="359" t="s">
        <v>23</v>
      </c>
      <c r="D155" s="359" t="s">
        <v>582</v>
      </c>
      <c r="E155" s="528" t="s">
        <v>558</v>
      </c>
      <c r="F155" s="528"/>
      <c r="G155" s="91" t="s">
        <v>384</v>
      </c>
      <c r="H155" s="92">
        <v>0.64638359999999995</v>
      </c>
      <c r="I155" s="93" t="s">
        <v>583</v>
      </c>
      <c r="J155" s="106" t="s">
        <v>584</v>
      </c>
    </row>
    <row r="156" spans="1:10" ht="14.25" customHeight="1" x14ac:dyDescent="0.25">
      <c r="A156" s="100" t="s">
        <v>178</v>
      </c>
      <c r="B156" s="90" t="s">
        <v>585</v>
      </c>
      <c r="C156" s="359" t="s">
        <v>23</v>
      </c>
      <c r="D156" s="359" t="s">
        <v>586</v>
      </c>
      <c r="E156" s="528" t="s">
        <v>181</v>
      </c>
      <c r="F156" s="528"/>
      <c r="G156" s="91" t="s">
        <v>534</v>
      </c>
      <c r="H156" s="92">
        <v>0.33037383999999997</v>
      </c>
      <c r="I156" s="93" t="s">
        <v>587</v>
      </c>
      <c r="J156" s="106" t="s">
        <v>588</v>
      </c>
    </row>
    <row r="157" spans="1:10" ht="14.25" customHeight="1" x14ac:dyDescent="0.25">
      <c r="A157" s="100" t="s">
        <v>178</v>
      </c>
      <c r="B157" s="90" t="s">
        <v>589</v>
      </c>
      <c r="C157" s="359" t="s">
        <v>23</v>
      </c>
      <c r="D157" s="359" t="s">
        <v>590</v>
      </c>
      <c r="E157" s="528" t="s">
        <v>181</v>
      </c>
      <c r="F157" s="528"/>
      <c r="G157" s="91" t="s">
        <v>384</v>
      </c>
      <c r="H157" s="92">
        <v>1.3925760000000001E-2</v>
      </c>
      <c r="I157" s="93" t="s">
        <v>591</v>
      </c>
      <c r="J157" s="106" t="s">
        <v>592</v>
      </c>
    </row>
    <row r="158" spans="1:10" ht="39.6" x14ac:dyDescent="0.25">
      <c r="A158" s="100" t="s">
        <v>178</v>
      </c>
      <c r="B158" s="90" t="s">
        <v>593</v>
      </c>
      <c r="C158" s="359" t="s">
        <v>23</v>
      </c>
      <c r="D158" s="359" t="s">
        <v>594</v>
      </c>
      <c r="E158" s="528" t="s">
        <v>181</v>
      </c>
      <c r="F158" s="528"/>
      <c r="G158" s="91" t="s">
        <v>490</v>
      </c>
      <c r="H158" s="92">
        <v>4.7039999999999997</v>
      </c>
      <c r="I158" s="93" t="s">
        <v>595</v>
      </c>
      <c r="J158" s="106" t="s">
        <v>596</v>
      </c>
    </row>
    <row r="159" spans="1:10" ht="14.25" customHeight="1" x14ac:dyDescent="0.25">
      <c r="A159" s="100" t="s">
        <v>178</v>
      </c>
      <c r="B159" s="90" t="s">
        <v>597</v>
      </c>
      <c r="C159" s="359" t="s">
        <v>23</v>
      </c>
      <c r="D159" s="359" t="s">
        <v>598</v>
      </c>
      <c r="E159" s="528" t="s">
        <v>181</v>
      </c>
      <c r="F159" s="528"/>
      <c r="G159" s="91" t="s">
        <v>384</v>
      </c>
      <c r="H159" s="92">
        <v>4.6490400000000001E-3</v>
      </c>
      <c r="I159" s="93" t="s">
        <v>599</v>
      </c>
      <c r="J159" s="106" t="s">
        <v>600</v>
      </c>
    </row>
    <row r="160" spans="1:10" ht="14.25" customHeight="1" x14ac:dyDescent="0.25">
      <c r="A160" s="100" t="s">
        <v>178</v>
      </c>
      <c r="B160" s="90" t="s">
        <v>601</v>
      </c>
      <c r="C160" s="359" t="s">
        <v>23</v>
      </c>
      <c r="D160" s="359" t="s">
        <v>602</v>
      </c>
      <c r="E160" s="528" t="s">
        <v>181</v>
      </c>
      <c r="F160" s="528"/>
      <c r="G160" s="91" t="s">
        <v>384</v>
      </c>
      <c r="H160" s="92">
        <v>4.6490400000000001E-3</v>
      </c>
      <c r="I160" s="93" t="s">
        <v>603</v>
      </c>
      <c r="J160" s="106" t="s">
        <v>604</v>
      </c>
    </row>
    <row r="161" spans="1:10" ht="14.25" customHeight="1" x14ac:dyDescent="0.25">
      <c r="A161" s="100" t="s">
        <v>178</v>
      </c>
      <c r="B161" s="90" t="s">
        <v>605</v>
      </c>
      <c r="C161" s="359" t="s">
        <v>23</v>
      </c>
      <c r="D161" s="359" t="s">
        <v>606</v>
      </c>
      <c r="E161" s="528" t="s">
        <v>208</v>
      </c>
      <c r="F161" s="528"/>
      <c r="G161" s="91" t="s">
        <v>209</v>
      </c>
      <c r="H161" s="92">
        <v>23.245200000000001</v>
      </c>
      <c r="I161" s="93" t="s">
        <v>607</v>
      </c>
      <c r="J161" s="106" t="s">
        <v>608</v>
      </c>
    </row>
    <row r="162" spans="1:10" ht="39.6" x14ac:dyDescent="0.25">
      <c r="A162" s="100" t="s">
        <v>178</v>
      </c>
      <c r="B162" s="90" t="s">
        <v>609</v>
      </c>
      <c r="C162" s="359" t="s">
        <v>23</v>
      </c>
      <c r="D162" s="359" t="s">
        <v>610</v>
      </c>
      <c r="E162" s="528" t="s">
        <v>181</v>
      </c>
      <c r="F162" s="528"/>
      <c r="G162" s="91" t="s">
        <v>384</v>
      </c>
      <c r="H162" s="92">
        <v>94.08</v>
      </c>
      <c r="I162" s="93" t="s">
        <v>611</v>
      </c>
      <c r="J162" s="106" t="s">
        <v>612</v>
      </c>
    </row>
    <row r="163" spans="1:10" ht="39.6" x14ac:dyDescent="0.25">
      <c r="A163" s="100" t="s">
        <v>178</v>
      </c>
      <c r="B163" s="90" t="s">
        <v>613</v>
      </c>
      <c r="C163" s="359" t="s">
        <v>23</v>
      </c>
      <c r="D163" s="359" t="s">
        <v>614</v>
      </c>
      <c r="E163" s="528" t="s">
        <v>181</v>
      </c>
      <c r="F163" s="528"/>
      <c r="G163" s="91" t="s">
        <v>384</v>
      </c>
      <c r="H163" s="92">
        <v>94.08</v>
      </c>
      <c r="I163" s="93" t="s">
        <v>615</v>
      </c>
      <c r="J163" s="106" t="s">
        <v>616</v>
      </c>
    </row>
    <row r="164" spans="1:10" ht="14.25" customHeight="1" x14ac:dyDescent="0.25">
      <c r="A164" s="100" t="s">
        <v>178</v>
      </c>
      <c r="B164" s="90" t="s">
        <v>617</v>
      </c>
      <c r="C164" s="359" t="s">
        <v>23</v>
      </c>
      <c r="D164" s="359" t="s">
        <v>618</v>
      </c>
      <c r="E164" s="528" t="s">
        <v>219</v>
      </c>
      <c r="F164" s="528"/>
      <c r="G164" s="91" t="s">
        <v>384</v>
      </c>
      <c r="H164" s="92">
        <v>4.5158400000000001E-3</v>
      </c>
      <c r="I164" s="93" t="s">
        <v>619</v>
      </c>
      <c r="J164" s="106" t="s">
        <v>620</v>
      </c>
    </row>
    <row r="165" spans="1:10" ht="14.25" customHeight="1" x14ac:dyDescent="0.25">
      <c r="A165" s="100" t="s">
        <v>178</v>
      </c>
      <c r="B165" s="90" t="s">
        <v>621</v>
      </c>
      <c r="C165" s="359" t="s">
        <v>23</v>
      </c>
      <c r="D165" s="359" t="s">
        <v>622</v>
      </c>
      <c r="E165" s="528" t="s">
        <v>181</v>
      </c>
      <c r="F165" s="528"/>
      <c r="G165" s="91" t="s">
        <v>384</v>
      </c>
      <c r="H165" s="92">
        <v>4.5158400000000001E-3</v>
      </c>
      <c r="I165" s="93" t="s">
        <v>623</v>
      </c>
      <c r="J165" s="106" t="s">
        <v>624</v>
      </c>
    </row>
    <row r="166" spans="1:10" ht="14.25" customHeight="1" x14ac:dyDescent="0.25">
      <c r="A166" s="100" t="s">
        <v>178</v>
      </c>
      <c r="B166" s="90" t="s">
        <v>625</v>
      </c>
      <c r="C166" s="359" t="s">
        <v>23</v>
      </c>
      <c r="D166" s="359" t="s">
        <v>626</v>
      </c>
      <c r="E166" s="528" t="s">
        <v>181</v>
      </c>
      <c r="F166" s="528"/>
      <c r="G166" s="91" t="s">
        <v>384</v>
      </c>
      <c r="H166" s="92">
        <v>9.0316800000000003E-3</v>
      </c>
      <c r="I166" s="93" t="s">
        <v>627</v>
      </c>
      <c r="J166" s="106" t="s">
        <v>628</v>
      </c>
    </row>
    <row r="167" spans="1:10" ht="14.25" customHeight="1" x14ac:dyDescent="0.25">
      <c r="A167" s="100" t="s">
        <v>178</v>
      </c>
      <c r="B167" s="90" t="s">
        <v>629</v>
      </c>
      <c r="C167" s="359" t="s">
        <v>23</v>
      </c>
      <c r="D167" s="359" t="s">
        <v>630</v>
      </c>
      <c r="E167" s="528" t="s">
        <v>181</v>
      </c>
      <c r="F167" s="528"/>
      <c r="G167" s="91" t="s">
        <v>384</v>
      </c>
      <c r="H167" s="92">
        <v>9.0316800000000003E-3</v>
      </c>
      <c r="I167" s="93" t="s">
        <v>631</v>
      </c>
      <c r="J167" s="106" t="s">
        <v>632</v>
      </c>
    </row>
    <row r="168" spans="1:10" ht="14.25" customHeight="1" x14ac:dyDescent="0.25">
      <c r="A168" s="100" t="s">
        <v>178</v>
      </c>
      <c r="B168" s="90" t="s">
        <v>633</v>
      </c>
      <c r="C168" s="359" t="s">
        <v>23</v>
      </c>
      <c r="D168" s="359" t="s">
        <v>634</v>
      </c>
      <c r="E168" s="528" t="s">
        <v>219</v>
      </c>
      <c r="F168" s="528"/>
      <c r="G168" s="91" t="s">
        <v>384</v>
      </c>
      <c r="H168" s="92">
        <v>4.5158400000000001E-3</v>
      </c>
      <c r="I168" s="93" t="s">
        <v>635</v>
      </c>
      <c r="J168" s="106" t="s">
        <v>636</v>
      </c>
    </row>
    <row r="169" spans="1:10" ht="14.25" customHeight="1" x14ac:dyDescent="0.25">
      <c r="A169" s="100" t="s">
        <v>178</v>
      </c>
      <c r="B169" s="90" t="s">
        <v>637</v>
      </c>
      <c r="C169" s="359" t="s">
        <v>23</v>
      </c>
      <c r="D169" s="359" t="s">
        <v>638</v>
      </c>
      <c r="E169" s="528" t="s">
        <v>181</v>
      </c>
      <c r="F169" s="528"/>
      <c r="G169" s="91" t="s">
        <v>384</v>
      </c>
      <c r="H169" s="92">
        <v>9.0316800000000003E-3</v>
      </c>
      <c r="I169" s="93" t="s">
        <v>639</v>
      </c>
      <c r="J169" s="106" t="s">
        <v>640</v>
      </c>
    </row>
    <row r="170" spans="1:10" ht="14.25" customHeight="1" x14ac:dyDescent="0.25">
      <c r="A170" s="100" t="s">
        <v>178</v>
      </c>
      <c r="B170" s="90" t="s">
        <v>641</v>
      </c>
      <c r="C170" s="359" t="s">
        <v>23</v>
      </c>
      <c r="D170" s="359" t="s">
        <v>642</v>
      </c>
      <c r="E170" s="528" t="s">
        <v>181</v>
      </c>
      <c r="F170" s="528"/>
      <c r="G170" s="91" t="s">
        <v>384</v>
      </c>
      <c r="H170" s="92">
        <v>6.8336000000000004E-4</v>
      </c>
      <c r="I170" s="93" t="s">
        <v>643</v>
      </c>
      <c r="J170" s="106" t="s">
        <v>644</v>
      </c>
    </row>
    <row r="171" spans="1:10" ht="14.25" customHeight="1" x14ac:dyDescent="0.25">
      <c r="A171" s="100" t="s">
        <v>178</v>
      </c>
      <c r="B171" s="90" t="s">
        <v>645</v>
      </c>
      <c r="C171" s="359" t="s">
        <v>23</v>
      </c>
      <c r="D171" s="359" t="s">
        <v>646</v>
      </c>
      <c r="E171" s="528" t="s">
        <v>181</v>
      </c>
      <c r="F171" s="528"/>
      <c r="G171" s="91" t="s">
        <v>384</v>
      </c>
      <c r="H171" s="92">
        <v>1.7084000000000001E-4</v>
      </c>
      <c r="I171" s="93" t="s">
        <v>647</v>
      </c>
      <c r="J171" s="106" t="s">
        <v>648</v>
      </c>
    </row>
    <row r="172" spans="1:10" ht="14.25" customHeight="1" x14ac:dyDescent="0.25">
      <c r="A172" s="100" t="s">
        <v>178</v>
      </c>
      <c r="B172" s="90" t="s">
        <v>649</v>
      </c>
      <c r="C172" s="359" t="s">
        <v>23</v>
      </c>
      <c r="D172" s="359" t="s">
        <v>650</v>
      </c>
      <c r="E172" s="528" t="s">
        <v>181</v>
      </c>
      <c r="F172" s="528"/>
      <c r="G172" s="91" t="s">
        <v>384</v>
      </c>
      <c r="H172" s="92">
        <v>3.4168000000000002E-4</v>
      </c>
      <c r="I172" s="93" t="s">
        <v>651</v>
      </c>
      <c r="J172" s="106" t="s">
        <v>644</v>
      </c>
    </row>
    <row r="173" spans="1:10" ht="14.25" customHeight="1" x14ac:dyDescent="0.25">
      <c r="A173" s="100" t="s">
        <v>178</v>
      </c>
      <c r="B173" s="90" t="s">
        <v>652</v>
      </c>
      <c r="C173" s="359" t="s">
        <v>23</v>
      </c>
      <c r="D173" s="359" t="s">
        <v>653</v>
      </c>
      <c r="E173" s="528" t="s">
        <v>181</v>
      </c>
      <c r="F173" s="528"/>
      <c r="G173" s="91" t="s">
        <v>654</v>
      </c>
      <c r="H173" s="92">
        <v>1.1958800000000001E-3</v>
      </c>
      <c r="I173" s="93" t="s">
        <v>655</v>
      </c>
      <c r="J173" s="106" t="s">
        <v>644</v>
      </c>
    </row>
    <row r="174" spans="1:10" ht="14.25" customHeight="1" x14ac:dyDescent="0.25">
      <c r="A174" s="100" t="s">
        <v>178</v>
      </c>
      <c r="B174" s="90" t="s">
        <v>656</v>
      </c>
      <c r="C174" s="359" t="s">
        <v>23</v>
      </c>
      <c r="D174" s="359" t="s">
        <v>657</v>
      </c>
      <c r="E174" s="528" t="s">
        <v>181</v>
      </c>
      <c r="F174" s="528"/>
      <c r="G174" s="91" t="s">
        <v>384</v>
      </c>
      <c r="H174" s="92">
        <v>3.4168000000000002E-4</v>
      </c>
      <c r="I174" s="93" t="s">
        <v>658</v>
      </c>
      <c r="J174" s="106" t="s">
        <v>648</v>
      </c>
    </row>
    <row r="175" spans="1:10" ht="14.25" customHeight="1" x14ac:dyDescent="0.25">
      <c r="A175" s="100" t="s">
        <v>178</v>
      </c>
      <c r="B175" s="90" t="s">
        <v>659</v>
      </c>
      <c r="C175" s="359" t="s">
        <v>23</v>
      </c>
      <c r="D175" s="359" t="s">
        <v>660</v>
      </c>
      <c r="E175" s="528" t="s">
        <v>181</v>
      </c>
      <c r="F175" s="528"/>
      <c r="G175" s="91" t="s">
        <v>384</v>
      </c>
      <c r="H175" s="92">
        <v>1.1958800000000001E-3</v>
      </c>
      <c r="I175" s="93" t="s">
        <v>661</v>
      </c>
      <c r="J175" s="106" t="s">
        <v>644</v>
      </c>
    </row>
    <row r="176" spans="1:10" ht="14.25" customHeight="1" x14ac:dyDescent="0.25">
      <c r="A176" s="100" t="s">
        <v>178</v>
      </c>
      <c r="B176" s="90" t="s">
        <v>662</v>
      </c>
      <c r="C176" s="359" t="s">
        <v>23</v>
      </c>
      <c r="D176" s="359" t="s">
        <v>663</v>
      </c>
      <c r="E176" s="528" t="s">
        <v>181</v>
      </c>
      <c r="F176" s="528"/>
      <c r="G176" s="91" t="s">
        <v>384</v>
      </c>
      <c r="H176" s="92">
        <v>3.4168000000000002E-4</v>
      </c>
      <c r="I176" s="93" t="s">
        <v>664</v>
      </c>
      <c r="J176" s="106" t="s">
        <v>648</v>
      </c>
    </row>
    <row r="177" spans="1:10" ht="14.25" customHeight="1" x14ac:dyDescent="0.25">
      <c r="A177" s="100" t="s">
        <v>178</v>
      </c>
      <c r="B177" s="90" t="s">
        <v>665</v>
      </c>
      <c r="C177" s="359" t="s">
        <v>23</v>
      </c>
      <c r="D177" s="359" t="s">
        <v>666</v>
      </c>
      <c r="E177" s="528" t="s">
        <v>181</v>
      </c>
      <c r="F177" s="528"/>
      <c r="G177" s="91" t="s">
        <v>384</v>
      </c>
      <c r="H177" s="92">
        <v>1.7084000000000001E-4</v>
      </c>
      <c r="I177" s="93" t="s">
        <v>667</v>
      </c>
      <c r="J177" s="106" t="s">
        <v>668</v>
      </c>
    </row>
    <row r="178" spans="1:10" ht="14.25" customHeight="1" x14ac:dyDescent="0.25">
      <c r="A178" s="100" t="s">
        <v>178</v>
      </c>
      <c r="B178" s="90" t="s">
        <v>669</v>
      </c>
      <c r="C178" s="359" t="s">
        <v>23</v>
      </c>
      <c r="D178" s="359" t="s">
        <v>670</v>
      </c>
      <c r="E178" s="528" t="s">
        <v>181</v>
      </c>
      <c r="F178" s="528"/>
      <c r="G178" s="91" t="s">
        <v>384</v>
      </c>
      <c r="H178" s="92">
        <v>1.7084000000000001E-4</v>
      </c>
      <c r="I178" s="93" t="s">
        <v>671</v>
      </c>
      <c r="J178" s="106" t="s">
        <v>648</v>
      </c>
    </row>
    <row r="179" spans="1:10" ht="26.4" x14ac:dyDescent="0.25">
      <c r="A179" s="100" t="s">
        <v>178</v>
      </c>
      <c r="B179" s="90" t="s">
        <v>672</v>
      </c>
      <c r="C179" s="359" t="s">
        <v>23</v>
      </c>
      <c r="D179" s="359" t="s">
        <v>673</v>
      </c>
      <c r="E179" s="528" t="s">
        <v>181</v>
      </c>
      <c r="F179" s="528"/>
      <c r="G179" s="91" t="s">
        <v>384</v>
      </c>
      <c r="H179" s="92">
        <v>8.5419999999999995E-4</v>
      </c>
      <c r="I179" s="93" t="s">
        <v>674</v>
      </c>
      <c r="J179" s="106" t="s">
        <v>644</v>
      </c>
    </row>
    <row r="180" spans="1:10" ht="14.25" customHeight="1" x14ac:dyDescent="0.25">
      <c r="A180" s="100" t="s">
        <v>178</v>
      </c>
      <c r="B180" s="90" t="s">
        <v>675</v>
      </c>
      <c r="C180" s="359" t="s">
        <v>23</v>
      </c>
      <c r="D180" s="359" t="s">
        <v>676</v>
      </c>
      <c r="E180" s="528" t="s">
        <v>181</v>
      </c>
      <c r="F180" s="528"/>
      <c r="G180" s="91" t="s">
        <v>384</v>
      </c>
      <c r="H180" s="92">
        <v>6.8336000000000004E-4</v>
      </c>
      <c r="I180" s="93" t="s">
        <v>677</v>
      </c>
      <c r="J180" s="106" t="s">
        <v>644</v>
      </c>
    </row>
    <row r="181" spans="1:10" ht="14.25" customHeight="1" x14ac:dyDescent="0.25">
      <c r="A181" s="100" t="s">
        <v>178</v>
      </c>
      <c r="B181" s="90" t="s">
        <v>678</v>
      </c>
      <c r="C181" s="359" t="s">
        <v>23</v>
      </c>
      <c r="D181" s="359" t="s">
        <v>679</v>
      </c>
      <c r="E181" s="528" t="s">
        <v>208</v>
      </c>
      <c r="F181" s="528"/>
      <c r="G181" s="91" t="s">
        <v>209</v>
      </c>
      <c r="H181" s="92">
        <v>45.1584</v>
      </c>
      <c r="I181" s="93" t="s">
        <v>607</v>
      </c>
      <c r="J181" s="106" t="s">
        <v>680</v>
      </c>
    </row>
    <row r="182" spans="1:10" ht="14.25" customHeight="1" x14ac:dyDescent="0.25">
      <c r="A182" s="100" t="s">
        <v>178</v>
      </c>
      <c r="B182" s="90" t="s">
        <v>681</v>
      </c>
      <c r="C182" s="359" t="s">
        <v>23</v>
      </c>
      <c r="D182" s="359" t="s">
        <v>682</v>
      </c>
      <c r="E182" s="528" t="s">
        <v>208</v>
      </c>
      <c r="F182" s="528"/>
      <c r="G182" s="91" t="s">
        <v>209</v>
      </c>
      <c r="H182" s="92">
        <v>1.7083999999999999</v>
      </c>
      <c r="I182" s="93" t="s">
        <v>607</v>
      </c>
      <c r="J182" s="106" t="s">
        <v>683</v>
      </c>
    </row>
    <row r="183" spans="1:10" ht="39.6" x14ac:dyDescent="0.25">
      <c r="A183" s="100" t="s">
        <v>178</v>
      </c>
      <c r="B183" s="90" t="s">
        <v>684</v>
      </c>
      <c r="C183" s="359" t="s">
        <v>23</v>
      </c>
      <c r="D183" s="359" t="s">
        <v>685</v>
      </c>
      <c r="E183" s="528" t="s">
        <v>181</v>
      </c>
      <c r="F183" s="528"/>
      <c r="G183" s="91" t="s">
        <v>31</v>
      </c>
      <c r="H183" s="92">
        <v>2.94</v>
      </c>
      <c r="I183" s="93" t="s">
        <v>686</v>
      </c>
      <c r="J183" s="106" t="s">
        <v>687</v>
      </c>
    </row>
    <row r="184" spans="1:10" ht="39.6" x14ac:dyDescent="0.25">
      <c r="A184" s="100" t="s">
        <v>178</v>
      </c>
      <c r="B184" s="90" t="s">
        <v>688</v>
      </c>
      <c r="C184" s="359" t="s">
        <v>23</v>
      </c>
      <c r="D184" s="359" t="s">
        <v>689</v>
      </c>
      <c r="E184" s="528" t="s">
        <v>181</v>
      </c>
      <c r="F184" s="528"/>
      <c r="G184" s="91" t="s">
        <v>31</v>
      </c>
      <c r="H184" s="92">
        <v>2.94</v>
      </c>
      <c r="I184" s="93" t="s">
        <v>690</v>
      </c>
      <c r="J184" s="106" t="s">
        <v>691</v>
      </c>
    </row>
    <row r="185" spans="1:10" ht="14.25" customHeight="1" x14ac:dyDescent="0.25">
      <c r="A185" s="100" t="s">
        <v>178</v>
      </c>
      <c r="B185" s="90" t="s">
        <v>692</v>
      </c>
      <c r="C185" s="359" t="s">
        <v>23</v>
      </c>
      <c r="D185" s="359" t="s">
        <v>693</v>
      </c>
      <c r="E185" s="528" t="s">
        <v>181</v>
      </c>
      <c r="F185" s="528"/>
      <c r="G185" s="91" t="s">
        <v>384</v>
      </c>
      <c r="H185" s="92">
        <v>1.17E-3</v>
      </c>
      <c r="I185" s="93" t="s">
        <v>694</v>
      </c>
      <c r="J185" s="106" t="s">
        <v>695</v>
      </c>
    </row>
    <row r="186" spans="1:10" ht="14.25" customHeight="1" x14ac:dyDescent="0.25">
      <c r="A186" s="100" t="s">
        <v>178</v>
      </c>
      <c r="B186" s="90" t="s">
        <v>696</v>
      </c>
      <c r="C186" s="359" t="s">
        <v>23</v>
      </c>
      <c r="D186" s="359" t="s">
        <v>697</v>
      </c>
      <c r="E186" s="528" t="s">
        <v>181</v>
      </c>
      <c r="F186" s="528"/>
      <c r="G186" s="91" t="s">
        <v>384</v>
      </c>
      <c r="H186" s="92">
        <v>1.17E-3</v>
      </c>
      <c r="I186" s="93" t="s">
        <v>698</v>
      </c>
      <c r="J186" s="106" t="s">
        <v>699</v>
      </c>
    </row>
    <row r="187" spans="1:10" ht="26.4" x14ac:dyDescent="0.25">
      <c r="A187" s="100" t="s">
        <v>178</v>
      </c>
      <c r="B187" s="90" t="s">
        <v>700</v>
      </c>
      <c r="C187" s="359" t="s">
        <v>23</v>
      </c>
      <c r="D187" s="359" t="s">
        <v>701</v>
      </c>
      <c r="E187" s="528" t="s">
        <v>181</v>
      </c>
      <c r="F187" s="528"/>
      <c r="G187" s="91" t="s">
        <v>384</v>
      </c>
      <c r="H187" s="92">
        <v>7.7999999999999999E-4</v>
      </c>
      <c r="I187" s="93" t="s">
        <v>702</v>
      </c>
      <c r="J187" s="106" t="s">
        <v>703</v>
      </c>
    </row>
    <row r="188" spans="1:10" ht="14.25" customHeight="1" x14ac:dyDescent="0.25">
      <c r="A188" s="100" t="s">
        <v>178</v>
      </c>
      <c r="B188" s="90" t="s">
        <v>704</v>
      </c>
      <c r="C188" s="359" t="s">
        <v>23</v>
      </c>
      <c r="D188" s="359" t="s">
        <v>705</v>
      </c>
      <c r="E188" s="528" t="s">
        <v>181</v>
      </c>
      <c r="F188" s="528"/>
      <c r="G188" s="91" t="s">
        <v>384</v>
      </c>
      <c r="H188" s="92">
        <v>3.8999999999999999E-4</v>
      </c>
      <c r="I188" s="93" t="s">
        <v>706</v>
      </c>
      <c r="J188" s="106" t="s">
        <v>707</v>
      </c>
    </row>
    <row r="189" spans="1:10" ht="26.4" x14ac:dyDescent="0.25">
      <c r="A189" s="100" t="s">
        <v>178</v>
      </c>
      <c r="B189" s="90" t="s">
        <v>708</v>
      </c>
      <c r="C189" s="359" t="s">
        <v>23</v>
      </c>
      <c r="D189" s="359" t="s">
        <v>709</v>
      </c>
      <c r="E189" s="528" t="s">
        <v>181</v>
      </c>
      <c r="F189" s="528"/>
      <c r="G189" s="91" t="s">
        <v>384</v>
      </c>
      <c r="H189" s="92">
        <v>3.8999999999999999E-4</v>
      </c>
      <c r="I189" s="93" t="s">
        <v>710</v>
      </c>
      <c r="J189" s="106" t="s">
        <v>611</v>
      </c>
    </row>
    <row r="190" spans="1:10" ht="26.4" x14ac:dyDescent="0.25">
      <c r="A190" s="100" t="s">
        <v>178</v>
      </c>
      <c r="B190" s="90" t="s">
        <v>711</v>
      </c>
      <c r="C190" s="359" t="s">
        <v>23</v>
      </c>
      <c r="D190" s="359" t="s">
        <v>712</v>
      </c>
      <c r="E190" s="528" t="s">
        <v>181</v>
      </c>
      <c r="F190" s="528"/>
      <c r="G190" s="91" t="s">
        <v>384</v>
      </c>
      <c r="H190" s="92">
        <v>7.7999999999999999E-4</v>
      </c>
      <c r="I190" s="93" t="s">
        <v>713</v>
      </c>
      <c r="J190" s="106" t="s">
        <v>714</v>
      </c>
    </row>
    <row r="191" spans="1:10" ht="14.25" customHeight="1" x14ac:dyDescent="0.25">
      <c r="A191" s="100" t="s">
        <v>178</v>
      </c>
      <c r="B191" s="90" t="s">
        <v>715</v>
      </c>
      <c r="C191" s="359" t="s">
        <v>23</v>
      </c>
      <c r="D191" s="359" t="s">
        <v>716</v>
      </c>
      <c r="E191" s="528" t="s">
        <v>181</v>
      </c>
      <c r="F191" s="528"/>
      <c r="G191" s="91" t="s">
        <v>384</v>
      </c>
      <c r="H191" s="92">
        <v>7.7999999999999999E-4</v>
      </c>
      <c r="I191" s="93" t="s">
        <v>717</v>
      </c>
      <c r="J191" s="106" t="s">
        <v>718</v>
      </c>
    </row>
    <row r="192" spans="1:10" ht="26.4" x14ac:dyDescent="0.25">
      <c r="A192" s="100" t="s">
        <v>178</v>
      </c>
      <c r="B192" s="90" t="s">
        <v>719</v>
      </c>
      <c r="C192" s="359" t="s">
        <v>23</v>
      </c>
      <c r="D192" s="359" t="s">
        <v>720</v>
      </c>
      <c r="E192" s="528" t="s">
        <v>181</v>
      </c>
      <c r="F192" s="528"/>
      <c r="G192" s="91" t="s">
        <v>384</v>
      </c>
      <c r="H192" s="92">
        <v>3.8999999999999999E-4</v>
      </c>
      <c r="I192" s="93" t="s">
        <v>721</v>
      </c>
      <c r="J192" s="106" t="s">
        <v>699</v>
      </c>
    </row>
    <row r="193" spans="1:10" ht="26.4" x14ac:dyDescent="0.25">
      <c r="A193" s="100" t="s">
        <v>178</v>
      </c>
      <c r="B193" s="90" t="s">
        <v>722</v>
      </c>
      <c r="C193" s="359" t="s">
        <v>23</v>
      </c>
      <c r="D193" s="359" t="s">
        <v>723</v>
      </c>
      <c r="E193" s="528" t="s">
        <v>181</v>
      </c>
      <c r="F193" s="528"/>
      <c r="G193" s="91" t="s">
        <v>384</v>
      </c>
      <c r="H193" s="92">
        <v>7.7999999999999999E-4</v>
      </c>
      <c r="I193" s="93" t="s">
        <v>724</v>
      </c>
      <c r="J193" s="106" t="s">
        <v>624</v>
      </c>
    </row>
    <row r="194" spans="1:10" ht="66" x14ac:dyDescent="0.25">
      <c r="A194" s="100" t="s">
        <v>178</v>
      </c>
      <c r="B194" s="90" t="s">
        <v>725</v>
      </c>
      <c r="C194" s="359" t="s">
        <v>23</v>
      </c>
      <c r="D194" s="359" t="s">
        <v>726</v>
      </c>
      <c r="E194" s="528" t="s">
        <v>181</v>
      </c>
      <c r="F194" s="528"/>
      <c r="G194" s="91" t="s">
        <v>384</v>
      </c>
      <c r="H194" s="92">
        <v>7.7999999999999999E-4</v>
      </c>
      <c r="I194" s="93" t="s">
        <v>727</v>
      </c>
      <c r="J194" s="106" t="s">
        <v>728</v>
      </c>
    </row>
    <row r="195" spans="1:10" ht="14.25" customHeight="1" x14ac:dyDescent="0.25">
      <c r="A195" s="100" t="s">
        <v>178</v>
      </c>
      <c r="B195" s="90" t="s">
        <v>729</v>
      </c>
      <c r="C195" s="359" t="s">
        <v>23</v>
      </c>
      <c r="D195" s="359" t="s">
        <v>730</v>
      </c>
      <c r="E195" s="528" t="s">
        <v>181</v>
      </c>
      <c r="F195" s="528"/>
      <c r="G195" s="91" t="s">
        <v>384</v>
      </c>
      <c r="H195" s="92">
        <v>7.7999999999999999E-4</v>
      </c>
      <c r="I195" s="93" t="s">
        <v>731</v>
      </c>
      <c r="J195" s="106" t="s">
        <v>600</v>
      </c>
    </row>
    <row r="196" spans="1:10" ht="26.4" x14ac:dyDescent="0.25">
      <c r="A196" s="100" t="s">
        <v>178</v>
      </c>
      <c r="B196" s="90" t="s">
        <v>732</v>
      </c>
      <c r="C196" s="359" t="s">
        <v>23</v>
      </c>
      <c r="D196" s="359" t="s">
        <v>733</v>
      </c>
      <c r="E196" s="528" t="s">
        <v>181</v>
      </c>
      <c r="F196" s="528"/>
      <c r="G196" s="91" t="s">
        <v>384</v>
      </c>
      <c r="H196" s="92">
        <v>1.17E-3</v>
      </c>
      <c r="I196" s="93" t="s">
        <v>734</v>
      </c>
      <c r="J196" s="106" t="s">
        <v>668</v>
      </c>
    </row>
    <row r="197" spans="1:10" ht="14.25" customHeight="1" x14ac:dyDescent="0.25">
      <c r="A197" s="100" t="s">
        <v>178</v>
      </c>
      <c r="B197" s="90" t="s">
        <v>735</v>
      </c>
      <c r="C197" s="359" t="s">
        <v>23</v>
      </c>
      <c r="D197" s="359" t="s">
        <v>736</v>
      </c>
      <c r="E197" s="528" t="s">
        <v>181</v>
      </c>
      <c r="F197" s="528"/>
      <c r="G197" s="91" t="s">
        <v>384</v>
      </c>
      <c r="H197" s="92">
        <v>3.8999999999999999E-4</v>
      </c>
      <c r="I197" s="93" t="s">
        <v>737</v>
      </c>
      <c r="J197" s="106" t="s">
        <v>714</v>
      </c>
    </row>
    <row r="198" spans="1:10" ht="14.25" customHeight="1" x14ac:dyDescent="0.25">
      <c r="A198" s="100" t="s">
        <v>178</v>
      </c>
      <c r="B198" s="90" t="s">
        <v>738</v>
      </c>
      <c r="C198" s="359" t="s">
        <v>23</v>
      </c>
      <c r="D198" s="359" t="s">
        <v>739</v>
      </c>
      <c r="E198" s="528" t="s">
        <v>181</v>
      </c>
      <c r="F198" s="528"/>
      <c r="G198" s="91" t="s">
        <v>384</v>
      </c>
      <c r="H198" s="92">
        <v>7.7999999999999999E-4</v>
      </c>
      <c r="I198" s="93" t="s">
        <v>740</v>
      </c>
      <c r="J198" s="106" t="s">
        <v>699</v>
      </c>
    </row>
    <row r="199" spans="1:10" ht="14.25" customHeight="1" x14ac:dyDescent="0.25">
      <c r="A199" s="100" t="s">
        <v>178</v>
      </c>
      <c r="B199" s="90" t="s">
        <v>741</v>
      </c>
      <c r="C199" s="359" t="s">
        <v>23</v>
      </c>
      <c r="D199" s="359" t="s">
        <v>742</v>
      </c>
      <c r="E199" s="528" t="s">
        <v>181</v>
      </c>
      <c r="F199" s="528"/>
      <c r="G199" s="91" t="s">
        <v>384</v>
      </c>
      <c r="H199" s="92">
        <v>3.1199999999999999E-3</v>
      </c>
      <c r="I199" s="93" t="s">
        <v>743</v>
      </c>
      <c r="J199" s="106" t="s">
        <v>636</v>
      </c>
    </row>
    <row r="200" spans="1:10" ht="26.4" x14ac:dyDescent="0.25">
      <c r="A200" s="100" t="s">
        <v>178</v>
      </c>
      <c r="B200" s="90" t="s">
        <v>744</v>
      </c>
      <c r="C200" s="359" t="s">
        <v>23</v>
      </c>
      <c r="D200" s="359" t="s">
        <v>745</v>
      </c>
      <c r="E200" s="528" t="s">
        <v>181</v>
      </c>
      <c r="F200" s="528"/>
      <c r="G200" s="91" t="s">
        <v>384</v>
      </c>
      <c r="H200" s="92">
        <v>7.7999999999999999E-4</v>
      </c>
      <c r="I200" s="93" t="s">
        <v>746</v>
      </c>
      <c r="J200" s="106" t="s">
        <v>747</v>
      </c>
    </row>
    <row r="201" spans="1:10" ht="14.25" customHeight="1" x14ac:dyDescent="0.25">
      <c r="A201" s="100" t="s">
        <v>178</v>
      </c>
      <c r="B201" s="90" t="s">
        <v>748</v>
      </c>
      <c r="C201" s="359" t="s">
        <v>23</v>
      </c>
      <c r="D201" s="359" t="s">
        <v>749</v>
      </c>
      <c r="E201" s="528" t="s">
        <v>181</v>
      </c>
      <c r="F201" s="528"/>
      <c r="G201" s="91" t="s">
        <v>384</v>
      </c>
      <c r="H201" s="92">
        <v>7.7999999999999999E-4</v>
      </c>
      <c r="I201" s="93" t="s">
        <v>750</v>
      </c>
      <c r="J201" s="106" t="s">
        <v>751</v>
      </c>
    </row>
    <row r="202" spans="1:10" ht="39.6" x14ac:dyDescent="0.25">
      <c r="A202" s="100" t="s">
        <v>178</v>
      </c>
      <c r="B202" s="90" t="s">
        <v>752</v>
      </c>
      <c r="C202" s="359" t="s">
        <v>23</v>
      </c>
      <c r="D202" s="359" t="s">
        <v>753</v>
      </c>
      <c r="E202" s="528" t="s">
        <v>181</v>
      </c>
      <c r="F202" s="528"/>
      <c r="G202" s="91" t="s">
        <v>501</v>
      </c>
      <c r="H202" s="92">
        <v>3.9</v>
      </c>
      <c r="I202" s="93" t="s">
        <v>754</v>
      </c>
      <c r="J202" s="106" t="s">
        <v>755</v>
      </c>
    </row>
    <row r="203" spans="1:10" ht="14.25" customHeight="1" x14ac:dyDescent="0.25">
      <c r="A203" s="100" t="s">
        <v>178</v>
      </c>
      <c r="B203" s="90" t="s">
        <v>756</v>
      </c>
      <c r="C203" s="359" t="s">
        <v>23</v>
      </c>
      <c r="D203" s="359" t="s">
        <v>757</v>
      </c>
      <c r="E203" s="528" t="s">
        <v>208</v>
      </c>
      <c r="F203" s="528"/>
      <c r="G203" s="91" t="s">
        <v>209</v>
      </c>
      <c r="H203" s="92">
        <v>3.9</v>
      </c>
      <c r="I203" s="93" t="s">
        <v>607</v>
      </c>
      <c r="J203" s="106" t="s">
        <v>758</v>
      </c>
    </row>
    <row r="204" spans="1:10" ht="14.25" customHeight="1" x14ac:dyDescent="0.25">
      <c r="A204" s="100" t="s">
        <v>178</v>
      </c>
      <c r="B204" s="90" t="s">
        <v>759</v>
      </c>
      <c r="C204" s="359" t="s">
        <v>23</v>
      </c>
      <c r="D204" s="359" t="s">
        <v>760</v>
      </c>
      <c r="E204" s="528" t="s">
        <v>181</v>
      </c>
      <c r="F204" s="528"/>
      <c r="G204" s="91" t="s">
        <v>490</v>
      </c>
      <c r="H204" s="92">
        <v>0.65</v>
      </c>
      <c r="I204" s="93" t="s">
        <v>761</v>
      </c>
      <c r="J204" s="106" t="s">
        <v>762</v>
      </c>
    </row>
    <row r="205" spans="1:10" ht="14.25" customHeight="1" x14ac:dyDescent="0.25">
      <c r="A205" s="100" t="s">
        <v>178</v>
      </c>
      <c r="B205" s="90" t="s">
        <v>763</v>
      </c>
      <c r="C205" s="359" t="s">
        <v>23</v>
      </c>
      <c r="D205" s="359" t="s">
        <v>764</v>
      </c>
      <c r="E205" s="528" t="s">
        <v>181</v>
      </c>
      <c r="F205" s="528"/>
      <c r="G205" s="91" t="s">
        <v>501</v>
      </c>
      <c r="H205" s="92">
        <v>2.86</v>
      </c>
      <c r="I205" s="93" t="s">
        <v>765</v>
      </c>
      <c r="J205" s="106" t="s">
        <v>766</v>
      </c>
    </row>
    <row r="206" spans="1:10" ht="14.25" customHeight="1" x14ac:dyDescent="0.25">
      <c r="A206" s="100" t="s">
        <v>178</v>
      </c>
      <c r="B206" s="90" t="s">
        <v>767</v>
      </c>
      <c r="C206" s="359" t="s">
        <v>23</v>
      </c>
      <c r="D206" s="359" t="s">
        <v>768</v>
      </c>
      <c r="E206" s="528" t="s">
        <v>181</v>
      </c>
      <c r="F206" s="528"/>
      <c r="G206" s="91" t="s">
        <v>17</v>
      </c>
      <c r="H206" s="92">
        <v>16.170000000000002</v>
      </c>
      <c r="I206" s="93" t="s">
        <v>769</v>
      </c>
      <c r="J206" s="106" t="s">
        <v>770</v>
      </c>
    </row>
    <row r="207" spans="1:10" ht="39.6" x14ac:dyDescent="0.25">
      <c r="A207" s="100" t="s">
        <v>178</v>
      </c>
      <c r="B207" s="90" t="s">
        <v>771</v>
      </c>
      <c r="C207" s="359" t="s">
        <v>23</v>
      </c>
      <c r="D207" s="359" t="s">
        <v>772</v>
      </c>
      <c r="E207" s="528" t="s">
        <v>181</v>
      </c>
      <c r="F207" s="528"/>
      <c r="G207" s="91" t="s">
        <v>490</v>
      </c>
      <c r="H207" s="92">
        <v>4.41</v>
      </c>
      <c r="I207" s="93" t="s">
        <v>595</v>
      </c>
      <c r="J207" s="106" t="s">
        <v>773</v>
      </c>
    </row>
    <row r="208" spans="1:10" ht="26.4" x14ac:dyDescent="0.25">
      <c r="A208" s="100" t="s">
        <v>178</v>
      </c>
      <c r="B208" s="90" t="s">
        <v>774</v>
      </c>
      <c r="C208" s="359" t="s">
        <v>23</v>
      </c>
      <c r="D208" s="359" t="s">
        <v>775</v>
      </c>
      <c r="E208" s="528" t="s">
        <v>181</v>
      </c>
      <c r="F208" s="528"/>
      <c r="G208" s="91" t="s">
        <v>501</v>
      </c>
      <c r="H208" s="92">
        <v>14.7</v>
      </c>
      <c r="I208" s="93" t="s">
        <v>776</v>
      </c>
      <c r="J208" s="106" t="s">
        <v>777</v>
      </c>
    </row>
    <row r="209" spans="1:10" ht="39.6" x14ac:dyDescent="0.25">
      <c r="A209" s="100" t="s">
        <v>178</v>
      </c>
      <c r="B209" s="90" t="s">
        <v>778</v>
      </c>
      <c r="C209" s="359" t="s">
        <v>23</v>
      </c>
      <c r="D209" s="359" t="s">
        <v>779</v>
      </c>
      <c r="E209" s="528" t="s">
        <v>181</v>
      </c>
      <c r="F209" s="528"/>
      <c r="G209" s="91" t="s">
        <v>501</v>
      </c>
      <c r="H209" s="92">
        <v>58.8</v>
      </c>
      <c r="I209" s="93" t="s">
        <v>780</v>
      </c>
      <c r="J209" s="106" t="s">
        <v>781</v>
      </c>
    </row>
    <row r="210" spans="1:10" ht="39.6" x14ac:dyDescent="0.25">
      <c r="A210" s="100" t="s">
        <v>178</v>
      </c>
      <c r="B210" s="90" t="s">
        <v>782</v>
      </c>
      <c r="C210" s="359" t="s">
        <v>23</v>
      </c>
      <c r="D210" s="359" t="s">
        <v>783</v>
      </c>
      <c r="E210" s="528" t="s">
        <v>181</v>
      </c>
      <c r="F210" s="528"/>
      <c r="G210" s="91" t="s">
        <v>490</v>
      </c>
      <c r="H210" s="92">
        <v>8.82</v>
      </c>
      <c r="I210" s="93" t="s">
        <v>784</v>
      </c>
      <c r="J210" s="106" t="s">
        <v>785</v>
      </c>
    </row>
    <row r="211" spans="1:10" ht="39.6" x14ac:dyDescent="0.25">
      <c r="A211" s="100" t="s">
        <v>178</v>
      </c>
      <c r="B211" s="90" t="s">
        <v>786</v>
      </c>
      <c r="C211" s="359" t="s">
        <v>23</v>
      </c>
      <c r="D211" s="359" t="s">
        <v>787</v>
      </c>
      <c r="E211" s="528" t="s">
        <v>181</v>
      </c>
      <c r="F211" s="528"/>
      <c r="G211" s="91" t="s">
        <v>788</v>
      </c>
      <c r="H211" s="92">
        <v>0.441</v>
      </c>
      <c r="I211" s="93" t="s">
        <v>789</v>
      </c>
      <c r="J211" s="106" t="s">
        <v>790</v>
      </c>
    </row>
    <row r="212" spans="1:10" ht="26.4" x14ac:dyDescent="0.25">
      <c r="A212" s="100" t="s">
        <v>178</v>
      </c>
      <c r="B212" s="90" t="s">
        <v>509</v>
      </c>
      <c r="C212" s="359" t="s">
        <v>23</v>
      </c>
      <c r="D212" s="359" t="s">
        <v>510</v>
      </c>
      <c r="E212" s="528" t="s">
        <v>181</v>
      </c>
      <c r="F212" s="528"/>
      <c r="G212" s="91" t="s">
        <v>384</v>
      </c>
      <c r="H212" s="92">
        <v>1</v>
      </c>
      <c r="I212" s="93" t="s">
        <v>511</v>
      </c>
      <c r="J212" s="106" t="s">
        <v>511</v>
      </c>
    </row>
    <row r="213" spans="1:10" ht="14.25" customHeight="1" x14ac:dyDescent="0.25">
      <c r="A213" s="102"/>
      <c r="B213" s="606"/>
      <c r="C213" s="606"/>
      <c r="D213" s="606"/>
      <c r="E213" s="606" t="s">
        <v>189</v>
      </c>
      <c r="F213" s="607">
        <v>2599.0300000000002</v>
      </c>
      <c r="G213" s="606" t="s">
        <v>190</v>
      </c>
      <c r="H213" s="607">
        <v>0</v>
      </c>
      <c r="I213" s="606" t="s">
        <v>191</v>
      </c>
      <c r="J213" s="103">
        <v>2599.0300000000002</v>
      </c>
    </row>
    <row r="214" spans="1:10" x14ac:dyDescent="0.25">
      <c r="A214" s="102"/>
      <c r="B214" s="606"/>
      <c r="C214" s="606"/>
      <c r="D214" s="606"/>
      <c r="E214" s="606" t="s">
        <v>192</v>
      </c>
      <c r="F214" s="607">
        <v>2168.2199999999998</v>
      </c>
      <c r="G214" s="606"/>
      <c r="H214" s="608" t="s">
        <v>193</v>
      </c>
      <c r="I214" s="608"/>
      <c r="J214" s="103">
        <v>11442.07</v>
      </c>
    </row>
    <row r="215" spans="1:10" ht="14.25" customHeight="1" x14ac:dyDescent="0.25">
      <c r="A215" s="95" t="s">
        <v>1158</v>
      </c>
      <c r="B215" s="363" t="s">
        <v>1</v>
      </c>
      <c r="C215" s="357" t="s">
        <v>2</v>
      </c>
      <c r="D215" s="357" t="s">
        <v>3</v>
      </c>
      <c r="E215" s="525" t="s">
        <v>165</v>
      </c>
      <c r="F215" s="525"/>
      <c r="G215" s="81" t="s">
        <v>4</v>
      </c>
      <c r="H215" s="363" t="s">
        <v>5</v>
      </c>
      <c r="I215" s="363" t="s">
        <v>6</v>
      </c>
      <c r="J215" s="364" t="s">
        <v>8</v>
      </c>
    </row>
    <row r="216" spans="1:10" ht="28.5" customHeight="1" x14ac:dyDescent="0.25">
      <c r="A216" s="96" t="s">
        <v>166</v>
      </c>
      <c r="B216" s="82" t="s">
        <v>878</v>
      </c>
      <c r="C216" s="358" t="s">
        <v>39</v>
      </c>
      <c r="D216" s="358" t="s">
        <v>879</v>
      </c>
      <c r="E216" s="526" t="s">
        <v>260</v>
      </c>
      <c r="F216" s="526"/>
      <c r="G216" s="83" t="s">
        <v>48</v>
      </c>
      <c r="H216" s="84">
        <v>1</v>
      </c>
      <c r="I216" s="85">
        <v>3000.4</v>
      </c>
      <c r="J216" s="97">
        <v>3000.4</v>
      </c>
    </row>
    <row r="217" spans="1:10" ht="52.8" x14ac:dyDescent="0.25">
      <c r="A217" s="98" t="s">
        <v>168</v>
      </c>
      <c r="B217" s="86" t="s">
        <v>234</v>
      </c>
      <c r="C217" s="355" t="s">
        <v>15</v>
      </c>
      <c r="D217" s="355" t="s">
        <v>235</v>
      </c>
      <c r="E217" s="527" t="s">
        <v>236</v>
      </c>
      <c r="F217" s="527"/>
      <c r="G217" s="87" t="s">
        <v>31</v>
      </c>
      <c r="H217" s="88">
        <v>1.04</v>
      </c>
      <c r="I217" s="89">
        <v>625.5</v>
      </c>
      <c r="J217" s="99">
        <v>650.52</v>
      </c>
    </row>
    <row r="218" spans="1:10" ht="39.6" x14ac:dyDescent="0.25">
      <c r="A218" s="98" t="s">
        <v>168</v>
      </c>
      <c r="B218" s="86" t="s">
        <v>264</v>
      </c>
      <c r="C218" s="355" t="s">
        <v>15</v>
      </c>
      <c r="D218" s="355" t="s">
        <v>265</v>
      </c>
      <c r="E218" s="527" t="s">
        <v>266</v>
      </c>
      <c r="F218" s="527"/>
      <c r="G218" s="87" t="s">
        <v>17</v>
      </c>
      <c r="H218" s="88">
        <v>16.8</v>
      </c>
      <c r="I218" s="89">
        <v>83.71</v>
      </c>
      <c r="J218" s="99">
        <v>1406.32</v>
      </c>
    </row>
    <row r="219" spans="1:10" ht="79.2" x14ac:dyDescent="0.25">
      <c r="A219" s="98" t="s">
        <v>168</v>
      </c>
      <c r="B219" s="86" t="s">
        <v>43</v>
      </c>
      <c r="C219" s="355" t="s">
        <v>15</v>
      </c>
      <c r="D219" s="355" t="s">
        <v>44</v>
      </c>
      <c r="E219" s="527" t="s">
        <v>245</v>
      </c>
      <c r="F219" s="527"/>
      <c r="G219" s="87" t="s">
        <v>31</v>
      </c>
      <c r="H219" s="88">
        <v>2.94</v>
      </c>
      <c r="I219" s="89">
        <v>9.2799999999999994</v>
      </c>
      <c r="J219" s="99">
        <v>27.28</v>
      </c>
    </row>
    <row r="220" spans="1:10" ht="26.4" x14ac:dyDescent="0.25">
      <c r="A220" s="98" t="s">
        <v>168</v>
      </c>
      <c r="B220" s="86" t="s">
        <v>261</v>
      </c>
      <c r="C220" s="355" t="s">
        <v>15</v>
      </c>
      <c r="D220" s="355" t="s">
        <v>262</v>
      </c>
      <c r="E220" s="527" t="s">
        <v>263</v>
      </c>
      <c r="F220" s="527"/>
      <c r="G220" s="87" t="s">
        <v>184</v>
      </c>
      <c r="H220" s="88">
        <v>23.5</v>
      </c>
      <c r="I220" s="89">
        <v>13.43</v>
      </c>
      <c r="J220" s="99">
        <v>315.60000000000002</v>
      </c>
    </row>
    <row r="221" spans="1:10" ht="52.8" x14ac:dyDescent="0.25">
      <c r="A221" s="98" t="s">
        <v>168</v>
      </c>
      <c r="B221" s="86" t="s">
        <v>269</v>
      </c>
      <c r="C221" s="355" t="s">
        <v>15</v>
      </c>
      <c r="D221" s="355" t="s">
        <v>270</v>
      </c>
      <c r="E221" s="527" t="s">
        <v>271</v>
      </c>
      <c r="F221" s="527"/>
      <c r="G221" s="87" t="s">
        <v>48</v>
      </c>
      <c r="H221" s="88">
        <v>1</v>
      </c>
      <c r="I221" s="89">
        <v>200.6</v>
      </c>
      <c r="J221" s="99">
        <v>200.6</v>
      </c>
    </row>
    <row r="222" spans="1:10" ht="39.6" x14ac:dyDescent="0.25">
      <c r="A222" s="98" t="s">
        <v>168</v>
      </c>
      <c r="B222" s="86" t="s">
        <v>267</v>
      </c>
      <c r="C222" s="355" t="s">
        <v>15</v>
      </c>
      <c r="D222" s="355" t="s">
        <v>268</v>
      </c>
      <c r="E222" s="527" t="s">
        <v>263</v>
      </c>
      <c r="F222" s="527"/>
      <c r="G222" s="87" t="s">
        <v>184</v>
      </c>
      <c r="H222" s="88">
        <v>23.72</v>
      </c>
      <c r="I222" s="89">
        <v>14.44</v>
      </c>
      <c r="J222" s="99">
        <v>342.51</v>
      </c>
    </row>
    <row r="223" spans="1:10" ht="52.8" x14ac:dyDescent="0.25">
      <c r="A223" s="98" t="s">
        <v>168</v>
      </c>
      <c r="B223" s="86" t="s">
        <v>272</v>
      </c>
      <c r="C223" s="355" t="s">
        <v>15</v>
      </c>
      <c r="D223" s="355" t="s">
        <v>273</v>
      </c>
      <c r="E223" s="527" t="s">
        <v>236</v>
      </c>
      <c r="F223" s="527"/>
      <c r="G223" s="87" t="s">
        <v>31</v>
      </c>
      <c r="H223" s="88">
        <v>9.8000000000000004E-2</v>
      </c>
      <c r="I223" s="89">
        <v>587.54</v>
      </c>
      <c r="J223" s="99">
        <v>57.57</v>
      </c>
    </row>
    <row r="224" spans="1:10" ht="14.25" customHeight="1" x14ac:dyDescent="0.25">
      <c r="A224" s="102"/>
      <c r="B224" s="606"/>
      <c r="C224" s="606"/>
      <c r="D224" s="606"/>
      <c r="E224" s="606" t="s">
        <v>189</v>
      </c>
      <c r="F224" s="607">
        <v>844.1</v>
      </c>
      <c r="G224" s="606" t="s">
        <v>190</v>
      </c>
      <c r="H224" s="607">
        <v>0</v>
      </c>
      <c r="I224" s="606" t="s">
        <v>191</v>
      </c>
      <c r="J224" s="103">
        <v>844.1</v>
      </c>
    </row>
    <row r="225" spans="1:10" ht="14.4" thickBot="1" x14ac:dyDescent="0.3">
      <c r="A225" s="160"/>
      <c r="B225" s="356"/>
      <c r="C225" s="356"/>
      <c r="D225" s="356"/>
      <c r="E225" s="356" t="s">
        <v>192</v>
      </c>
      <c r="F225" s="161">
        <v>701.49</v>
      </c>
      <c r="G225" s="356"/>
      <c r="H225" s="538" t="s">
        <v>193</v>
      </c>
      <c r="I225" s="538"/>
      <c r="J225" s="162">
        <v>3701.89</v>
      </c>
    </row>
    <row r="226" spans="1:10" x14ac:dyDescent="0.25">
      <c r="A226" s="295"/>
      <c r="B226" s="609"/>
      <c r="C226" s="609"/>
      <c r="D226" s="609"/>
      <c r="E226" s="609"/>
      <c r="F226" s="609"/>
      <c r="G226" s="609"/>
      <c r="H226" s="609"/>
      <c r="I226" s="609"/>
      <c r="J226" s="296"/>
    </row>
    <row r="227" spans="1:10" x14ac:dyDescent="0.25">
      <c r="A227" s="95" t="s">
        <v>795</v>
      </c>
      <c r="B227" s="363" t="s">
        <v>1</v>
      </c>
      <c r="C227" s="357" t="s">
        <v>2</v>
      </c>
      <c r="D227" s="357" t="s">
        <v>3</v>
      </c>
      <c r="E227" s="525" t="s">
        <v>165</v>
      </c>
      <c r="F227" s="525"/>
      <c r="G227" s="81" t="s">
        <v>4</v>
      </c>
      <c r="H227" s="363" t="s">
        <v>5</v>
      </c>
      <c r="I227" s="363" t="s">
        <v>6</v>
      </c>
      <c r="J227" s="364" t="s">
        <v>8</v>
      </c>
    </row>
    <row r="228" spans="1:10" ht="79.2" x14ac:dyDescent="0.25">
      <c r="A228" s="96" t="s">
        <v>166</v>
      </c>
      <c r="B228" s="82" t="s">
        <v>49</v>
      </c>
      <c r="C228" s="358" t="s">
        <v>15</v>
      </c>
      <c r="D228" s="358" t="s">
        <v>50</v>
      </c>
      <c r="E228" s="526" t="s">
        <v>274</v>
      </c>
      <c r="F228" s="526"/>
      <c r="G228" s="83" t="s">
        <v>31</v>
      </c>
      <c r="H228" s="84">
        <v>1</v>
      </c>
      <c r="I228" s="85">
        <v>20.75</v>
      </c>
      <c r="J228" s="97">
        <v>20.75</v>
      </c>
    </row>
    <row r="229" spans="1:10" ht="25.5" customHeight="1" x14ac:dyDescent="0.25">
      <c r="A229" s="98" t="s">
        <v>168</v>
      </c>
      <c r="B229" s="86" t="s">
        <v>275</v>
      </c>
      <c r="C229" s="355" t="s">
        <v>15</v>
      </c>
      <c r="D229" s="355" t="s">
        <v>276</v>
      </c>
      <c r="E229" s="527" t="s">
        <v>198</v>
      </c>
      <c r="F229" s="527"/>
      <c r="G229" s="87" t="s">
        <v>204</v>
      </c>
      <c r="H229" s="88">
        <v>0.16339999999999999</v>
      </c>
      <c r="I229" s="89">
        <v>43.31</v>
      </c>
      <c r="J229" s="99">
        <v>7.07</v>
      </c>
    </row>
    <row r="230" spans="1:10" ht="38.25" customHeight="1" x14ac:dyDescent="0.25">
      <c r="A230" s="98" t="s">
        <v>168</v>
      </c>
      <c r="B230" s="86" t="s">
        <v>248</v>
      </c>
      <c r="C230" s="355" t="s">
        <v>15</v>
      </c>
      <c r="D230" s="355" t="s">
        <v>249</v>
      </c>
      <c r="E230" s="527" t="s">
        <v>198</v>
      </c>
      <c r="F230" s="527"/>
      <c r="G230" s="87" t="s">
        <v>199</v>
      </c>
      <c r="H230" s="88">
        <v>5.5100000000000003E-2</v>
      </c>
      <c r="I230" s="89">
        <v>70.19</v>
      </c>
      <c r="J230" s="99">
        <v>3.86</v>
      </c>
    </row>
    <row r="231" spans="1:10" ht="38.25" customHeight="1" x14ac:dyDescent="0.25">
      <c r="A231" s="98" t="s">
        <v>168</v>
      </c>
      <c r="B231" s="86" t="s">
        <v>176</v>
      </c>
      <c r="C231" s="355" t="s">
        <v>15</v>
      </c>
      <c r="D231" s="355" t="s">
        <v>177</v>
      </c>
      <c r="E231" s="527" t="s">
        <v>174</v>
      </c>
      <c r="F231" s="527"/>
      <c r="G231" s="87" t="s">
        <v>175</v>
      </c>
      <c r="H231" s="88">
        <v>5.21E-2</v>
      </c>
      <c r="I231" s="89">
        <v>26.88</v>
      </c>
      <c r="J231" s="99">
        <v>1.4</v>
      </c>
    </row>
    <row r="232" spans="1:10" ht="66" x14ac:dyDescent="0.25">
      <c r="A232" s="98" t="s">
        <v>168</v>
      </c>
      <c r="B232" s="86" t="s">
        <v>223</v>
      </c>
      <c r="C232" s="355" t="s">
        <v>15</v>
      </c>
      <c r="D232" s="355" t="s">
        <v>224</v>
      </c>
      <c r="E232" s="527" t="s">
        <v>198</v>
      </c>
      <c r="F232" s="527"/>
      <c r="G232" s="87" t="s">
        <v>204</v>
      </c>
      <c r="H232" s="88">
        <v>5.4000000000000003E-3</v>
      </c>
      <c r="I232" s="89">
        <v>374.29</v>
      </c>
      <c r="J232" s="99">
        <v>2.02</v>
      </c>
    </row>
    <row r="233" spans="1:10" ht="25.5" customHeight="1" x14ac:dyDescent="0.25">
      <c r="A233" s="98" t="s">
        <v>168</v>
      </c>
      <c r="B233" s="86" t="s">
        <v>246</v>
      </c>
      <c r="C233" s="355" t="s">
        <v>15</v>
      </c>
      <c r="D233" s="355" t="s">
        <v>247</v>
      </c>
      <c r="E233" s="527" t="s">
        <v>198</v>
      </c>
      <c r="F233" s="527"/>
      <c r="G233" s="87" t="s">
        <v>204</v>
      </c>
      <c r="H233" s="88">
        <v>3.8199999999999998E-2</v>
      </c>
      <c r="I233" s="89">
        <v>166.51</v>
      </c>
      <c r="J233" s="99">
        <v>6.36</v>
      </c>
    </row>
    <row r="234" spans="1:10" ht="66" x14ac:dyDescent="0.25">
      <c r="A234" s="98" t="s">
        <v>168</v>
      </c>
      <c r="B234" s="86" t="s">
        <v>221</v>
      </c>
      <c r="C234" s="355" t="s">
        <v>15</v>
      </c>
      <c r="D234" s="355" t="s">
        <v>222</v>
      </c>
      <c r="E234" s="527" t="s">
        <v>198</v>
      </c>
      <c r="F234" s="527"/>
      <c r="G234" s="87" t="s">
        <v>199</v>
      </c>
      <c r="H234" s="88">
        <v>5.9999999999999995E-4</v>
      </c>
      <c r="I234" s="89">
        <v>81.599999999999994</v>
      </c>
      <c r="J234" s="99">
        <v>0.04</v>
      </c>
    </row>
    <row r="235" spans="1:10" x14ac:dyDescent="0.25">
      <c r="A235" s="102"/>
      <c r="B235" s="606"/>
      <c r="C235" s="606"/>
      <c r="D235" s="606"/>
      <c r="E235" s="606" t="s">
        <v>189</v>
      </c>
      <c r="F235" s="607">
        <v>7.65</v>
      </c>
      <c r="G235" s="606" t="s">
        <v>190</v>
      </c>
      <c r="H235" s="607">
        <v>0</v>
      </c>
      <c r="I235" s="606" t="s">
        <v>191</v>
      </c>
      <c r="J235" s="103">
        <v>7.65</v>
      </c>
    </row>
    <row r="236" spans="1:10" ht="14.25" customHeight="1" thickBot="1" x14ac:dyDescent="0.3">
      <c r="A236" s="102"/>
      <c r="B236" s="606"/>
      <c r="C236" s="606"/>
      <c r="D236" s="606"/>
      <c r="E236" s="606" t="s">
        <v>192</v>
      </c>
      <c r="F236" s="607">
        <v>4.8499999999999996</v>
      </c>
      <c r="G236" s="606"/>
      <c r="H236" s="608" t="s">
        <v>193</v>
      </c>
      <c r="I236" s="608"/>
      <c r="J236" s="103">
        <v>25.6</v>
      </c>
    </row>
    <row r="237" spans="1:10" ht="14.4" thickTop="1" x14ac:dyDescent="0.25">
      <c r="A237" s="104"/>
      <c r="B237" s="94"/>
      <c r="C237" s="94"/>
      <c r="D237" s="94"/>
      <c r="E237" s="94"/>
      <c r="F237" s="94"/>
      <c r="G237" s="94"/>
      <c r="H237" s="94"/>
      <c r="I237" s="94"/>
      <c r="J237" s="105"/>
    </row>
    <row r="238" spans="1:10" x14ac:dyDescent="0.25">
      <c r="A238" s="149" t="s">
        <v>51</v>
      </c>
      <c r="B238" s="360"/>
      <c r="C238" s="360"/>
      <c r="D238" s="360" t="s">
        <v>52</v>
      </c>
      <c r="E238" s="360"/>
      <c r="F238" s="529"/>
      <c r="G238" s="529"/>
      <c r="H238" s="150"/>
      <c r="I238" s="360"/>
      <c r="J238" s="151"/>
    </row>
    <row r="239" spans="1:10" x14ac:dyDescent="0.25">
      <c r="A239" s="95" t="s">
        <v>53</v>
      </c>
      <c r="B239" s="363" t="s">
        <v>1</v>
      </c>
      <c r="C239" s="357" t="s">
        <v>2</v>
      </c>
      <c r="D239" s="357" t="s">
        <v>3</v>
      </c>
      <c r="E239" s="525" t="s">
        <v>165</v>
      </c>
      <c r="F239" s="525"/>
      <c r="G239" s="81" t="s">
        <v>4</v>
      </c>
      <c r="H239" s="363" t="s">
        <v>5</v>
      </c>
      <c r="I239" s="363" t="s">
        <v>6</v>
      </c>
      <c r="J239" s="364" t="s">
        <v>8</v>
      </c>
    </row>
    <row r="240" spans="1:10" ht="39.6" x14ac:dyDescent="0.25">
      <c r="A240" s="96" t="s">
        <v>166</v>
      </c>
      <c r="B240" s="82" t="s">
        <v>54</v>
      </c>
      <c r="C240" s="358" t="s">
        <v>15</v>
      </c>
      <c r="D240" s="358" t="s">
        <v>55</v>
      </c>
      <c r="E240" s="526" t="s">
        <v>277</v>
      </c>
      <c r="F240" s="526"/>
      <c r="G240" s="83" t="s">
        <v>17</v>
      </c>
      <c r="H240" s="84">
        <v>1</v>
      </c>
      <c r="I240" s="85">
        <v>112.38</v>
      </c>
      <c r="J240" s="97">
        <v>112.38</v>
      </c>
    </row>
    <row r="241" spans="1:10" ht="25.5" customHeight="1" x14ac:dyDescent="0.25">
      <c r="A241" s="98" t="s">
        <v>168</v>
      </c>
      <c r="B241" s="86" t="s">
        <v>286</v>
      </c>
      <c r="C241" s="355" t="s">
        <v>15</v>
      </c>
      <c r="D241" s="355" t="s">
        <v>287</v>
      </c>
      <c r="E241" s="527" t="s">
        <v>174</v>
      </c>
      <c r="F241" s="527"/>
      <c r="G241" s="87" t="s">
        <v>175</v>
      </c>
      <c r="H241" s="88">
        <v>0.16830000000000001</v>
      </c>
      <c r="I241" s="89">
        <v>30.42</v>
      </c>
      <c r="J241" s="99">
        <v>5.1100000000000003</v>
      </c>
    </row>
    <row r="242" spans="1:10" ht="25.5" customHeight="1" x14ac:dyDescent="0.25">
      <c r="A242" s="98" t="s">
        <v>168</v>
      </c>
      <c r="B242" s="86" t="s">
        <v>176</v>
      </c>
      <c r="C242" s="355" t="s">
        <v>15</v>
      </c>
      <c r="D242" s="355" t="s">
        <v>177</v>
      </c>
      <c r="E242" s="527" t="s">
        <v>174</v>
      </c>
      <c r="F242" s="527"/>
      <c r="G242" s="87" t="s">
        <v>175</v>
      </c>
      <c r="H242" s="88">
        <v>0.16830000000000001</v>
      </c>
      <c r="I242" s="89">
        <v>26.88</v>
      </c>
      <c r="J242" s="99">
        <v>4.5199999999999996</v>
      </c>
    </row>
    <row r="243" spans="1:10" ht="66" x14ac:dyDescent="0.25">
      <c r="A243" s="98" t="s">
        <v>168</v>
      </c>
      <c r="B243" s="86" t="s">
        <v>282</v>
      </c>
      <c r="C243" s="355" t="s">
        <v>15</v>
      </c>
      <c r="D243" s="355" t="s">
        <v>283</v>
      </c>
      <c r="E243" s="527" t="s">
        <v>198</v>
      </c>
      <c r="F243" s="527"/>
      <c r="G243" s="87" t="s">
        <v>204</v>
      </c>
      <c r="H243" s="88">
        <v>3.8E-3</v>
      </c>
      <c r="I243" s="89">
        <v>10.71</v>
      </c>
      <c r="J243" s="99">
        <v>0.04</v>
      </c>
    </row>
    <row r="244" spans="1:10" ht="38.25" customHeight="1" x14ac:dyDescent="0.25">
      <c r="A244" s="98" t="s">
        <v>168</v>
      </c>
      <c r="B244" s="86" t="s">
        <v>278</v>
      </c>
      <c r="C244" s="355" t="s">
        <v>15</v>
      </c>
      <c r="D244" s="355" t="s">
        <v>279</v>
      </c>
      <c r="E244" s="527" t="s">
        <v>198</v>
      </c>
      <c r="F244" s="527"/>
      <c r="G244" s="87" t="s">
        <v>204</v>
      </c>
      <c r="H244" s="88">
        <v>5.4999999999999997E-3</v>
      </c>
      <c r="I244" s="89">
        <v>11.1</v>
      </c>
      <c r="J244" s="99">
        <v>0.06</v>
      </c>
    </row>
    <row r="245" spans="1:10" ht="25.5" customHeight="1" x14ac:dyDescent="0.25">
      <c r="A245" s="98" t="s">
        <v>168</v>
      </c>
      <c r="B245" s="86" t="s">
        <v>284</v>
      </c>
      <c r="C245" s="355" t="s">
        <v>15</v>
      </c>
      <c r="D245" s="355" t="s">
        <v>285</v>
      </c>
      <c r="E245" s="527" t="s">
        <v>198</v>
      </c>
      <c r="F245" s="527"/>
      <c r="G245" s="87" t="s">
        <v>199</v>
      </c>
      <c r="H245" s="88">
        <v>7.8700000000000006E-2</v>
      </c>
      <c r="I245" s="89">
        <v>0.72</v>
      </c>
      <c r="J245" s="99">
        <v>0.05</v>
      </c>
    </row>
    <row r="246" spans="1:10" ht="25.5" customHeight="1" x14ac:dyDescent="0.25">
      <c r="A246" s="98" t="s">
        <v>168</v>
      </c>
      <c r="B246" s="86" t="s">
        <v>280</v>
      </c>
      <c r="C246" s="355" t="s">
        <v>15</v>
      </c>
      <c r="D246" s="355" t="s">
        <v>281</v>
      </c>
      <c r="E246" s="527" t="s">
        <v>198</v>
      </c>
      <c r="F246" s="527"/>
      <c r="G246" s="87" t="s">
        <v>199</v>
      </c>
      <c r="H246" s="88">
        <v>8.0399999999999999E-2</v>
      </c>
      <c r="I246" s="89">
        <v>0.47</v>
      </c>
      <c r="J246" s="99">
        <v>0.03</v>
      </c>
    </row>
    <row r="247" spans="1:10" ht="26.4" x14ac:dyDescent="0.25">
      <c r="A247" s="100" t="s">
        <v>178</v>
      </c>
      <c r="B247" s="90" t="s">
        <v>290</v>
      </c>
      <c r="C247" s="359" t="s">
        <v>15</v>
      </c>
      <c r="D247" s="359" t="s">
        <v>291</v>
      </c>
      <c r="E247" s="528" t="s">
        <v>181</v>
      </c>
      <c r="F247" s="528"/>
      <c r="G247" s="91" t="s">
        <v>31</v>
      </c>
      <c r="H247" s="92">
        <v>6.6E-3</v>
      </c>
      <c r="I247" s="93">
        <v>238.18</v>
      </c>
      <c r="J247" s="101">
        <v>1.57</v>
      </c>
    </row>
    <row r="248" spans="1:10" ht="26.4" x14ac:dyDescent="0.25">
      <c r="A248" s="100" t="s">
        <v>178</v>
      </c>
      <c r="B248" s="90" t="s">
        <v>241</v>
      </c>
      <c r="C248" s="359" t="s">
        <v>15</v>
      </c>
      <c r="D248" s="359" t="s">
        <v>242</v>
      </c>
      <c r="E248" s="528" t="s">
        <v>181</v>
      </c>
      <c r="F248" s="528"/>
      <c r="G248" s="91" t="s">
        <v>31</v>
      </c>
      <c r="H248" s="92">
        <v>5.6800000000000003E-2</v>
      </c>
      <c r="I248" s="93">
        <v>120</v>
      </c>
      <c r="J248" s="101">
        <v>6.81</v>
      </c>
    </row>
    <row r="249" spans="1:10" ht="39.6" x14ac:dyDescent="0.25">
      <c r="A249" s="100" t="s">
        <v>178</v>
      </c>
      <c r="B249" s="90" t="s">
        <v>288</v>
      </c>
      <c r="C249" s="359" t="s">
        <v>15</v>
      </c>
      <c r="D249" s="359" t="s">
        <v>289</v>
      </c>
      <c r="E249" s="528" t="s">
        <v>181</v>
      </c>
      <c r="F249" s="528"/>
      <c r="G249" s="91" t="s">
        <v>17</v>
      </c>
      <c r="H249" s="92">
        <v>1.0038</v>
      </c>
      <c r="I249" s="93">
        <v>93.84</v>
      </c>
      <c r="J249" s="101">
        <v>94.19</v>
      </c>
    </row>
    <row r="250" spans="1:10" x14ac:dyDescent="0.25">
      <c r="A250" s="102"/>
      <c r="B250" s="606"/>
      <c r="C250" s="606"/>
      <c r="D250" s="606"/>
      <c r="E250" s="606" t="s">
        <v>189</v>
      </c>
      <c r="F250" s="607">
        <v>6.14</v>
      </c>
      <c r="G250" s="606" t="s">
        <v>190</v>
      </c>
      <c r="H250" s="607">
        <v>0</v>
      </c>
      <c r="I250" s="606" t="s">
        <v>191</v>
      </c>
      <c r="J250" s="103">
        <v>6.14</v>
      </c>
    </row>
    <row r="251" spans="1:10" ht="14.25" customHeight="1" thickBot="1" x14ac:dyDescent="0.3">
      <c r="A251" s="102"/>
      <c r="B251" s="606"/>
      <c r="C251" s="606"/>
      <c r="D251" s="606"/>
      <c r="E251" s="606" t="s">
        <v>192</v>
      </c>
      <c r="F251" s="607">
        <v>26.27</v>
      </c>
      <c r="G251" s="606"/>
      <c r="H251" s="608" t="s">
        <v>193</v>
      </c>
      <c r="I251" s="608"/>
      <c r="J251" s="103">
        <v>138.65</v>
      </c>
    </row>
    <row r="252" spans="1:10" ht="15" thickTop="1" thickBot="1" x14ac:dyDescent="0.3">
      <c r="A252" s="104"/>
      <c r="B252" s="94"/>
      <c r="C252" s="94"/>
      <c r="D252" s="94"/>
      <c r="E252" s="94"/>
      <c r="F252" s="94"/>
      <c r="G252" s="94"/>
      <c r="H252" s="94"/>
      <c r="I252" s="94"/>
      <c r="J252" s="105"/>
    </row>
    <row r="253" spans="1:10" ht="14.4" thickTop="1" x14ac:dyDescent="0.25">
      <c r="A253" s="104"/>
      <c r="B253" s="94"/>
      <c r="C253" s="94"/>
      <c r="D253" s="94"/>
      <c r="E253" s="94"/>
      <c r="F253" s="94"/>
      <c r="G253" s="94"/>
      <c r="H253" s="94"/>
      <c r="I253" s="94"/>
      <c r="J253" s="105"/>
    </row>
    <row r="254" spans="1:10" x14ac:dyDescent="0.25">
      <c r="A254" s="149">
        <v>5</v>
      </c>
      <c r="B254" s="360"/>
      <c r="C254" s="360"/>
      <c r="D254" s="360" t="s">
        <v>56</v>
      </c>
      <c r="E254" s="360"/>
      <c r="F254" s="529"/>
      <c r="G254" s="529"/>
      <c r="H254" s="150"/>
      <c r="I254" s="360"/>
      <c r="J254" s="151"/>
    </row>
    <row r="255" spans="1:10" x14ac:dyDescent="0.25">
      <c r="A255" s="95" t="s">
        <v>797</v>
      </c>
      <c r="B255" s="363" t="s">
        <v>1</v>
      </c>
      <c r="C255" s="357" t="s">
        <v>2</v>
      </c>
      <c r="D255" s="357" t="s">
        <v>3</v>
      </c>
      <c r="E255" s="525" t="s">
        <v>165</v>
      </c>
      <c r="F255" s="525"/>
      <c r="G255" s="81" t="s">
        <v>4</v>
      </c>
      <c r="H255" s="363" t="s">
        <v>5</v>
      </c>
      <c r="I255" s="363" t="s">
        <v>6</v>
      </c>
      <c r="J255" s="364" t="s">
        <v>8</v>
      </c>
    </row>
    <row r="256" spans="1:10" ht="26.4" x14ac:dyDescent="0.25">
      <c r="A256" s="96" t="s">
        <v>166</v>
      </c>
      <c r="B256" s="82" t="s">
        <v>58</v>
      </c>
      <c r="C256" s="358" t="s">
        <v>39</v>
      </c>
      <c r="D256" s="358" t="s">
        <v>59</v>
      </c>
      <c r="E256" s="526" t="s">
        <v>292</v>
      </c>
      <c r="F256" s="526"/>
      <c r="G256" s="83" t="s">
        <v>60</v>
      </c>
      <c r="H256" s="84">
        <v>1</v>
      </c>
      <c r="I256" s="85">
        <v>549.02</v>
      </c>
      <c r="J256" s="97">
        <v>549.02</v>
      </c>
    </row>
    <row r="257" spans="1:10" ht="39.6" x14ac:dyDescent="0.25">
      <c r="A257" s="98" t="s">
        <v>168</v>
      </c>
      <c r="B257" s="86" t="s">
        <v>293</v>
      </c>
      <c r="C257" s="355" t="s">
        <v>15</v>
      </c>
      <c r="D257" s="355" t="s">
        <v>294</v>
      </c>
      <c r="E257" s="527" t="s">
        <v>236</v>
      </c>
      <c r="F257" s="527"/>
      <c r="G257" s="87" t="s">
        <v>31</v>
      </c>
      <c r="H257" s="88">
        <v>6.4000000000000001E-2</v>
      </c>
      <c r="I257" s="89">
        <v>861.36</v>
      </c>
      <c r="J257" s="99">
        <v>55.12</v>
      </c>
    </row>
    <row r="258" spans="1:10" ht="26.4" x14ac:dyDescent="0.25">
      <c r="A258" s="98" t="s">
        <v>168</v>
      </c>
      <c r="B258" s="86" t="s">
        <v>176</v>
      </c>
      <c r="C258" s="355" t="s">
        <v>15</v>
      </c>
      <c r="D258" s="355" t="s">
        <v>177</v>
      </c>
      <c r="E258" s="527" t="s">
        <v>174</v>
      </c>
      <c r="F258" s="527"/>
      <c r="G258" s="87" t="s">
        <v>175</v>
      </c>
      <c r="H258" s="88">
        <v>0.05</v>
      </c>
      <c r="I258" s="89">
        <v>26.88</v>
      </c>
      <c r="J258" s="99">
        <v>1.34</v>
      </c>
    </row>
    <row r="259" spans="1:10" ht="26.4" x14ac:dyDescent="0.25">
      <c r="A259" s="98" t="s">
        <v>168</v>
      </c>
      <c r="B259" s="86" t="s">
        <v>295</v>
      </c>
      <c r="C259" s="355" t="s">
        <v>15</v>
      </c>
      <c r="D259" s="355" t="s">
        <v>296</v>
      </c>
      <c r="E259" s="527" t="s">
        <v>245</v>
      </c>
      <c r="F259" s="527"/>
      <c r="G259" s="87" t="s">
        <v>31</v>
      </c>
      <c r="H259" s="88">
        <v>6.4000000000000001E-2</v>
      </c>
      <c r="I259" s="89">
        <v>106.33</v>
      </c>
      <c r="J259" s="99">
        <v>6.8</v>
      </c>
    </row>
    <row r="260" spans="1:10" ht="26.4" x14ac:dyDescent="0.25">
      <c r="A260" s="100" t="s">
        <v>178</v>
      </c>
      <c r="B260" s="90" t="s">
        <v>297</v>
      </c>
      <c r="C260" s="359" t="s">
        <v>15</v>
      </c>
      <c r="D260" s="359" t="s">
        <v>298</v>
      </c>
      <c r="E260" s="528" t="s">
        <v>181</v>
      </c>
      <c r="F260" s="528"/>
      <c r="G260" s="91" t="s">
        <v>41</v>
      </c>
      <c r="H260" s="92">
        <v>3</v>
      </c>
      <c r="I260" s="93">
        <v>66.88</v>
      </c>
      <c r="J260" s="101">
        <v>200.64</v>
      </c>
    </row>
    <row r="261" spans="1:10" ht="26.4" x14ac:dyDescent="0.25">
      <c r="A261" s="100" t="s">
        <v>178</v>
      </c>
      <c r="B261" s="90" t="s">
        <v>299</v>
      </c>
      <c r="C261" s="359" t="s">
        <v>15</v>
      </c>
      <c r="D261" s="359" t="s">
        <v>300</v>
      </c>
      <c r="E261" s="528" t="s">
        <v>181</v>
      </c>
      <c r="F261" s="528"/>
      <c r="G261" s="91" t="s">
        <v>48</v>
      </c>
      <c r="H261" s="92">
        <v>2</v>
      </c>
      <c r="I261" s="93">
        <v>142.56</v>
      </c>
      <c r="J261" s="101">
        <v>285.12</v>
      </c>
    </row>
    <row r="262" spans="1:10" x14ac:dyDescent="0.25">
      <c r="A262" s="102"/>
      <c r="B262" s="606"/>
      <c r="C262" s="606"/>
      <c r="D262" s="606"/>
      <c r="E262" s="606" t="s">
        <v>189</v>
      </c>
      <c r="F262" s="607">
        <v>17.760000000000002</v>
      </c>
      <c r="G262" s="606" t="s">
        <v>190</v>
      </c>
      <c r="H262" s="607">
        <v>0</v>
      </c>
      <c r="I262" s="606" t="s">
        <v>191</v>
      </c>
      <c r="J262" s="103">
        <v>17.760000000000002</v>
      </c>
    </row>
    <row r="263" spans="1:10" ht="14.4" thickBot="1" x14ac:dyDescent="0.3">
      <c r="A263" s="102"/>
      <c r="B263" s="606"/>
      <c r="C263" s="606"/>
      <c r="D263" s="606"/>
      <c r="E263" s="606" t="s">
        <v>192</v>
      </c>
      <c r="F263" s="607">
        <v>128.36000000000001</v>
      </c>
      <c r="G263" s="606"/>
      <c r="H263" s="608" t="s">
        <v>193</v>
      </c>
      <c r="I263" s="608"/>
      <c r="J263" s="103">
        <v>677.38</v>
      </c>
    </row>
    <row r="264" spans="1:10" ht="14.4" thickTop="1" x14ac:dyDescent="0.25">
      <c r="A264" s="104"/>
      <c r="B264" s="94"/>
      <c r="C264" s="94"/>
      <c r="D264" s="94"/>
      <c r="E264" s="94"/>
      <c r="F264" s="94"/>
      <c r="G264" s="94"/>
      <c r="H264" s="94"/>
      <c r="I264" s="94"/>
      <c r="J264" s="105"/>
    </row>
    <row r="265" spans="1:10" x14ac:dyDescent="0.25">
      <c r="A265" s="95" t="s">
        <v>357</v>
      </c>
      <c r="B265" s="363" t="s">
        <v>1</v>
      </c>
      <c r="C265" s="357" t="s">
        <v>2</v>
      </c>
      <c r="D265" s="357" t="s">
        <v>3</v>
      </c>
      <c r="E265" s="525" t="s">
        <v>165</v>
      </c>
      <c r="F265" s="525"/>
      <c r="G265" s="81" t="s">
        <v>4</v>
      </c>
      <c r="H265" s="363" t="s">
        <v>5</v>
      </c>
      <c r="I265" s="363" t="s">
        <v>6</v>
      </c>
      <c r="J265" s="364" t="s">
        <v>8</v>
      </c>
    </row>
    <row r="266" spans="1:10" ht="26.4" x14ac:dyDescent="0.25">
      <c r="A266" s="96" t="s">
        <v>166</v>
      </c>
      <c r="B266" s="82" t="s">
        <v>61</v>
      </c>
      <c r="C266" s="358" t="s">
        <v>39</v>
      </c>
      <c r="D266" s="358" t="s">
        <v>62</v>
      </c>
      <c r="E266" s="526" t="s">
        <v>292</v>
      </c>
      <c r="F266" s="526"/>
      <c r="G266" s="83" t="s">
        <v>48</v>
      </c>
      <c r="H266" s="84">
        <v>1</v>
      </c>
      <c r="I266" s="85">
        <v>513.38</v>
      </c>
      <c r="J266" s="97">
        <v>513.38</v>
      </c>
    </row>
    <row r="267" spans="1:10" ht="26.4" x14ac:dyDescent="0.25">
      <c r="A267" s="98" t="s">
        <v>168</v>
      </c>
      <c r="B267" s="86" t="s">
        <v>176</v>
      </c>
      <c r="C267" s="355" t="s">
        <v>15</v>
      </c>
      <c r="D267" s="355" t="s">
        <v>177</v>
      </c>
      <c r="E267" s="527" t="s">
        <v>174</v>
      </c>
      <c r="F267" s="527"/>
      <c r="G267" s="87" t="s">
        <v>175</v>
      </c>
      <c r="H267" s="88">
        <v>0.05</v>
      </c>
      <c r="I267" s="89">
        <v>26.88</v>
      </c>
      <c r="J267" s="99">
        <v>1.34</v>
      </c>
    </row>
    <row r="268" spans="1:10" ht="39.6" x14ac:dyDescent="0.25">
      <c r="A268" s="98" t="s">
        <v>168</v>
      </c>
      <c r="B268" s="86" t="s">
        <v>293</v>
      </c>
      <c r="C268" s="355" t="s">
        <v>15</v>
      </c>
      <c r="D268" s="355" t="s">
        <v>294</v>
      </c>
      <c r="E268" s="527" t="s">
        <v>236</v>
      </c>
      <c r="F268" s="527"/>
      <c r="G268" s="87" t="s">
        <v>31</v>
      </c>
      <c r="H268" s="88">
        <v>6.4000000000000001E-2</v>
      </c>
      <c r="I268" s="89">
        <v>861.36</v>
      </c>
      <c r="J268" s="99">
        <v>55.12</v>
      </c>
    </row>
    <row r="269" spans="1:10" ht="26.4" x14ac:dyDescent="0.25">
      <c r="A269" s="98" t="s">
        <v>168</v>
      </c>
      <c r="B269" s="86" t="s">
        <v>295</v>
      </c>
      <c r="C269" s="355" t="s">
        <v>15</v>
      </c>
      <c r="D269" s="355" t="s">
        <v>296</v>
      </c>
      <c r="E269" s="527" t="s">
        <v>245</v>
      </c>
      <c r="F269" s="527"/>
      <c r="G269" s="87" t="s">
        <v>31</v>
      </c>
      <c r="H269" s="88">
        <v>6.4000000000000001E-2</v>
      </c>
      <c r="I269" s="89">
        <v>106.33</v>
      </c>
      <c r="J269" s="99">
        <v>6.8</v>
      </c>
    </row>
    <row r="270" spans="1:10" ht="26.4" x14ac:dyDescent="0.25">
      <c r="A270" s="100" t="s">
        <v>178</v>
      </c>
      <c r="B270" s="90" t="s">
        <v>297</v>
      </c>
      <c r="C270" s="359" t="s">
        <v>15</v>
      </c>
      <c r="D270" s="359" t="s">
        <v>298</v>
      </c>
      <c r="E270" s="528" t="s">
        <v>181</v>
      </c>
      <c r="F270" s="528"/>
      <c r="G270" s="91" t="s">
        <v>41</v>
      </c>
      <c r="H270" s="92">
        <v>3</v>
      </c>
      <c r="I270" s="93">
        <v>66.88</v>
      </c>
      <c r="J270" s="101">
        <v>200.64</v>
      </c>
    </row>
    <row r="271" spans="1:10" ht="26.4" x14ac:dyDescent="0.25">
      <c r="A271" s="100" t="s">
        <v>178</v>
      </c>
      <c r="B271" s="90" t="s">
        <v>301</v>
      </c>
      <c r="C271" s="359" t="s">
        <v>15</v>
      </c>
      <c r="D271" s="359" t="s">
        <v>302</v>
      </c>
      <c r="E271" s="528" t="s">
        <v>181</v>
      </c>
      <c r="F271" s="528"/>
      <c r="G271" s="91" t="s">
        <v>17</v>
      </c>
      <c r="H271" s="92">
        <v>0.25</v>
      </c>
      <c r="I271" s="93">
        <v>997.92</v>
      </c>
      <c r="J271" s="101">
        <v>249.48</v>
      </c>
    </row>
    <row r="272" spans="1:10" x14ac:dyDescent="0.25">
      <c r="A272" s="102"/>
      <c r="B272" s="606"/>
      <c r="C272" s="606"/>
      <c r="D272" s="606"/>
      <c r="E272" s="606" t="s">
        <v>189</v>
      </c>
      <c r="F272" s="607">
        <v>17.760000000000002</v>
      </c>
      <c r="G272" s="606" t="s">
        <v>190</v>
      </c>
      <c r="H272" s="607">
        <v>0</v>
      </c>
      <c r="I272" s="606" t="s">
        <v>191</v>
      </c>
      <c r="J272" s="103">
        <v>17.760000000000002</v>
      </c>
    </row>
    <row r="273" spans="1:10" ht="14.4" thickBot="1" x14ac:dyDescent="0.3">
      <c r="A273" s="102"/>
      <c r="B273" s="606"/>
      <c r="C273" s="606"/>
      <c r="D273" s="606"/>
      <c r="E273" s="606" t="s">
        <v>192</v>
      </c>
      <c r="F273" s="607">
        <v>120.02</v>
      </c>
      <c r="G273" s="606"/>
      <c r="H273" s="608" t="s">
        <v>193</v>
      </c>
      <c r="I273" s="608"/>
      <c r="J273" s="103">
        <v>633.4</v>
      </c>
    </row>
    <row r="274" spans="1:10" ht="14.4" thickTop="1" x14ac:dyDescent="0.25">
      <c r="A274" s="104"/>
      <c r="B274" s="94"/>
      <c r="C274" s="94"/>
      <c r="D274" s="94"/>
      <c r="E274" s="94"/>
      <c r="F274" s="94"/>
      <c r="G274" s="94"/>
      <c r="H274" s="94"/>
      <c r="I274" s="94"/>
      <c r="J274" s="105"/>
    </row>
    <row r="275" spans="1:10" x14ac:dyDescent="0.25">
      <c r="A275" s="149">
        <v>6</v>
      </c>
      <c r="B275" s="360"/>
      <c r="C275" s="360"/>
      <c r="D275" s="360" t="s">
        <v>63</v>
      </c>
      <c r="E275" s="360"/>
      <c r="F275" s="529"/>
      <c r="G275" s="529"/>
      <c r="H275" s="150"/>
      <c r="I275" s="360"/>
      <c r="J275" s="151"/>
    </row>
    <row r="276" spans="1:10" x14ac:dyDescent="0.25">
      <c r="A276" s="599" t="s">
        <v>85</v>
      </c>
      <c r="B276" s="152" t="s">
        <v>1</v>
      </c>
      <c r="C276" s="361" t="s">
        <v>2</v>
      </c>
      <c r="D276" s="361" t="s">
        <v>3</v>
      </c>
      <c r="E276" s="537" t="s">
        <v>165</v>
      </c>
      <c r="F276" s="537"/>
      <c r="G276" s="153" t="s">
        <v>4</v>
      </c>
      <c r="H276" s="152" t="s">
        <v>5</v>
      </c>
      <c r="I276" s="152" t="s">
        <v>6</v>
      </c>
      <c r="J276" s="154" t="s">
        <v>8</v>
      </c>
    </row>
    <row r="277" spans="1:10" ht="26.4" x14ac:dyDescent="0.25">
      <c r="A277" s="96" t="s">
        <v>166</v>
      </c>
      <c r="B277" s="82" t="s">
        <v>64</v>
      </c>
      <c r="C277" s="358" t="s">
        <v>15</v>
      </c>
      <c r="D277" s="358" t="s">
        <v>65</v>
      </c>
      <c r="E277" s="526" t="s">
        <v>303</v>
      </c>
      <c r="F277" s="526"/>
      <c r="G277" s="83" t="s">
        <v>17</v>
      </c>
      <c r="H277" s="84">
        <v>1</v>
      </c>
      <c r="I277" s="85">
        <v>0.77</v>
      </c>
      <c r="J277" s="97">
        <v>0.77</v>
      </c>
    </row>
    <row r="278" spans="1:10" ht="26.4" x14ac:dyDescent="0.25">
      <c r="A278" s="98" t="s">
        <v>168</v>
      </c>
      <c r="B278" s="86" t="s">
        <v>176</v>
      </c>
      <c r="C278" s="355" t="s">
        <v>15</v>
      </c>
      <c r="D278" s="355" t="s">
        <v>177</v>
      </c>
      <c r="E278" s="527" t="s">
        <v>174</v>
      </c>
      <c r="F278" s="527"/>
      <c r="G278" s="87" t="s">
        <v>175</v>
      </c>
      <c r="H278" s="88">
        <v>2.8661599999999999E-2</v>
      </c>
      <c r="I278" s="89">
        <v>26.88</v>
      </c>
      <c r="J278" s="99">
        <v>0.77</v>
      </c>
    </row>
    <row r="279" spans="1:10" x14ac:dyDescent="0.25">
      <c r="A279" s="102"/>
      <c r="B279" s="606"/>
      <c r="C279" s="606"/>
      <c r="D279" s="606"/>
      <c r="E279" s="606" t="s">
        <v>189</v>
      </c>
      <c r="F279" s="607">
        <v>0.47</v>
      </c>
      <c r="G279" s="606" t="s">
        <v>190</v>
      </c>
      <c r="H279" s="607">
        <v>0</v>
      </c>
      <c r="I279" s="606" t="s">
        <v>191</v>
      </c>
      <c r="J279" s="103">
        <v>0.47</v>
      </c>
    </row>
    <row r="280" spans="1:10" ht="14.4" thickBot="1" x14ac:dyDescent="0.3">
      <c r="A280" s="160"/>
      <c r="B280" s="356"/>
      <c r="C280" s="356"/>
      <c r="D280" s="356"/>
      <c r="E280" s="356" t="s">
        <v>192</v>
      </c>
      <c r="F280" s="161">
        <v>0.18</v>
      </c>
      <c r="G280" s="356"/>
      <c r="H280" s="538" t="s">
        <v>193</v>
      </c>
      <c r="I280" s="538"/>
      <c r="J280" s="162">
        <v>0.95</v>
      </c>
    </row>
  </sheetData>
  <mergeCells count="241">
    <mergeCell ref="E223:F223"/>
    <mergeCell ref="H225:I225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86:F86"/>
    <mergeCell ref="E87:F87"/>
    <mergeCell ref="E88:F88"/>
    <mergeCell ref="E89:F89"/>
    <mergeCell ref="E90:F90"/>
    <mergeCell ref="H92:I92"/>
    <mergeCell ref="E212:F212"/>
    <mergeCell ref="H214:I214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185:F185"/>
    <mergeCell ref="E186:F186"/>
    <mergeCell ref="E187:F187"/>
    <mergeCell ref="E188:F188"/>
    <mergeCell ref="E189:F189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191:F191"/>
    <mergeCell ref="E192:F192"/>
    <mergeCell ref="E193:F193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90:F190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H273:I273"/>
    <mergeCell ref="F275:G275"/>
    <mergeCell ref="E276:F276"/>
    <mergeCell ref="E277:F277"/>
    <mergeCell ref="E278:F278"/>
    <mergeCell ref="H280:I280"/>
    <mergeCell ref="E261:F261"/>
    <mergeCell ref="H263:I263"/>
    <mergeCell ref="E265:F265"/>
    <mergeCell ref="E266:F266"/>
    <mergeCell ref="E267:F267"/>
    <mergeCell ref="E268:F268"/>
    <mergeCell ref="E269:F269"/>
    <mergeCell ref="E270:F270"/>
    <mergeCell ref="E271:F271"/>
    <mergeCell ref="F254:G254"/>
    <mergeCell ref="E255:F255"/>
    <mergeCell ref="E256:F256"/>
    <mergeCell ref="E257:F257"/>
    <mergeCell ref="E258:F258"/>
    <mergeCell ref="E259:F259"/>
    <mergeCell ref="E260:F260"/>
    <mergeCell ref="E14:F14"/>
    <mergeCell ref="E15:F15"/>
    <mergeCell ref="E16:F16"/>
    <mergeCell ref="E17:F17"/>
    <mergeCell ref="E18:F18"/>
    <mergeCell ref="H20:I20"/>
    <mergeCell ref="A8:J8"/>
    <mergeCell ref="F9:G9"/>
    <mergeCell ref="E10:F10"/>
    <mergeCell ref="E11:F11"/>
    <mergeCell ref="E12:F12"/>
    <mergeCell ref="E13:F13"/>
    <mergeCell ref="E30:F30"/>
    <mergeCell ref="E31:F31"/>
    <mergeCell ref="E32:F32"/>
    <mergeCell ref="E33:F33"/>
    <mergeCell ref="E34:F34"/>
    <mergeCell ref="A35:J35"/>
    <mergeCell ref="E22:F22"/>
    <mergeCell ref="E23:F23"/>
    <mergeCell ref="E24:F24"/>
    <mergeCell ref="E25:F25"/>
    <mergeCell ref="E26:F26"/>
    <mergeCell ref="H28:I28"/>
    <mergeCell ref="E44:F44"/>
    <mergeCell ref="E45:F45"/>
    <mergeCell ref="E46:F46"/>
    <mergeCell ref="E47:F47"/>
    <mergeCell ref="H49:I49"/>
    <mergeCell ref="E51:F51"/>
    <mergeCell ref="E36:F36"/>
    <mergeCell ref="E37:F37"/>
    <mergeCell ref="E38:F38"/>
    <mergeCell ref="H40:I40"/>
    <mergeCell ref="F42:G42"/>
    <mergeCell ref="E43:F43"/>
    <mergeCell ref="E58:F58"/>
    <mergeCell ref="E59:F59"/>
    <mergeCell ref="H61:I61"/>
    <mergeCell ref="F63:G63"/>
    <mergeCell ref="E64:F64"/>
    <mergeCell ref="E65:F65"/>
    <mergeCell ref="E52:F52"/>
    <mergeCell ref="E53:F53"/>
    <mergeCell ref="E54:F54"/>
    <mergeCell ref="E55:F55"/>
    <mergeCell ref="E56:F56"/>
    <mergeCell ref="E57:F57"/>
    <mergeCell ref="H73:I73"/>
    <mergeCell ref="E75:F75"/>
    <mergeCell ref="E76:F76"/>
    <mergeCell ref="E77:F77"/>
    <mergeCell ref="E78:F78"/>
    <mergeCell ref="E79:F79"/>
    <mergeCell ref="E66:F66"/>
    <mergeCell ref="E67:F67"/>
    <mergeCell ref="E68:F68"/>
    <mergeCell ref="E69:F69"/>
    <mergeCell ref="E70:F70"/>
    <mergeCell ref="E71:F71"/>
    <mergeCell ref="E99:F99"/>
    <mergeCell ref="E100:F100"/>
    <mergeCell ref="E101:F101"/>
    <mergeCell ref="H103:I103"/>
    <mergeCell ref="E116:F116"/>
    <mergeCell ref="E117:F117"/>
    <mergeCell ref="H81:I81"/>
    <mergeCell ref="E94:F94"/>
    <mergeCell ref="E95:F95"/>
    <mergeCell ref="E96:F96"/>
    <mergeCell ref="E97:F97"/>
    <mergeCell ref="E98:F98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H114:I114"/>
    <mergeCell ref="E83:F83"/>
    <mergeCell ref="E84:F84"/>
    <mergeCell ref="E85:F85"/>
    <mergeCell ref="E124:F124"/>
    <mergeCell ref="H126:I126"/>
    <mergeCell ref="E227:F227"/>
    <mergeCell ref="E228:F228"/>
    <mergeCell ref="E229:F229"/>
    <mergeCell ref="E230:F230"/>
    <mergeCell ref="E118:F118"/>
    <mergeCell ref="E119:F119"/>
    <mergeCell ref="E120:F120"/>
    <mergeCell ref="E121:F121"/>
    <mergeCell ref="E122:F122"/>
    <mergeCell ref="E123:F123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A136:J136"/>
    <mergeCell ref="E137:F137"/>
    <mergeCell ref="E138:F138"/>
    <mergeCell ref="E139:F139"/>
    <mergeCell ref="H251:I251"/>
    <mergeCell ref="E239:F239"/>
    <mergeCell ref="E240:F240"/>
    <mergeCell ref="E241:F241"/>
    <mergeCell ref="E242:F242"/>
    <mergeCell ref="E243:F243"/>
    <mergeCell ref="E244:F244"/>
    <mergeCell ref="E231:F231"/>
    <mergeCell ref="E232:F232"/>
    <mergeCell ref="E233:F233"/>
    <mergeCell ref="E234:F234"/>
    <mergeCell ref="H236:I236"/>
    <mergeCell ref="F238:G238"/>
    <mergeCell ref="A1:J1"/>
    <mergeCell ref="A2:J2"/>
    <mergeCell ref="I6:J6"/>
    <mergeCell ref="E245:F245"/>
    <mergeCell ref="E246:F246"/>
    <mergeCell ref="E247:F247"/>
    <mergeCell ref="E248:F248"/>
    <mergeCell ref="E249:F249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workbookViewId="0">
      <selection activeCell="K10" sqref="K10"/>
    </sheetView>
  </sheetViews>
  <sheetFormatPr defaultRowHeight="13.8" x14ac:dyDescent="0.25"/>
  <cols>
    <col min="1" max="1" width="13.09765625" customWidth="1"/>
    <col min="2" max="2" width="28" customWidth="1"/>
    <col min="3" max="3" width="12.69921875" customWidth="1"/>
    <col min="4" max="4" width="14.8984375" customWidth="1"/>
    <col min="5" max="5" width="10.5" customWidth="1"/>
    <col min="6" max="6" width="15.09765625" customWidth="1"/>
  </cols>
  <sheetData>
    <row r="1" spans="1:6" ht="14.4" thickBot="1" x14ac:dyDescent="0.3"/>
    <row r="2" spans="1:6" ht="40.5" customHeight="1" x14ac:dyDescent="0.25">
      <c r="A2" s="373" t="s">
        <v>304</v>
      </c>
      <c r="B2" s="374"/>
      <c r="C2" s="374"/>
      <c r="D2" s="374"/>
      <c r="E2" s="374"/>
      <c r="F2" s="375"/>
    </row>
    <row r="3" spans="1:6" x14ac:dyDescent="0.25">
      <c r="A3" s="513" t="s">
        <v>305</v>
      </c>
      <c r="B3" s="514"/>
      <c r="C3" s="514"/>
      <c r="D3" s="514"/>
      <c r="E3" s="514"/>
      <c r="F3" s="515"/>
    </row>
    <row r="4" spans="1:6" x14ac:dyDescent="0.25">
      <c r="A4" s="516" t="s">
        <v>358</v>
      </c>
      <c r="B4" s="517"/>
      <c r="C4" s="517"/>
      <c r="D4" s="517"/>
      <c r="E4" s="517"/>
      <c r="F4" s="518"/>
    </row>
    <row r="5" spans="1:6" x14ac:dyDescent="0.25">
      <c r="A5" s="519" t="s">
        <v>451</v>
      </c>
      <c r="B5" s="520"/>
      <c r="C5" s="520"/>
      <c r="D5" s="520"/>
      <c r="E5" s="520"/>
      <c r="F5" s="521"/>
    </row>
    <row r="6" spans="1:6" x14ac:dyDescent="0.25">
      <c r="A6" s="522" t="s">
        <v>315</v>
      </c>
      <c r="B6" s="523"/>
      <c r="C6" s="523"/>
      <c r="D6" s="523"/>
      <c r="E6" s="523"/>
      <c r="F6" s="524"/>
    </row>
    <row r="7" spans="1:6" ht="14.4" thickBot="1" x14ac:dyDescent="0.3">
      <c r="A7" s="20" t="s">
        <v>311</v>
      </c>
      <c r="B7" s="21">
        <v>46141</v>
      </c>
      <c r="C7" s="22" t="s">
        <v>312</v>
      </c>
      <c r="D7" s="53"/>
      <c r="E7" s="554" t="s">
        <v>1264</v>
      </c>
      <c r="F7" s="555"/>
    </row>
    <row r="8" spans="1:6" ht="15.6" thickBot="1" x14ac:dyDescent="0.3">
      <c r="A8" s="541" t="s">
        <v>94</v>
      </c>
      <c r="B8" s="542"/>
      <c r="C8" s="542"/>
      <c r="D8" s="542"/>
      <c r="E8" s="542"/>
      <c r="F8" s="543"/>
    </row>
    <row r="9" spans="1:6" x14ac:dyDescent="0.25">
      <c r="A9" s="544" t="s">
        <v>95</v>
      </c>
      <c r="B9" s="546" t="s">
        <v>96</v>
      </c>
      <c r="C9" s="548" t="s">
        <v>97</v>
      </c>
      <c r="D9" s="549"/>
      <c r="E9" s="548" t="s">
        <v>98</v>
      </c>
      <c r="F9" s="550"/>
    </row>
    <row r="10" spans="1:6" ht="14.4" thickBot="1" x14ac:dyDescent="0.3">
      <c r="A10" s="545"/>
      <c r="B10" s="547"/>
      <c r="C10" s="127" t="s">
        <v>99</v>
      </c>
      <c r="D10" s="127" t="s">
        <v>100</v>
      </c>
      <c r="E10" s="127" t="s">
        <v>99</v>
      </c>
      <c r="F10" s="128" t="s">
        <v>100</v>
      </c>
    </row>
    <row r="11" spans="1:6" ht="15" thickTop="1" thickBot="1" x14ac:dyDescent="0.3">
      <c r="A11" s="551" t="s">
        <v>101</v>
      </c>
      <c r="B11" s="552"/>
      <c r="C11" s="552"/>
      <c r="D11" s="552"/>
      <c r="E11" s="552"/>
      <c r="F11" s="553"/>
    </row>
    <row r="12" spans="1:6" ht="14.4" thickTop="1" x14ac:dyDescent="0.25">
      <c r="A12" s="107" t="s">
        <v>102</v>
      </c>
      <c r="B12" s="108" t="s">
        <v>103</v>
      </c>
      <c r="C12" s="109">
        <v>0.1</v>
      </c>
      <c r="D12" s="109">
        <v>0.1</v>
      </c>
      <c r="E12" s="109">
        <v>0.2</v>
      </c>
      <c r="F12" s="110">
        <v>0.2</v>
      </c>
    </row>
    <row r="13" spans="1:6" x14ac:dyDescent="0.25">
      <c r="A13" s="111" t="s">
        <v>104</v>
      </c>
      <c r="B13" s="112" t="s">
        <v>105</v>
      </c>
      <c r="C13" s="113">
        <v>1.4999999999999999E-2</v>
      </c>
      <c r="D13" s="113">
        <v>1.4999999999999999E-2</v>
      </c>
      <c r="E13" s="113">
        <v>1.4999999999999999E-2</v>
      </c>
      <c r="F13" s="114">
        <v>1.4999999999999999E-2</v>
      </c>
    </row>
    <row r="14" spans="1:6" x14ac:dyDescent="0.25">
      <c r="A14" s="111" t="s">
        <v>106</v>
      </c>
      <c r="B14" s="112" t="s">
        <v>107</v>
      </c>
      <c r="C14" s="113">
        <v>0.01</v>
      </c>
      <c r="D14" s="113">
        <v>0.01</v>
      </c>
      <c r="E14" s="113">
        <v>0.01</v>
      </c>
      <c r="F14" s="114">
        <v>0.01</v>
      </c>
    </row>
    <row r="15" spans="1:6" x14ac:dyDescent="0.25">
      <c r="A15" s="111" t="s">
        <v>108</v>
      </c>
      <c r="B15" s="112" t="s">
        <v>109</v>
      </c>
      <c r="C15" s="113">
        <v>2E-3</v>
      </c>
      <c r="D15" s="113">
        <v>2E-3</v>
      </c>
      <c r="E15" s="113">
        <v>2E-3</v>
      </c>
      <c r="F15" s="114">
        <v>2E-3</v>
      </c>
    </row>
    <row r="16" spans="1:6" x14ac:dyDescent="0.25">
      <c r="A16" s="111" t="s">
        <v>110</v>
      </c>
      <c r="B16" s="112" t="s">
        <v>111</v>
      </c>
      <c r="C16" s="113">
        <v>6.0000000000000001E-3</v>
      </c>
      <c r="D16" s="113">
        <v>6.0000000000000001E-3</v>
      </c>
      <c r="E16" s="113">
        <v>6.0000000000000001E-3</v>
      </c>
      <c r="F16" s="114">
        <v>6.0000000000000001E-3</v>
      </c>
    </row>
    <row r="17" spans="1:6" x14ac:dyDescent="0.25">
      <c r="A17" s="111" t="s">
        <v>112</v>
      </c>
      <c r="B17" s="112" t="s">
        <v>113</v>
      </c>
      <c r="C17" s="113">
        <v>2.5000000000000001E-2</v>
      </c>
      <c r="D17" s="113">
        <v>2.5000000000000001E-2</v>
      </c>
      <c r="E17" s="113">
        <v>2.5000000000000001E-2</v>
      </c>
      <c r="F17" s="114">
        <v>2.5000000000000001E-2</v>
      </c>
    </row>
    <row r="18" spans="1:6" ht="26.4" x14ac:dyDescent="0.25">
      <c r="A18" s="111" t="s">
        <v>114</v>
      </c>
      <c r="B18" s="112" t="s">
        <v>115</v>
      </c>
      <c r="C18" s="113">
        <v>0.03</v>
      </c>
      <c r="D18" s="113">
        <v>0.03</v>
      </c>
      <c r="E18" s="113">
        <v>0.03</v>
      </c>
      <c r="F18" s="114">
        <v>0.03</v>
      </c>
    </row>
    <row r="19" spans="1:6" x14ac:dyDescent="0.25">
      <c r="A19" s="111" t="s">
        <v>116</v>
      </c>
      <c r="B19" s="112" t="s">
        <v>117</v>
      </c>
      <c r="C19" s="113">
        <v>0.08</v>
      </c>
      <c r="D19" s="113">
        <v>0.08</v>
      </c>
      <c r="E19" s="113">
        <v>0.08</v>
      </c>
      <c r="F19" s="114">
        <v>0.08</v>
      </c>
    </row>
    <row r="20" spans="1:6" x14ac:dyDescent="0.25">
      <c r="A20" s="115" t="s">
        <v>118</v>
      </c>
      <c r="B20" s="116" t="s">
        <v>119</v>
      </c>
      <c r="C20" s="117">
        <v>0</v>
      </c>
      <c r="D20" s="117">
        <v>0</v>
      </c>
      <c r="E20" s="117">
        <v>0</v>
      </c>
      <c r="F20" s="118">
        <v>0</v>
      </c>
    </row>
    <row r="21" spans="1:6" ht="14.4" thickBot="1" x14ac:dyDescent="0.3">
      <c r="A21" s="119" t="s">
        <v>120</v>
      </c>
      <c r="B21" s="120" t="s">
        <v>121</v>
      </c>
      <c r="C21" s="121">
        <f>SUM(C12:C20)</f>
        <v>0.26800000000000002</v>
      </c>
      <c r="D21" s="121">
        <f>SUM(D12:D20)</f>
        <v>0.26800000000000002</v>
      </c>
      <c r="E21" s="121">
        <f t="shared" ref="E21:F21" si="0">SUM(E12:E20)</f>
        <v>0.36800000000000005</v>
      </c>
      <c r="F21" s="122">
        <f t="shared" si="0"/>
        <v>0.36800000000000005</v>
      </c>
    </row>
    <row r="22" spans="1:6" ht="15" thickTop="1" thickBot="1" x14ac:dyDescent="0.3">
      <c r="A22" s="556" t="s">
        <v>122</v>
      </c>
      <c r="B22" s="557"/>
      <c r="C22" s="557"/>
      <c r="D22" s="557"/>
      <c r="E22" s="557"/>
      <c r="F22" s="558"/>
    </row>
    <row r="23" spans="1:6" ht="14.4" thickTop="1" x14ac:dyDescent="0.25">
      <c r="A23" s="107" t="s">
        <v>123</v>
      </c>
      <c r="B23" s="108" t="s">
        <v>124</v>
      </c>
      <c r="C23" s="109">
        <v>0.18010000000000001</v>
      </c>
      <c r="D23" s="123" t="s">
        <v>125</v>
      </c>
      <c r="E23" s="109">
        <v>0.18010000000000001</v>
      </c>
      <c r="F23" s="124" t="s">
        <v>125</v>
      </c>
    </row>
    <row r="24" spans="1:6" x14ac:dyDescent="0.25">
      <c r="A24" s="111" t="s">
        <v>126</v>
      </c>
      <c r="B24" s="112" t="s">
        <v>127</v>
      </c>
      <c r="C24" s="113">
        <v>4.1300000000000003E-2</v>
      </c>
      <c r="D24" s="125" t="s">
        <v>125</v>
      </c>
      <c r="E24" s="113">
        <v>4.1300000000000003E-2</v>
      </c>
      <c r="F24" s="126" t="s">
        <v>125</v>
      </c>
    </row>
    <row r="25" spans="1:6" x14ac:dyDescent="0.25">
      <c r="A25" s="111" t="s">
        <v>128</v>
      </c>
      <c r="B25" s="112" t="s">
        <v>129</v>
      </c>
      <c r="C25" s="113">
        <v>8.9999999999999993E-3</v>
      </c>
      <c r="D25" s="113">
        <v>6.7000000000000002E-3</v>
      </c>
      <c r="E25" s="113">
        <v>8.9999999999999993E-3</v>
      </c>
      <c r="F25" s="114">
        <v>6.7000000000000002E-3</v>
      </c>
    </row>
    <row r="26" spans="1:6" x14ac:dyDescent="0.25">
      <c r="A26" s="111" t="s">
        <v>130</v>
      </c>
      <c r="B26" s="112" t="s">
        <v>131</v>
      </c>
      <c r="C26" s="113">
        <v>0.1116</v>
      </c>
      <c r="D26" s="113">
        <v>8.3099999999999993E-2</v>
      </c>
      <c r="E26" s="113">
        <v>0.1116</v>
      </c>
      <c r="F26" s="114">
        <v>8.3099999999999993E-2</v>
      </c>
    </row>
    <row r="27" spans="1:6" x14ac:dyDescent="0.25">
      <c r="A27" s="111" t="s">
        <v>132</v>
      </c>
      <c r="B27" s="112" t="s">
        <v>133</v>
      </c>
      <c r="C27" s="113">
        <v>6.9999999999999999E-4</v>
      </c>
      <c r="D27" s="113">
        <v>5.0000000000000001E-4</v>
      </c>
      <c r="E27" s="113">
        <v>6.9999999999999999E-4</v>
      </c>
      <c r="F27" s="114">
        <v>5.0000000000000001E-4</v>
      </c>
    </row>
    <row r="28" spans="1:6" x14ac:dyDescent="0.25">
      <c r="A28" s="111" t="s">
        <v>134</v>
      </c>
      <c r="B28" s="112" t="s">
        <v>135</v>
      </c>
      <c r="C28" s="113">
        <v>7.4999999999999997E-3</v>
      </c>
      <c r="D28" s="113">
        <v>5.5999999999999999E-3</v>
      </c>
      <c r="E28" s="113">
        <v>7.4999999999999997E-3</v>
      </c>
      <c r="F28" s="114">
        <v>5.5999999999999999E-3</v>
      </c>
    </row>
    <row r="29" spans="1:6" x14ac:dyDescent="0.25">
      <c r="A29" s="111" t="s">
        <v>136</v>
      </c>
      <c r="B29" s="112" t="s">
        <v>137</v>
      </c>
      <c r="C29" s="113">
        <v>2.9899999999999999E-2</v>
      </c>
      <c r="D29" s="125" t="s">
        <v>125</v>
      </c>
      <c r="E29" s="113">
        <v>2.9899999999999999E-2</v>
      </c>
      <c r="F29" s="126" t="s">
        <v>125</v>
      </c>
    </row>
    <row r="30" spans="1:6" x14ac:dyDescent="0.25">
      <c r="A30" s="111" t="s">
        <v>138</v>
      </c>
      <c r="B30" s="112" t="s">
        <v>139</v>
      </c>
      <c r="C30" s="113">
        <v>2.9999999999999997E-4</v>
      </c>
      <c r="D30" s="113">
        <v>2.0000000000000001E-4</v>
      </c>
      <c r="E30" s="113">
        <v>2.9999999999999997E-4</v>
      </c>
      <c r="F30" s="114">
        <v>2.0000000000000001E-4</v>
      </c>
    </row>
    <row r="31" spans="1:6" x14ac:dyDescent="0.25">
      <c r="A31" s="111" t="s">
        <v>140</v>
      </c>
      <c r="B31" s="112" t="s">
        <v>141</v>
      </c>
      <c r="C31" s="113">
        <v>0.12239999999999999</v>
      </c>
      <c r="D31" s="113">
        <v>9.11E-2</v>
      </c>
      <c r="E31" s="113">
        <v>0.12239999999999999</v>
      </c>
      <c r="F31" s="114">
        <v>9.11E-2</v>
      </c>
    </row>
    <row r="32" spans="1:6" x14ac:dyDescent="0.25">
      <c r="A32" s="115" t="s">
        <v>142</v>
      </c>
      <c r="B32" s="116" t="s">
        <v>143</v>
      </c>
      <c r="C32" s="117">
        <v>4.0000000000000002E-4</v>
      </c>
      <c r="D32" s="117">
        <v>2.9999999999999997E-4</v>
      </c>
      <c r="E32" s="117">
        <v>4.0000000000000002E-4</v>
      </c>
      <c r="F32" s="118">
        <v>2.9999999999999997E-4</v>
      </c>
    </row>
    <row r="33" spans="1:6" ht="14.4" thickBot="1" x14ac:dyDescent="0.3">
      <c r="A33" s="119" t="s">
        <v>144</v>
      </c>
      <c r="B33" s="120" t="s">
        <v>121</v>
      </c>
      <c r="C33" s="121">
        <f>SUM(C23:C32)</f>
        <v>0.50319999999999998</v>
      </c>
      <c r="D33" s="121">
        <f>SUM(D23:D32)</f>
        <v>0.18749999999999997</v>
      </c>
      <c r="E33" s="121">
        <f>SUM(E23:E32)</f>
        <v>0.50319999999999998</v>
      </c>
      <c r="F33" s="122">
        <f>SUM(F23:F32)</f>
        <v>0.18749999999999997</v>
      </c>
    </row>
    <row r="34" spans="1:6" ht="15" thickTop="1" thickBot="1" x14ac:dyDescent="0.3">
      <c r="A34" s="556" t="s">
        <v>145</v>
      </c>
      <c r="B34" s="557"/>
      <c r="C34" s="557"/>
      <c r="D34" s="557"/>
      <c r="E34" s="557"/>
      <c r="F34" s="558"/>
    </row>
    <row r="35" spans="1:6" ht="14.4" thickTop="1" x14ac:dyDescent="0.25">
      <c r="A35" s="107" t="s">
        <v>146</v>
      </c>
      <c r="B35" s="108" t="s">
        <v>147</v>
      </c>
      <c r="C35" s="109">
        <v>6.6299999999999998E-2</v>
      </c>
      <c r="D35" s="109">
        <v>4.9299999999999997E-2</v>
      </c>
      <c r="E35" s="109">
        <v>6.6299999999999998E-2</v>
      </c>
      <c r="F35" s="110">
        <v>4.9299999999999997E-2</v>
      </c>
    </row>
    <row r="36" spans="1:6" x14ac:dyDescent="0.25">
      <c r="A36" s="111" t="s">
        <v>148</v>
      </c>
      <c r="B36" s="112" t="s">
        <v>149</v>
      </c>
      <c r="C36" s="113">
        <v>1.6999999999999999E-3</v>
      </c>
      <c r="D36" s="113">
        <v>1.2999999999999999E-3</v>
      </c>
      <c r="E36" s="113">
        <v>1.6999999999999999E-3</v>
      </c>
      <c r="F36" s="114">
        <v>1.2999999999999999E-3</v>
      </c>
    </row>
    <row r="37" spans="1:6" x14ac:dyDescent="0.25">
      <c r="A37" s="111" t="s">
        <v>150</v>
      </c>
      <c r="B37" s="112" t="s">
        <v>151</v>
      </c>
      <c r="C37" s="113">
        <v>3.0099999999999998E-2</v>
      </c>
      <c r="D37" s="113">
        <v>2.24E-2</v>
      </c>
      <c r="E37" s="113">
        <v>3.0099999999999998E-2</v>
      </c>
      <c r="F37" s="114">
        <v>2.24E-2</v>
      </c>
    </row>
    <row r="38" spans="1:6" ht="26.4" x14ac:dyDescent="0.25">
      <c r="A38" s="111" t="s">
        <v>152</v>
      </c>
      <c r="B38" s="112" t="s">
        <v>153</v>
      </c>
      <c r="C38" s="113">
        <v>2.8199999999999999E-2</v>
      </c>
      <c r="D38" s="113">
        <v>2.1000000000000001E-2</v>
      </c>
      <c r="E38" s="113">
        <v>2.8199999999999999E-2</v>
      </c>
      <c r="F38" s="114">
        <v>2.1000000000000001E-2</v>
      </c>
    </row>
    <row r="39" spans="1:6" x14ac:dyDescent="0.25">
      <c r="A39" s="115" t="s">
        <v>154</v>
      </c>
      <c r="B39" s="116" t="s">
        <v>155</v>
      </c>
      <c r="C39" s="117">
        <v>5.5999999999999999E-3</v>
      </c>
      <c r="D39" s="117">
        <v>4.1000000000000003E-3</v>
      </c>
      <c r="E39" s="117">
        <v>5.5999999999999999E-3</v>
      </c>
      <c r="F39" s="118">
        <v>4.1000000000000003E-3</v>
      </c>
    </row>
    <row r="40" spans="1:6" ht="14.4" thickBot="1" x14ac:dyDescent="0.3">
      <c r="A40" s="119" t="s">
        <v>156</v>
      </c>
      <c r="B40" s="120" t="s">
        <v>121</v>
      </c>
      <c r="C40" s="121">
        <f>SUM(C35:C39)</f>
        <v>0.13189999999999999</v>
      </c>
      <c r="D40" s="121">
        <f>SUM(D35:D39)</f>
        <v>9.8100000000000007E-2</v>
      </c>
      <c r="E40" s="121">
        <f>SUM(E35:E39)</f>
        <v>0.13189999999999999</v>
      </c>
      <c r="F40" s="122">
        <f>SUM(F35:F39)</f>
        <v>9.8100000000000007E-2</v>
      </c>
    </row>
    <row r="41" spans="1:6" ht="15" thickTop="1" thickBot="1" x14ac:dyDescent="0.3">
      <c r="A41" s="556" t="s">
        <v>157</v>
      </c>
      <c r="B41" s="557"/>
      <c r="C41" s="557"/>
      <c r="D41" s="557"/>
      <c r="E41" s="557"/>
      <c r="F41" s="558"/>
    </row>
    <row r="42" spans="1:6" ht="27" thickTop="1" x14ac:dyDescent="0.25">
      <c r="A42" s="107" t="s">
        <v>158</v>
      </c>
      <c r="B42" s="108" t="s">
        <v>159</v>
      </c>
      <c r="C42" s="109">
        <v>0.1237</v>
      </c>
      <c r="D42" s="109">
        <v>4.19E-2</v>
      </c>
      <c r="E42" s="109">
        <v>0.1852</v>
      </c>
      <c r="F42" s="110">
        <v>6.9000000000000006E-2</v>
      </c>
    </row>
    <row r="43" spans="1:6" ht="39.6" x14ac:dyDescent="0.25">
      <c r="A43" s="115" t="s">
        <v>160</v>
      </c>
      <c r="B43" s="116" t="s">
        <v>161</v>
      </c>
      <c r="C43" s="117">
        <v>5.7999999999999996E-3</v>
      </c>
      <c r="D43" s="117">
        <v>4.3E-3</v>
      </c>
      <c r="E43" s="117">
        <v>5.8999999999999999E-3</v>
      </c>
      <c r="F43" s="118">
        <v>4.4000000000000003E-3</v>
      </c>
    </row>
    <row r="44" spans="1:6" ht="14.4" thickBot="1" x14ac:dyDescent="0.3">
      <c r="A44" s="119" t="s">
        <v>162</v>
      </c>
      <c r="B44" s="120" t="s">
        <v>121</v>
      </c>
      <c r="C44" s="121">
        <f>SUM(C42:C43)</f>
        <v>0.1295</v>
      </c>
      <c r="D44" s="121">
        <f t="shared" ref="D44:F44" si="1">SUM(D42:D43)</f>
        <v>4.6199999999999998E-2</v>
      </c>
      <c r="E44" s="121">
        <f t="shared" si="1"/>
        <v>0.19109999999999999</v>
      </c>
      <c r="F44" s="122">
        <f t="shared" si="1"/>
        <v>7.3400000000000007E-2</v>
      </c>
    </row>
    <row r="45" spans="1:6" ht="15.75" customHeight="1" thickTop="1" thickBot="1" x14ac:dyDescent="0.3">
      <c r="A45" s="539" t="s">
        <v>163</v>
      </c>
      <c r="B45" s="540"/>
      <c r="C45" s="129">
        <f>C21+C33+C40+C44</f>
        <v>1.0326</v>
      </c>
      <c r="D45" s="129">
        <f>D21+D33+D40+D44</f>
        <v>0.5998</v>
      </c>
      <c r="E45" s="129">
        <f t="shared" ref="E45:F45" si="2">E21+E33+E40+E44</f>
        <v>1.1941999999999999</v>
      </c>
      <c r="F45" s="130">
        <f t="shared" si="2"/>
        <v>0.72699999999999998</v>
      </c>
    </row>
  </sheetData>
  <mergeCells count="16">
    <mergeCell ref="A45:B45"/>
    <mergeCell ref="A2:F2"/>
    <mergeCell ref="A3:F3"/>
    <mergeCell ref="A4:F4"/>
    <mergeCell ref="A5:F5"/>
    <mergeCell ref="A8:F8"/>
    <mergeCell ref="A9:A10"/>
    <mergeCell ref="B9:B10"/>
    <mergeCell ref="C9:D9"/>
    <mergeCell ref="E9:F9"/>
    <mergeCell ref="A11:F11"/>
    <mergeCell ref="A6:F6"/>
    <mergeCell ref="E7:F7"/>
    <mergeCell ref="A22:F22"/>
    <mergeCell ref="A34:F34"/>
    <mergeCell ref="A41:F41"/>
  </mergeCells>
  <pageMargins left="0.51181102362204722" right="0.51181102362204722" top="0.78740157480314965" bottom="0.78740157480314965" header="0.31496062992125984" footer="0.31496062992125984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F15" sqref="F15"/>
    </sheetView>
  </sheetViews>
  <sheetFormatPr defaultRowHeight="13.8" x14ac:dyDescent="0.25"/>
  <cols>
    <col min="4" max="4" width="42.09765625" customWidth="1"/>
    <col min="7" max="7" width="14.09765625" customWidth="1"/>
    <col min="8" max="8" width="28.8984375" customWidth="1"/>
    <col min="9" max="9" width="35.3984375" customWidth="1"/>
  </cols>
  <sheetData>
    <row r="1" spans="1:9" ht="43.5" customHeight="1" x14ac:dyDescent="0.25">
      <c r="A1" s="378" t="s">
        <v>304</v>
      </c>
      <c r="B1" s="379"/>
      <c r="C1" s="379"/>
      <c r="D1" s="379"/>
      <c r="E1" s="379"/>
      <c r="F1" s="379"/>
      <c r="G1" s="379"/>
      <c r="H1" s="379"/>
      <c r="I1" s="380"/>
    </row>
    <row r="2" spans="1:9" ht="18" customHeight="1" x14ac:dyDescent="0.25">
      <c r="A2" s="381" t="s">
        <v>305</v>
      </c>
      <c r="B2" s="594"/>
      <c r="C2" s="594"/>
      <c r="D2" s="594"/>
      <c r="E2" s="594"/>
      <c r="F2" s="594"/>
      <c r="G2" s="594"/>
      <c r="H2" s="594"/>
      <c r="I2" s="382"/>
    </row>
    <row r="3" spans="1:9" ht="15" x14ac:dyDescent="0.25">
      <c r="A3" s="350"/>
      <c r="B3" s="564"/>
      <c r="C3" s="564"/>
      <c r="D3" s="564"/>
      <c r="E3" s="564"/>
      <c r="F3" s="564"/>
      <c r="G3" s="564"/>
      <c r="H3" s="564"/>
      <c r="I3" s="351"/>
    </row>
    <row r="4" spans="1:9" ht="15" x14ac:dyDescent="0.25">
      <c r="A4" s="5" t="s">
        <v>358</v>
      </c>
      <c r="B4" s="565"/>
      <c r="C4" s="566"/>
      <c r="D4" s="567"/>
      <c r="E4" s="568"/>
      <c r="F4" s="569"/>
      <c r="G4" s="595"/>
      <c r="H4" s="566" t="s">
        <v>306</v>
      </c>
      <c r="I4" s="134">
        <v>0.23380000000000001</v>
      </c>
    </row>
    <row r="5" spans="1:9" ht="15" x14ac:dyDescent="0.25">
      <c r="A5" s="10" t="s">
        <v>359</v>
      </c>
      <c r="B5" s="573"/>
      <c r="C5" s="573"/>
      <c r="D5" s="573"/>
      <c r="E5" s="573"/>
      <c r="F5" s="573"/>
      <c r="G5" s="596"/>
      <c r="H5" s="597" t="s">
        <v>307</v>
      </c>
      <c r="I5" s="135" t="s">
        <v>876</v>
      </c>
    </row>
    <row r="6" spans="1:9" ht="15" x14ac:dyDescent="0.25">
      <c r="A6" s="13" t="s">
        <v>315</v>
      </c>
      <c r="B6" s="577"/>
      <c r="C6" s="566"/>
      <c r="D6" s="567"/>
      <c r="E6" s="568"/>
      <c r="F6" s="578"/>
      <c r="G6" s="566"/>
      <c r="H6" s="15" t="s">
        <v>322</v>
      </c>
      <c r="I6" s="136">
        <f>'Orçamento Sintético'!I811</f>
        <v>17120100.93</v>
      </c>
    </row>
    <row r="7" spans="1:9" ht="15.6" thickBot="1" x14ac:dyDescent="0.3">
      <c r="A7" s="354"/>
      <c r="B7" s="580"/>
      <c r="C7" s="581"/>
      <c r="D7" s="582"/>
      <c r="E7" s="583"/>
      <c r="F7" s="584"/>
      <c r="G7" s="598"/>
      <c r="H7" s="15" t="s">
        <v>309</v>
      </c>
      <c r="I7" s="137">
        <v>46141</v>
      </c>
    </row>
    <row r="8" spans="1:9" ht="18" thickBot="1" x14ac:dyDescent="0.3">
      <c r="A8" s="559" t="s">
        <v>338</v>
      </c>
      <c r="B8" s="560"/>
      <c r="C8" s="560"/>
      <c r="D8" s="560"/>
      <c r="E8" s="560"/>
      <c r="F8" s="560"/>
      <c r="G8" s="560"/>
      <c r="H8" s="560"/>
      <c r="I8" s="561"/>
    </row>
    <row r="9" spans="1:9" ht="40.200000000000003" thickBot="1" x14ac:dyDescent="0.3">
      <c r="A9" s="618" t="s">
        <v>328</v>
      </c>
      <c r="B9" s="619" t="s">
        <v>95</v>
      </c>
      <c r="C9" s="619" t="s">
        <v>329</v>
      </c>
      <c r="D9" s="620" t="s">
        <v>330</v>
      </c>
      <c r="E9" s="621" t="s">
        <v>331</v>
      </c>
      <c r="F9" s="622" t="s">
        <v>332</v>
      </c>
      <c r="G9" s="623" t="s">
        <v>333</v>
      </c>
      <c r="H9" s="624" t="s">
        <v>337</v>
      </c>
      <c r="I9" s="625" t="s">
        <v>334</v>
      </c>
    </row>
    <row r="10" spans="1:9" ht="39.6" x14ac:dyDescent="0.25">
      <c r="A10" s="612" t="s">
        <v>340</v>
      </c>
      <c r="B10" s="613" t="s">
        <v>54</v>
      </c>
      <c r="C10" s="614" t="s">
        <v>15</v>
      </c>
      <c r="D10" s="614" t="s">
        <v>55</v>
      </c>
      <c r="E10" s="615" t="s">
        <v>335</v>
      </c>
      <c r="F10" s="616">
        <f>'Orçamento Sintético'!F25+'Orçamento Sintético'!F48+'Orçamento Sintético'!F71+'Orçamento Sintético'!F91+'Orçamento Sintético'!F108+'Orçamento Sintético'!F128+'Orçamento Sintético'!F149+'Orçamento Sintético'!F170+'Orçamento Sintético'!F191+'Orçamento Sintético'!F208+'Orçamento Sintético'!F229+'Orçamento Sintético'!F250+'Orçamento Sintético'!F267+'Orçamento Sintético'!F287+'Orçamento Sintético'!F308+'Orçamento Sintético'!F331+'Orçamento Sintético'!F352+'Orçamento Sintético'!F368+'Orçamento Sintético'!F384+'Orçamento Sintético'!F406+'Orçamento Sintético'!F426+'Orçamento Sintético'!F449+'Orçamento Sintético'!F465+'Orçamento Sintético'!F486+'Orçamento Sintético'!F508+'Orçamento Sintético'!F533+'Orçamento Sintético'!F554+'Orçamento Sintético'!F576+'Orçamento Sintético'!F597+'Orçamento Sintético'!F617+'Orçamento Sintético'!F638+'Orçamento Sintético'!F659+'Orçamento Sintético'!F680+'Orçamento Sintético'!F703+'Orçamento Sintético'!F727+'Orçamento Sintético'!F744+'Orçamento Sintético'!F761+'Orçamento Sintético'!F784+'Orçamento Sintético'!F805</f>
        <v>65652.499999999985</v>
      </c>
      <c r="G10" s="617">
        <f>(F10*138.65)/'Orçamento Sintético'!I811</f>
        <v>0.53169774887536236</v>
      </c>
      <c r="H10" s="324">
        <f>ROUND(F10*25%,2)</f>
        <v>16413.13</v>
      </c>
      <c r="I10" s="131" t="s">
        <v>336</v>
      </c>
    </row>
    <row r="11" spans="1:9" ht="52.8" x14ac:dyDescent="0.25">
      <c r="A11" s="132" t="s">
        <v>339</v>
      </c>
      <c r="B11" s="138" t="s">
        <v>38</v>
      </c>
      <c r="C11" s="139" t="s">
        <v>39</v>
      </c>
      <c r="D11" s="139" t="s">
        <v>40</v>
      </c>
      <c r="E11" s="340" t="s">
        <v>41</v>
      </c>
      <c r="F11" s="331">
        <f>'Orçamento Sintético'!F19+'Orçamento Sintético'!F40+'Orçamento Sintético'!F63+'Orçamento Sintético'!F85+'Orçamento Sintético'!F106+'Orçamento Sintético'!F122+'Orçamento Sintético'!F143+'Orçamento Sintético'!F164+'Orçamento Sintético'!F185+'Orçamento Sintético'!F206+'Orçamento Sintético'!F223+'Orçamento Sintético'!F244+'Orçamento Sintético'!F265+'Orçamento Sintético'!F281+'Orçamento Sintético'!F302+'Orçamento Sintético'!F323+'Orçamento Sintético'!F346+'Orçamento Sintético'!F366+'Orçamento Sintético'!F382+'Orçamento Sintético'!F398+'Orçamento Sintético'!F420+'Orçamento Sintético'!F441+'Orçamento Sintético'!F463+'Orçamento Sintético'!F480+'Orçamento Sintético'!F500+'Orçamento Sintético'!F526+'Orçamento Sintético'!F548+'Orçamento Sintético'!F569+'Orçamento Sintético'!F591+'Orçamento Sintético'!F611+'Orçamento Sintético'!F632+'Orçamento Sintético'!F653+'Orçamento Sintético'!F674+'Orçamento Sintético'!F695+'Orçamento Sintético'!F721+'Orçamento Sintético'!F742+'Orçamento Sintético'!F759+'Orçamento Sintético'!F776+'Orçamento Sintético'!F798</f>
        <v>22845.260000000002</v>
      </c>
      <c r="G11" s="611">
        <f>(F11*91.88)/'Orçamento Sintético'!I811</f>
        <v>0.12260573096983489</v>
      </c>
      <c r="H11" s="332">
        <f t="shared" ref="H11" si="0">ROUND(F11*25%,2)</f>
        <v>5711.32</v>
      </c>
      <c r="I11" s="341" t="s">
        <v>336</v>
      </c>
    </row>
    <row r="12" spans="1:9" ht="66.599999999999994" thickBot="1" x14ac:dyDescent="0.3">
      <c r="A12" s="333" t="s">
        <v>425</v>
      </c>
      <c r="B12" s="179" t="s">
        <v>313</v>
      </c>
      <c r="C12" s="179" t="s">
        <v>15</v>
      </c>
      <c r="D12" s="179" t="s">
        <v>314</v>
      </c>
      <c r="E12" s="352" t="s">
        <v>41</v>
      </c>
      <c r="F12" s="334">
        <f>'Orçamento Sintético'!F21+'Orçamento Sintético'!F42+'Orçamento Sintético'!F87+'Orçamento Sintético'!F124+'Orçamento Sintético'!F145+'Orçamento Sintético'!F187+'Orçamento Sintético'!F225+'Orçamento Sintético'!F283*'Orçamento Sintético'!F304+'Orçamento Sintético'!F325+'Orçamento Sintético'!F348+'Orçamento Sintético'!F400+'Orçamento Sintético'!F443+'Orçamento Sintético'!F482+'Orçamento Sintético'!F502+'Orçamento Sintético'!F550+'Orçamento Sintético'!F571+'Orçamento Sintético'!F593+'Orçamento Sintético'!F613+'Orçamento Sintético'!F634+'Orçamento Sintético'!F655+'Orçamento Sintético'!F676+'Orçamento Sintético'!F698+'Orçamento Sintético'!F723+'Orçamento Sintético'!F778+'Orçamento Sintético'!F800</f>
        <v>4543</v>
      </c>
      <c r="G12" s="610">
        <f>(F12*365.71)/'Orçamento Sintético'!I811</f>
        <v>9.7045019582136294E-2</v>
      </c>
      <c r="H12" s="325">
        <f t="shared" ref="H12" si="1">ROUND(F12*25%,2)</f>
        <v>1135.75</v>
      </c>
      <c r="I12" s="133" t="s">
        <v>336</v>
      </c>
    </row>
  </sheetData>
  <mergeCells count="3">
    <mergeCell ref="A1:I1"/>
    <mergeCell ref="A2:I2"/>
    <mergeCell ref="A8:I8"/>
  </mergeCells>
  <conditionalFormatting sqref="F9">
    <cfRule type="cellIs" dxfId="1" priority="2" stopIfTrue="1" operator="equal">
      <formula>0</formula>
    </cfRule>
  </conditionalFormatting>
  <conditionalFormatting sqref="H9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 DA OBRA</vt:lpstr>
      <vt:lpstr>Orçamento Sintético</vt:lpstr>
      <vt:lpstr>MEMÓRIA DE CÁLCULO</vt:lpstr>
      <vt:lpstr>CRONOGRAMA</vt:lpstr>
      <vt:lpstr>BDI</vt:lpstr>
      <vt:lpstr>PCU</vt:lpstr>
      <vt:lpstr>ENCARGOS SOCIAIS</vt:lpstr>
      <vt:lpstr>MAIOR RELEVANCIA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Talnei Ferreira</cp:lastModifiedBy>
  <cp:revision>0</cp:revision>
  <cp:lastPrinted>2026-06-03T13:11:42Z</cp:lastPrinted>
  <dcterms:created xsi:type="dcterms:W3CDTF">2026-01-15T11:12:06Z</dcterms:created>
  <dcterms:modified xsi:type="dcterms:W3CDTF">2026-06-10T13:38:03Z</dcterms:modified>
</cp:coreProperties>
</file>