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Z:\UNIDADES_REGIONAIS\URSP\COAFI\NOVA PASTA COAFI 2020.05\NOVAS CONTRATAÇÕES\2 - DISPENSAS DE LICITAÇÃO\2026\MANUTENÇÃO DOS EXTINTORES\Pesquisa de preços\"/>
    </mc:Choice>
  </mc:AlternateContent>
  <xr:revisionPtr revIDLastSave="0" documentId="13_ncr:1_{42D0771B-BE86-4665-ACEC-25ECD8BA8A10}" xr6:coauthVersionLast="47" xr6:coauthVersionMax="47" xr10:uidLastSave="{00000000-0000-0000-0000-000000000000}"/>
  <bookViews>
    <workbookView xWindow="28680" yWindow="1830" windowWidth="29040" windowHeight="15720" activeTab="2" xr2:uid="{00000000-000D-0000-FFFF-FFFF00000000}"/>
  </bookViews>
  <sheets>
    <sheet name="Levantamento" sheetId="2" r:id="rId1"/>
    <sheet name="Fornecedores" sheetId="1" r:id="rId2"/>
    <sheet name="Mapa Comparativo de Preços" sheetId="3" r:id="rId3"/>
  </sheets>
  <definedNames>
    <definedName name="_xlnm._FilterDatabase" localSheetId="1" hidden="1">Fornecedores!$A$2:$F$17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9" i="3" l="1"/>
  <c r="W27" i="3"/>
  <c r="W26" i="3"/>
  <c r="W25" i="3"/>
  <c r="W24" i="3"/>
  <c r="V27" i="3"/>
  <c r="V26" i="3"/>
  <c r="V24" i="3"/>
  <c r="V25" i="3"/>
  <c r="U27" i="3"/>
  <c r="U26" i="3"/>
  <c r="U25" i="3"/>
  <c r="U24" i="3"/>
  <c r="T27" i="3"/>
  <c r="T26" i="3"/>
  <c r="T25" i="3"/>
  <c r="T24" i="3"/>
  <c r="S27" i="3"/>
  <c r="S26" i="3"/>
  <c r="S25" i="3"/>
  <c r="S24" i="3"/>
  <c r="R27" i="3"/>
  <c r="R26" i="3"/>
  <c r="R25" i="3"/>
  <c r="R24" i="3"/>
  <c r="Q24" i="3"/>
  <c r="O24" i="3"/>
  <c r="M24" i="3"/>
  <c r="K24" i="3"/>
  <c r="I24" i="3"/>
  <c r="G24" i="3"/>
  <c r="Q27" i="3"/>
  <c r="Q26" i="3"/>
  <c r="Q25" i="3"/>
  <c r="O27" i="3"/>
  <c r="O26" i="3"/>
  <c r="O25" i="3"/>
  <c r="M27" i="3"/>
  <c r="M26" i="3"/>
  <c r="M25" i="3"/>
  <c r="K25" i="3"/>
  <c r="K26" i="3"/>
  <c r="K27" i="3"/>
  <c r="I25" i="3"/>
  <c r="I26" i="3"/>
  <c r="I27" i="3"/>
  <c r="G27" i="3"/>
  <c r="G26" i="3"/>
  <c r="G25" i="3"/>
  <c r="E29" i="3"/>
  <c r="N29" i="3" l="1"/>
  <c r="J29" i="3"/>
  <c r="L29" i="3"/>
  <c r="H29" i="3"/>
  <c r="F29" i="3"/>
  <c r="P29" i="3" l="1"/>
</calcChain>
</file>

<file path=xl/sharedStrings.xml><?xml version="1.0" encoding="utf-8"?>
<sst xmlns="http://schemas.openxmlformats.org/spreadsheetml/2006/main" count="353" uniqueCount="156">
  <si>
    <t>ITEM</t>
  </si>
  <si>
    <t>QUANTIDADE</t>
  </si>
  <si>
    <t>Lista de fornecedores Pesquisados</t>
  </si>
  <si>
    <t>Item</t>
  </si>
  <si>
    <t>CNPJ</t>
  </si>
  <si>
    <t>Nome</t>
  </si>
  <si>
    <t>Telefone</t>
  </si>
  <si>
    <t>E-mail</t>
  </si>
  <si>
    <t>Resposta</t>
  </si>
  <si>
    <t>QUADRO RESUMO PESQUISA DE PREÇOS: COMPRAS NET</t>
  </si>
  <si>
    <t>CATSER</t>
  </si>
  <si>
    <t>VALOR UNITÁRIO</t>
  </si>
  <si>
    <t>VALOR TOTAL</t>
  </si>
  <si>
    <t>MÉDIA</t>
  </si>
  <si>
    <t>DESVIO PADRÃO</t>
  </si>
  <si>
    <t>COEFICIENTE DE VARIAÇÃO (%)</t>
  </si>
  <si>
    <t>MEDIANA</t>
  </si>
  <si>
    <t>MÉDIA OU MEDIANA</t>
  </si>
  <si>
    <t>VALOR ESTIMATIVO PARA A CONTRATAÇÃO</t>
  </si>
  <si>
    <t>Não Respondeu</t>
  </si>
  <si>
    <t>PATRIMONIO</t>
  </si>
  <si>
    <t>TIPO</t>
  </si>
  <si>
    <t>LOCAL</t>
  </si>
  <si>
    <t>DATA DE VENCIMENTO</t>
  </si>
  <si>
    <t>BC C0²</t>
  </si>
  <si>
    <t>ARQUIVO</t>
  </si>
  <si>
    <t>ABC</t>
  </si>
  <si>
    <t>SÃO JOSÉ DOS CAMPOS</t>
  </si>
  <si>
    <t>BC pó pressurizado</t>
  </si>
  <si>
    <t>CASCAVEL</t>
  </si>
  <si>
    <t>ESREGFIS -CWB</t>
  </si>
  <si>
    <t>ESFIS-RAO</t>
  </si>
  <si>
    <t>BC  pó pressurizado</t>
  </si>
  <si>
    <t>FOZ IGUAÇU</t>
  </si>
  <si>
    <t>LONDRINA</t>
  </si>
  <si>
    <t>LINS</t>
  </si>
  <si>
    <t>ROSEIRA</t>
  </si>
  <si>
    <t>ESREGROD/SP</t>
  </si>
  <si>
    <t>ESFER-CAMP</t>
  </si>
  <si>
    <t>REGISTRO/ARQUIVO</t>
  </si>
  <si>
    <t>COLOG/SP</t>
  </si>
  <si>
    <t>ÁGUA</t>
  </si>
  <si>
    <t>BARRA FUNDA</t>
  </si>
  <si>
    <t>TIETE</t>
  </si>
  <si>
    <t>ESCRITÓRIOS DE FISCALIZAÇÃO</t>
  </si>
  <si>
    <t>*Movimentação de extintores: 1 de Cascavel, 1 de Foz e 1 de Londrina</t>
  </si>
  <si>
    <t>*BC pó pressurizado</t>
  </si>
  <si>
    <t>*Substituir por um de Cascavel</t>
  </si>
  <si>
    <t>13.231.135/0001-00</t>
  </si>
  <si>
    <t>07.532.150/0001-95</t>
  </si>
  <si>
    <t>21.205.134/0001-19</t>
  </si>
  <si>
    <t>51.596.761/0001-99</t>
  </si>
  <si>
    <t>14.968.227/0001-30</t>
  </si>
  <si>
    <t>51.530.374/0001-50</t>
  </si>
  <si>
    <t>18.810.009/0001-23</t>
  </si>
  <si>
    <t>52.101.705/0001-07</t>
  </si>
  <si>
    <t>19.406.068/0001-01</t>
  </si>
  <si>
    <t xml:space="preserve"> 15.531.215/0001-06</t>
  </si>
  <si>
    <t>45.504.347/0001-00</t>
  </si>
  <si>
    <t>10.441.998/0001-13</t>
  </si>
  <si>
    <t>33.333.710/0001-92</t>
  </si>
  <si>
    <t>Extinsul Azevedo LTDA</t>
  </si>
  <si>
    <t>André Luiz Rossini Extintores</t>
  </si>
  <si>
    <t>CLS Exintores e Engenharia de Combate a Incendio LTDA</t>
  </si>
  <si>
    <t>Biolux do Brasil LTDA</t>
  </si>
  <si>
    <t>Fergavi Comercial LTDA</t>
  </si>
  <si>
    <t>Kps Extintores e Solucoes Contra Incendio LTDA</t>
  </si>
  <si>
    <t>Davi Fire Extintor LTDA</t>
  </si>
  <si>
    <t>Lt Quinto Manutencao de Extintores LTDA</t>
  </si>
  <si>
    <t>Barros Extintores</t>
  </si>
  <si>
    <t>Dutra extintores</t>
  </si>
  <si>
    <t>ÔNIX CAIEIRAS EXTINTORES LTDA</t>
  </si>
  <si>
    <t>MDL Extintores</t>
  </si>
  <si>
    <t>Red fire Extintores</t>
  </si>
  <si>
    <t>Ortega Equipamentos Contra Incendio Ltda</t>
  </si>
  <si>
    <t>Fireluz Comercio e Manutencao de Materiais Contra Incendio LTDA</t>
  </si>
  <si>
    <t>(16) 3262-4209, (16) 3262-7551</t>
  </si>
  <si>
    <t>(14) 3641-1424, (14) 3622-9504, (14) 3622-9554, (14) 99876-8515</t>
  </si>
  <si>
    <t>(11) 4513-5929, (11) 4544-5951, (11) 4546-4488, (11) 98553-4057</t>
  </si>
  <si>
    <t>(11) 4219-0587, (11) 94003-4261</t>
  </si>
  <si>
    <t>(11) 4301-7249, (11) 4301-5273, (11) 4301-7251, (11) 4301-7253</t>
  </si>
  <si>
    <t>(11) 4126-1500, (11) 2055-5306, (11) 2055-5307</t>
  </si>
  <si>
    <t>(11) 99999-9999, (11) 5844-9955</t>
  </si>
  <si>
    <t>(11) 8876-7373, (11) 3696-7027</t>
  </si>
  <si>
    <t>11 99159-5897</t>
  </si>
  <si>
    <t>(11) 2579-0366</t>
  </si>
  <si>
    <t>(11) 97859-3196</t>
  </si>
  <si>
    <t>(11) 2382-1911</t>
  </si>
  <si>
    <t>4399-1214</t>
  </si>
  <si>
    <t>(11) 2338-3777</t>
  </si>
  <si>
    <t>(11)4220-5009</t>
  </si>
  <si>
    <t>jlccontab@yahoo.com.br</t>
  </si>
  <si>
    <t>mf@bionet.com.br</t>
  </si>
  <si>
    <t>licitacao@clsextintores.com.br</t>
  </si>
  <si>
    <t>amaropedro.campos@gmail.com</t>
  </si>
  <si>
    <t>fergavi@terra.com.br</t>
  </si>
  <si>
    <t>kpsextintores@gmail.com</t>
  </si>
  <si>
    <t>davi@daviextintores.com.br</t>
  </si>
  <si>
    <t>andre@hyppofire.com.br</t>
  </si>
  <si>
    <t>Barrosextintores@gmail.com</t>
  </si>
  <si>
    <t>extintoresdutra@gmail.com</t>
  </si>
  <si>
    <t>caieirasextintores@gmail.com</t>
  </si>
  <si>
    <t>vendas@mdlextintores.com.br</t>
  </si>
  <si>
    <t>redfire@redfirex.com.br</t>
  </si>
  <si>
    <t>contato@ortegaextintores.com.br</t>
  </si>
  <si>
    <t>adm@fireluz.com.br</t>
  </si>
  <si>
    <t>65.461.157/0001-60</t>
  </si>
  <si>
    <t>31.371.978/0002-74</t>
  </si>
  <si>
    <t>Encaminhou proposta</t>
  </si>
  <si>
    <t>DESCRIÇÃO</t>
  </si>
  <si>
    <r>
      <t xml:space="preserve">Extintor de incêndio - tipo </t>
    </r>
    <r>
      <rPr>
        <b/>
        <sz val="10"/>
        <color rgb="FF000000"/>
        <rFont val="Calibri Light"/>
        <family val="2"/>
      </rPr>
      <t>ABC</t>
    </r>
    <r>
      <rPr>
        <sz val="10"/>
        <color rgb="FF000000"/>
        <rFont val="Calibri Light"/>
        <family val="2"/>
      </rPr>
      <t xml:space="preserve"> pó químico - capacidade de carga 6kg</t>
    </r>
  </si>
  <si>
    <r>
      <t xml:space="preserve">Extintor de incêndio - tipo </t>
    </r>
    <r>
      <rPr>
        <b/>
        <sz val="10"/>
        <color rgb="FF000000"/>
        <rFont val="Calibri Light"/>
        <family val="2"/>
      </rPr>
      <t>BC pó químico</t>
    </r>
    <r>
      <rPr>
        <sz val="10"/>
        <color rgb="FF000000"/>
        <rFont val="Calibri Light"/>
        <family val="2"/>
      </rPr>
      <t xml:space="preserve"> - capacidade de carga 6kg</t>
    </r>
  </si>
  <si>
    <r>
      <t xml:space="preserve">Extintor de incêndio - tipo </t>
    </r>
    <r>
      <rPr>
        <b/>
        <sz val="10"/>
        <color rgb="FF000000"/>
        <rFont val="Calibri Light"/>
        <family val="2"/>
      </rPr>
      <t>BC - CO²</t>
    </r>
    <r>
      <rPr>
        <sz val="10"/>
        <color rgb="FF000000"/>
        <rFont val="Calibri Light"/>
        <family val="2"/>
      </rPr>
      <t xml:space="preserve"> - capacidade de carga de 6kg</t>
    </r>
  </si>
  <si>
    <r>
      <t xml:space="preserve">Extintor de incêndio - tipo </t>
    </r>
    <r>
      <rPr>
        <b/>
        <sz val="10"/>
        <color rgb="FF000000"/>
        <rFont val="Calibri Light"/>
        <family val="2"/>
      </rPr>
      <t xml:space="preserve">A água </t>
    </r>
    <r>
      <rPr>
        <sz val="10"/>
        <color rgb="FF000000"/>
        <rFont val="Calibri Light"/>
        <family val="2"/>
      </rPr>
      <t>- capacidade de carga de 10L</t>
    </r>
  </si>
  <si>
    <t>TOTAL</t>
  </si>
  <si>
    <t>EXTINTORES FIRELUZ
CNPJ: 33.333.710/0001-92</t>
  </si>
  <si>
    <t>BARROS EXTINTORES LTDA
CNPJ: 65.461.157/0001-60</t>
  </si>
  <si>
    <t>MDL EXTINTORES
CNPJ: 15.531.215/0001-06</t>
  </si>
  <si>
    <t>UNIDADE</t>
  </si>
  <si>
    <t>PREÇO UNITÁRIO</t>
  </si>
  <si>
    <t>DATA</t>
  </si>
  <si>
    <t>MAPA COMPARATIVO DE PREÇOS - COORDENAÇÃO REGIONAL DE APOIO LOGÍSTICO DE SÃO PAULO - SP
DL - PROCESSO SEI Nº 50500.022014/2026-69 - MANUTENÇÃO DE EXTINTORES</t>
  </si>
  <si>
    <t>CONSELHO REGIONAL DE EDUCAÇAO FISICA 4A - SP</t>
  </si>
  <si>
    <t>ESP-SECRETARIA DA SEGURANCA PUBLICA</t>
  </si>
  <si>
    <t>ESP-UNIVERSIDADE DE SAO PAULO - USP</t>
  </si>
  <si>
    <t>ÓRGÃO</t>
  </si>
  <si>
    <t>FORNECEDOR</t>
  </si>
  <si>
    <t>HYPPOFIRE LT QUINTO MANUTENÇÃO DE EXTINTORES LTDA
CNPJ: 52.101.705/0001-07</t>
  </si>
  <si>
    <t>ORTEGA EXTINTORES CNPJ: 10.441.998/0001-13</t>
  </si>
  <si>
    <t>DUTRA EXTINTORES - F &amp; G DE ITATIAIA EXTINTORES EIRELI
CNPJ: 31.371.978/0002-74</t>
  </si>
  <si>
    <t>PESQUISA DE PREÇOS: FORNECEDORES</t>
  </si>
  <si>
    <t>COMPÕE</t>
  </si>
  <si>
    <t>Extintor de incêndio - tipo ABC pó químico - capacidade de carga 6kg</t>
  </si>
  <si>
    <t>Extintor de incêndio - tipo BC pó químico - capacidade de carga 6kg</t>
  </si>
  <si>
    <t>Extintor de incêndio - tipo BC - CO² - capacidade de carga de 6kg</t>
  </si>
  <si>
    <t>Extintor de incêndio - tipo A água - capacidade de carga de 10L</t>
  </si>
  <si>
    <t>OBSERVAÇÃO</t>
  </si>
  <si>
    <t>Sem similaridade</t>
  </si>
  <si>
    <t xml:space="preserve">	CONSELHO REGIONAL DE EDUCAÇAO FISICA 4A - SP</t>
  </si>
  <si>
    <t>ADESEG COMERCIO E SERVICOS DE SEGURANCA DO TRABALHO LTDA</t>
  </si>
  <si>
    <t>Unidade</t>
  </si>
  <si>
    <t>Não</t>
  </si>
  <si>
    <t>KPS EXTINTORES E SOLUCOES CONTRA INCENDIO LTDA</t>
  </si>
  <si>
    <t>FDM EXTINTORES E GASES LTDA</t>
  </si>
  <si>
    <t>CONSELHO REGIONAL DE BIOLOGIA 1 REG.-SP/MT/MS</t>
  </si>
  <si>
    <t xml:space="preserve">	COMANDO DO EXERCITO</t>
  </si>
  <si>
    <t>CAIO ALBERGARIA RESSIO</t>
  </si>
  <si>
    <t xml:space="preserve">	ESP-SECRETARIA ADMINISTRACAO PENITENCIARIA</t>
  </si>
  <si>
    <t>SUDASEG COMERCIO E SERVICOS LTDA</t>
  </si>
  <si>
    <t xml:space="preserve">	PMSP-SECRETARIA MUNICIPAL DE ESPORTES E LAZER</t>
  </si>
  <si>
    <t xml:space="preserve">	INSTITUTO DO PATRIMONIO HIST. E ART. NACIONAL</t>
  </si>
  <si>
    <t>CLS EXTINTORES E ENGENHARIA DE COMBATE A INCENDIO LTDA</t>
  </si>
  <si>
    <t>MARIA SALETE DONA BERNARDI FAVALLE</t>
  </si>
  <si>
    <t xml:space="preserve">	ESP-SECRETARIA DA SEGURANCA PUBLICA</t>
  </si>
  <si>
    <t>R$ 30,00 serviço // R$ 40,00 FRETE</t>
  </si>
  <si>
    <t>*Os valores significativamente inferiores aos demais preços pesquisados foram desconsiderados na composição da estimativa, nos termos da IN SEGES/ME nº 65/2021, conforme justificativas registradas no Relatório de Pesquisa de Preços nº 39/2026.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</si>
</sst>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11"/>
      <color theme="1"/>
      <name val="Calibri Light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color rgb="FF000000"/>
      <name val="Aptos Narrow"/>
      <family val="2"/>
    </font>
    <font>
      <sz val="11"/>
      <color rgb="FF00B050"/>
      <name val="Calibri"/>
      <family val="2"/>
      <scheme val="minor"/>
    </font>
    <font>
      <strike/>
      <sz val="10"/>
      <color rgb="FFFF0000"/>
      <name val="Calibri Light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0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4" fontId="6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4" fontId="6" fillId="5" borderId="1" xfId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7" fontId="11" fillId="0" borderId="1" xfId="0" applyNumberFormat="1" applyFont="1" applyBorder="1" applyAlignment="1">
      <alignment horizontal="center" vertical="center"/>
    </xf>
    <xf numFmtId="17" fontId="11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17" fontId="12" fillId="3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3" fillId="9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4" fontId="8" fillId="7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44" fontId="8" fillId="11" borderId="1" xfId="0" applyNumberFormat="1" applyFont="1" applyFill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14" fontId="8" fillId="3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4" fontId="7" fillId="8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 wrapText="1"/>
    </xf>
    <xf numFmtId="44" fontId="8" fillId="12" borderId="1" xfId="0" applyNumberFormat="1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wrapText="1"/>
    </xf>
    <xf numFmtId="44" fontId="8" fillId="13" borderId="1" xfId="0" applyNumberFormat="1" applyFont="1" applyFill="1" applyBorder="1" applyAlignment="1">
      <alignment horizontal="center" vertical="center"/>
    </xf>
    <xf numFmtId="44" fontId="6" fillId="3" borderId="0" xfId="0" applyNumberFormat="1" applyFont="1" applyFill="1" applyAlignment="1">
      <alignment vertical="center"/>
    </xf>
    <xf numFmtId="44" fontId="6" fillId="3" borderId="1" xfId="0" applyNumberFormat="1" applyFont="1" applyFill="1" applyBorder="1" applyAlignment="1">
      <alignment vertical="center"/>
    </xf>
    <xf numFmtId="44" fontId="8" fillId="3" borderId="0" xfId="3" applyFont="1" applyFill="1" applyBorder="1" applyAlignment="1">
      <alignment vertical="center" wrapText="1"/>
    </xf>
    <xf numFmtId="10" fontId="6" fillId="0" borderId="1" xfId="2" applyNumberFormat="1" applyFont="1" applyBorder="1" applyAlignment="1">
      <alignment horizontal="center" vertical="center"/>
    </xf>
    <xf numFmtId="44" fontId="15" fillId="7" borderId="1" xfId="0" applyNumberFormat="1" applyFont="1" applyFill="1" applyBorder="1" applyAlignment="1">
      <alignment horizontal="center" vertical="center"/>
    </xf>
    <xf numFmtId="44" fontId="15" fillId="11" borderId="1" xfId="0" applyNumberFormat="1" applyFont="1" applyFill="1" applyBorder="1" applyAlignment="1">
      <alignment horizontal="center" vertical="center"/>
    </xf>
    <xf numFmtId="44" fontId="15" fillId="13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44" fontId="8" fillId="2" borderId="7" xfId="0" applyNumberFormat="1" applyFont="1" applyFill="1" applyBorder="1" applyAlignment="1">
      <alignment horizontal="center" vertical="center"/>
    </xf>
    <xf numFmtId="44" fontId="8" fillId="2" borderId="6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164" fontId="9" fillId="11" borderId="1" xfId="0" applyNumberFormat="1" applyFont="1" applyFill="1" applyBorder="1" applyAlignment="1">
      <alignment horizontal="center" vertical="center"/>
    </xf>
    <xf numFmtId="44" fontId="8" fillId="11" borderId="1" xfId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8" fillId="3" borderId="10" xfId="0" applyNumberFormat="1" applyFont="1" applyFill="1" applyBorder="1" applyAlignment="1">
      <alignment horizontal="center" vertical="center" wrapText="1"/>
    </xf>
    <xf numFmtId="4" fontId="8" fillId="3" borderId="1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44" fontId="6" fillId="6" borderId="1" xfId="0" applyNumberFormat="1" applyFont="1" applyFill="1" applyBorder="1" applyAlignment="1">
      <alignment horizontal="center" vertical="center"/>
    </xf>
    <xf numFmtId="44" fontId="6" fillId="5" borderId="1" xfId="1" applyFont="1" applyFill="1" applyBorder="1" applyAlignment="1">
      <alignment horizontal="center" vertical="center"/>
    </xf>
    <xf numFmtId="1" fontId="3" fillId="9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4" fontId="9" fillId="5" borderId="1" xfId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44" fontId="8" fillId="12" borderId="1" xfId="0" applyNumberFormat="1" applyFont="1" applyFill="1" applyBorder="1" applyAlignment="1">
      <alignment horizontal="center" vertical="center"/>
    </xf>
    <xf numFmtId="44" fontId="8" fillId="12" borderId="1" xfId="1" applyFont="1" applyFill="1" applyBorder="1" applyAlignment="1">
      <alignment horizontal="center" vertical="center"/>
    </xf>
    <xf numFmtId="164" fontId="7" fillId="12" borderId="1" xfId="1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10" fontId="6" fillId="0" borderId="1" xfId="2" applyNumberFormat="1" applyFont="1" applyBorder="1" applyAlignment="1">
      <alignment horizontal="center" vertical="center"/>
    </xf>
    <xf numFmtId="164" fontId="7" fillId="8" borderId="1" xfId="0" applyNumberFormat="1" applyFont="1" applyFill="1" applyBorder="1" applyAlignment="1">
      <alignment horizontal="center" vertical="center"/>
    </xf>
    <xf numFmtId="164" fontId="7" fillId="13" borderId="1" xfId="1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44" fontId="8" fillId="13" borderId="1" xfId="0" applyNumberFormat="1" applyFont="1" applyFill="1" applyBorder="1" applyAlignment="1">
      <alignment horizontal="center" vertical="center"/>
    </xf>
    <xf numFmtId="44" fontId="8" fillId="13" borderId="1" xfId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8" fillId="3" borderId="1" xfId="3" applyNumberFormat="1" applyFont="1" applyFill="1" applyBorder="1" applyAlignment="1">
      <alignment horizontal="center" vertical="center" wrapText="1"/>
    </xf>
    <xf numFmtId="44" fontId="8" fillId="3" borderId="1" xfId="3" applyNumberFormat="1" applyFont="1" applyFill="1" applyBorder="1" applyAlignment="1">
      <alignment horizontal="center" vertical="center" wrapText="1"/>
    </xf>
  </cellXfs>
  <cellStyles count="4">
    <cellStyle name="Moeda" xfId="1" builtinId="4"/>
    <cellStyle name="Moeda 3" xfId="3" xr:uid="{C8468026-A37E-401D-88DC-0B876B09B14A}"/>
    <cellStyle name="Normal" xfId="0" builtinId="0"/>
    <cellStyle name="Porcentagem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34F1E-6F03-4D43-A5E4-FE6C614B505F}">
  <dimension ref="A1:K63"/>
  <sheetViews>
    <sheetView showGridLines="0" workbookViewId="0">
      <selection activeCell="K27" sqref="K27"/>
    </sheetView>
  </sheetViews>
  <sheetFormatPr defaultRowHeight="15" x14ac:dyDescent="0.25"/>
  <cols>
    <col min="1" max="1" width="14.5703125" style="2" bestFit="1" customWidth="1"/>
    <col min="2" max="2" width="18.7109375" style="2" bestFit="1" customWidth="1"/>
    <col min="3" max="3" width="14.5703125" style="2" bestFit="1" customWidth="1"/>
    <col min="4" max="4" width="18.85546875" style="2" bestFit="1" customWidth="1"/>
    <col min="5" max="5" width="24" style="2" bestFit="1" customWidth="1"/>
    <col min="6" max="6" width="12.42578125" style="2" customWidth="1"/>
    <col min="7" max="7" width="14.5703125" style="2" bestFit="1" customWidth="1"/>
    <col min="8" max="8" width="18.140625" style="2" bestFit="1" customWidth="1"/>
    <col min="9" max="9" width="14.5703125" style="2" bestFit="1" customWidth="1"/>
    <col min="10" max="10" width="21.85546875" style="2" bestFit="1" customWidth="1"/>
    <col min="11" max="11" width="24" style="2" bestFit="1" customWidth="1"/>
    <col min="12" max="16384" width="9.140625" style="2"/>
  </cols>
  <sheetData>
    <row r="1" spans="1:11" x14ac:dyDescent="0.25">
      <c r="A1" s="99" t="s">
        <v>40</v>
      </c>
      <c r="B1" s="99"/>
      <c r="C1" s="99"/>
      <c r="D1" s="99"/>
      <c r="E1" s="99"/>
      <c r="F1" s="14"/>
      <c r="G1" s="99" t="s">
        <v>44</v>
      </c>
      <c r="H1" s="99"/>
      <c r="I1" s="99"/>
      <c r="J1" s="99"/>
      <c r="K1" s="99"/>
    </row>
    <row r="2" spans="1:11" x14ac:dyDescent="0.25">
      <c r="A2" s="22" t="s">
        <v>20</v>
      </c>
      <c r="B2" s="22" t="s">
        <v>21</v>
      </c>
      <c r="C2" s="22" t="s">
        <v>1</v>
      </c>
      <c r="D2" s="22" t="s">
        <v>22</v>
      </c>
      <c r="E2" s="22" t="s">
        <v>23</v>
      </c>
      <c r="F2" s="14"/>
      <c r="G2" s="22" t="s">
        <v>20</v>
      </c>
      <c r="H2" s="22" t="s">
        <v>21</v>
      </c>
      <c r="I2" s="22" t="s">
        <v>1</v>
      </c>
      <c r="J2" s="22" t="s">
        <v>22</v>
      </c>
      <c r="K2" s="22" t="s">
        <v>23</v>
      </c>
    </row>
    <row r="3" spans="1:11" x14ac:dyDescent="0.25">
      <c r="A3" s="15">
        <v>3287206</v>
      </c>
      <c r="B3" s="16" t="s">
        <v>24</v>
      </c>
      <c r="C3" s="15">
        <v>1</v>
      </c>
      <c r="D3" s="16" t="s">
        <v>25</v>
      </c>
      <c r="E3" s="17">
        <v>45323</v>
      </c>
      <c r="F3" s="14"/>
      <c r="G3" s="16">
        <v>3287457</v>
      </c>
      <c r="H3" s="16" t="s">
        <v>26</v>
      </c>
      <c r="I3" s="16">
        <v>1</v>
      </c>
      <c r="J3" s="16" t="s">
        <v>27</v>
      </c>
      <c r="K3" s="18">
        <v>46174</v>
      </c>
    </row>
    <row r="4" spans="1:11" x14ac:dyDescent="0.25">
      <c r="A4" s="15">
        <v>3287305</v>
      </c>
      <c r="B4" s="15" t="s">
        <v>26</v>
      </c>
      <c r="C4" s="15">
        <v>1</v>
      </c>
      <c r="D4" s="16" t="s">
        <v>25</v>
      </c>
      <c r="E4" s="17">
        <v>45323</v>
      </c>
      <c r="F4" s="14"/>
      <c r="G4" s="16">
        <v>3287781</v>
      </c>
      <c r="H4" s="19" t="s">
        <v>28</v>
      </c>
      <c r="I4" s="16">
        <v>1</v>
      </c>
      <c r="J4" s="16" t="s">
        <v>29</v>
      </c>
      <c r="K4" s="18">
        <v>45689</v>
      </c>
    </row>
    <row r="5" spans="1:11" x14ac:dyDescent="0.25">
      <c r="A5" s="15">
        <v>3287310</v>
      </c>
      <c r="B5" s="15" t="s">
        <v>26</v>
      </c>
      <c r="C5" s="15">
        <v>1</v>
      </c>
      <c r="D5" s="16" t="s">
        <v>25</v>
      </c>
      <c r="E5" s="17">
        <v>45323</v>
      </c>
      <c r="F5" s="14"/>
      <c r="G5" s="16">
        <v>32993081</v>
      </c>
      <c r="H5" s="19" t="s">
        <v>28</v>
      </c>
      <c r="I5" s="16">
        <v>1</v>
      </c>
      <c r="J5" s="16" t="s">
        <v>29</v>
      </c>
      <c r="K5" s="18">
        <v>46174</v>
      </c>
    </row>
    <row r="6" spans="1:11" x14ac:dyDescent="0.25">
      <c r="A6" s="15">
        <v>3287311</v>
      </c>
      <c r="B6" s="15" t="s">
        <v>26</v>
      </c>
      <c r="C6" s="15">
        <v>1</v>
      </c>
      <c r="D6" s="16" t="s">
        <v>25</v>
      </c>
      <c r="E6" s="17">
        <v>45323</v>
      </c>
      <c r="F6" s="14"/>
      <c r="G6" s="16">
        <v>3287318</v>
      </c>
      <c r="H6" s="16" t="s">
        <v>26</v>
      </c>
      <c r="I6" s="16">
        <v>1</v>
      </c>
      <c r="J6" s="16" t="s">
        <v>30</v>
      </c>
      <c r="K6" s="18">
        <v>46174</v>
      </c>
    </row>
    <row r="7" spans="1:11" x14ac:dyDescent="0.25">
      <c r="A7" s="15">
        <v>3287313</v>
      </c>
      <c r="B7" s="15" t="s">
        <v>26</v>
      </c>
      <c r="C7" s="15">
        <v>1</v>
      </c>
      <c r="D7" s="16" t="s">
        <v>25</v>
      </c>
      <c r="E7" s="17">
        <v>45323</v>
      </c>
      <c r="F7" s="14"/>
      <c r="G7" s="16">
        <v>3287780</v>
      </c>
      <c r="H7" s="19" t="s">
        <v>28</v>
      </c>
      <c r="I7" s="16">
        <v>1</v>
      </c>
      <c r="J7" s="16" t="s">
        <v>31</v>
      </c>
      <c r="K7" s="18">
        <v>45292</v>
      </c>
    </row>
    <row r="8" spans="1:11" x14ac:dyDescent="0.25">
      <c r="A8" s="15">
        <v>3287314</v>
      </c>
      <c r="B8" s="16" t="s">
        <v>46</v>
      </c>
      <c r="C8" s="15">
        <v>1</v>
      </c>
      <c r="D8" s="16" t="s">
        <v>25</v>
      </c>
      <c r="E8" s="17">
        <v>45323</v>
      </c>
      <c r="F8" s="14"/>
      <c r="G8" s="16">
        <v>3287308</v>
      </c>
      <c r="H8" s="16" t="s">
        <v>26</v>
      </c>
      <c r="I8" s="16">
        <v>1</v>
      </c>
      <c r="J8" s="16" t="s">
        <v>31</v>
      </c>
      <c r="K8" s="18">
        <v>45292</v>
      </c>
    </row>
    <row r="9" spans="1:11" x14ac:dyDescent="0.25">
      <c r="A9" s="15">
        <v>3287315</v>
      </c>
      <c r="B9" s="15" t="s">
        <v>26</v>
      </c>
      <c r="C9" s="15">
        <v>1</v>
      </c>
      <c r="D9" s="16" t="s">
        <v>25</v>
      </c>
      <c r="E9" s="17">
        <v>45323</v>
      </c>
      <c r="F9" s="14"/>
      <c r="G9" s="16">
        <v>3287782</v>
      </c>
      <c r="H9" s="16" t="s">
        <v>32</v>
      </c>
      <c r="I9" s="16">
        <v>1</v>
      </c>
      <c r="J9" s="16" t="s">
        <v>33</v>
      </c>
      <c r="K9" s="21">
        <v>46174</v>
      </c>
    </row>
    <row r="10" spans="1:11" x14ac:dyDescent="0.25">
      <c r="A10" s="15">
        <v>3287319</v>
      </c>
      <c r="B10" s="15" t="s">
        <v>26</v>
      </c>
      <c r="C10" s="15">
        <v>1</v>
      </c>
      <c r="D10" s="16" t="s">
        <v>25</v>
      </c>
      <c r="E10" s="17">
        <v>45323</v>
      </c>
      <c r="F10" s="14"/>
      <c r="G10" s="16">
        <v>3287784</v>
      </c>
      <c r="H10" s="19" t="s">
        <v>28</v>
      </c>
      <c r="I10" s="16">
        <v>1</v>
      </c>
      <c r="J10" s="16" t="s">
        <v>34</v>
      </c>
      <c r="K10" s="18">
        <v>46174</v>
      </c>
    </row>
    <row r="11" spans="1:11" x14ac:dyDescent="0.25">
      <c r="A11" s="15">
        <v>3287321</v>
      </c>
      <c r="B11" s="15" t="s">
        <v>26</v>
      </c>
      <c r="C11" s="15">
        <v>1</v>
      </c>
      <c r="D11" s="16" t="s">
        <v>25</v>
      </c>
      <c r="E11" s="17">
        <v>45323</v>
      </c>
      <c r="F11" s="14"/>
      <c r="G11" s="16">
        <v>3287204</v>
      </c>
      <c r="H11" s="16" t="s">
        <v>26</v>
      </c>
      <c r="I11" s="16">
        <v>1</v>
      </c>
      <c r="J11" s="16" t="s">
        <v>35</v>
      </c>
      <c r="K11" s="18">
        <v>46388</v>
      </c>
    </row>
    <row r="12" spans="1:11" x14ac:dyDescent="0.25">
      <c r="A12" s="15">
        <v>3287458</v>
      </c>
      <c r="B12" s="15" t="s">
        <v>26</v>
      </c>
      <c r="C12" s="15">
        <v>1</v>
      </c>
      <c r="D12" s="16" t="s">
        <v>25</v>
      </c>
      <c r="E12" s="17">
        <v>45323</v>
      </c>
      <c r="F12" s="14"/>
      <c r="G12" s="16">
        <v>3287307</v>
      </c>
      <c r="H12" s="16" t="s">
        <v>26</v>
      </c>
      <c r="I12" s="16">
        <v>1</v>
      </c>
      <c r="J12" s="16" t="s">
        <v>36</v>
      </c>
      <c r="K12" s="18">
        <v>46174</v>
      </c>
    </row>
    <row r="13" spans="1:11" x14ac:dyDescent="0.25">
      <c r="A13" s="15">
        <v>3287471</v>
      </c>
      <c r="B13" s="15" t="s">
        <v>26</v>
      </c>
      <c r="C13" s="15">
        <v>1</v>
      </c>
      <c r="D13" s="16" t="s">
        <v>25</v>
      </c>
      <c r="E13" s="17">
        <v>45323</v>
      </c>
      <c r="F13" s="14"/>
      <c r="G13" s="16">
        <v>3287320</v>
      </c>
      <c r="H13" s="16" t="s">
        <v>26</v>
      </c>
      <c r="I13" s="16">
        <v>1</v>
      </c>
      <c r="J13" s="16" t="s">
        <v>37</v>
      </c>
      <c r="K13" s="18">
        <v>46174</v>
      </c>
    </row>
    <row r="14" spans="1:11" x14ac:dyDescent="0.25">
      <c r="A14" s="15">
        <v>3287472</v>
      </c>
      <c r="B14" s="15" t="s">
        <v>26</v>
      </c>
      <c r="C14" s="15">
        <v>1</v>
      </c>
      <c r="D14" s="16" t="s">
        <v>25</v>
      </c>
      <c r="E14" s="17">
        <v>45323</v>
      </c>
      <c r="F14" s="14"/>
      <c r="G14" s="20">
        <v>3287207</v>
      </c>
      <c r="H14" s="20" t="s">
        <v>26</v>
      </c>
      <c r="I14" s="20">
        <v>1</v>
      </c>
      <c r="J14" s="20" t="s">
        <v>38</v>
      </c>
      <c r="K14" s="21">
        <v>45689</v>
      </c>
    </row>
    <row r="15" spans="1:11" x14ac:dyDescent="0.25">
      <c r="A15" s="15">
        <v>3287475</v>
      </c>
      <c r="B15" s="15" t="s">
        <v>26</v>
      </c>
      <c r="C15" s="15">
        <v>1</v>
      </c>
      <c r="D15" s="16" t="s">
        <v>25</v>
      </c>
      <c r="E15" s="17">
        <v>45323</v>
      </c>
      <c r="F15" s="14"/>
      <c r="G15" s="16">
        <v>3287456</v>
      </c>
      <c r="H15" s="16" t="s">
        <v>26</v>
      </c>
      <c r="I15" s="16">
        <v>1</v>
      </c>
      <c r="J15" s="16" t="s">
        <v>42</v>
      </c>
      <c r="K15" s="18">
        <v>46174</v>
      </c>
    </row>
    <row r="16" spans="1:11" x14ac:dyDescent="0.25">
      <c r="A16" s="20">
        <v>3287306</v>
      </c>
      <c r="B16" s="20" t="s">
        <v>26</v>
      </c>
      <c r="C16" s="20">
        <v>1</v>
      </c>
      <c r="D16" s="20" t="s">
        <v>39</v>
      </c>
      <c r="E16" s="21">
        <v>43617</v>
      </c>
      <c r="F16" s="14"/>
      <c r="G16" s="16">
        <v>3287785</v>
      </c>
      <c r="H16" s="16" t="s">
        <v>26</v>
      </c>
      <c r="I16" s="16">
        <v>1</v>
      </c>
      <c r="J16" s="16" t="s">
        <v>43</v>
      </c>
      <c r="K16" s="18">
        <v>46174</v>
      </c>
    </row>
    <row r="17" spans="1:11" x14ac:dyDescent="0.25">
      <c r="A17" s="16">
        <v>3287205</v>
      </c>
      <c r="B17" s="16" t="s">
        <v>26</v>
      </c>
      <c r="C17" s="15">
        <v>1</v>
      </c>
      <c r="D17" s="16" t="s">
        <v>40</v>
      </c>
      <c r="E17" s="18">
        <v>46174</v>
      </c>
      <c r="F17" s="14"/>
      <c r="G17" s="14"/>
      <c r="H17" s="14"/>
      <c r="I17" s="14"/>
      <c r="J17" s="14"/>
      <c r="K17" s="14"/>
    </row>
    <row r="18" spans="1:11" x14ac:dyDescent="0.25">
      <c r="A18" s="16">
        <v>3287309</v>
      </c>
      <c r="B18" s="16" t="s">
        <v>26</v>
      </c>
      <c r="C18" s="15">
        <v>1</v>
      </c>
      <c r="D18" s="16" t="s">
        <v>40</v>
      </c>
      <c r="E18" s="18">
        <v>46174</v>
      </c>
      <c r="F18" s="14"/>
      <c r="G18" s="14"/>
      <c r="H18" s="14"/>
      <c r="I18" s="14"/>
      <c r="J18" s="14"/>
      <c r="K18" s="14"/>
    </row>
    <row r="19" spans="1:11" x14ac:dyDescent="0.25">
      <c r="A19" s="16">
        <v>3287316</v>
      </c>
      <c r="B19" s="16" t="s">
        <v>26</v>
      </c>
      <c r="C19" s="15">
        <v>1</v>
      </c>
      <c r="D19" s="16" t="s">
        <v>40</v>
      </c>
      <c r="E19" s="18">
        <v>46174</v>
      </c>
      <c r="F19" s="14"/>
      <c r="G19" s="100" t="s">
        <v>45</v>
      </c>
      <c r="H19" s="100"/>
      <c r="I19" s="100"/>
      <c r="J19" s="100"/>
      <c r="K19" s="100"/>
    </row>
    <row r="20" spans="1:11" x14ac:dyDescent="0.25">
      <c r="A20" s="16">
        <v>3287317</v>
      </c>
      <c r="B20" s="16" t="s">
        <v>26</v>
      </c>
      <c r="C20" s="15">
        <v>1</v>
      </c>
      <c r="D20" s="16" t="s">
        <v>40</v>
      </c>
      <c r="E20" s="18">
        <v>46174</v>
      </c>
      <c r="F20" s="14"/>
      <c r="G20" s="100"/>
      <c r="H20" s="100"/>
      <c r="I20" s="100"/>
      <c r="J20" s="100"/>
      <c r="K20" s="100"/>
    </row>
    <row r="21" spans="1:11" x14ac:dyDescent="0.25">
      <c r="A21" s="16">
        <v>3287455</v>
      </c>
      <c r="B21" s="16" t="s">
        <v>26</v>
      </c>
      <c r="C21" s="15">
        <v>1</v>
      </c>
      <c r="D21" s="16" t="s">
        <v>40</v>
      </c>
      <c r="E21" s="18">
        <v>46174</v>
      </c>
      <c r="F21" s="14"/>
      <c r="G21" s="14"/>
      <c r="H21" s="14"/>
      <c r="I21" s="14"/>
      <c r="J21" s="14"/>
      <c r="K21" s="14"/>
    </row>
    <row r="22" spans="1:11" x14ac:dyDescent="0.25">
      <c r="A22" s="16">
        <v>3287470</v>
      </c>
      <c r="B22" s="16" t="s">
        <v>26</v>
      </c>
      <c r="C22" s="15">
        <v>1</v>
      </c>
      <c r="D22" s="16" t="s">
        <v>40</v>
      </c>
      <c r="E22" s="18">
        <v>46174</v>
      </c>
      <c r="F22" s="14"/>
      <c r="G22" s="14"/>
      <c r="H22" s="14"/>
      <c r="I22" s="14"/>
      <c r="J22" s="14"/>
      <c r="K22" s="14"/>
    </row>
    <row r="23" spans="1:11" x14ac:dyDescent="0.25">
      <c r="A23" s="16">
        <v>3287473</v>
      </c>
      <c r="B23" s="16" t="s">
        <v>26</v>
      </c>
      <c r="C23" s="15">
        <v>1</v>
      </c>
      <c r="D23" s="16" t="s">
        <v>40</v>
      </c>
      <c r="E23" s="18">
        <v>46174</v>
      </c>
      <c r="F23" s="14"/>
      <c r="G23" s="14"/>
      <c r="H23" s="14"/>
      <c r="I23" s="14"/>
      <c r="J23" s="14"/>
      <c r="K23" s="14"/>
    </row>
    <row r="24" spans="1:11" x14ac:dyDescent="0.25">
      <c r="A24" s="16">
        <v>3287778</v>
      </c>
      <c r="B24" s="16" t="s">
        <v>41</v>
      </c>
      <c r="C24" s="15">
        <v>1</v>
      </c>
      <c r="D24" s="16" t="s">
        <v>40</v>
      </c>
      <c r="E24" s="18">
        <v>46174</v>
      </c>
      <c r="F24" s="14"/>
      <c r="G24" s="14"/>
      <c r="H24" s="14"/>
      <c r="I24" s="14"/>
      <c r="J24" s="14"/>
      <c r="K24" s="14"/>
    </row>
    <row r="25" spans="1:11" x14ac:dyDescent="0.25">
      <c r="A25" s="16">
        <v>3287779</v>
      </c>
      <c r="B25" s="16" t="s">
        <v>24</v>
      </c>
      <c r="C25" s="15">
        <v>1</v>
      </c>
      <c r="D25" s="16" t="s">
        <v>40</v>
      </c>
      <c r="E25" s="18">
        <v>46174</v>
      </c>
      <c r="F25" s="14"/>
      <c r="G25" s="14"/>
      <c r="H25" s="14"/>
      <c r="I25" s="14"/>
      <c r="J25" s="14"/>
      <c r="K25" s="14"/>
    </row>
    <row r="26" spans="1:11" x14ac:dyDescent="0.25">
      <c r="A26" s="16">
        <v>3287783</v>
      </c>
      <c r="B26" s="16" t="s">
        <v>28</v>
      </c>
      <c r="C26" s="15">
        <v>1</v>
      </c>
      <c r="D26" s="16" t="s">
        <v>40</v>
      </c>
      <c r="E26" s="18">
        <v>46174</v>
      </c>
      <c r="F26" s="14"/>
      <c r="G26" s="14"/>
      <c r="H26" s="14"/>
      <c r="I26" s="14"/>
      <c r="J26" s="14"/>
      <c r="K26" s="14"/>
    </row>
    <row r="27" spans="1:11" x14ac:dyDescent="0.25">
      <c r="A27" s="16">
        <v>3287786</v>
      </c>
      <c r="B27" s="16" t="s">
        <v>24</v>
      </c>
      <c r="C27" s="15">
        <v>1</v>
      </c>
      <c r="D27" s="16" t="s">
        <v>40</v>
      </c>
      <c r="E27" s="18">
        <v>46174</v>
      </c>
      <c r="F27" s="14"/>
      <c r="G27" s="14"/>
      <c r="H27" s="14"/>
      <c r="I27" s="14"/>
      <c r="J27" s="14"/>
      <c r="K27" s="14"/>
    </row>
    <row r="28" spans="1:11" x14ac:dyDescent="0.25">
      <c r="F28" s="14"/>
      <c r="G28" s="14"/>
      <c r="H28" s="14"/>
      <c r="I28" s="14"/>
      <c r="J28" s="14"/>
      <c r="K28" s="14"/>
    </row>
    <row r="29" spans="1:11" x14ac:dyDescent="0.25">
      <c r="A29" s="100" t="s">
        <v>47</v>
      </c>
      <c r="B29" s="100"/>
      <c r="C29" s="100"/>
      <c r="D29" s="100"/>
      <c r="E29" s="100"/>
      <c r="F29" s="14"/>
      <c r="G29" s="14"/>
      <c r="H29" s="14"/>
      <c r="I29" s="14"/>
      <c r="J29" s="14"/>
      <c r="K29" s="14"/>
    </row>
    <row r="33" spans="1:5" x14ac:dyDescent="0.25">
      <c r="A33" s="22" t="s">
        <v>20</v>
      </c>
      <c r="B33" s="22" t="s">
        <v>21</v>
      </c>
      <c r="C33" s="22" t="s">
        <v>1</v>
      </c>
      <c r="D33" s="22" t="s">
        <v>22</v>
      </c>
      <c r="E33" s="22" t="s">
        <v>23</v>
      </c>
    </row>
    <row r="34" spans="1:5" x14ac:dyDescent="0.25">
      <c r="A34" s="15">
        <v>3287206</v>
      </c>
      <c r="B34" s="16" t="s">
        <v>24</v>
      </c>
      <c r="C34" s="15">
        <v>1</v>
      </c>
      <c r="D34" s="16" t="s">
        <v>25</v>
      </c>
      <c r="E34" s="17">
        <v>45323</v>
      </c>
    </row>
    <row r="35" spans="1:5" x14ac:dyDescent="0.25">
      <c r="A35" s="15">
        <v>3287305</v>
      </c>
      <c r="B35" s="15" t="s">
        <v>26</v>
      </c>
      <c r="C35" s="15">
        <v>1</v>
      </c>
      <c r="D35" s="16" t="s">
        <v>25</v>
      </c>
      <c r="E35" s="17">
        <v>45323</v>
      </c>
    </row>
    <row r="36" spans="1:5" x14ac:dyDescent="0.25">
      <c r="A36" s="15">
        <v>3287310</v>
      </c>
      <c r="B36" s="15" t="s">
        <v>26</v>
      </c>
      <c r="C36" s="15">
        <v>1</v>
      </c>
      <c r="D36" s="16" t="s">
        <v>25</v>
      </c>
      <c r="E36" s="17">
        <v>45323</v>
      </c>
    </row>
    <row r="37" spans="1:5" x14ac:dyDescent="0.25">
      <c r="A37" s="15">
        <v>3287311</v>
      </c>
      <c r="B37" s="15" t="s">
        <v>26</v>
      </c>
      <c r="C37" s="15">
        <v>1</v>
      </c>
      <c r="D37" s="16" t="s">
        <v>25</v>
      </c>
      <c r="E37" s="17">
        <v>45323</v>
      </c>
    </row>
    <row r="38" spans="1:5" x14ac:dyDescent="0.25">
      <c r="A38" s="15">
        <v>3287313</v>
      </c>
      <c r="B38" s="15" t="s">
        <v>26</v>
      </c>
      <c r="C38" s="15">
        <v>1</v>
      </c>
      <c r="D38" s="16" t="s">
        <v>25</v>
      </c>
      <c r="E38" s="17">
        <v>45323</v>
      </c>
    </row>
    <row r="39" spans="1:5" x14ac:dyDescent="0.25">
      <c r="A39" s="15">
        <v>3287314</v>
      </c>
      <c r="B39" s="16" t="s">
        <v>46</v>
      </c>
      <c r="C39" s="15">
        <v>1</v>
      </c>
      <c r="D39" s="16" t="s">
        <v>25</v>
      </c>
      <c r="E39" s="17">
        <v>45323</v>
      </c>
    </row>
    <row r="40" spans="1:5" x14ac:dyDescent="0.25">
      <c r="A40" s="15">
        <v>3287315</v>
      </c>
      <c r="B40" s="15" t="s">
        <v>26</v>
      </c>
      <c r="C40" s="15">
        <v>1</v>
      </c>
      <c r="D40" s="16" t="s">
        <v>25</v>
      </c>
      <c r="E40" s="17">
        <v>45323</v>
      </c>
    </row>
    <row r="41" spans="1:5" x14ac:dyDescent="0.25">
      <c r="A41" s="15">
        <v>3287319</v>
      </c>
      <c r="B41" s="15" t="s">
        <v>26</v>
      </c>
      <c r="C41" s="15">
        <v>1</v>
      </c>
      <c r="D41" s="16" t="s">
        <v>25</v>
      </c>
      <c r="E41" s="17">
        <v>45323</v>
      </c>
    </row>
    <row r="42" spans="1:5" x14ac:dyDescent="0.25">
      <c r="A42" s="15">
        <v>3287321</v>
      </c>
      <c r="B42" s="15" t="s">
        <v>26</v>
      </c>
      <c r="C42" s="15">
        <v>1</v>
      </c>
      <c r="D42" s="16" t="s">
        <v>25</v>
      </c>
      <c r="E42" s="17">
        <v>45323</v>
      </c>
    </row>
    <row r="43" spans="1:5" x14ac:dyDescent="0.25">
      <c r="A43" s="15">
        <v>3287458</v>
      </c>
      <c r="B43" s="15" t="s">
        <v>26</v>
      </c>
      <c r="C43" s="15">
        <v>1</v>
      </c>
      <c r="D43" s="16" t="s">
        <v>25</v>
      </c>
      <c r="E43" s="17">
        <v>45323</v>
      </c>
    </row>
    <row r="44" spans="1:5" x14ac:dyDescent="0.25">
      <c r="A44" s="15">
        <v>3287471</v>
      </c>
      <c r="B44" s="15" t="s">
        <v>26</v>
      </c>
      <c r="C44" s="15">
        <v>1</v>
      </c>
      <c r="D44" s="16" t="s">
        <v>25</v>
      </c>
      <c r="E44" s="17">
        <v>45323</v>
      </c>
    </row>
    <row r="45" spans="1:5" x14ac:dyDescent="0.25">
      <c r="A45" s="15">
        <v>3287472</v>
      </c>
      <c r="B45" s="15" t="s">
        <v>26</v>
      </c>
      <c r="C45" s="15">
        <v>1</v>
      </c>
      <c r="D45" s="16" t="s">
        <v>25</v>
      </c>
      <c r="E45" s="17">
        <v>45323</v>
      </c>
    </row>
    <row r="46" spans="1:5" x14ac:dyDescent="0.25">
      <c r="A46" s="15">
        <v>3287475</v>
      </c>
      <c r="B46" s="15" t="s">
        <v>26</v>
      </c>
      <c r="C46" s="15">
        <v>1</v>
      </c>
      <c r="D46" s="16" t="s">
        <v>25</v>
      </c>
      <c r="E46" s="17">
        <v>45323</v>
      </c>
    </row>
    <row r="47" spans="1:5" x14ac:dyDescent="0.25">
      <c r="A47" s="20">
        <v>3287306</v>
      </c>
      <c r="B47" s="20" t="s">
        <v>26</v>
      </c>
      <c r="C47" s="20">
        <v>1</v>
      </c>
      <c r="D47" s="20" t="s">
        <v>39</v>
      </c>
      <c r="E47" s="21">
        <v>43617</v>
      </c>
    </row>
    <row r="48" spans="1:5" x14ac:dyDescent="0.25">
      <c r="A48" s="16">
        <v>3287205</v>
      </c>
      <c r="B48" s="16" t="s">
        <v>26</v>
      </c>
      <c r="C48" s="15">
        <v>1</v>
      </c>
      <c r="D48" s="16" t="s">
        <v>40</v>
      </c>
      <c r="E48" s="18">
        <v>46174</v>
      </c>
    </row>
    <row r="49" spans="1:5" x14ac:dyDescent="0.25">
      <c r="A49" s="16">
        <v>3287309</v>
      </c>
      <c r="B49" s="16" t="s">
        <v>26</v>
      </c>
      <c r="C49" s="15">
        <v>1</v>
      </c>
      <c r="D49" s="16" t="s">
        <v>40</v>
      </c>
      <c r="E49" s="18">
        <v>46174</v>
      </c>
    </row>
    <row r="50" spans="1:5" x14ac:dyDescent="0.25">
      <c r="A50" s="16">
        <v>3287316</v>
      </c>
      <c r="B50" s="16" t="s">
        <v>26</v>
      </c>
      <c r="C50" s="15">
        <v>1</v>
      </c>
      <c r="D50" s="16" t="s">
        <v>40</v>
      </c>
      <c r="E50" s="18">
        <v>46174</v>
      </c>
    </row>
    <row r="51" spans="1:5" x14ac:dyDescent="0.25">
      <c r="A51" s="16">
        <v>3287317</v>
      </c>
      <c r="B51" s="16" t="s">
        <v>26</v>
      </c>
      <c r="C51" s="15">
        <v>1</v>
      </c>
      <c r="D51" s="16" t="s">
        <v>40</v>
      </c>
      <c r="E51" s="18">
        <v>46174</v>
      </c>
    </row>
    <row r="52" spans="1:5" x14ac:dyDescent="0.25">
      <c r="A52" s="16">
        <v>3287455</v>
      </c>
      <c r="B52" s="16" t="s">
        <v>26</v>
      </c>
      <c r="C52" s="15">
        <v>1</v>
      </c>
      <c r="D52" s="16" t="s">
        <v>40</v>
      </c>
      <c r="E52" s="18">
        <v>46174</v>
      </c>
    </row>
    <row r="53" spans="1:5" x14ac:dyDescent="0.25">
      <c r="A53" s="16">
        <v>3287470</v>
      </c>
      <c r="B53" s="16" t="s">
        <v>26</v>
      </c>
      <c r="C53" s="15">
        <v>1</v>
      </c>
      <c r="D53" s="16" t="s">
        <v>40</v>
      </c>
      <c r="E53" s="18">
        <v>46174</v>
      </c>
    </row>
    <row r="54" spans="1:5" x14ac:dyDescent="0.25">
      <c r="A54" s="16">
        <v>3287473</v>
      </c>
      <c r="B54" s="16" t="s">
        <v>26</v>
      </c>
      <c r="C54" s="15">
        <v>1</v>
      </c>
      <c r="D54" s="16" t="s">
        <v>40</v>
      </c>
      <c r="E54" s="18">
        <v>46174</v>
      </c>
    </row>
    <row r="55" spans="1:5" x14ac:dyDescent="0.25">
      <c r="A55" s="16">
        <v>3287778</v>
      </c>
      <c r="B55" s="16" t="s">
        <v>41</v>
      </c>
      <c r="C55" s="15">
        <v>1</v>
      </c>
      <c r="D55" s="16" t="s">
        <v>40</v>
      </c>
      <c r="E55" s="18">
        <v>46174</v>
      </c>
    </row>
    <row r="56" spans="1:5" x14ac:dyDescent="0.25">
      <c r="A56" s="16">
        <v>3287779</v>
      </c>
      <c r="B56" s="16" t="s">
        <v>24</v>
      </c>
      <c r="C56" s="15">
        <v>1</v>
      </c>
      <c r="D56" s="16" t="s">
        <v>40</v>
      </c>
      <c r="E56" s="18">
        <v>46174</v>
      </c>
    </row>
    <row r="57" spans="1:5" x14ac:dyDescent="0.25">
      <c r="A57" s="16">
        <v>3287783</v>
      </c>
      <c r="B57" s="16" t="s">
        <v>28</v>
      </c>
      <c r="C57" s="15">
        <v>1</v>
      </c>
      <c r="D57" s="16" t="s">
        <v>40</v>
      </c>
      <c r="E57" s="18">
        <v>46174</v>
      </c>
    </row>
    <row r="58" spans="1:5" x14ac:dyDescent="0.25">
      <c r="A58" s="16">
        <v>3287786</v>
      </c>
      <c r="B58" s="16" t="s">
        <v>24</v>
      </c>
      <c r="C58" s="15">
        <v>1</v>
      </c>
      <c r="D58" s="16" t="s">
        <v>40</v>
      </c>
      <c r="E58" s="18">
        <v>46174</v>
      </c>
    </row>
    <row r="59" spans="1:5" x14ac:dyDescent="0.25">
      <c r="A59" s="16">
        <v>3287781</v>
      </c>
      <c r="B59" s="19" t="s">
        <v>28</v>
      </c>
      <c r="C59" s="16">
        <v>1</v>
      </c>
      <c r="D59" s="16" t="s">
        <v>29</v>
      </c>
      <c r="E59" s="18">
        <v>45689</v>
      </c>
    </row>
    <row r="60" spans="1:5" x14ac:dyDescent="0.25">
      <c r="A60" s="16">
        <v>32993081</v>
      </c>
      <c r="B60" s="19" t="s">
        <v>28</v>
      </c>
      <c r="C60" s="16">
        <v>1</v>
      </c>
      <c r="D60" s="16" t="s">
        <v>29</v>
      </c>
      <c r="E60" s="18">
        <v>46174</v>
      </c>
    </row>
    <row r="61" spans="1:5" x14ac:dyDescent="0.25">
      <c r="A61" s="16">
        <v>3287782</v>
      </c>
      <c r="B61" s="16" t="s">
        <v>32</v>
      </c>
      <c r="C61" s="16">
        <v>1</v>
      </c>
      <c r="D61" s="16" t="s">
        <v>33</v>
      </c>
      <c r="E61" s="18">
        <v>46174</v>
      </c>
    </row>
    <row r="62" spans="1:5" x14ac:dyDescent="0.25">
      <c r="A62" s="16">
        <v>3287784</v>
      </c>
      <c r="B62" s="19" t="s">
        <v>28</v>
      </c>
      <c r="C62" s="16">
        <v>1</v>
      </c>
      <c r="D62" s="16" t="s">
        <v>34</v>
      </c>
      <c r="E62" s="18">
        <v>46174</v>
      </c>
    </row>
    <row r="63" spans="1:5" x14ac:dyDescent="0.25">
      <c r="A63" s="16">
        <v>3287780</v>
      </c>
      <c r="B63" s="19" t="s">
        <v>28</v>
      </c>
      <c r="C63" s="16">
        <v>1</v>
      </c>
      <c r="D63" s="16" t="s">
        <v>31</v>
      </c>
      <c r="E63" s="18">
        <v>45292</v>
      </c>
    </row>
  </sheetData>
  <mergeCells count="4">
    <mergeCell ref="G1:K1"/>
    <mergeCell ref="G19:K20"/>
    <mergeCell ref="A29:E29"/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showGridLines="0" topLeftCell="C1" zoomScaleNormal="100" workbookViewId="0">
      <selection activeCell="F10" sqref="F10:F12"/>
    </sheetView>
  </sheetViews>
  <sheetFormatPr defaultColWidth="9.28515625" defaultRowHeight="15" x14ac:dyDescent="0.25"/>
  <cols>
    <col min="1" max="1" width="14.85546875" style="2" bestFit="1" customWidth="1"/>
    <col min="2" max="2" width="20.42578125" style="2" bestFit="1" customWidth="1"/>
    <col min="3" max="3" width="90.42578125" style="2" bestFit="1" customWidth="1"/>
    <col min="4" max="4" width="64.42578125" style="2" bestFit="1" customWidth="1"/>
    <col min="5" max="5" width="67.5703125" style="2" bestFit="1" customWidth="1"/>
    <col min="6" max="6" width="21.28515625" style="2" bestFit="1" customWidth="1"/>
    <col min="7" max="7" width="28" style="2" bestFit="1" customWidth="1"/>
    <col min="8" max="16384" width="9.28515625" style="2"/>
  </cols>
  <sheetData>
    <row r="1" spans="1:6" x14ac:dyDescent="0.25">
      <c r="A1" s="100" t="s">
        <v>2</v>
      </c>
      <c r="B1" s="100"/>
      <c r="C1" s="100"/>
      <c r="D1" s="100"/>
      <c r="E1" s="100"/>
      <c r="F1" s="100"/>
    </row>
    <row r="2" spans="1:6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</row>
    <row r="3" spans="1:6" x14ac:dyDescent="0.25">
      <c r="A3" s="3">
        <v>1</v>
      </c>
      <c r="B3" s="3" t="s">
        <v>48</v>
      </c>
      <c r="C3" s="24" t="s">
        <v>61</v>
      </c>
      <c r="D3" s="3" t="s">
        <v>76</v>
      </c>
      <c r="E3" s="3" t="s">
        <v>91</v>
      </c>
      <c r="F3" s="3" t="s">
        <v>19</v>
      </c>
    </row>
    <row r="4" spans="1:6" x14ac:dyDescent="0.25">
      <c r="A4" s="3">
        <v>2</v>
      </c>
      <c r="B4" s="3" t="s">
        <v>49</v>
      </c>
      <c r="C4" s="25" t="s">
        <v>62</v>
      </c>
      <c r="D4" s="3" t="s">
        <v>77</v>
      </c>
      <c r="E4" s="3" t="s">
        <v>92</v>
      </c>
      <c r="F4" s="3" t="s">
        <v>19</v>
      </c>
    </row>
    <row r="5" spans="1:6" x14ac:dyDescent="0.25">
      <c r="A5" s="3">
        <v>3</v>
      </c>
      <c r="B5" s="3" t="s">
        <v>50</v>
      </c>
      <c r="C5" s="25" t="s">
        <v>63</v>
      </c>
      <c r="D5" s="3" t="s">
        <v>78</v>
      </c>
      <c r="E5" s="3" t="s">
        <v>93</v>
      </c>
      <c r="F5" s="3" t="s">
        <v>19</v>
      </c>
    </row>
    <row r="6" spans="1:6" x14ac:dyDescent="0.25">
      <c r="A6" s="3">
        <v>4</v>
      </c>
      <c r="B6" s="3" t="s">
        <v>51</v>
      </c>
      <c r="C6" s="25" t="s">
        <v>64</v>
      </c>
      <c r="D6" s="3" t="s">
        <v>79</v>
      </c>
      <c r="E6" s="3" t="s">
        <v>94</v>
      </c>
      <c r="F6" s="3" t="s">
        <v>19</v>
      </c>
    </row>
    <row r="7" spans="1:6" x14ac:dyDescent="0.25">
      <c r="A7" s="3">
        <v>5</v>
      </c>
      <c r="B7" s="3" t="s">
        <v>52</v>
      </c>
      <c r="C7" s="25" t="s">
        <v>65</v>
      </c>
      <c r="D7" s="3" t="s">
        <v>80</v>
      </c>
      <c r="E7" s="3" t="s">
        <v>95</v>
      </c>
      <c r="F7" s="3" t="s">
        <v>19</v>
      </c>
    </row>
    <row r="8" spans="1:6" x14ac:dyDescent="0.25">
      <c r="A8" s="3">
        <v>6</v>
      </c>
      <c r="B8" s="3" t="s">
        <v>53</v>
      </c>
      <c r="C8" s="25" t="s">
        <v>66</v>
      </c>
      <c r="D8" s="3" t="s">
        <v>81</v>
      </c>
      <c r="E8" s="3" t="s">
        <v>96</v>
      </c>
      <c r="F8" s="3" t="s">
        <v>19</v>
      </c>
    </row>
    <row r="9" spans="1:6" x14ac:dyDescent="0.25">
      <c r="A9" s="3">
        <v>7</v>
      </c>
      <c r="B9" s="3" t="s">
        <v>54</v>
      </c>
      <c r="C9" s="25" t="s">
        <v>67</v>
      </c>
      <c r="D9" s="3" t="s">
        <v>82</v>
      </c>
      <c r="E9" s="3" t="s">
        <v>97</v>
      </c>
      <c r="F9" s="3" t="s">
        <v>19</v>
      </c>
    </row>
    <row r="10" spans="1:6" x14ac:dyDescent="0.25">
      <c r="A10" s="3">
        <v>8</v>
      </c>
      <c r="B10" s="3" t="s">
        <v>55</v>
      </c>
      <c r="C10" s="25" t="s">
        <v>68</v>
      </c>
      <c r="D10" s="3" t="s">
        <v>83</v>
      </c>
      <c r="E10" s="3" t="s">
        <v>98</v>
      </c>
      <c r="F10" s="27" t="s">
        <v>108</v>
      </c>
    </row>
    <row r="11" spans="1:6" x14ac:dyDescent="0.25">
      <c r="A11" s="3">
        <v>9</v>
      </c>
      <c r="B11" s="3" t="s">
        <v>106</v>
      </c>
      <c r="C11" s="25" t="s">
        <v>69</v>
      </c>
      <c r="D11" s="3" t="s">
        <v>84</v>
      </c>
      <c r="E11" s="3" t="s">
        <v>99</v>
      </c>
      <c r="F11" s="27" t="s">
        <v>108</v>
      </c>
    </row>
    <row r="12" spans="1:6" x14ac:dyDescent="0.25">
      <c r="A12" s="3">
        <v>10</v>
      </c>
      <c r="B12" s="3" t="s">
        <v>107</v>
      </c>
      <c r="C12" s="25" t="s">
        <v>70</v>
      </c>
      <c r="D12" s="3" t="s">
        <v>85</v>
      </c>
      <c r="E12" s="3" t="s">
        <v>100</v>
      </c>
      <c r="F12" s="27" t="s">
        <v>108</v>
      </c>
    </row>
    <row r="13" spans="1:6" x14ac:dyDescent="0.25">
      <c r="A13" s="3">
        <v>11</v>
      </c>
      <c r="B13" s="3" t="s">
        <v>56</v>
      </c>
      <c r="C13" s="25" t="s">
        <v>71</v>
      </c>
      <c r="D13" s="3" t="s">
        <v>86</v>
      </c>
      <c r="E13" s="3" t="s">
        <v>101</v>
      </c>
      <c r="F13" s="3" t="s">
        <v>19</v>
      </c>
    </row>
    <row r="14" spans="1:6" x14ac:dyDescent="0.25">
      <c r="A14" s="3">
        <v>12</v>
      </c>
      <c r="B14" s="3" t="s">
        <v>57</v>
      </c>
      <c r="C14" s="25" t="s">
        <v>72</v>
      </c>
      <c r="D14" s="3" t="s">
        <v>87</v>
      </c>
      <c r="E14" s="3" t="s">
        <v>102</v>
      </c>
      <c r="F14" s="27" t="s">
        <v>108</v>
      </c>
    </row>
    <row r="15" spans="1:6" x14ac:dyDescent="0.25">
      <c r="A15" s="3">
        <v>13</v>
      </c>
      <c r="B15" s="23" t="s">
        <v>58</v>
      </c>
      <c r="C15" s="25" t="s">
        <v>73</v>
      </c>
      <c r="D15" s="23" t="s">
        <v>88</v>
      </c>
      <c r="E15" s="3" t="s">
        <v>103</v>
      </c>
      <c r="F15" s="3" t="s">
        <v>19</v>
      </c>
    </row>
    <row r="16" spans="1:6" x14ac:dyDescent="0.25">
      <c r="A16" s="3">
        <v>14</v>
      </c>
      <c r="B16" s="3" t="s">
        <v>59</v>
      </c>
      <c r="C16" s="25" t="s">
        <v>74</v>
      </c>
      <c r="D16" s="3" t="s">
        <v>89</v>
      </c>
      <c r="E16" s="26" t="s">
        <v>104</v>
      </c>
      <c r="F16" s="27" t="s">
        <v>108</v>
      </c>
    </row>
    <row r="17" spans="1:6" x14ac:dyDescent="0.25">
      <c r="A17" s="3">
        <v>15</v>
      </c>
      <c r="B17" s="23" t="s">
        <v>60</v>
      </c>
      <c r="C17" s="25" t="s">
        <v>75</v>
      </c>
      <c r="D17" s="3" t="s">
        <v>90</v>
      </c>
      <c r="E17" s="3" t="s">
        <v>105</v>
      </c>
      <c r="F17" s="27" t="s">
        <v>108</v>
      </c>
    </row>
  </sheetData>
  <mergeCells count="1">
    <mergeCell ref="A1:F1"/>
  </mergeCells>
  <conditionalFormatting sqref="C1:C2 C18:C1048576">
    <cfRule type="duplicateValues" dxfId="0" priority="3"/>
  </conditionalFormatting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3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7B60-CC90-424E-A244-84462D7049D5}">
  <dimension ref="A1:X39"/>
  <sheetViews>
    <sheetView showGridLines="0" tabSelected="1" topLeftCell="B11" zoomScale="80" zoomScaleNormal="80" zoomScaleSheetLayoutView="100" workbookViewId="0">
      <selection activeCell="R22" sqref="R22:V22"/>
    </sheetView>
  </sheetViews>
  <sheetFormatPr defaultRowHeight="12.75" x14ac:dyDescent="0.25"/>
  <cols>
    <col min="1" max="1" width="11.140625" style="4" bestFit="1" customWidth="1"/>
    <col min="2" max="2" width="12" style="4" customWidth="1"/>
    <col min="3" max="3" width="38.140625" style="4" customWidth="1"/>
    <col min="4" max="4" width="14.7109375" style="4" customWidth="1"/>
    <col min="5" max="5" width="19.85546875" style="4" customWidth="1"/>
    <col min="6" max="6" width="16" style="4" customWidth="1"/>
    <col min="7" max="7" width="13.42578125" style="4" bestFit="1" customWidth="1"/>
    <col min="8" max="8" width="15.85546875" style="4" customWidth="1"/>
    <col min="9" max="9" width="12.7109375" style="4" bestFit="1" customWidth="1"/>
    <col min="10" max="10" width="12.42578125" style="4" bestFit="1" customWidth="1"/>
    <col min="11" max="11" width="12.28515625" style="4" bestFit="1" customWidth="1"/>
    <col min="12" max="12" width="12.42578125" style="4" customWidth="1"/>
    <col min="13" max="13" width="14.85546875" style="4" bestFit="1" customWidth="1"/>
    <col min="14" max="14" width="12.140625" style="4" customWidth="1"/>
    <col min="15" max="15" width="12.28515625" style="4" bestFit="1" customWidth="1"/>
    <col min="16" max="16" width="12.140625" style="4" bestFit="1" customWidth="1"/>
    <col min="17" max="17" width="10.7109375" style="4" bestFit="1" customWidth="1"/>
    <col min="18" max="18" width="11.42578125" style="4" bestFit="1" customWidth="1"/>
    <col min="19" max="19" width="11.85546875" style="4" bestFit="1" customWidth="1"/>
    <col min="20" max="20" width="13.85546875" style="4" bestFit="1" customWidth="1"/>
    <col min="21" max="21" width="13.140625" style="4" customWidth="1"/>
    <col min="22" max="22" width="11.42578125" style="4" bestFit="1" customWidth="1"/>
    <col min="23" max="23" width="13.140625" style="4" bestFit="1" customWidth="1"/>
    <col min="24" max="16384" width="9.140625" style="4"/>
  </cols>
  <sheetData>
    <row r="1" spans="1:21" x14ac:dyDescent="0.25">
      <c r="A1" s="71" t="s">
        <v>121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U1" s="38"/>
    </row>
    <row r="2" spans="1:21" x14ac:dyDescent="0.25">
      <c r="A2" s="74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75"/>
      <c r="U2" s="38"/>
    </row>
    <row r="3" spans="1:21" x14ac:dyDescent="0.25">
      <c r="A3" s="74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75"/>
      <c r="U3" s="38"/>
    </row>
    <row r="4" spans="1:21" x14ac:dyDescent="0.25">
      <c r="A4" s="39"/>
      <c r="U4" s="38"/>
    </row>
    <row r="5" spans="1:21" ht="15.75" customHeight="1" x14ac:dyDescent="0.25">
      <c r="A5" s="54" t="s">
        <v>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38"/>
      <c r="U5" s="38"/>
    </row>
    <row r="6" spans="1:21" ht="25.5" x14ac:dyDescent="0.25">
      <c r="A6" s="41" t="s">
        <v>0</v>
      </c>
      <c r="B6" s="60" t="s">
        <v>125</v>
      </c>
      <c r="C6" s="60"/>
      <c r="D6" s="60" t="s">
        <v>125</v>
      </c>
      <c r="E6" s="60"/>
      <c r="F6" s="60" t="s">
        <v>126</v>
      </c>
      <c r="G6" s="60"/>
      <c r="H6" s="5" t="s">
        <v>1</v>
      </c>
      <c r="I6" s="5" t="s">
        <v>118</v>
      </c>
      <c r="J6" s="5" t="s">
        <v>119</v>
      </c>
      <c r="K6" s="5" t="s">
        <v>120</v>
      </c>
      <c r="L6" s="5" t="s">
        <v>131</v>
      </c>
      <c r="M6" s="5" t="s">
        <v>136</v>
      </c>
      <c r="N6" s="38"/>
      <c r="O6" s="38"/>
      <c r="P6" s="38"/>
      <c r="U6" s="38"/>
    </row>
    <row r="7" spans="1:21" ht="36" customHeight="1" x14ac:dyDescent="0.25">
      <c r="A7" s="68">
        <v>1</v>
      </c>
      <c r="B7" s="61" t="s">
        <v>132</v>
      </c>
      <c r="C7" s="61"/>
      <c r="D7" s="55" t="s">
        <v>138</v>
      </c>
      <c r="E7" s="55"/>
      <c r="F7" s="55" t="s">
        <v>139</v>
      </c>
      <c r="G7" s="55"/>
      <c r="H7" s="37">
        <v>14</v>
      </c>
      <c r="I7" s="35" t="s">
        <v>140</v>
      </c>
      <c r="J7" s="35">
        <v>79</v>
      </c>
      <c r="K7" s="36">
        <v>46163</v>
      </c>
      <c r="L7" s="35" t="s">
        <v>141</v>
      </c>
      <c r="M7" s="47" t="s">
        <v>137</v>
      </c>
      <c r="N7" s="46"/>
      <c r="O7" s="48"/>
      <c r="P7" s="38"/>
      <c r="U7" s="38"/>
    </row>
    <row r="8" spans="1:21" ht="33.75" customHeight="1" x14ac:dyDescent="0.25">
      <c r="A8" s="68"/>
      <c r="B8" s="61"/>
      <c r="C8" s="61"/>
      <c r="D8" s="55" t="s">
        <v>124</v>
      </c>
      <c r="E8" s="55"/>
      <c r="F8" s="55" t="s">
        <v>142</v>
      </c>
      <c r="G8" s="55"/>
      <c r="H8" s="37">
        <v>1</v>
      </c>
      <c r="I8" s="35" t="s">
        <v>140</v>
      </c>
      <c r="J8" s="35">
        <v>85</v>
      </c>
      <c r="K8" s="36">
        <v>46163</v>
      </c>
      <c r="L8" s="35" t="s">
        <v>141</v>
      </c>
      <c r="M8" s="47" t="s">
        <v>137</v>
      </c>
      <c r="N8" s="46"/>
      <c r="O8" s="48"/>
      <c r="P8" s="38"/>
      <c r="U8" s="38"/>
    </row>
    <row r="9" spans="1:21" ht="31.5" customHeight="1" x14ac:dyDescent="0.25">
      <c r="A9" s="68"/>
      <c r="B9" s="61"/>
      <c r="C9" s="61"/>
      <c r="D9" s="55" t="s">
        <v>144</v>
      </c>
      <c r="E9" s="55"/>
      <c r="F9" s="55" t="s">
        <v>143</v>
      </c>
      <c r="G9" s="55"/>
      <c r="H9" s="37">
        <v>4</v>
      </c>
      <c r="I9" s="35" t="s">
        <v>140</v>
      </c>
      <c r="J9" s="35">
        <v>89</v>
      </c>
      <c r="K9" s="36">
        <v>46163</v>
      </c>
      <c r="L9" s="35" t="s">
        <v>141</v>
      </c>
      <c r="M9" s="47" t="s">
        <v>137</v>
      </c>
      <c r="N9" s="46"/>
      <c r="O9" s="48"/>
      <c r="P9" s="38"/>
      <c r="U9" s="38"/>
    </row>
    <row r="10" spans="1:21" ht="15" customHeight="1" x14ac:dyDescent="0.25">
      <c r="A10" s="68">
        <v>2</v>
      </c>
      <c r="B10" s="61" t="s">
        <v>133</v>
      </c>
      <c r="C10" s="61"/>
      <c r="D10" s="61" t="s">
        <v>145</v>
      </c>
      <c r="E10" s="61"/>
      <c r="F10" s="55" t="s">
        <v>146</v>
      </c>
      <c r="G10" s="55"/>
      <c r="H10" s="37">
        <v>3</v>
      </c>
      <c r="I10" s="35" t="s">
        <v>140</v>
      </c>
      <c r="J10" s="35">
        <v>80</v>
      </c>
      <c r="K10" s="36">
        <v>46163</v>
      </c>
      <c r="L10" s="35" t="s">
        <v>141</v>
      </c>
      <c r="M10" s="47" t="s">
        <v>137</v>
      </c>
      <c r="N10" s="46"/>
      <c r="O10" s="48"/>
      <c r="P10" s="38"/>
      <c r="U10" s="38"/>
    </row>
    <row r="11" spans="1:21" ht="43.5" customHeight="1" x14ac:dyDescent="0.25">
      <c r="A11" s="68"/>
      <c r="B11" s="61"/>
      <c r="C11" s="61"/>
      <c r="D11" s="61" t="s">
        <v>147</v>
      </c>
      <c r="E11" s="61"/>
      <c r="F11" s="55" t="s">
        <v>148</v>
      </c>
      <c r="G11" s="55"/>
      <c r="H11" s="37">
        <v>7</v>
      </c>
      <c r="I11" s="35" t="s">
        <v>140</v>
      </c>
      <c r="J11" s="35">
        <v>98</v>
      </c>
      <c r="K11" s="36">
        <v>46163</v>
      </c>
      <c r="L11" s="35" t="s">
        <v>141</v>
      </c>
      <c r="M11" s="47" t="s">
        <v>137</v>
      </c>
      <c r="N11" s="46"/>
      <c r="O11" s="48"/>
      <c r="P11" s="38"/>
      <c r="U11" s="38"/>
    </row>
    <row r="12" spans="1:21" ht="31.5" customHeight="1" x14ac:dyDescent="0.25">
      <c r="A12" s="68"/>
      <c r="B12" s="61"/>
      <c r="C12" s="61"/>
      <c r="D12" s="61" t="s">
        <v>147</v>
      </c>
      <c r="E12" s="61"/>
      <c r="F12" s="55" t="s">
        <v>148</v>
      </c>
      <c r="G12" s="55"/>
      <c r="H12" s="37">
        <v>1</v>
      </c>
      <c r="I12" s="35" t="s">
        <v>140</v>
      </c>
      <c r="J12" s="35">
        <v>99.9</v>
      </c>
      <c r="K12" s="36">
        <v>46163</v>
      </c>
      <c r="L12" s="35" t="s">
        <v>141</v>
      </c>
      <c r="M12" s="47" t="s">
        <v>137</v>
      </c>
      <c r="N12" s="46"/>
      <c r="O12" s="48"/>
      <c r="P12" s="38"/>
      <c r="U12" s="38"/>
    </row>
    <row r="13" spans="1:21" ht="23.25" customHeight="1" x14ac:dyDescent="0.25">
      <c r="A13" s="68">
        <v>3</v>
      </c>
      <c r="B13" s="61" t="s">
        <v>134</v>
      </c>
      <c r="C13" s="61"/>
      <c r="D13" s="55" t="s">
        <v>149</v>
      </c>
      <c r="E13" s="55"/>
      <c r="F13" s="55" t="s">
        <v>142</v>
      </c>
      <c r="G13" s="55"/>
      <c r="H13" s="37">
        <v>151</v>
      </c>
      <c r="I13" s="35" t="s">
        <v>140</v>
      </c>
      <c r="J13" s="35">
        <v>68</v>
      </c>
      <c r="K13" s="36">
        <v>46163</v>
      </c>
      <c r="L13" s="35" t="s">
        <v>141</v>
      </c>
      <c r="M13" s="47" t="s">
        <v>137</v>
      </c>
      <c r="N13" s="46"/>
      <c r="O13" s="48"/>
      <c r="P13" s="38"/>
      <c r="U13" s="38"/>
    </row>
    <row r="14" spans="1:21" ht="27" customHeight="1" x14ac:dyDescent="0.25">
      <c r="A14" s="68"/>
      <c r="B14" s="61"/>
      <c r="C14" s="61"/>
      <c r="D14" s="55" t="s">
        <v>138</v>
      </c>
      <c r="E14" s="55"/>
      <c r="F14" s="55" t="s">
        <v>139</v>
      </c>
      <c r="G14" s="55"/>
      <c r="H14" s="37">
        <v>14</v>
      </c>
      <c r="I14" s="35" t="s">
        <v>140</v>
      </c>
      <c r="J14" s="35">
        <v>79</v>
      </c>
      <c r="K14" s="36">
        <v>46163</v>
      </c>
      <c r="L14" s="35" t="s">
        <v>141</v>
      </c>
      <c r="M14" s="47" t="s">
        <v>137</v>
      </c>
      <c r="N14" s="46"/>
      <c r="O14" s="48"/>
      <c r="P14" s="38"/>
      <c r="U14" s="38"/>
    </row>
    <row r="15" spans="1:21" ht="32.25" customHeight="1" x14ac:dyDescent="0.25">
      <c r="A15" s="68"/>
      <c r="B15" s="61"/>
      <c r="C15" s="61"/>
      <c r="D15" s="55" t="s">
        <v>150</v>
      </c>
      <c r="E15" s="55"/>
      <c r="F15" s="55" t="s">
        <v>151</v>
      </c>
      <c r="G15" s="55"/>
      <c r="H15" s="37">
        <v>11</v>
      </c>
      <c r="I15" s="35" t="s">
        <v>140</v>
      </c>
      <c r="J15" s="35">
        <v>85</v>
      </c>
      <c r="K15" s="36">
        <v>46163</v>
      </c>
      <c r="L15" s="35" t="s">
        <v>141</v>
      </c>
      <c r="M15" s="47" t="s">
        <v>137</v>
      </c>
      <c r="N15" s="46"/>
      <c r="O15" s="48"/>
      <c r="P15" s="38"/>
      <c r="U15" s="38"/>
    </row>
    <row r="16" spans="1:21" ht="36" customHeight="1" x14ac:dyDescent="0.25">
      <c r="A16" s="68">
        <v>4</v>
      </c>
      <c r="B16" s="61" t="s">
        <v>135</v>
      </c>
      <c r="C16" s="61"/>
      <c r="D16" s="55" t="s">
        <v>122</v>
      </c>
      <c r="E16" s="55"/>
      <c r="F16" s="55" t="s">
        <v>139</v>
      </c>
      <c r="G16" s="55"/>
      <c r="H16" s="37">
        <v>14</v>
      </c>
      <c r="I16" s="35" t="s">
        <v>140</v>
      </c>
      <c r="J16" s="35">
        <v>79</v>
      </c>
      <c r="K16" s="36">
        <v>46163</v>
      </c>
      <c r="L16" s="35" t="s">
        <v>141</v>
      </c>
      <c r="M16" s="47" t="s">
        <v>137</v>
      </c>
      <c r="N16" s="46"/>
      <c r="O16" s="48"/>
      <c r="P16" s="38"/>
      <c r="U16" s="38"/>
    </row>
    <row r="17" spans="1:24" ht="39.75" customHeight="1" x14ac:dyDescent="0.25">
      <c r="A17" s="68"/>
      <c r="B17" s="61"/>
      <c r="C17" s="61"/>
      <c r="D17" s="55" t="s">
        <v>123</v>
      </c>
      <c r="E17" s="55"/>
      <c r="F17" s="55" t="s">
        <v>152</v>
      </c>
      <c r="G17" s="55"/>
      <c r="H17" s="37">
        <v>41</v>
      </c>
      <c r="I17" s="35" t="s">
        <v>140</v>
      </c>
      <c r="J17" s="35">
        <v>68</v>
      </c>
      <c r="K17" s="36">
        <v>46163</v>
      </c>
      <c r="L17" s="35" t="s">
        <v>141</v>
      </c>
      <c r="M17" s="47" t="s">
        <v>137</v>
      </c>
      <c r="N17" s="46"/>
      <c r="O17" s="48"/>
      <c r="P17" s="38"/>
      <c r="U17" s="38"/>
    </row>
    <row r="18" spans="1:24" ht="30.75" customHeight="1" x14ac:dyDescent="0.25">
      <c r="A18" s="68"/>
      <c r="B18" s="61"/>
      <c r="C18" s="61"/>
      <c r="D18" s="69" t="s">
        <v>153</v>
      </c>
      <c r="E18" s="70"/>
      <c r="F18" s="55" t="s">
        <v>151</v>
      </c>
      <c r="G18" s="55"/>
      <c r="H18" s="37">
        <v>6</v>
      </c>
      <c r="I18" s="35" t="s">
        <v>140</v>
      </c>
      <c r="J18" s="35">
        <v>85</v>
      </c>
      <c r="K18" s="36">
        <v>46163</v>
      </c>
      <c r="L18" s="35" t="s">
        <v>141</v>
      </c>
      <c r="M18" s="47" t="s">
        <v>137</v>
      </c>
      <c r="N18" s="46"/>
      <c r="O18" s="48"/>
      <c r="P18" s="38"/>
      <c r="U18" s="38"/>
    </row>
    <row r="19" spans="1:24" s="38" customFormat="1" x14ac:dyDescent="0.25"/>
    <row r="21" spans="1:24" ht="15" customHeight="1" x14ac:dyDescent="0.25">
      <c r="A21" s="54" t="s">
        <v>130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</row>
    <row r="22" spans="1:24" ht="66" customHeight="1" x14ac:dyDescent="0.25">
      <c r="A22" s="63" t="s">
        <v>0</v>
      </c>
      <c r="B22" s="63" t="s">
        <v>109</v>
      </c>
      <c r="C22" s="63"/>
      <c r="D22" s="63" t="s">
        <v>10</v>
      </c>
      <c r="E22" s="63" t="s">
        <v>1</v>
      </c>
      <c r="F22" s="80" t="s">
        <v>115</v>
      </c>
      <c r="G22" s="80"/>
      <c r="H22" s="81" t="s">
        <v>116</v>
      </c>
      <c r="I22" s="81"/>
      <c r="J22" s="88" t="s">
        <v>117</v>
      </c>
      <c r="K22" s="88"/>
      <c r="L22" s="64" t="s">
        <v>127</v>
      </c>
      <c r="M22" s="64"/>
      <c r="N22" s="83" t="s">
        <v>128</v>
      </c>
      <c r="O22" s="83"/>
      <c r="P22" s="95" t="s">
        <v>129</v>
      </c>
      <c r="Q22" s="95"/>
      <c r="R22" s="94" t="s">
        <v>11</v>
      </c>
      <c r="S22" s="94"/>
      <c r="T22" s="94"/>
      <c r="U22" s="94"/>
      <c r="V22" s="94"/>
      <c r="W22" s="92" t="s">
        <v>12</v>
      </c>
    </row>
    <row r="23" spans="1:24" ht="38.25" x14ac:dyDescent="0.25">
      <c r="A23" s="63"/>
      <c r="B23" s="63"/>
      <c r="C23" s="63"/>
      <c r="D23" s="63"/>
      <c r="E23" s="63"/>
      <c r="F23" s="12" t="s">
        <v>11</v>
      </c>
      <c r="G23" s="12" t="s">
        <v>12</v>
      </c>
      <c r="H23" s="11" t="s">
        <v>11</v>
      </c>
      <c r="I23" s="11" t="s">
        <v>12</v>
      </c>
      <c r="J23" s="29" t="s">
        <v>11</v>
      </c>
      <c r="K23" s="29" t="s">
        <v>12</v>
      </c>
      <c r="L23" s="33" t="s">
        <v>11</v>
      </c>
      <c r="M23" s="33" t="s">
        <v>12</v>
      </c>
      <c r="N23" s="42" t="s">
        <v>11</v>
      </c>
      <c r="O23" s="42" t="s">
        <v>12</v>
      </c>
      <c r="P23" s="44" t="s">
        <v>11</v>
      </c>
      <c r="Q23" s="44" t="s">
        <v>12</v>
      </c>
      <c r="R23" s="6" t="s">
        <v>13</v>
      </c>
      <c r="S23" s="6" t="s">
        <v>14</v>
      </c>
      <c r="T23" s="6" t="s">
        <v>15</v>
      </c>
      <c r="U23" s="6" t="s">
        <v>16</v>
      </c>
      <c r="V23" s="6" t="s">
        <v>17</v>
      </c>
      <c r="W23" s="93"/>
    </row>
    <row r="24" spans="1:24" ht="31.5" customHeight="1" x14ac:dyDescent="0.25">
      <c r="A24" s="76">
        <v>1</v>
      </c>
      <c r="B24" s="67" t="s">
        <v>110</v>
      </c>
      <c r="C24" s="67"/>
      <c r="D24" s="76">
        <v>3662</v>
      </c>
      <c r="E24" s="28">
        <v>19</v>
      </c>
      <c r="F24" s="13">
        <v>75</v>
      </c>
      <c r="G24" s="13">
        <f>F24*E24</f>
        <v>1425</v>
      </c>
      <c r="H24" s="10">
        <v>60</v>
      </c>
      <c r="I24" s="10">
        <f>H24*E24</f>
        <v>1140</v>
      </c>
      <c r="J24" s="30">
        <v>65</v>
      </c>
      <c r="K24" s="30">
        <f>J24*E24</f>
        <v>1235</v>
      </c>
      <c r="L24" s="34">
        <v>48</v>
      </c>
      <c r="M24" s="34">
        <f>L24*E24</f>
        <v>912</v>
      </c>
      <c r="N24" s="43">
        <v>68.5</v>
      </c>
      <c r="O24" s="43">
        <f>N24*E24</f>
        <v>1301.5</v>
      </c>
      <c r="P24" s="45">
        <v>50</v>
      </c>
      <c r="Q24" s="45">
        <f>P24*E24</f>
        <v>950</v>
      </c>
      <c r="R24" s="9">
        <f>ROUND(AVERAGE(F24,H24,J24,L24,N24,P24),2)</f>
        <v>61.08</v>
      </c>
      <c r="S24" s="9">
        <f>_xlfn.STDEV.P(F24,H24,J24,L24,P24,N24)</f>
        <v>9.6540866418780844</v>
      </c>
      <c r="T24" s="49">
        <f>S24/R24</f>
        <v>0.15805642832151415</v>
      </c>
      <c r="U24" s="9">
        <f>ROUND(MEDIAN(F24,H24,J24,L24,P24,N24),2)</f>
        <v>62.5</v>
      </c>
      <c r="V24" s="101">
        <f>ROUND(IF(T24&gt;25%,U24,R24),2)</f>
        <v>61.08</v>
      </c>
      <c r="W24" s="9">
        <f>ROUND(V24*E24,2)</f>
        <v>1160.52</v>
      </c>
      <c r="X24" s="32"/>
    </row>
    <row r="25" spans="1:24" ht="33" customHeight="1" x14ac:dyDescent="0.25">
      <c r="A25" s="76"/>
      <c r="B25" s="67" t="s">
        <v>111</v>
      </c>
      <c r="C25" s="67"/>
      <c r="D25" s="76"/>
      <c r="E25" s="28">
        <v>7</v>
      </c>
      <c r="F25" s="13">
        <v>50</v>
      </c>
      <c r="G25" s="13">
        <f t="shared" ref="G25" si="0">F25*E25</f>
        <v>350</v>
      </c>
      <c r="H25" s="10">
        <v>50</v>
      </c>
      <c r="I25" s="10">
        <f t="shared" ref="I25:I27" si="1">H25*E25</f>
        <v>350</v>
      </c>
      <c r="J25" s="50">
        <v>26</v>
      </c>
      <c r="K25" s="50">
        <f t="shared" ref="K25:K27" si="2">J25*E25</f>
        <v>182</v>
      </c>
      <c r="L25" s="51">
        <v>36</v>
      </c>
      <c r="M25" s="51">
        <f>L25*E25</f>
        <v>252</v>
      </c>
      <c r="N25" s="43">
        <v>52.5</v>
      </c>
      <c r="O25" s="43">
        <f>N25*E25</f>
        <v>367.5</v>
      </c>
      <c r="P25" s="52">
        <v>35</v>
      </c>
      <c r="Q25" s="52">
        <f>P25*E25</f>
        <v>245</v>
      </c>
      <c r="R25" s="9">
        <f>ROUND(AVERAGE(F25,H25,N25),2)</f>
        <v>50.83</v>
      </c>
      <c r="S25" s="9">
        <f>_xlfn.STDEV.P(F25,H25,N25)</f>
        <v>1.178511301977579</v>
      </c>
      <c r="T25" s="49">
        <f>S25/R25</f>
        <v>2.3185349242132187E-2</v>
      </c>
      <c r="U25" s="9">
        <f>ROUND(MEDIAN(F25,H25,N25),2)</f>
        <v>50</v>
      </c>
      <c r="V25" s="101">
        <f>ROUND(IF(T25&gt;25%,U25,R25),2)</f>
        <v>50.83</v>
      </c>
      <c r="W25" s="9">
        <f>ROUND(V25*E25,2)</f>
        <v>355.81</v>
      </c>
      <c r="X25" s="32"/>
    </row>
    <row r="26" spans="1:24" ht="27" customHeight="1" x14ac:dyDescent="0.25">
      <c r="A26" s="76"/>
      <c r="B26" s="67" t="s">
        <v>112</v>
      </c>
      <c r="C26" s="67"/>
      <c r="D26" s="76"/>
      <c r="E26" s="28">
        <v>3</v>
      </c>
      <c r="F26" s="13">
        <v>100</v>
      </c>
      <c r="G26" s="13">
        <f>F26*E26</f>
        <v>300</v>
      </c>
      <c r="H26" s="10">
        <v>90</v>
      </c>
      <c r="I26" s="10">
        <f t="shared" si="1"/>
        <v>270</v>
      </c>
      <c r="J26" s="30">
        <v>85</v>
      </c>
      <c r="K26" s="30">
        <f t="shared" si="2"/>
        <v>255</v>
      </c>
      <c r="L26" s="34">
        <v>85</v>
      </c>
      <c r="M26" s="34">
        <f>L26*E26</f>
        <v>255</v>
      </c>
      <c r="N26" s="43">
        <v>79.5</v>
      </c>
      <c r="O26" s="43">
        <f>N26*E26</f>
        <v>238.5</v>
      </c>
      <c r="P26" s="45">
        <v>55</v>
      </c>
      <c r="Q26" s="45">
        <f>P26*E26</f>
        <v>165</v>
      </c>
      <c r="R26" s="9">
        <f>ROUND(AVERAGE(F26,H26,J26,L26,N26,P26),2)</f>
        <v>82.42</v>
      </c>
      <c r="S26" s="9">
        <f>_xlfn.STDEV.P(F26,H26,J26,L26,P26,N26)</f>
        <v>13.78530820193086</v>
      </c>
      <c r="T26" s="49">
        <f>S26/R26</f>
        <v>0.16725683331631716</v>
      </c>
      <c r="U26" s="9">
        <f>ROUND(MEDIAN(F26,H26,J26,L26,P26,N26),2)</f>
        <v>85</v>
      </c>
      <c r="V26" s="101">
        <f>ROUND(IF(T26&gt;25%,U26,R26),2)</f>
        <v>82.42</v>
      </c>
      <c r="W26" s="9">
        <f>ROUND(V26*E26,2)</f>
        <v>247.26</v>
      </c>
    </row>
    <row r="27" spans="1:24" ht="22.5" customHeight="1" x14ac:dyDescent="0.25">
      <c r="A27" s="76"/>
      <c r="B27" s="67" t="s">
        <v>113</v>
      </c>
      <c r="C27" s="67"/>
      <c r="D27" s="76"/>
      <c r="E27" s="79">
        <v>1</v>
      </c>
      <c r="F27" s="78">
        <v>40</v>
      </c>
      <c r="G27" s="78">
        <f>F27*E27</f>
        <v>40</v>
      </c>
      <c r="H27" s="77">
        <v>45</v>
      </c>
      <c r="I27" s="77">
        <f t="shared" si="1"/>
        <v>45</v>
      </c>
      <c r="J27" s="58">
        <v>70</v>
      </c>
      <c r="K27" s="58">
        <f t="shared" si="2"/>
        <v>70</v>
      </c>
      <c r="L27" s="66">
        <v>25</v>
      </c>
      <c r="M27" s="66">
        <f>L27*E27</f>
        <v>25</v>
      </c>
      <c r="N27" s="84">
        <v>29.5</v>
      </c>
      <c r="O27" s="85">
        <f>N27*E27</f>
        <v>29.5</v>
      </c>
      <c r="P27" s="96">
        <v>30</v>
      </c>
      <c r="Q27" s="97">
        <f>P27*E27</f>
        <v>30</v>
      </c>
      <c r="R27" s="62">
        <f>ROUND(AVERAGE(F27,H27,J27,J28,L27,N27,P27),2)</f>
        <v>39.92</v>
      </c>
      <c r="S27" s="62">
        <f>_xlfn.STDEV.P(F27,H27,J27,J28,L27,P27,N27)</f>
        <v>15.056606154405742</v>
      </c>
      <c r="T27" s="89">
        <f>S27/R27</f>
        <v>0.37716949284583517</v>
      </c>
      <c r="U27" s="62">
        <f>ROUND(MEDIAN(F27,H27,J27,J28,L27,P27,N27),2)</f>
        <v>35</v>
      </c>
      <c r="V27" s="102">
        <f>ROUND(IF(T27&gt;25%,U27,R27),2)</f>
        <v>35</v>
      </c>
      <c r="W27" s="62">
        <f>ROUND(V27*E27,2)</f>
        <v>35</v>
      </c>
    </row>
    <row r="28" spans="1:24" x14ac:dyDescent="0.25">
      <c r="A28" s="76"/>
      <c r="B28" s="67"/>
      <c r="C28" s="67"/>
      <c r="D28" s="76"/>
      <c r="E28" s="79"/>
      <c r="F28" s="78"/>
      <c r="G28" s="78"/>
      <c r="H28" s="77"/>
      <c r="I28" s="77"/>
      <c r="J28" s="59"/>
      <c r="K28" s="59"/>
      <c r="L28" s="66"/>
      <c r="M28" s="66"/>
      <c r="N28" s="84"/>
      <c r="O28" s="85"/>
      <c r="P28" s="96"/>
      <c r="Q28" s="97"/>
      <c r="R28" s="62"/>
      <c r="S28" s="62"/>
      <c r="T28" s="89"/>
      <c r="U28" s="62"/>
      <c r="V28" s="102"/>
      <c r="W28" s="62"/>
    </row>
    <row r="29" spans="1:24" x14ac:dyDescent="0.25">
      <c r="A29" s="54" t="s">
        <v>114</v>
      </c>
      <c r="B29" s="54"/>
      <c r="C29" s="54"/>
      <c r="D29" s="54"/>
      <c r="E29" s="31">
        <f>SUM(E24:E27)</f>
        <v>30</v>
      </c>
      <c r="F29" s="82">
        <f>SUM(G24:G27)</f>
        <v>2115</v>
      </c>
      <c r="G29" s="82"/>
      <c r="H29" s="98">
        <f>SUM(I24:I27)</f>
        <v>1805</v>
      </c>
      <c r="I29" s="98"/>
      <c r="J29" s="87">
        <f>SUM(K24:K28)</f>
        <v>1742</v>
      </c>
      <c r="K29" s="87"/>
      <c r="L29" s="65">
        <f>SUM(M24:M28)</f>
        <v>1444</v>
      </c>
      <c r="M29" s="65"/>
      <c r="N29" s="86">
        <f>SUM(O24:O28)</f>
        <v>1937</v>
      </c>
      <c r="O29" s="86"/>
      <c r="P29" s="91">
        <f>SUM(Q24:Q28)</f>
        <v>1390</v>
      </c>
      <c r="Q29" s="91"/>
      <c r="R29" s="90" t="s">
        <v>18</v>
      </c>
      <c r="S29" s="90"/>
      <c r="T29" s="90"/>
      <c r="U29" s="90"/>
      <c r="V29" s="90"/>
      <c r="W29" s="40">
        <f>ROUND(SUM(W24:W28),2)</f>
        <v>1798.59</v>
      </c>
    </row>
    <row r="30" spans="1:24" x14ac:dyDescent="0.25">
      <c r="A30" s="39"/>
    </row>
    <row r="31" spans="1:24" ht="15.75" customHeight="1" x14ac:dyDescent="0.25">
      <c r="A31" s="39"/>
      <c r="J31" s="57" t="s">
        <v>154</v>
      </c>
      <c r="K31" s="57"/>
    </row>
    <row r="32" spans="1:24" x14ac:dyDescent="0.25">
      <c r="J32" s="57"/>
      <c r="K32" s="57"/>
    </row>
    <row r="33" spans="1:16" ht="15" x14ac:dyDescent="0.25">
      <c r="B33" s="2"/>
      <c r="H33" s="8"/>
      <c r="N33" s="7"/>
    </row>
    <row r="34" spans="1:16" ht="15" customHeight="1" x14ac:dyDescent="0.25">
      <c r="A34" s="53" t="s">
        <v>155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N34" s="7"/>
      <c r="P34" s="56"/>
    </row>
    <row r="35" spans="1:16" ht="15" customHeight="1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N35" s="7"/>
      <c r="P35" s="56"/>
    </row>
    <row r="36" spans="1:16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N36" s="7"/>
    </row>
    <row r="37" spans="1:16" x14ac:dyDescent="0.25">
      <c r="N37" s="7"/>
    </row>
    <row r="38" spans="1:16" x14ac:dyDescent="0.25">
      <c r="N38" s="7"/>
    </row>
    <row r="39" spans="1:16" x14ac:dyDescent="0.25">
      <c r="N39" s="7"/>
    </row>
  </sheetData>
  <mergeCells count="86">
    <mergeCell ref="B24:C24"/>
    <mergeCell ref="H29:I29"/>
    <mergeCell ref="P29:Q29"/>
    <mergeCell ref="W22:W23"/>
    <mergeCell ref="R22:V22"/>
    <mergeCell ref="P22:Q22"/>
    <mergeCell ref="P27:P28"/>
    <mergeCell ref="Q27:Q28"/>
    <mergeCell ref="W27:W28"/>
    <mergeCell ref="V27:V28"/>
    <mergeCell ref="U27:U28"/>
    <mergeCell ref="T27:T28"/>
    <mergeCell ref="R29:V29"/>
    <mergeCell ref="A1:S3"/>
    <mergeCell ref="A24:A28"/>
    <mergeCell ref="I27:I28"/>
    <mergeCell ref="H27:H28"/>
    <mergeCell ref="G27:G28"/>
    <mergeCell ref="F27:F28"/>
    <mergeCell ref="E27:E28"/>
    <mergeCell ref="D24:D28"/>
    <mergeCell ref="B27:C28"/>
    <mergeCell ref="D22:D23"/>
    <mergeCell ref="E22:E23"/>
    <mergeCell ref="F22:G22"/>
    <mergeCell ref="H22:I22"/>
    <mergeCell ref="A22:A23"/>
    <mergeCell ref="B6:C6"/>
    <mergeCell ref="R27:R28"/>
    <mergeCell ref="D15:E15"/>
    <mergeCell ref="D16:E16"/>
    <mergeCell ref="B7:C9"/>
    <mergeCell ref="A7:A9"/>
    <mergeCell ref="D11:E11"/>
    <mergeCell ref="D10:E10"/>
    <mergeCell ref="D9:E9"/>
    <mergeCell ref="D8:E8"/>
    <mergeCell ref="D7:E7"/>
    <mergeCell ref="S27:S28"/>
    <mergeCell ref="B22:C23"/>
    <mergeCell ref="L22:M22"/>
    <mergeCell ref="L29:M29"/>
    <mergeCell ref="M27:M28"/>
    <mergeCell ref="L27:L28"/>
    <mergeCell ref="B25:C25"/>
    <mergeCell ref="B26:C26"/>
    <mergeCell ref="F29:G29"/>
    <mergeCell ref="A29:D29"/>
    <mergeCell ref="N22:O22"/>
    <mergeCell ref="N27:N28"/>
    <mergeCell ref="O27:O28"/>
    <mergeCell ref="N29:O29"/>
    <mergeCell ref="J29:K29"/>
    <mergeCell ref="J22:K22"/>
    <mergeCell ref="P34:P35"/>
    <mergeCell ref="J31:K32"/>
    <mergeCell ref="J27:J28"/>
    <mergeCell ref="K27:K28"/>
    <mergeCell ref="F11:G11"/>
    <mergeCell ref="F12:G12"/>
    <mergeCell ref="F13:G13"/>
    <mergeCell ref="F14:G14"/>
    <mergeCell ref="F15:G15"/>
    <mergeCell ref="A21:W21"/>
    <mergeCell ref="A16:A18"/>
    <mergeCell ref="A13:A15"/>
    <mergeCell ref="A10:A12"/>
    <mergeCell ref="B16:C18"/>
    <mergeCell ref="B13:C15"/>
    <mergeCell ref="B10:C12"/>
    <mergeCell ref="A34:L36"/>
    <mergeCell ref="A5:M5"/>
    <mergeCell ref="F16:G16"/>
    <mergeCell ref="F17:G17"/>
    <mergeCell ref="F18:G18"/>
    <mergeCell ref="F9:G9"/>
    <mergeCell ref="F8:G8"/>
    <mergeCell ref="F7:G7"/>
    <mergeCell ref="D6:E6"/>
    <mergeCell ref="D12:E12"/>
    <mergeCell ref="D13:E13"/>
    <mergeCell ref="F6:G6"/>
    <mergeCell ref="F10:G10"/>
    <mergeCell ref="D17:E17"/>
    <mergeCell ref="D18:E18"/>
    <mergeCell ref="D14:E1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Levantamento</vt:lpstr>
      <vt:lpstr>Fornecedores</vt:lpstr>
      <vt:lpstr>Mapa Comparativo de Preços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Priscila Vieira Santos</dc:creator>
  <cp:keywords/>
  <dc:description/>
  <cp:lastModifiedBy>Priscila Vieira Santos</cp:lastModifiedBy>
  <cp:revision/>
  <cp:lastPrinted>2025-11-27T18:00:57Z</cp:lastPrinted>
  <dcterms:created xsi:type="dcterms:W3CDTF">2015-06-05T18:19:34Z</dcterms:created>
  <dcterms:modified xsi:type="dcterms:W3CDTF">2026-06-15T17:05:01Z</dcterms:modified>
  <cp:category/>
  <cp:contentStatus/>
</cp:coreProperties>
</file>