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 activeTab="1"/>
  </bookViews>
  <sheets>
    <sheet name="CEB" sheetId="3" r:id="rId1"/>
    <sheet name="CEB_Grafico" sheetId="5" r:id="rId2"/>
  </sheets>
  <definedNames>
    <definedName name="_xlnm._FilterDatabase" localSheetId="0" hidden="1">CEB!$A$3:$AS$135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4" i="5" l="1"/>
  <c r="M132" i="5" l="1"/>
  <c r="M115" i="5"/>
  <c r="M98" i="5"/>
  <c r="M82" i="5"/>
  <c r="M65" i="5"/>
  <c r="M48" i="5"/>
  <c r="M31" i="5"/>
  <c r="M14" i="5"/>
  <c r="L125" i="5" l="1"/>
  <c r="L126" i="5"/>
  <c r="L127" i="5"/>
  <c r="L108" i="5"/>
  <c r="L109" i="5"/>
  <c r="L110" i="5"/>
  <c r="L91" i="5"/>
  <c r="L92" i="5"/>
  <c r="L93" i="5"/>
  <c r="L75" i="5"/>
  <c r="L76" i="5"/>
  <c r="L77" i="5"/>
  <c r="L58" i="5"/>
  <c r="L59" i="5"/>
  <c r="L60" i="5"/>
  <c r="L41" i="5"/>
  <c r="L42" i="5"/>
  <c r="L43" i="5"/>
  <c r="L24" i="5"/>
  <c r="L25" i="5"/>
  <c r="L26" i="5"/>
  <c r="L7" i="5"/>
  <c r="L8" i="5"/>
  <c r="L9" i="5"/>
  <c r="AH201" i="3"/>
  <c r="AH203" i="3"/>
  <c r="AB203" i="3"/>
  <c r="AH202" i="3"/>
  <c r="AB202" i="3"/>
  <c r="AH200" i="3"/>
  <c r="L124" i="5"/>
  <c r="L107" i="5"/>
  <c r="L90" i="5"/>
  <c r="L74" i="5"/>
  <c r="L57" i="5"/>
  <c r="L40" i="5"/>
  <c r="L23" i="5"/>
  <c r="L6" i="5"/>
  <c r="AR201" i="3"/>
  <c r="AR202" i="3"/>
  <c r="AR203" i="3"/>
  <c r="AR200" i="3"/>
  <c r="AE200" i="3"/>
  <c r="AE201" i="3"/>
  <c r="AE202" i="3"/>
  <c r="AE203" i="3"/>
  <c r="AB200" i="3"/>
  <c r="AB201" i="3"/>
  <c r="L121" i="5" l="1"/>
  <c r="L122" i="5"/>
  <c r="L123" i="5"/>
  <c r="L105" i="5"/>
  <c r="L106" i="5"/>
  <c r="L88" i="5"/>
  <c r="L89" i="5"/>
  <c r="L72" i="5"/>
  <c r="L73" i="5"/>
  <c r="L55" i="5"/>
  <c r="L56" i="5"/>
  <c r="L37" i="5"/>
  <c r="L38" i="5"/>
  <c r="L39" i="5"/>
  <c r="L21" i="5"/>
  <c r="L22" i="5"/>
  <c r="L4" i="5"/>
  <c r="L5" i="5"/>
  <c r="AR199" i="3"/>
  <c r="AH199" i="3"/>
  <c r="AE199" i="3"/>
  <c r="AB199" i="3"/>
  <c r="AR198" i="3"/>
  <c r="AH198" i="3"/>
  <c r="AE198" i="3"/>
  <c r="AB198" i="3"/>
  <c r="L104" i="5" l="1"/>
  <c r="L87" i="5"/>
  <c r="L71" i="5"/>
  <c r="L20" i="5"/>
  <c r="L3" i="5"/>
  <c r="AR197" i="3"/>
  <c r="AH197" i="3"/>
  <c r="AE197" i="3"/>
  <c r="AB197" i="3"/>
  <c r="L120" i="5"/>
  <c r="L132" i="5" s="1"/>
  <c r="L103" i="5"/>
  <c r="L115" i="5" s="1"/>
  <c r="L86" i="5"/>
  <c r="L98" i="5" s="1"/>
  <c r="L70" i="5"/>
  <c r="L53" i="5"/>
  <c r="L36" i="5"/>
  <c r="L48" i="5" s="1"/>
  <c r="L19" i="5"/>
  <c r="L31" i="5" s="1"/>
  <c r="L2" i="5"/>
  <c r="AR196" i="3"/>
  <c r="AH196" i="3"/>
  <c r="AE196" i="3"/>
  <c r="AB196" i="3"/>
  <c r="L82" i="5" l="1"/>
  <c r="L14" i="5"/>
  <c r="L65" i="5"/>
  <c r="K130" i="5"/>
  <c r="K131" i="5"/>
  <c r="K113" i="5"/>
  <c r="K114" i="5"/>
  <c r="K96" i="5"/>
  <c r="K97" i="5"/>
  <c r="K80" i="5"/>
  <c r="K81" i="5"/>
  <c r="K63" i="5"/>
  <c r="K64" i="5"/>
  <c r="K46" i="5"/>
  <c r="K47" i="5"/>
  <c r="K29" i="5"/>
  <c r="K30" i="5"/>
  <c r="K13" i="5"/>
  <c r="K2" i="5"/>
  <c r="AR195" i="3"/>
  <c r="AH195" i="3"/>
  <c r="AE195" i="3"/>
  <c r="AB195" i="3"/>
  <c r="AR194" i="3"/>
  <c r="AH194" i="3"/>
  <c r="AE194" i="3"/>
  <c r="AB194" i="3"/>
  <c r="K121" i="5" l="1"/>
  <c r="K122" i="5"/>
  <c r="K123" i="5"/>
  <c r="K124" i="5"/>
  <c r="K125" i="5"/>
  <c r="K126" i="5"/>
  <c r="K127" i="5"/>
  <c r="K128" i="5"/>
  <c r="K129" i="5"/>
  <c r="K104" i="5"/>
  <c r="K105" i="5"/>
  <c r="K106" i="5"/>
  <c r="K107" i="5"/>
  <c r="K108" i="5"/>
  <c r="K109" i="5"/>
  <c r="K110" i="5"/>
  <c r="K111" i="5"/>
  <c r="K112" i="5"/>
  <c r="K87" i="5"/>
  <c r="K88" i="5"/>
  <c r="K89" i="5"/>
  <c r="K90" i="5"/>
  <c r="K91" i="5"/>
  <c r="K92" i="5"/>
  <c r="K93" i="5"/>
  <c r="K94" i="5"/>
  <c r="K95" i="5"/>
  <c r="K71" i="5"/>
  <c r="K72" i="5"/>
  <c r="K73" i="5"/>
  <c r="K74" i="5"/>
  <c r="K75" i="5"/>
  <c r="K76" i="5"/>
  <c r="K77" i="5"/>
  <c r="K78" i="5"/>
  <c r="K79" i="5"/>
  <c r="K54" i="5"/>
  <c r="K55" i="5"/>
  <c r="K56" i="5"/>
  <c r="K57" i="5"/>
  <c r="K58" i="5"/>
  <c r="K59" i="5"/>
  <c r="K60" i="5"/>
  <c r="K61" i="5"/>
  <c r="K62" i="5"/>
  <c r="K37" i="5"/>
  <c r="K38" i="5"/>
  <c r="K39" i="5"/>
  <c r="K40" i="5"/>
  <c r="K41" i="5"/>
  <c r="K42" i="5"/>
  <c r="K43" i="5"/>
  <c r="K44" i="5"/>
  <c r="K45" i="5"/>
  <c r="K20" i="5"/>
  <c r="K21" i="5"/>
  <c r="K22" i="5"/>
  <c r="K23" i="5"/>
  <c r="K24" i="5"/>
  <c r="K25" i="5"/>
  <c r="K26" i="5"/>
  <c r="K27" i="5"/>
  <c r="K28" i="5"/>
  <c r="K3" i="5"/>
  <c r="K4" i="5"/>
  <c r="K5" i="5"/>
  <c r="K6" i="5"/>
  <c r="K7" i="5"/>
  <c r="K8" i="5"/>
  <c r="K9" i="5"/>
  <c r="K10" i="5"/>
  <c r="K11" i="5"/>
  <c r="K12" i="5"/>
  <c r="AR193" i="3"/>
  <c r="AH193" i="3"/>
  <c r="AE193" i="3"/>
  <c r="AB193" i="3"/>
  <c r="AR189" i="3"/>
  <c r="AH189" i="3"/>
  <c r="AE189" i="3"/>
  <c r="AB189" i="3"/>
  <c r="AR192" i="3"/>
  <c r="AH192" i="3"/>
  <c r="AE192" i="3"/>
  <c r="AB192" i="3"/>
  <c r="AR191" i="3"/>
  <c r="AH191" i="3"/>
  <c r="AE191" i="3"/>
  <c r="AB191" i="3"/>
  <c r="AR190" i="3"/>
  <c r="AH190" i="3"/>
  <c r="AE190" i="3"/>
  <c r="AB190" i="3"/>
  <c r="AR188" i="3"/>
  <c r="AH188" i="3"/>
  <c r="AE188" i="3"/>
  <c r="AB188" i="3"/>
  <c r="AR187" i="3"/>
  <c r="AH187" i="3"/>
  <c r="AE187" i="3"/>
  <c r="AB187" i="3"/>
  <c r="AR186" i="3"/>
  <c r="AH186" i="3"/>
  <c r="AB186" i="3"/>
  <c r="AE186" i="3"/>
  <c r="AR185" i="3"/>
  <c r="AH185" i="3"/>
  <c r="AE185" i="3"/>
  <c r="AB185" i="3"/>
  <c r="AB184" i="3"/>
  <c r="K120" i="5"/>
  <c r="K103" i="5"/>
  <c r="K86" i="5"/>
  <c r="K70" i="5"/>
  <c r="K53" i="5"/>
  <c r="K36" i="5"/>
  <c r="K19" i="5"/>
  <c r="J2" i="5"/>
  <c r="AR184" i="3"/>
  <c r="AH184" i="3"/>
  <c r="AE184" i="3"/>
  <c r="K48" i="5" l="1"/>
  <c r="K98" i="5"/>
  <c r="K132" i="5"/>
  <c r="K31" i="5"/>
  <c r="K82" i="5"/>
  <c r="K65" i="5"/>
  <c r="K115" i="5"/>
  <c r="K14" i="5"/>
  <c r="AR183" i="3"/>
  <c r="AE183" i="3"/>
  <c r="AB183" i="3"/>
  <c r="AR182" i="3"/>
  <c r="AH182" i="3"/>
  <c r="AE182" i="3"/>
  <c r="AB182" i="3"/>
  <c r="AR181" i="3"/>
  <c r="AE181" i="3"/>
  <c r="AR180" i="3"/>
  <c r="AR179" i="3"/>
  <c r="AH179" i="3"/>
  <c r="AB179" i="3"/>
  <c r="AR178" i="3"/>
  <c r="AE178" i="3"/>
  <c r="AE179" i="3"/>
  <c r="AE180" i="3"/>
  <c r="AB180" i="3"/>
  <c r="AB181" i="3"/>
  <c r="AB178" i="3"/>
  <c r="AR177" i="3"/>
  <c r="AB177" i="3"/>
  <c r="AE177" i="3"/>
  <c r="AR176" i="3"/>
  <c r="AH176" i="3"/>
  <c r="AH177" i="3"/>
  <c r="AH178" i="3"/>
  <c r="AH180" i="3"/>
  <c r="AH181" i="3"/>
  <c r="AH183" i="3"/>
  <c r="AE176" i="3"/>
  <c r="J123" i="5"/>
  <c r="J124" i="5"/>
  <c r="J125" i="5"/>
  <c r="J126" i="5"/>
  <c r="J127" i="5"/>
  <c r="J128" i="5"/>
  <c r="J129" i="5"/>
  <c r="J130" i="5"/>
  <c r="J131" i="5"/>
  <c r="J106" i="5"/>
  <c r="J107" i="5"/>
  <c r="J108" i="5"/>
  <c r="J109" i="5"/>
  <c r="J110" i="5"/>
  <c r="J111" i="5"/>
  <c r="J112" i="5"/>
  <c r="J113" i="5"/>
  <c r="J114" i="5"/>
  <c r="J89" i="5"/>
  <c r="J90" i="5"/>
  <c r="J91" i="5"/>
  <c r="J92" i="5"/>
  <c r="J93" i="5"/>
  <c r="J94" i="5"/>
  <c r="J95" i="5"/>
  <c r="J96" i="5"/>
  <c r="J97" i="5"/>
  <c r="J73" i="5"/>
  <c r="J74" i="5"/>
  <c r="J75" i="5"/>
  <c r="J76" i="5"/>
  <c r="J77" i="5"/>
  <c r="J78" i="5"/>
  <c r="J79" i="5"/>
  <c r="J80" i="5"/>
  <c r="J81" i="5"/>
  <c r="J56" i="5"/>
  <c r="J57" i="5"/>
  <c r="J58" i="5"/>
  <c r="J59" i="5"/>
  <c r="J60" i="5"/>
  <c r="J61" i="5"/>
  <c r="J62" i="5"/>
  <c r="J63" i="5"/>
  <c r="J64" i="5"/>
  <c r="J39" i="5"/>
  <c r="J40" i="5"/>
  <c r="J41" i="5"/>
  <c r="J42" i="5"/>
  <c r="J43" i="5"/>
  <c r="J44" i="5"/>
  <c r="J45" i="5"/>
  <c r="J46" i="5"/>
  <c r="J47" i="5"/>
  <c r="J6" i="5"/>
  <c r="J7" i="5"/>
  <c r="J8" i="5"/>
  <c r="J9" i="5"/>
  <c r="J10" i="5"/>
  <c r="J11" i="5"/>
  <c r="J12" i="5"/>
  <c r="J13" i="5"/>
  <c r="J23" i="5"/>
  <c r="J24" i="5"/>
  <c r="J25" i="5"/>
  <c r="J26" i="5"/>
  <c r="J27" i="5"/>
  <c r="J28" i="5"/>
  <c r="J29" i="5"/>
  <c r="J30" i="5"/>
  <c r="J22" i="5"/>
  <c r="J5" i="5"/>
  <c r="AR175" i="3"/>
  <c r="AH175" i="3"/>
  <c r="AE175" i="3"/>
  <c r="AB175" i="3"/>
  <c r="AB176" i="3"/>
  <c r="J121" i="5" l="1"/>
  <c r="J122" i="5"/>
  <c r="J120" i="5"/>
  <c r="I131" i="5"/>
  <c r="J104" i="5"/>
  <c r="J105" i="5"/>
  <c r="J103" i="5"/>
  <c r="I114" i="5"/>
  <c r="J87" i="5"/>
  <c r="J88" i="5"/>
  <c r="J86" i="5"/>
  <c r="I97" i="5"/>
  <c r="J71" i="5"/>
  <c r="J72" i="5"/>
  <c r="I81" i="5"/>
  <c r="J70" i="5"/>
  <c r="J54" i="5"/>
  <c r="J55" i="5"/>
  <c r="J53" i="5"/>
  <c r="I54" i="5"/>
  <c r="I55" i="5"/>
  <c r="I56" i="5"/>
  <c r="I57" i="5"/>
  <c r="I58" i="5"/>
  <c r="I64" i="5"/>
  <c r="J37" i="5"/>
  <c r="J38" i="5"/>
  <c r="J36" i="5"/>
  <c r="I47" i="5"/>
  <c r="J20" i="5"/>
  <c r="J21" i="5"/>
  <c r="J19" i="5"/>
  <c r="I30" i="5"/>
  <c r="J3" i="5"/>
  <c r="J4" i="5"/>
  <c r="I13" i="5"/>
  <c r="AR174" i="3"/>
  <c r="AH174" i="3"/>
  <c r="AE174" i="3"/>
  <c r="AB174" i="3"/>
  <c r="AR173" i="3"/>
  <c r="AH173" i="3"/>
  <c r="AE173" i="3"/>
  <c r="AB173" i="3"/>
  <c r="AR172" i="3"/>
  <c r="AH172" i="3"/>
  <c r="AE172" i="3"/>
  <c r="AB172" i="3"/>
  <c r="AR171" i="3"/>
  <c r="AH171" i="3"/>
  <c r="J48" i="5" l="1"/>
  <c r="J31" i="5"/>
  <c r="J14" i="5"/>
  <c r="J98" i="5"/>
  <c r="J115" i="5"/>
  <c r="J132" i="5"/>
  <c r="J65" i="5"/>
  <c r="J82" i="5"/>
  <c r="I112" i="5"/>
  <c r="I113" i="5"/>
  <c r="I130" i="5"/>
  <c r="I96" i="5"/>
  <c r="I80" i="5"/>
  <c r="I63" i="5"/>
  <c r="I46" i="5"/>
  <c r="I29" i="5"/>
  <c r="I12" i="5"/>
  <c r="AR170" i="3"/>
  <c r="AH170" i="3"/>
  <c r="AE171" i="3"/>
  <c r="AE170" i="3"/>
  <c r="AB170" i="3"/>
  <c r="AB169" i="3"/>
  <c r="AB171" i="3"/>
  <c r="I129" i="5" l="1"/>
  <c r="I95" i="5"/>
  <c r="I79" i="5"/>
  <c r="I62" i="5"/>
  <c r="I45" i="5"/>
  <c r="I28" i="5"/>
  <c r="I11" i="5"/>
  <c r="I127" i="5" l="1"/>
  <c r="I128" i="5"/>
  <c r="I110" i="5"/>
  <c r="I111" i="5"/>
  <c r="I93" i="5"/>
  <c r="I94" i="5"/>
  <c r="I77" i="5"/>
  <c r="I78" i="5"/>
  <c r="I60" i="5"/>
  <c r="I61" i="5"/>
  <c r="I43" i="5"/>
  <c r="I44" i="5"/>
  <c r="I26" i="5"/>
  <c r="I27" i="5"/>
  <c r="I9" i="5"/>
  <c r="I10" i="5"/>
  <c r="AE168" i="3"/>
  <c r="AH167" i="3" l="1"/>
  <c r="AB167" i="3"/>
  <c r="I121" i="5" l="1"/>
  <c r="I122" i="5"/>
  <c r="I123" i="5"/>
  <c r="I124" i="5"/>
  <c r="I125" i="5"/>
  <c r="I126" i="5"/>
  <c r="I120" i="5"/>
  <c r="I104" i="5"/>
  <c r="I105" i="5"/>
  <c r="I106" i="5"/>
  <c r="I107" i="5"/>
  <c r="I108" i="5"/>
  <c r="I109" i="5"/>
  <c r="I103" i="5"/>
  <c r="I87" i="5"/>
  <c r="I88" i="5"/>
  <c r="I89" i="5"/>
  <c r="I90" i="5"/>
  <c r="I91" i="5"/>
  <c r="I92" i="5"/>
  <c r="I86" i="5"/>
  <c r="I71" i="5"/>
  <c r="I72" i="5"/>
  <c r="I73" i="5"/>
  <c r="I74" i="5"/>
  <c r="I75" i="5"/>
  <c r="I76" i="5"/>
  <c r="I70" i="5"/>
  <c r="H81" i="5"/>
  <c r="I59" i="5"/>
  <c r="I53" i="5"/>
  <c r="I37" i="5"/>
  <c r="I38" i="5"/>
  <c r="I39" i="5"/>
  <c r="I40" i="5"/>
  <c r="I41" i="5"/>
  <c r="I42" i="5"/>
  <c r="I36" i="5"/>
  <c r="I20" i="5"/>
  <c r="I21" i="5"/>
  <c r="I22" i="5"/>
  <c r="I23" i="5"/>
  <c r="I24" i="5"/>
  <c r="I25" i="5"/>
  <c r="I19" i="5"/>
  <c r="I3" i="5"/>
  <c r="I4" i="5"/>
  <c r="I5" i="5"/>
  <c r="I6" i="5"/>
  <c r="I7" i="5"/>
  <c r="I8" i="5"/>
  <c r="I2" i="5"/>
  <c r="H2" i="5"/>
  <c r="AH166" i="3"/>
  <c r="AB166" i="3"/>
  <c r="AH165" i="3"/>
  <c r="AE169" i="3"/>
  <c r="AE167" i="3"/>
  <c r="AE166" i="3"/>
  <c r="AE165" i="3"/>
  <c r="AR164" i="3"/>
  <c r="AR165" i="3"/>
  <c r="AR166" i="3"/>
  <c r="AR167" i="3"/>
  <c r="AR168" i="3"/>
  <c r="AR169" i="3"/>
  <c r="AH164" i="3"/>
  <c r="AH168" i="3"/>
  <c r="AH169" i="3"/>
  <c r="AE164" i="3"/>
  <c r="AB164" i="3"/>
  <c r="AB165" i="3"/>
  <c r="AB168" i="3"/>
  <c r="AR163" i="3"/>
  <c r="AH163" i="3"/>
  <c r="AE163" i="3"/>
  <c r="AB163" i="3"/>
  <c r="I14" i="5" l="1"/>
  <c r="I82" i="5"/>
  <c r="I31" i="5"/>
  <c r="I115" i="5"/>
  <c r="I65" i="5"/>
  <c r="I98" i="5"/>
  <c r="I48" i="5"/>
  <c r="I132" i="5"/>
  <c r="H86" i="5"/>
  <c r="G86" i="5" l="1"/>
  <c r="E86" i="5"/>
  <c r="F53" i="5"/>
  <c r="G2" i="5"/>
  <c r="H128" i="5"/>
  <c r="H129" i="5"/>
  <c r="H130" i="5"/>
  <c r="H131" i="5"/>
  <c r="H121" i="5"/>
  <c r="H122" i="5"/>
  <c r="H123" i="5"/>
  <c r="H124" i="5"/>
  <c r="H125" i="5"/>
  <c r="H126" i="5"/>
  <c r="H127" i="5"/>
  <c r="H120" i="5"/>
  <c r="H104" i="5"/>
  <c r="H105" i="5"/>
  <c r="H106" i="5"/>
  <c r="H107" i="5"/>
  <c r="H108" i="5"/>
  <c r="H109" i="5"/>
  <c r="H110" i="5"/>
  <c r="H111" i="5"/>
  <c r="H112" i="5"/>
  <c r="H113" i="5"/>
  <c r="H114" i="5"/>
  <c r="H103" i="5"/>
  <c r="H87" i="5"/>
  <c r="H88" i="5"/>
  <c r="H89" i="5"/>
  <c r="H90" i="5"/>
  <c r="H91" i="5"/>
  <c r="H92" i="5"/>
  <c r="H93" i="5"/>
  <c r="H96" i="5"/>
  <c r="H97" i="5"/>
  <c r="H71" i="5"/>
  <c r="H72" i="5"/>
  <c r="H73" i="5"/>
  <c r="H74" i="5"/>
  <c r="H75" i="5"/>
  <c r="H76" i="5"/>
  <c r="H77" i="5"/>
  <c r="H78" i="5"/>
  <c r="H79" i="5"/>
  <c r="H80" i="5"/>
  <c r="H70" i="5"/>
  <c r="H54" i="5"/>
  <c r="H55" i="5"/>
  <c r="H56" i="5"/>
  <c r="H57" i="5"/>
  <c r="H58" i="5"/>
  <c r="H59" i="5"/>
  <c r="H60" i="5"/>
  <c r="H61" i="5"/>
  <c r="H62" i="5"/>
  <c r="H63" i="5"/>
  <c r="H64" i="5"/>
  <c r="H53" i="5"/>
  <c r="H37" i="5"/>
  <c r="H38" i="5"/>
  <c r="H39" i="5"/>
  <c r="H40" i="5"/>
  <c r="H41" i="5"/>
  <c r="H42" i="5"/>
  <c r="H43" i="5"/>
  <c r="H44" i="5"/>
  <c r="H45" i="5"/>
  <c r="H46" i="5"/>
  <c r="H47" i="5"/>
  <c r="H36" i="5"/>
  <c r="H20" i="5"/>
  <c r="H21" i="5"/>
  <c r="H22" i="5"/>
  <c r="H23" i="5"/>
  <c r="H24" i="5"/>
  <c r="H25" i="5"/>
  <c r="H26" i="5"/>
  <c r="H27" i="5"/>
  <c r="H28" i="5"/>
  <c r="H29" i="5"/>
  <c r="H30" i="5"/>
  <c r="H19" i="5"/>
  <c r="H3" i="5"/>
  <c r="H4" i="5"/>
  <c r="H5" i="5"/>
  <c r="H6" i="5"/>
  <c r="H7" i="5"/>
  <c r="H8" i="5"/>
  <c r="H9" i="5"/>
  <c r="H10" i="5"/>
  <c r="H11" i="5"/>
  <c r="H12" i="5"/>
  <c r="H13" i="5"/>
  <c r="H132" i="5" l="1"/>
  <c r="H14" i="5"/>
  <c r="H115" i="5"/>
  <c r="H31" i="5"/>
  <c r="H48" i="5"/>
  <c r="H65" i="5"/>
  <c r="H82" i="5"/>
  <c r="AH157" i="3"/>
  <c r="AG157" i="3" s="1"/>
  <c r="H95" i="5" s="1"/>
  <c r="AE157" i="3"/>
  <c r="AH156" i="3"/>
  <c r="AG156" i="3" s="1"/>
  <c r="H94" i="5" s="1"/>
  <c r="H98" i="5" l="1"/>
  <c r="W4" i="3"/>
  <c r="Z4" i="3"/>
  <c r="AB4" i="3" s="1"/>
  <c r="AE4" i="3"/>
  <c r="AR4" i="3"/>
  <c r="W5" i="3"/>
  <c r="Z5" i="3"/>
  <c r="AB5" i="3" s="1"/>
  <c r="AE5" i="3"/>
  <c r="AR5" i="3"/>
  <c r="W6" i="3"/>
  <c r="Z6" i="3"/>
  <c r="AB6" i="3" s="1"/>
  <c r="AE6" i="3"/>
  <c r="AR6" i="3"/>
  <c r="W7" i="3"/>
  <c r="Z7" i="3"/>
  <c r="AB7" i="3" s="1"/>
  <c r="AE7" i="3"/>
  <c r="AR7" i="3"/>
  <c r="W8" i="3"/>
  <c r="Z8" i="3"/>
  <c r="AB8" i="3" s="1"/>
  <c r="AE8" i="3"/>
  <c r="AR8" i="3"/>
  <c r="W9" i="3"/>
  <c r="Z9" i="3"/>
  <c r="AB9" i="3" s="1"/>
  <c r="AE9" i="3"/>
  <c r="AR9" i="3"/>
  <c r="W10" i="3"/>
  <c r="Z10" i="3"/>
  <c r="AB10" i="3" s="1"/>
  <c r="AE10" i="3"/>
  <c r="AR10" i="3"/>
  <c r="W11" i="3"/>
  <c r="Z11" i="3"/>
  <c r="AB11" i="3" s="1"/>
  <c r="AE11" i="3"/>
  <c r="AR11" i="3"/>
  <c r="W12" i="3"/>
  <c r="Z12" i="3"/>
  <c r="AB12" i="3" s="1"/>
  <c r="AE12" i="3"/>
  <c r="AR12" i="3"/>
  <c r="W13" i="3"/>
  <c r="Z13" i="3"/>
  <c r="AB13" i="3" s="1"/>
  <c r="AE13" i="3"/>
  <c r="AR13" i="3"/>
  <c r="W14" i="3"/>
  <c r="Z14" i="3"/>
  <c r="AB14" i="3" s="1"/>
  <c r="AE14" i="3"/>
  <c r="AR14" i="3"/>
  <c r="W15" i="3"/>
  <c r="Z15" i="3"/>
  <c r="AB15" i="3"/>
  <c r="AE15" i="3"/>
  <c r="AR15" i="3"/>
  <c r="W16" i="3"/>
  <c r="Z16" i="3"/>
  <c r="AB16" i="3" s="1"/>
  <c r="AE16" i="3"/>
  <c r="AR16" i="3"/>
  <c r="W17" i="3"/>
  <c r="Z17" i="3"/>
  <c r="AB17" i="3" s="1"/>
  <c r="AE17" i="3"/>
  <c r="AR17" i="3"/>
  <c r="W18" i="3"/>
  <c r="Z18" i="3"/>
  <c r="AB18" i="3" s="1"/>
  <c r="AE18" i="3"/>
  <c r="AR18" i="3"/>
  <c r="W19" i="3"/>
  <c r="Z19" i="3"/>
  <c r="AB19" i="3" s="1"/>
  <c r="AE19" i="3"/>
  <c r="AR19" i="3"/>
  <c r="W20" i="3"/>
  <c r="Z20" i="3"/>
  <c r="AB20" i="3" s="1"/>
  <c r="AE20" i="3"/>
  <c r="AR20" i="3"/>
  <c r="W21" i="3"/>
  <c r="Z21" i="3"/>
  <c r="AB21" i="3" s="1"/>
  <c r="AE21" i="3"/>
  <c r="AR21" i="3"/>
  <c r="W22" i="3"/>
  <c r="Z22" i="3"/>
  <c r="AB22" i="3" s="1"/>
  <c r="AE22" i="3"/>
  <c r="AR22" i="3"/>
  <c r="W23" i="3"/>
  <c r="Z23" i="3"/>
  <c r="AB23" i="3" s="1"/>
  <c r="AE23" i="3"/>
  <c r="AR23" i="3"/>
  <c r="W24" i="3"/>
  <c r="Z24" i="3"/>
  <c r="AB24" i="3" s="1"/>
  <c r="AE24" i="3"/>
  <c r="AR24" i="3"/>
  <c r="W25" i="3"/>
  <c r="Z25" i="3"/>
  <c r="AB25" i="3" s="1"/>
  <c r="AE25" i="3"/>
  <c r="AR25" i="3"/>
  <c r="W26" i="3"/>
  <c r="Z26" i="3"/>
  <c r="AB26" i="3" s="1"/>
  <c r="AE26" i="3"/>
  <c r="AR26" i="3"/>
  <c r="W27" i="3"/>
  <c r="Z27" i="3"/>
  <c r="AB27" i="3" s="1"/>
  <c r="AE27" i="3"/>
  <c r="AR27" i="3"/>
  <c r="W28" i="3"/>
  <c r="Z28" i="3"/>
  <c r="AB28" i="3" s="1"/>
  <c r="AE28" i="3"/>
  <c r="AR28" i="3"/>
  <c r="W29" i="3"/>
  <c r="Z29" i="3"/>
  <c r="AB29" i="3" s="1"/>
  <c r="AE29" i="3"/>
  <c r="AR29" i="3"/>
  <c r="W30" i="3"/>
  <c r="Z30" i="3"/>
  <c r="AB30" i="3" s="1"/>
  <c r="AE30" i="3"/>
  <c r="AR30" i="3"/>
  <c r="W31" i="3"/>
  <c r="Z31" i="3"/>
  <c r="AB31" i="3" s="1"/>
  <c r="AE31" i="3"/>
  <c r="AR31" i="3"/>
  <c r="W32" i="3"/>
  <c r="Z32" i="3"/>
  <c r="AB32" i="3" s="1"/>
  <c r="AE32" i="3"/>
  <c r="AR32" i="3"/>
  <c r="W33" i="3"/>
  <c r="Z33" i="3"/>
  <c r="AB33" i="3" s="1"/>
  <c r="AE33" i="3"/>
  <c r="AR33" i="3"/>
  <c r="W34" i="3"/>
  <c r="Z34" i="3"/>
  <c r="AB34" i="3" s="1"/>
  <c r="AE34" i="3"/>
  <c r="AR34" i="3"/>
  <c r="W35" i="3"/>
  <c r="Z35" i="3"/>
  <c r="AB35" i="3"/>
  <c r="AE35" i="3"/>
  <c r="AR35" i="3"/>
  <c r="W36" i="3"/>
  <c r="Z36" i="3"/>
  <c r="AB36" i="3" s="1"/>
  <c r="AE36" i="3"/>
  <c r="AR36" i="3"/>
  <c r="W37" i="3"/>
  <c r="Z37" i="3"/>
  <c r="AB37" i="3" s="1"/>
  <c r="AE37" i="3"/>
  <c r="AR37" i="3"/>
  <c r="W38" i="3"/>
  <c r="Z38" i="3"/>
  <c r="AB38" i="3" s="1"/>
  <c r="AE38" i="3"/>
  <c r="AR38" i="3"/>
  <c r="W39" i="3"/>
  <c r="Z39" i="3"/>
  <c r="AB39" i="3" s="1"/>
  <c r="AE39" i="3"/>
  <c r="AR39" i="3"/>
  <c r="W40" i="3"/>
  <c r="Z40" i="3"/>
  <c r="AB40" i="3" s="1"/>
  <c r="AE40" i="3"/>
  <c r="AR40" i="3"/>
  <c r="W41" i="3"/>
  <c r="Z41" i="3"/>
  <c r="AB41" i="3" s="1"/>
  <c r="AE41" i="3"/>
  <c r="AR41" i="3"/>
  <c r="W42" i="3"/>
  <c r="Z42" i="3"/>
  <c r="AB42" i="3" s="1"/>
  <c r="AE42" i="3"/>
  <c r="AR42" i="3"/>
  <c r="W43" i="3"/>
  <c r="Z43" i="3"/>
  <c r="AB43" i="3" s="1"/>
  <c r="AE43" i="3"/>
  <c r="AR43" i="3"/>
  <c r="W44" i="3"/>
  <c r="Z44" i="3"/>
  <c r="AB44" i="3" s="1"/>
  <c r="AE44" i="3"/>
  <c r="AR44" i="3"/>
  <c r="W45" i="3"/>
  <c r="Z45" i="3"/>
  <c r="AB45" i="3" s="1"/>
  <c r="AE45" i="3"/>
  <c r="AR45" i="3"/>
  <c r="W46" i="3"/>
  <c r="Z46" i="3"/>
  <c r="AB46" i="3" s="1"/>
  <c r="AE46" i="3"/>
  <c r="AR46" i="3"/>
  <c r="W47" i="3"/>
  <c r="Z47" i="3"/>
  <c r="AB47" i="3" s="1"/>
  <c r="AE47" i="3"/>
  <c r="AR47" i="3"/>
  <c r="W48" i="3"/>
  <c r="Z48" i="3"/>
  <c r="AB48" i="3" s="1"/>
  <c r="AE48" i="3"/>
  <c r="AR48" i="3"/>
  <c r="W49" i="3"/>
  <c r="Z49" i="3"/>
  <c r="AB49" i="3" s="1"/>
  <c r="AE49" i="3"/>
  <c r="AR49" i="3"/>
  <c r="W50" i="3"/>
  <c r="Z50" i="3"/>
  <c r="AB50" i="3" s="1"/>
  <c r="AE50" i="3"/>
  <c r="AR50" i="3"/>
  <c r="W51" i="3"/>
  <c r="Z51" i="3"/>
  <c r="AB51" i="3" s="1"/>
  <c r="AE51" i="3"/>
  <c r="AR51" i="3"/>
  <c r="W52" i="3"/>
  <c r="Z52" i="3"/>
  <c r="AB52" i="3" s="1"/>
  <c r="AE52" i="3"/>
  <c r="AR52" i="3"/>
  <c r="W53" i="3"/>
  <c r="Z53" i="3"/>
  <c r="AB53" i="3" s="1"/>
  <c r="AE53" i="3"/>
  <c r="AR53" i="3"/>
  <c r="W54" i="3"/>
  <c r="Z54" i="3"/>
  <c r="AB54" i="3" s="1"/>
  <c r="AE54" i="3"/>
  <c r="AR54" i="3"/>
  <c r="W55" i="3"/>
  <c r="Z55" i="3"/>
  <c r="AB55" i="3" s="1"/>
  <c r="AE55" i="3"/>
  <c r="AR55" i="3"/>
  <c r="W56" i="3"/>
  <c r="Z56" i="3"/>
  <c r="AB56" i="3" s="1"/>
  <c r="AE56" i="3"/>
  <c r="AR56" i="3"/>
  <c r="W57" i="3"/>
  <c r="Z57" i="3"/>
  <c r="AB57" i="3" s="1"/>
  <c r="AE57" i="3"/>
  <c r="AR57" i="3"/>
  <c r="W58" i="3"/>
  <c r="Z58" i="3"/>
  <c r="AB58" i="3" s="1"/>
  <c r="AE58" i="3"/>
  <c r="AR58" i="3"/>
  <c r="W59" i="3"/>
  <c r="Z59" i="3"/>
  <c r="AB59" i="3" s="1"/>
  <c r="AE59" i="3"/>
  <c r="AR59" i="3"/>
  <c r="W60" i="3"/>
  <c r="Z60" i="3"/>
  <c r="AB60" i="3" s="1"/>
  <c r="AE60" i="3"/>
  <c r="AR60" i="3"/>
  <c r="W61" i="3"/>
  <c r="Z61" i="3"/>
  <c r="AB61" i="3" s="1"/>
  <c r="AE61" i="3"/>
  <c r="AR61" i="3"/>
  <c r="W62" i="3"/>
  <c r="Z62" i="3"/>
  <c r="AB62" i="3" s="1"/>
  <c r="AE62" i="3"/>
  <c r="AR62" i="3"/>
  <c r="W63" i="3"/>
  <c r="Z63" i="3"/>
  <c r="AB63" i="3" s="1"/>
  <c r="AE63" i="3"/>
  <c r="AR63" i="3"/>
  <c r="W64" i="3"/>
  <c r="Z64" i="3"/>
  <c r="AB64" i="3" s="1"/>
  <c r="AE64" i="3"/>
  <c r="AR64" i="3"/>
  <c r="W65" i="3"/>
  <c r="Z65" i="3"/>
  <c r="AB65" i="3" s="1"/>
  <c r="AE65" i="3"/>
  <c r="AR65" i="3"/>
  <c r="W66" i="3"/>
  <c r="Z66" i="3"/>
  <c r="AB66" i="3" s="1"/>
  <c r="AE66" i="3"/>
  <c r="AR66" i="3"/>
  <c r="W67" i="3"/>
  <c r="Z67" i="3"/>
  <c r="AB67" i="3" s="1"/>
  <c r="AE67" i="3"/>
  <c r="AR67" i="3"/>
  <c r="W68" i="3"/>
  <c r="Z68" i="3"/>
  <c r="AB68" i="3" s="1"/>
  <c r="AE68" i="3"/>
  <c r="AR68" i="3"/>
  <c r="W69" i="3"/>
  <c r="Z69" i="3"/>
  <c r="AB69" i="3" s="1"/>
  <c r="AE69" i="3"/>
  <c r="AR69" i="3"/>
  <c r="W70" i="3"/>
  <c r="Z70" i="3"/>
  <c r="AB70" i="3" s="1"/>
  <c r="AE70" i="3"/>
  <c r="AR70" i="3"/>
  <c r="W71" i="3"/>
  <c r="Z71" i="3"/>
  <c r="AB71" i="3" s="1"/>
  <c r="AE71" i="3"/>
  <c r="AR71" i="3"/>
  <c r="W72" i="3"/>
  <c r="Z72" i="3"/>
  <c r="AB72" i="3" s="1"/>
  <c r="AE72" i="3"/>
  <c r="AR72" i="3"/>
  <c r="W73" i="3"/>
  <c r="Z73" i="3"/>
  <c r="AB73" i="3" s="1"/>
  <c r="AE73" i="3"/>
  <c r="AR73" i="3"/>
  <c r="W74" i="3"/>
  <c r="Z74" i="3"/>
  <c r="AB74" i="3" s="1"/>
  <c r="AE74" i="3"/>
  <c r="AR74" i="3"/>
  <c r="W75" i="3"/>
  <c r="Z75" i="3"/>
  <c r="AB75" i="3" s="1"/>
  <c r="AE75" i="3"/>
  <c r="AR75" i="3"/>
  <c r="G9" i="5" l="1"/>
  <c r="F19" i="5" l="1"/>
  <c r="F20" i="5"/>
  <c r="F21" i="5"/>
  <c r="F22" i="5"/>
  <c r="F23" i="5"/>
  <c r="F24" i="5"/>
  <c r="F25" i="5"/>
  <c r="F26" i="5"/>
  <c r="F28" i="5"/>
  <c r="F29" i="5"/>
  <c r="F30" i="5"/>
  <c r="F27" i="5"/>
  <c r="G3" i="5"/>
  <c r="G4" i="5"/>
  <c r="G5" i="5"/>
  <c r="G6" i="5"/>
  <c r="G7" i="5"/>
  <c r="G8" i="5"/>
  <c r="G10" i="5"/>
  <c r="G11" i="5"/>
  <c r="G12" i="5"/>
  <c r="G13" i="5"/>
  <c r="G14" i="5" l="1"/>
  <c r="F31" i="5"/>
  <c r="C2" i="5"/>
  <c r="D2" i="5"/>
  <c r="E2" i="5"/>
  <c r="F2" i="5"/>
  <c r="C3" i="5"/>
  <c r="D3" i="5"/>
  <c r="E3" i="5"/>
  <c r="F3" i="5"/>
  <c r="C4" i="5"/>
  <c r="D4" i="5"/>
  <c r="E4" i="5"/>
  <c r="F4" i="5"/>
  <c r="C5" i="5"/>
  <c r="D5" i="5"/>
  <c r="E5" i="5"/>
  <c r="F5" i="5"/>
  <c r="C6" i="5"/>
  <c r="D6" i="5"/>
  <c r="E6" i="5"/>
  <c r="F6" i="5"/>
  <c r="C7" i="5"/>
  <c r="D7" i="5"/>
  <c r="E7" i="5"/>
  <c r="F7" i="5"/>
  <c r="C8" i="5"/>
  <c r="D8" i="5"/>
  <c r="E8" i="5"/>
  <c r="F8" i="5"/>
  <c r="C9" i="5"/>
  <c r="D9" i="5"/>
  <c r="E9" i="5"/>
  <c r="F9" i="5"/>
  <c r="C10" i="5"/>
  <c r="D10" i="5"/>
  <c r="E10" i="5"/>
  <c r="F10" i="5"/>
  <c r="C11" i="5"/>
  <c r="D11" i="5"/>
  <c r="E11" i="5"/>
  <c r="F11" i="5"/>
  <c r="C12" i="5"/>
  <c r="D12" i="5"/>
  <c r="E12" i="5"/>
  <c r="F12" i="5"/>
  <c r="C13" i="5"/>
  <c r="D13" i="5"/>
  <c r="E13" i="5"/>
  <c r="F13" i="5"/>
  <c r="F14" i="5" l="1"/>
  <c r="E14" i="5"/>
  <c r="D14" i="5"/>
  <c r="C14" i="5"/>
  <c r="F120" i="5"/>
  <c r="E113" i="5"/>
  <c r="E114" i="5"/>
  <c r="E95" i="5"/>
  <c r="E96" i="5"/>
  <c r="E97" i="5"/>
  <c r="E79" i="5"/>
  <c r="E91" i="5"/>
  <c r="AR123" i="3" l="1"/>
  <c r="AR122" i="3" l="1"/>
  <c r="AH122" i="3"/>
  <c r="W122" i="3"/>
  <c r="AR121" i="3"/>
  <c r="W121" i="3"/>
  <c r="AR120" i="3"/>
  <c r="AE120" i="3"/>
  <c r="Z120" i="3"/>
  <c r="AB120" i="3" s="1"/>
  <c r="W120" i="3"/>
  <c r="AR119" i="3"/>
  <c r="AE119" i="3"/>
  <c r="Z119" i="3"/>
  <c r="AB119" i="3" s="1"/>
  <c r="W119" i="3"/>
  <c r="AR118" i="3"/>
  <c r="AE118" i="3"/>
  <c r="Z118" i="3"/>
  <c r="AB118" i="3" s="1"/>
  <c r="W118" i="3"/>
  <c r="AR117" i="3"/>
  <c r="AE117" i="3"/>
  <c r="Z117" i="3"/>
  <c r="AB117" i="3" s="1"/>
  <c r="W117" i="3"/>
  <c r="AR116" i="3"/>
  <c r="AE116" i="3"/>
  <c r="Z116" i="3"/>
  <c r="AB116" i="3" s="1"/>
  <c r="W116" i="3"/>
  <c r="AR115" i="3"/>
  <c r="AE115" i="3"/>
  <c r="Z115" i="3"/>
  <c r="AB115" i="3" s="1"/>
  <c r="W115" i="3"/>
  <c r="AR114" i="3"/>
  <c r="AE114" i="3"/>
  <c r="Z114" i="3"/>
  <c r="AB114" i="3" s="1"/>
  <c r="W114" i="3"/>
  <c r="AE113" i="3"/>
  <c r="Z113" i="3"/>
  <c r="AB113" i="3" s="1"/>
  <c r="W113" i="3"/>
  <c r="AR112" i="3"/>
  <c r="AE112" i="3"/>
  <c r="Z112" i="3"/>
  <c r="AB112" i="3" s="1"/>
  <c r="W112" i="3"/>
  <c r="F121" i="5" l="1"/>
  <c r="G121" i="5"/>
  <c r="F122" i="5"/>
  <c r="G122" i="5"/>
  <c r="F123" i="5"/>
  <c r="G123" i="5"/>
  <c r="F124" i="5"/>
  <c r="G124" i="5"/>
  <c r="F125" i="5"/>
  <c r="G125" i="5"/>
  <c r="F126" i="5"/>
  <c r="G126" i="5"/>
  <c r="F127" i="5"/>
  <c r="G127" i="5"/>
  <c r="F128" i="5"/>
  <c r="G128" i="5"/>
  <c r="F129" i="5"/>
  <c r="G129" i="5"/>
  <c r="F130" i="5"/>
  <c r="G130" i="5"/>
  <c r="F131" i="5"/>
  <c r="G131" i="5"/>
  <c r="G120" i="5"/>
  <c r="E131" i="5"/>
  <c r="E121" i="5"/>
  <c r="E122" i="5"/>
  <c r="E123" i="5"/>
  <c r="E124" i="5"/>
  <c r="E125" i="5"/>
  <c r="E126" i="5"/>
  <c r="E127" i="5"/>
  <c r="E128" i="5"/>
  <c r="E129" i="5"/>
  <c r="E130" i="5"/>
  <c r="E120" i="5"/>
  <c r="D121" i="5"/>
  <c r="D122" i="5"/>
  <c r="D123" i="5"/>
  <c r="D124" i="5"/>
  <c r="D125" i="5"/>
  <c r="D126" i="5"/>
  <c r="D127" i="5"/>
  <c r="D128" i="5"/>
  <c r="D129" i="5"/>
  <c r="D130" i="5"/>
  <c r="D131" i="5"/>
  <c r="D120" i="5"/>
  <c r="C121" i="5"/>
  <c r="C122" i="5"/>
  <c r="C123" i="5"/>
  <c r="C124" i="5"/>
  <c r="C125" i="5"/>
  <c r="C126" i="5"/>
  <c r="C127" i="5"/>
  <c r="C128" i="5"/>
  <c r="C129" i="5"/>
  <c r="C130" i="5"/>
  <c r="C131" i="5"/>
  <c r="C120" i="5"/>
  <c r="B121" i="5"/>
  <c r="B122" i="5"/>
  <c r="B123" i="5"/>
  <c r="B124" i="5"/>
  <c r="B125" i="5"/>
  <c r="B126" i="5"/>
  <c r="B127" i="5"/>
  <c r="B128" i="5"/>
  <c r="B129" i="5"/>
  <c r="B130" i="5"/>
  <c r="B131" i="5"/>
  <c r="B120" i="5"/>
  <c r="G104" i="5"/>
  <c r="G105" i="5"/>
  <c r="G106" i="5"/>
  <c r="G107" i="5"/>
  <c r="G108" i="5"/>
  <c r="G109" i="5"/>
  <c r="G110" i="5"/>
  <c r="G111" i="5"/>
  <c r="G112" i="5"/>
  <c r="G113" i="5"/>
  <c r="G114" i="5"/>
  <c r="G103" i="5"/>
  <c r="F104" i="5"/>
  <c r="F105" i="5"/>
  <c r="F106" i="5"/>
  <c r="F107" i="5"/>
  <c r="F108" i="5"/>
  <c r="F109" i="5"/>
  <c r="F110" i="5"/>
  <c r="F111" i="5"/>
  <c r="F112" i="5"/>
  <c r="F113" i="5"/>
  <c r="F114" i="5"/>
  <c r="F103" i="5"/>
  <c r="F86" i="5"/>
  <c r="E104" i="5"/>
  <c r="E105" i="5"/>
  <c r="E106" i="5"/>
  <c r="E107" i="5"/>
  <c r="E108" i="5"/>
  <c r="E109" i="5"/>
  <c r="E110" i="5"/>
  <c r="E111" i="5"/>
  <c r="E112" i="5"/>
  <c r="E103" i="5"/>
  <c r="D104" i="5"/>
  <c r="D105" i="5"/>
  <c r="D106" i="5"/>
  <c r="D107" i="5"/>
  <c r="D108" i="5"/>
  <c r="D109" i="5"/>
  <c r="D110" i="5"/>
  <c r="D111" i="5"/>
  <c r="D112" i="5"/>
  <c r="D113" i="5"/>
  <c r="D114" i="5"/>
  <c r="D103" i="5"/>
  <c r="C104" i="5"/>
  <c r="C105" i="5"/>
  <c r="C106" i="5"/>
  <c r="C107" i="5"/>
  <c r="C108" i="5"/>
  <c r="C109" i="5"/>
  <c r="C110" i="5"/>
  <c r="C111" i="5"/>
  <c r="C112" i="5"/>
  <c r="C113" i="5"/>
  <c r="C114" i="5"/>
  <c r="C103" i="5"/>
  <c r="B104" i="5"/>
  <c r="B105" i="5"/>
  <c r="B106" i="5"/>
  <c r="B107" i="5"/>
  <c r="B108" i="5"/>
  <c r="B109" i="5"/>
  <c r="B110" i="5"/>
  <c r="B111" i="5"/>
  <c r="B112" i="5"/>
  <c r="B113" i="5"/>
  <c r="B114" i="5"/>
  <c r="B103" i="5"/>
  <c r="G87" i="5"/>
  <c r="G88" i="5"/>
  <c r="G89" i="5"/>
  <c r="G90" i="5"/>
  <c r="G91" i="5"/>
  <c r="G92" i="5"/>
  <c r="G93" i="5"/>
  <c r="G94" i="5"/>
  <c r="G95" i="5"/>
  <c r="G96" i="5"/>
  <c r="G97" i="5"/>
  <c r="F87" i="5"/>
  <c r="F88" i="5"/>
  <c r="F89" i="5"/>
  <c r="F90" i="5"/>
  <c r="F91" i="5"/>
  <c r="F92" i="5"/>
  <c r="F93" i="5"/>
  <c r="F94" i="5"/>
  <c r="F95" i="5"/>
  <c r="F96" i="5"/>
  <c r="F97" i="5"/>
  <c r="F70" i="5"/>
  <c r="E87" i="5"/>
  <c r="E88" i="5"/>
  <c r="E89" i="5"/>
  <c r="E90" i="5"/>
  <c r="E92" i="5"/>
  <c r="E93" i="5"/>
  <c r="E94" i="5"/>
  <c r="D97" i="5"/>
  <c r="D87" i="5"/>
  <c r="D88" i="5"/>
  <c r="D89" i="5"/>
  <c r="D90" i="5"/>
  <c r="D91" i="5"/>
  <c r="D92" i="5"/>
  <c r="D93" i="5"/>
  <c r="D94" i="5"/>
  <c r="D95" i="5"/>
  <c r="D96" i="5"/>
  <c r="D86" i="5"/>
  <c r="C86" i="5"/>
  <c r="C87" i="5"/>
  <c r="C88" i="5"/>
  <c r="C89" i="5"/>
  <c r="C90" i="5"/>
  <c r="C91" i="5"/>
  <c r="C92" i="5"/>
  <c r="C93" i="5"/>
  <c r="C94" i="5"/>
  <c r="C95" i="5"/>
  <c r="C96" i="5"/>
  <c r="C97" i="5"/>
  <c r="B87" i="5"/>
  <c r="B88" i="5"/>
  <c r="B89" i="5"/>
  <c r="B90" i="5"/>
  <c r="B91" i="5"/>
  <c r="B92" i="5"/>
  <c r="B93" i="5"/>
  <c r="B94" i="5"/>
  <c r="B95" i="5"/>
  <c r="B96" i="5"/>
  <c r="B97" i="5"/>
  <c r="B86" i="5"/>
  <c r="G71" i="5"/>
  <c r="G72" i="5"/>
  <c r="G73" i="5"/>
  <c r="G74" i="5"/>
  <c r="G75" i="5"/>
  <c r="G76" i="5"/>
  <c r="G77" i="5"/>
  <c r="G78" i="5"/>
  <c r="G79" i="5"/>
  <c r="G80" i="5"/>
  <c r="G81" i="5"/>
  <c r="G70" i="5"/>
  <c r="F71" i="5"/>
  <c r="F72" i="5"/>
  <c r="F73" i="5"/>
  <c r="F74" i="5"/>
  <c r="F75" i="5"/>
  <c r="F76" i="5"/>
  <c r="F77" i="5"/>
  <c r="F78" i="5"/>
  <c r="F79" i="5"/>
  <c r="F80" i="5"/>
  <c r="F81" i="5"/>
  <c r="E71" i="5"/>
  <c r="E72" i="5"/>
  <c r="E73" i="5"/>
  <c r="E74" i="5"/>
  <c r="E75" i="5"/>
  <c r="E76" i="5"/>
  <c r="E77" i="5"/>
  <c r="E78" i="5"/>
  <c r="E80" i="5"/>
  <c r="E81" i="5"/>
  <c r="E70" i="5"/>
  <c r="D71" i="5"/>
  <c r="D72" i="5"/>
  <c r="D73" i="5"/>
  <c r="D74" i="5"/>
  <c r="D75" i="5"/>
  <c r="D76" i="5"/>
  <c r="D77" i="5"/>
  <c r="D78" i="5"/>
  <c r="D79" i="5"/>
  <c r="D80" i="5"/>
  <c r="D81" i="5"/>
  <c r="D70" i="5"/>
  <c r="D53" i="5"/>
  <c r="C71" i="5"/>
  <c r="C72" i="5"/>
  <c r="C73" i="5"/>
  <c r="C74" i="5"/>
  <c r="C75" i="5"/>
  <c r="C76" i="5"/>
  <c r="C77" i="5"/>
  <c r="C78" i="5"/>
  <c r="C79" i="5"/>
  <c r="C80" i="5"/>
  <c r="C81" i="5"/>
  <c r="C70" i="5"/>
  <c r="B71" i="5"/>
  <c r="B72" i="5"/>
  <c r="B73" i="5"/>
  <c r="B74" i="5"/>
  <c r="B75" i="5"/>
  <c r="B76" i="5"/>
  <c r="B77" i="5"/>
  <c r="B78" i="5"/>
  <c r="B79" i="5"/>
  <c r="B80" i="5"/>
  <c r="B81" i="5"/>
  <c r="B70" i="5"/>
  <c r="G82" i="5" l="1"/>
  <c r="F98" i="5"/>
  <c r="G98" i="5"/>
  <c r="F115" i="5"/>
  <c r="G115" i="5"/>
  <c r="G132" i="5"/>
  <c r="F82" i="5"/>
  <c r="F132" i="5"/>
  <c r="C98" i="5"/>
  <c r="B132" i="5"/>
  <c r="C132" i="5"/>
  <c r="D132" i="5"/>
  <c r="E132" i="5"/>
  <c r="B82" i="5"/>
  <c r="C82" i="5"/>
  <c r="D82" i="5"/>
  <c r="E82" i="5"/>
  <c r="B98" i="5"/>
  <c r="D98" i="5"/>
  <c r="E98" i="5"/>
  <c r="C115" i="5"/>
  <c r="D115" i="5"/>
  <c r="E115" i="5"/>
  <c r="B2" i="5"/>
  <c r="AR76" i="3"/>
  <c r="B54" i="5" l="1"/>
  <c r="C54" i="5"/>
  <c r="D54" i="5"/>
  <c r="E54" i="5"/>
  <c r="F54" i="5"/>
  <c r="G54" i="5"/>
  <c r="B55" i="5"/>
  <c r="C55" i="5"/>
  <c r="D55" i="5"/>
  <c r="E55" i="5"/>
  <c r="F55" i="5"/>
  <c r="G55" i="5"/>
  <c r="B56" i="5"/>
  <c r="C56" i="5"/>
  <c r="D56" i="5"/>
  <c r="E56" i="5"/>
  <c r="F56" i="5"/>
  <c r="G56" i="5"/>
  <c r="B57" i="5"/>
  <c r="C57" i="5"/>
  <c r="D57" i="5"/>
  <c r="E57" i="5"/>
  <c r="F57" i="5"/>
  <c r="G57" i="5"/>
  <c r="B58" i="5"/>
  <c r="C58" i="5"/>
  <c r="D58" i="5"/>
  <c r="E58" i="5"/>
  <c r="F58" i="5"/>
  <c r="G58" i="5"/>
  <c r="B59" i="5"/>
  <c r="C59" i="5"/>
  <c r="D59" i="5"/>
  <c r="E59" i="5"/>
  <c r="F59" i="5"/>
  <c r="G59" i="5"/>
  <c r="B60" i="5"/>
  <c r="C60" i="5"/>
  <c r="D60" i="5"/>
  <c r="E60" i="5"/>
  <c r="F60" i="5"/>
  <c r="G60" i="5"/>
  <c r="B61" i="5"/>
  <c r="C61" i="5"/>
  <c r="D61" i="5"/>
  <c r="E61" i="5"/>
  <c r="F61" i="5"/>
  <c r="G61" i="5"/>
  <c r="B62" i="5"/>
  <c r="C62" i="5"/>
  <c r="D62" i="5"/>
  <c r="E62" i="5"/>
  <c r="F62" i="5"/>
  <c r="G62" i="5"/>
  <c r="B63" i="5"/>
  <c r="C63" i="5"/>
  <c r="D63" i="5"/>
  <c r="E63" i="5"/>
  <c r="F63" i="5"/>
  <c r="G63" i="5"/>
  <c r="B64" i="5"/>
  <c r="C64" i="5"/>
  <c r="D64" i="5"/>
  <c r="E64" i="5"/>
  <c r="F64" i="5"/>
  <c r="G64" i="5"/>
  <c r="G53" i="5"/>
  <c r="E53" i="5"/>
  <c r="B37" i="5"/>
  <c r="C37" i="5"/>
  <c r="D37" i="5"/>
  <c r="E37" i="5"/>
  <c r="F37" i="5"/>
  <c r="G37" i="5"/>
  <c r="B38" i="5"/>
  <c r="C38" i="5"/>
  <c r="D38" i="5"/>
  <c r="E38" i="5"/>
  <c r="F38" i="5"/>
  <c r="G38" i="5"/>
  <c r="B39" i="5"/>
  <c r="C39" i="5"/>
  <c r="D39" i="5"/>
  <c r="E39" i="5"/>
  <c r="F39" i="5"/>
  <c r="G39" i="5"/>
  <c r="B40" i="5"/>
  <c r="C40" i="5"/>
  <c r="D40" i="5"/>
  <c r="E40" i="5"/>
  <c r="F40" i="5"/>
  <c r="G40" i="5"/>
  <c r="B41" i="5"/>
  <c r="C41" i="5"/>
  <c r="D41" i="5"/>
  <c r="E41" i="5"/>
  <c r="F41" i="5"/>
  <c r="G41" i="5"/>
  <c r="B42" i="5"/>
  <c r="C42" i="5"/>
  <c r="D42" i="5"/>
  <c r="E42" i="5"/>
  <c r="F42" i="5"/>
  <c r="G42" i="5"/>
  <c r="B43" i="5"/>
  <c r="C43" i="5"/>
  <c r="D43" i="5"/>
  <c r="E43" i="5"/>
  <c r="F43" i="5"/>
  <c r="G43" i="5"/>
  <c r="B44" i="5"/>
  <c r="C44" i="5"/>
  <c r="D44" i="5"/>
  <c r="E44" i="5"/>
  <c r="F44" i="5"/>
  <c r="G44" i="5"/>
  <c r="B45" i="5"/>
  <c r="C45" i="5"/>
  <c r="D45" i="5"/>
  <c r="E45" i="5"/>
  <c r="F45" i="5"/>
  <c r="G45" i="5"/>
  <c r="B46" i="5"/>
  <c r="C46" i="5"/>
  <c r="D46" i="5"/>
  <c r="E46" i="5"/>
  <c r="F46" i="5"/>
  <c r="G46" i="5"/>
  <c r="B47" i="5"/>
  <c r="C47" i="5"/>
  <c r="D47" i="5"/>
  <c r="E47" i="5"/>
  <c r="F47" i="5"/>
  <c r="G47" i="5"/>
  <c r="C53" i="5"/>
  <c r="B53" i="5"/>
  <c r="G36" i="5"/>
  <c r="F36" i="5"/>
  <c r="E36" i="5"/>
  <c r="D36" i="5"/>
  <c r="C36" i="5"/>
  <c r="B36" i="5"/>
  <c r="B20" i="5"/>
  <c r="C20" i="5"/>
  <c r="D20" i="5"/>
  <c r="E20" i="5"/>
  <c r="G20" i="5"/>
  <c r="B21" i="5"/>
  <c r="C21" i="5"/>
  <c r="D21" i="5"/>
  <c r="E21" i="5"/>
  <c r="G21" i="5"/>
  <c r="B22" i="5"/>
  <c r="C22" i="5"/>
  <c r="D22" i="5"/>
  <c r="E22" i="5"/>
  <c r="G22" i="5"/>
  <c r="B23" i="5"/>
  <c r="C23" i="5"/>
  <c r="D23" i="5"/>
  <c r="E23" i="5"/>
  <c r="G23" i="5"/>
  <c r="B24" i="5"/>
  <c r="C24" i="5"/>
  <c r="D24" i="5"/>
  <c r="E24" i="5"/>
  <c r="G24" i="5"/>
  <c r="B25" i="5"/>
  <c r="C25" i="5"/>
  <c r="D25" i="5"/>
  <c r="E25" i="5"/>
  <c r="G25" i="5"/>
  <c r="B26" i="5"/>
  <c r="C26" i="5"/>
  <c r="D26" i="5"/>
  <c r="E26" i="5"/>
  <c r="G26" i="5"/>
  <c r="B27" i="5"/>
  <c r="C27" i="5"/>
  <c r="D27" i="5"/>
  <c r="E27" i="5"/>
  <c r="G27" i="5"/>
  <c r="B28" i="5"/>
  <c r="C28" i="5"/>
  <c r="D28" i="5"/>
  <c r="E28" i="5"/>
  <c r="G28" i="5"/>
  <c r="B29" i="5"/>
  <c r="C29" i="5"/>
  <c r="D29" i="5"/>
  <c r="E29" i="5"/>
  <c r="G29" i="5"/>
  <c r="B30" i="5"/>
  <c r="C30" i="5"/>
  <c r="D30" i="5"/>
  <c r="E30" i="5"/>
  <c r="G30" i="5"/>
  <c r="G19" i="5"/>
  <c r="E19" i="5"/>
  <c r="D19" i="5"/>
  <c r="C19" i="5"/>
  <c r="B19" i="5"/>
  <c r="B3" i="5"/>
  <c r="B4" i="5"/>
  <c r="B5" i="5"/>
  <c r="B6" i="5"/>
  <c r="B7" i="5"/>
  <c r="B8" i="5"/>
  <c r="B9" i="5"/>
  <c r="B10" i="5"/>
  <c r="B11" i="5"/>
  <c r="B12" i="5"/>
  <c r="B13" i="5"/>
  <c r="G65" i="5" l="1"/>
  <c r="G31" i="5"/>
  <c r="F48" i="5"/>
  <c r="G48" i="5"/>
  <c r="F65" i="5"/>
  <c r="B14" i="5"/>
  <c r="E48" i="5"/>
  <c r="C48" i="5"/>
  <c r="C31" i="5"/>
  <c r="B65" i="5"/>
  <c r="E31" i="5"/>
  <c r="C65" i="5"/>
  <c r="B31" i="5"/>
  <c r="B48" i="5"/>
  <c r="D65" i="5"/>
  <c r="D31" i="5"/>
  <c r="D48" i="5"/>
  <c r="E65" i="5"/>
  <c r="B115" i="5"/>
  <c r="AE79" i="3" l="1"/>
  <c r="AE76" i="3"/>
  <c r="AR77" i="3" l="1"/>
  <c r="AR78" i="3"/>
  <c r="AR79" i="3"/>
  <c r="AR80" i="3"/>
  <c r="AR81" i="3"/>
  <c r="AR82" i="3"/>
  <c r="AR83" i="3"/>
  <c r="AR84" i="3"/>
  <c r="AR85" i="3"/>
  <c r="AR86" i="3"/>
  <c r="AR87" i="3"/>
  <c r="AR88" i="3"/>
  <c r="AR101" i="3"/>
  <c r="AR102" i="3"/>
  <c r="AR103" i="3"/>
  <c r="AR104" i="3"/>
  <c r="AR105" i="3"/>
  <c r="AR106" i="3"/>
  <c r="AR107" i="3"/>
  <c r="AR108" i="3"/>
  <c r="AR109" i="3"/>
  <c r="AR110" i="3"/>
  <c r="AR111" i="3"/>
  <c r="AR100" i="3"/>
  <c r="AR90" i="3"/>
  <c r="AR91" i="3"/>
  <c r="AR92" i="3"/>
  <c r="AR93" i="3"/>
  <c r="AR94" i="3"/>
  <c r="AR95" i="3"/>
  <c r="AR96" i="3"/>
  <c r="AR97" i="3"/>
  <c r="AR98" i="3"/>
  <c r="AR99" i="3"/>
  <c r="AR89" i="3"/>
  <c r="W76" i="3"/>
  <c r="W77" i="3"/>
  <c r="W78" i="3"/>
  <c r="W79" i="3"/>
  <c r="W80" i="3"/>
  <c r="W81" i="3"/>
  <c r="W82" i="3"/>
  <c r="W83" i="3"/>
  <c r="W84" i="3"/>
  <c r="W85" i="3"/>
  <c r="W86" i="3"/>
  <c r="W87" i="3"/>
  <c r="W88" i="3"/>
  <c r="W90" i="3"/>
  <c r="W91" i="3"/>
  <c r="W92" i="3"/>
  <c r="W93" i="3"/>
  <c r="W94" i="3"/>
  <c r="W95" i="3"/>
  <c r="W96" i="3"/>
  <c r="W97" i="3"/>
  <c r="W98" i="3"/>
  <c r="W99" i="3"/>
  <c r="W100" i="3"/>
  <c r="W101" i="3"/>
  <c r="W102" i="3"/>
  <c r="W103" i="3"/>
  <c r="W104" i="3"/>
  <c r="W105" i="3"/>
  <c r="W106" i="3"/>
  <c r="W107" i="3"/>
  <c r="W108" i="3"/>
  <c r="W109" i="3"/>
  <c r="W110" i="3"/>
  <c r="W111" i="3"/>
  <c r="W89" i="3"/>
  <c r="AH89" i="3"/>
  <c r="AE77" i="3"/>
  <c r="AE78" i="3"/>
  <c r="AE80" i="3"/>
  <c r="AE81" i="3"/>
  <c r="AE82" i="3"/>
  <c r="AE83" i="3"/>
  <c r="AE84" i="3"/>
  <c r="AE85" i="3"/>
  <c r="AE86" i="3"/>
  <c r="AE87" i="3"/>
  <c r="AE88" i="3"/>
  <c r="AE90" i="3"/>
  <c r="AE91" i="3"/>
  <c r="AE92" i="3"/>
  <c r="AE93" i="3"/>
  <c r="AE94" i="3"/>
  <c r="AE95" i="3"/>
  <c r="AE96" i="3"/>
  <c r="AE97" i="3"/>
  <c r="AE98" i="3"/>
  <c r="AE99" i="3"/>
  <c r="AE100" i="3"/>
  <c r="AE101" i="3"/>
  <c r="AE102" i="3"/>
  <c r="AE103" i="3"/>
  <c r="AE104" i="3"/>
  <c r="AE105" i="3"/>
  <c r="AE107" i="3"/>
  <c r="AE108" i="3"/>
  <c r="AE109" i="3"/>
  <c r="AE110" i="3"/>
  <c r="AE111" i="3"/>
  <c r="AC89" i="3"/>
  <c r="AE89" i="3" s="1"/>
  <c r="Z76" i="3"/>
  <c r="AB76" i="3" s="1"/>
  <c r="Z77" i="3"/>
  <c r="AB77" i="3" s="1"/>
  <c r="Z78" i="3"/>
  <c r="AB78" i="3" s="1"/>
  <c r="Z79" i="3"/>
  <c r="AB79" i="3" s="1"/>
  <c r="Z80" i="3"/>
  <c r="AB80" i="3" s="1"/>
  <c r="Z81" i="3"/>
  <c r="AB81" i="3" s="1"/>
  <c r="Z82" i="3"/>
  <c r="AB82" i="3" s="1"/>
  <c r="Z83" i="3"/>
  <c r="AB83" i="3" s="1"/>
  <c r="Z84" i="3"/>
  <c r="AB84" i="3" s="1"/>
  <c r="Z85" i="3"/>
  <c r="AB85" i="3" s="1"/>
  <c r="Z86" i="3"/>
  <c r="AB86" i="3" s="1"/>
  <c r="Z87" i="3"/>
  <c r="AB87" i="3" s="1"/>
  <c r="Z88" i="3"/>
  <c r="AB88" i="3" s="1"/>
  <c r="Z111" i="3"/>
  <c r="AB111" i="3" s="1"/>
  <c r="Z90" i="3"/>
  <c r="Z91" i="3"/>
  <c r="AB91" i="3" s="1"/>
  <c r="Z92" i="3"/>
  <c r="Z93" i="3"/>
  <c r="AB93" i="3" s="1"/>
  <c r="Z94" i="3"/>
  <c r="AB94" i="3" s="1"/>
  <c r="Z95" i="3"/>
  <c r="AB95" i="3" s="1"/>
  <c r="Z96" i="3"/>
  <c r="AB96" i="3" s="1"/>
  <c r="Z97" i="3"/>
  <c r="AB97" i="3" s="1"/>
  <c r="Z98" i="3"/>
  <c r="AB98" i="3" s="1"/>
  <c r="Z99" i="3"/>
  <c r="AB99" i="3" s="1"/>
  <c r="Z100" i="3"/>
  <c r="AB100" i="3" s="1"/>
  <c r="Z101" i="3"/>
  <c r="AB101" i="3" s="1"/>
  <c r="Z102" i="3"/>
  <c r="AB102" i="3" s="1"/>
  <c r="Z103" i="3"/>
  <c r="AB103" i="3" s="1"/>
  <c r="Z104" i="3"/>
  <c r="AB104" i="3" s="1"/>
  <c r="Z105" i="3"/>
  <c r="AB105" i="3" s="1"/>
  <c r="Z106" i="3"/>
  <c r="AB106" i="3" s="1"/>
  <c r="Z107" i="3"/>
  <c r="AB107" i="3" s="1"/>
  <c r="Z108" i="3"/>
  <c r="AB108" i="3" s="1"/>
  <c r="Z109" i="3"/>
  <c r="AB109" i="3" s="1"/>
  <c r="Z110" i="3"/>
  <c r="AB110" i="3" s="1"/>
  <c r="Z89" i="3"/>
  <c r="AB89" i="3" s="1"/>
</calcChain>
</file>

<file path=xl/sharedStrings.xml><?xml version="1.0" encoding="utf-8"?>
<sst xmlns="http://schemas.openxmlformats.org/spreadsheetml/2006/main" count="1380" uniqueCount="220">
  <si>
    <t>Identificação</t>
  </si>
  <si>
    <t>CNPJ</t>
  </si>
  <si>
    <t>04.903.587/0001-08</t>
  </si>
  <si>
    <t>LEITURA</t>
  </si>
  <si>
    <t>Energia kWh</t>
  </si>
  <si>
    <t>Energia Reativa Excedente - EREX</t>
  </si>
  <si>
    <t>Potência - kW</t>
  </si>
  <si>
    <t>Demanda Reativa Excendente - DREX</t>
  </si>
  <si>
    <t>TENSÃO DE FORNECIMENTO</t>
  </si>
  <si>
    <t>Mês/Ano Faturado</t>
  </si>
  <si>
    <t>Classificação</t>
  </si>
  <si>
    <t>LIGAÇÃO</t>
  </si>
  <si>
    <t>TARIFA</t>
  </si>
  <si>
    <t>ATUAL</t>
  </si>
  <si>
    <t>ANTERIOR</t>
  </si>
  <si>
    <t>Nº DO MEDIDOR</t>
  </si>
  <si>
    <t>CONSTANTE kW</t>
  </si>
  <si>
    <t>CONSTANTE kVarh</t>
  </si>
  <si>
    <t>Perdas (%)</t>
  </si>
  <si>
    <t>Período</t>
  </si>
  <si>
    <t>KW Regist. Ponta</t>
  </si>
  <si>
    <t>kW Regist. Fponta</t>
  </si>
  <si>
    <t>Ponta</t>
  </si>
  <si>
    <t>Fora de Ponta (FP)</t>
  </si>
  <si>
    <t>Reservado (Res)</t>
  </si>
  <si>
    <t>Ponta (P)</t>
  </si>
  <si>
    <t>VALOR</t>
  </si>
  <si>
    <t>TOTAL</t>
  </si>
  <si>
    <t>DEMANDA</t>
  </si>
  <si>
    <t>NOMINAL</t>
  </si>
  <si>
    <t>LIM. INF.</t>
  </si>
  <si>
    <t>LIM. SUP.</t>
  </si>
  <si>
    <t>Total da Fatura - Bruto</t>
  </si>
  <si>
    <t>Base de Cálculo impostos federais</t>
  </si>
  <si>
    <t>Total impostos federais</t>
  </si>
  <si>
    <t>Total da Fatura - Líquido</t>
  </si>
  <si>
    <t>880.153-3 - Agência Nacional de Transportes Aquaviários - ANTAQ</t>
  </si>
  <si>
    <t>P. PUBLICO</t>
  </si>
  <si>
    <t>VERDE</t>
  </si>
  <si>
    <t>THS-AS</t>
  </si>
  <si>
    <t>SECO</t>
  </si>
  <si>
    <t>Aumento na demanda e reajuste de tarifa</t>
  </si>
  <si>
    <t>CEB Distribuição</t>
  </si>
  <si>
    <t>Observações</t>
  </si>
  <si>
    <t>CONSUMO PONTA UMIDO/SECA</t>
  </si>
  <si>
    <t>CONSUMO F PONTA UMIDO/SECA</t>
  </si>
  <si>
    <t>UMIDO</t>
  </si>
  <si>
    <t xml:space="preserve"> Jan/13</t>
  </si>
  <si>
    <t>04/092013</t>
  </si>
  <si>
    <t>03/06/2015-03/05/2015</t>
  </si>
  <si>
    <t>Houve desconto de 15% na tarifa de consumo</t>
  </si>
  <si>
    <t>Compensação de valores</t>
  </si>
  <si>
    <t>MÊS</t>
  </si>
  <si>
    <t>kW Regist. Fponta 2012</t>
  </si>
  <si>
    <t>kW Regist. Fponta 2013</t>
  </si>
  <si>
    <t>kW Regist. Fponta 2014</t>
  </si>
  <si>
    <t>kW Regist. Fponta 2015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</si>
  <si>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</si>
  <si>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</si>
  <si>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</si>
  <si>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</si>
  <si>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</si>
  <si>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</si>
  <si>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</si>
  <si>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</si>
  <si>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</si>
  <si>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</si>
  <si>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</si>
  <si>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</si>
  <si>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MÉDIA</t>
  </si>
  <si>
    <t>Energia kWh Ponta 2012</t>
  </si>
  <si>
    <t>Energia kWh Ponta 2013</t>
  </si>
  <si>
    <t>Energia kWh Ponta 2014</t>
  </si>
  <si>
    <t>Energia kWh Ponta 2015</t>
  </si>
  <si>
    <t>Custo Ponta 2012</t>
  </si>
  <si>
    <t>Custo Ponta 2013</t>
  </si>
  <si>
    <t>Custo Ponta 2014</t>
  </si>
  <si>
    <t>Custo Ponta 2015</t>
  </si>
  <si>
    <t>Custo Fora de Ponta 2012</t>
  </si>
  <si>
    <t>Custo Fora de Ponta 2013</t>
  </si>
  <si>
    <t>Custo Fora de Ponta 2014</t>
  </si>
  <si>
    <t>Custo Fora de Ponta 2015</t>
  </si>
  <si>
    <t>Energia kWh Fora de Ponta 2012</t>
  </si>
  <si>
    <t>Energia kWh Fora de Ponta 2013</t>
  </si>
  <si>
    <t>Energia kWh Fora de Ponta 2014</t>
  </si>
  <si>
    <t>Energia kWh Fora de Ponta 2015</t>
  </si>
  <si>
    <t>Custo Demanda kW 2012</t>
  </si>
  <si>
    <t>Custo Demanda kW 2013</t>
  </si>
  <si>
    <t>Custo Demanda kW 2014</t>
  </si>
  <si>
    <t>Custo Demanda kW 2015</t>
  </si>
  <si>
    <t>Valor Bruto  2012</t>
  </si>
  <si>
    <t>Valor Bruto  2013</t>
  </si>
  <si>
    <t>Valor Bruto  2014</t>
  </si>
  <si>
    <t>Valor Bruto  2015</t>
  </si>
  <si>
    <t>Demanda kW Adotada 2012</t>
  </si>
  <si>
    <t>Demanda kW Adotada 2013</t>
  </si>
  <si>
    <t>Demanda kW Adotada 2014</t>
  </si>
  <si>
    <t>Demanda kW Adotada 2015</t>
  </si>
  <si>
    <t>kW Regist. Fponta 2016</t>
  </si>
  <si>
    <t>kW Regist. Fponta 2017</t>
  </si>
  <si>
    <t>Energia kWh Ponta 2016</t>
  </si>
  <si>
    <t>Energia kWh Ponta 2017</t>
  </si>
  <si>
    <t>Energia kWh Fora de Ponta 2016</t>
  </si>
  <si>
    <t>Energia kWh Fora de Ponta 2017</t>
  </si>
  <si>
    <t>Custo Ponta 2016</t>
  </si>
  <si>
    <t>Custo Ponta 2017</t>
  </si>
  <si>
    <t>Custo Fora de Ponta 2016</t>
  </si>
  <si>
    <t>Custo Fora de Ponta 2017</t>
  </si>
  <si>
    <t>Custo Demanda kW 2016</t>
  </si>
  <si>
    <t>Custo Demanda kW 2017</t>
  </si>
  <si>
    <t>Valor Bruto  2016</t>
  </si>
  <si>
    <t>Valor Bruto  2017</t>
  </si>
  <si>
    <t>Demanda kW Adotada 2016</t>
  </si>
  <si>
    <t>Demanda kW Adotada 2017</t>
  </si>
  <si>
    <t>ÚMIDO</t>
  </si>
  <si>
    <t>46,113,39</t>
  </si>
  <si>
    <t>Adicional bandeira amarela  125,03</t>
  </si>
  <si>
    <t>Adicional  bandeira amarela  871,96</t>
  </si>
  <si>
    <t>Adicional  bandeira amarela  102,92</t>
  </si>
  <si>
    <t>Adicional  bandeira amarela 1.027,64</t>
  </si>
  <si>
    <t>Adicional bandeira vermelha 1.889,36 e amarela 108,99</t>
  </si>
  <si>
    <t>Adicional  bandeira vermelha 2.802,54</t>
  </si>
  <si>
    <t>Adicional  bandeira vermelha 3.110,79</t>
  </si>
  <si>
    <t>Adicional  bandeira vermelha 3.771,89</t>
  </si>
  <si>
    <t>Adicional  bandeira vermelha 3.675,63</t>
  </si>
  <si>
    <t>Adicional bandeira amarela  1.384,25 e vermelha: 188,96</t>
  </si>
  <si>
    <t>Adicional bandeira vermelha 2.187,04</t>
  </si>
  <si>
    <t>Adicional bandeira vermelha 2.000,16</t>
  </si>
  <si>
    <t>Adicional bandeira amarela  114,90</t>
  </si>
  <si>
    <t>Adicional bandeira amarela 942,88 e vermelha: 151,52</t>
  </si>
  <si>
    <t>Adicional bandeira amarela 99,35 e vermelha: 1.854,65</t>
  </si>
  <si>
    <t>Adicional bandeira amarela 1.202,98  e vermelha: 233,91</t>
  </si>
  <si>
    <t>4.701,,66</t>
  </si>
  <si>
    <t>Adicional bandeira  vermelha: 2.031,31</t>
  </si>
  <si>
    <t>Adicional bandeira  vermelha: 1.708,19</t>
  </si>
  <si>
    <t>Adicional bandeira  vermelha: 1.695,75</t>
  </si>
  <si>
    <t>Sem adicional de bandeira</t>
  </si>
  <si>
    <t>Adicional  bandeira amarela  58,74</t>
  </si>
  <si>
    <t>Adicional bandeira amarela 533,53 e vermelha: 285,82</t>
  </si>
  <si>
    <t>Adicional bandeira  vermelha: 2.742,28</t>
  </si>
  <si>
    <t>Adicional bandeira  vermelha: 2.715,18</t>
  </si>
  <si>
    <t>Adicional bandeira vermelha: 3.139,53</t>
  </si>
  <si>
    <t>Adicional de bandeira vermelha: 3.602,48</t>
  </si>
  <si>
    <t>Adicional bandeira amarela (69,94) e vermelha (3.264,20)</t>
  </si>
  <si>
    <t>Adicional bandeira amarela (517,24)</t>
  </si>
  <si>
    <t>kW Regist. Fponta 2018</t>
  </si>
  <si>
    <t>Energia kWh Ponta 2018</t>
  </si>
  <si>
    <t>Energia kWh Fora de Ponta 2018</t>
  </si>
  <si>
    <t>Custo Ponta 2018</t>
  </si>
  <si>
    <t>Custo Fora de Ponta 2018</t>
  </si>
  <si>
    <t>Custo Demanda kW 2018</t>
  </si>
  <si>
    <t>Valor Bruto  2018</t>
  </si>
  <si>
    <t>Demanda kW Adotada 2018</t>
  </si>
  <si>
    <t>Energia kWh Ponta 2019</t>
  </si>
  <si>
    <t>kW Regist. Fponta 2019</t>
  </si>
  <si>
    <t>Energia kWh Fora de Ponta 2019</t>
  </si>
  <si>
    <t>Custo Ponta 2019</t>
  </si>
  <si>
    <t>Custo Fora de Ponta 2019</t>
  </si>
  <si>
    <t>Custo Demanda kW 2019</t>
  </si>
  <si>
    <t>Valor Bruto  2019</t>
  </si>
  <si>
    <t>Demanda kW Adotada 2019</t>
  </si>
  <si>
    <t>Adicional bandeira amarela (59,85)</t>
  </si>
  <si>
    <t>Adicional bandeira amarela (564,21)</t>
  </si>
  <si>
    <t>Adicional bandeira amarela (78,01)</t>
  </si>
  <si>
    <t>Adicional bandeira amarela (701,72) e vermelha (200,48)</t>
  </si>
  <si>
    <t>Adicional bandeira vermelha (2288,78)</t>
  </si>
  <si>
    <t>Adicional bandeira amarela (110,67) e vermelha (2.656,50)</t>
  </si>
  <si>
    <t>Adicional bandeira amarela (994,62) e vermelha (284,17)</t>
  </si>
  <si>
    <t>Adicional bandeira amarela (94,82) e vermelha (2275,80)</t>
  </si>
  <si>
    <t>kW Regist. Fponta 2020</t>
  </si>
  <si>
    <t>Energia kWh Ponta 2020</t>
  </si>
  <si>
    <t>Energia kWh Fora de Ponta 2020</t>
  </si>
  <si>
    <t>Custo Ponta 2020</t>
  </si>
  <si>
    <t>Custo Fora de Ponta 2020</t>
  </si>
  <si>
    <t>Custo Demanda kW 2020</t>
  </si>
  <si>
    <t>Valor Bruto  2020</t>
  </si>
  <si>
    <t>Demanda kW Adotada 2020</t>
  </si>
  <si>
    <t>Ultrapassagem demanda 17KW</t>
  </si>
  <si>
    <t>Ultrapassagem demanda 15KW</t>
  </si>
  <si>
    <t>Adicional bandeira amarela (17,22) e vermelha (2243,57)</t>
  </si>
  <si>
    <t>Adicional bandeira amarela (583,41)</t>
  </si>
  <si>
    <t>Adicional bandeira amarela (426,14)</t>
  </si>
  <si>
    <t>Adicional bandeira amarela (507,87)</t>
  </si>
  <si>
    <t>Adicional bandeira amarela (420,98) e vermelha (45,05)</t>
  </si>
  <si>
    <t>Adicional bandeira vermelha (1394,32)</t>
  </si>
  <si>
    <t>Adicional bandeira vermelha (2923,04)</t>
  </si>
  <si>
    <t>Adicional bandeira vermelha (3323,55)</t>
  </si>
  <si>
    <t>Adicional bandeira escassez hibrica (6169,03)</t>
  </si>
  <si>
    <t>Adicional bandeira vermelha (1985,01</t>
  </si>
  <si>
    <t>Adicional bandeira escassez hibrica (6024,76</t>
  </si>
  <si>
    <t>kW Regist. Fponta 2021</t>
  </si>
  <si>
    <t>Energia kWh Ponta 2021</t>
  </si>
  <si>
    <t>Energia kWh Fora de Ponta 2021</t>
  </si>
  <si>
    <t>Custo Ponta 2021</t>
  </si>
  <si>
    <t>Custo Fora de Ponta 2021</t>
  </si>
  <si>
    <t>Custo Demanda kW 2021</t>
  </si>
  <si>
    <t>Valor Bruto 2021</t>
  </si>
  <si>
    <t>Demanda kW Adotada 2021</t>
  </si>
  <si>
    <t>Adicional bandeira escassez hibrica (5548,21</t>
  </si>
  <si>
    <t>Adicional bandeira escassez hibrica (5623,89</t>
  </si>
  <si>
    <t>Adicional bandeira escassez hibrica (5672,32</t>
  </si>
  <si>
    <t>Adicional bandeira escassez hibrica (5.233,39</t>
  </si>
  <si>
    <t>kW Regist. Fponta 2022</t>
  </si>
  <si>
    <t>Energia kWh Ponta 2022</t>
  </si>
  <si>
    <t>Energia kWh Fora de Ponta 2022</t>
  </si>
  <si>
    <t>Custo Ponta 2022</t>
  </si>
  <si>
    <t>Custo Fora de Ponta 2022</t>
  </si>
  <si>
    <t>Custo Demanda kW 2022</t>
  </si>
  <si>
    <t>Valor Bruto 2022</t>
  </si>
  <si>
    <t>Demanda kW Adotada 2022</t>
  </si>
  <si>
    <t>Compensação 1.701,51 e Adicional bandeira escassez hibrica (7.611,05)</t>
  </si>
  <si>
    <t>Adicional bandeira vermelha (3.451,88)</t>
  </si>
  <si>
    <t>kW Regist. Fponta 2023</t>
  </si>
  <si>
    <t>Energia kWh Ponta 2023</t>
  </si>
  <si>
    <t>Energia kWh Fora de Ponta 2023</t>
  </si>
  <si>
    <t>Custo Ponta 2023</t>
  </si>
  <si>
    <t>Demanda kW Adotada 2023</t>
  </si>
  <si>
    <t>Valor Bruto 2023</t>
  </si>
  <si>
    <t>Custo Demanda kW 2023</t>
  </si>
  <si>
    <t>Custo Fora de Ponta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</si>
</sst>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&quot;R$&quot;\ #,##0.00;[Red]\-&quot;R$&quot;\ #,##0.00"/>
    <numFmt numFmtId="43" formatCode="_-* #,##0.00_-;\-* #,##0.00_-;_-* &quot;-&quot;??_-;_-@_-"/>
    <numFmt numFmtId="164" formatCode="#,##0.00000000"/>
    <numFmt numFmtId="165" formatCode="0.0000000"/>
    <numFmt numFmtId="166" formatCode="#,##0.0000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4"/>
      <color rgb="FF0070C0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2" borderId="0" applyNumberFormat="0" applyBorder="0" applyAlignment="0" applyProtection="0"/>
    <xf numFmtId="43" fontId="10" fillId="0" borderId="0" applyFont="0" applyFill="0" applyBorder="0" applyAlignment="0" applyProtection="0"/>
  </cellStyleXfs>
  <cellXfs count="9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1" fillId="0" borderId="1" xfId="0" applyFont="1" applyBorder="1"/>
    <xf numFmtId="0" fontId="3" fillId="2" borderId="1" xfId="1" applyBorder="1"/>
    <xf numFmtId="0" fontId="0" fillId="0" borderId="1" xfId="0" applyBorder="1" applyAlignment="1">
      <alignment horizontal="center" vertical="center"/>
    </xf>
    <xf numFmtId="0" fontId="3" fillId="2" borderId="1" xfId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7" fontId="0" fillId="0" borderId="1" xfId="0" applyNumberForma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2" fillId="0" borderId="0" xfId="0" applyFont="1"/>
    <xf numFmtId="0" fontId="4" fillId="0" borderId="0" xfId="0" applyFont="1"/>
    <xf numFmtId="0" fontId="1" fillId="0" borderId="0" xfId="0" applyFont="1"/>
    <xf numFmtId="0" fontId="0" fillId="0" borderId="0" xfId="0" applyAlignment="1">
      <alignment horizontal="left"/>
    </xf>
    <xf numFmtId="0" fontId="3" fillId="2" borderId="0" xfId="1" applyBorder="1"/>
    <xf numFmtId="0" fontId="3" fillId="2" borderId="1" xfId="1" applyBorder="1" applyAlignment="1">
      <alignment horizontal="left"/>
    </xf>
    <xf numFmtId="0" fontId="3" fillId="2" borderId="0" xfId="1" applyBorder="1" applyAlignment="1">
      <alignment horizontal="left"/>
    </xf>
    <xf numFmtId="0" fontId="3" fillId="2" borderId="1" xfId="1" applyBorder="1" applyAlignment="1">
      <alignment horizontal="left" vertical="center"/>
    </xf>
    <xf numFmtId="0" fontId="3" fillId="2" borderId="1" xfId="1" applyBorder="1" applyAlignment="1">
      <alignment horizontal="right"/>
    </xf>
    <xf numFmtId="0" fontId="3" fillId="2" borderId="1" xfId="1" applyBorder="1" applyAlignment="1"/>
    <xf numFmtId="14" fontId="3" fillId="2" borderId="1" xfId="1" applyNumberFormat="1" applyBorder="1" applyAlignment="1">
      <alignment horizontal="left"/>
    </xf>
    <xf numFmtId="0" fontId="3" fillId="2" borderId="1" xfId="1" applyNumberFormat="1" applyBorder="1"/>
    <xf numFmtId="0" fontId="5" fillId="0" borderId="1" xfId="0" applyFont="1" applyBorder="1" applyAlignment="1">
      <alignment horizontal="left" vertical="center"/>
    </xf>
    <xf numFmtId="4" fontId="7" fillId="0" borderId="1" xfId="1" applyNumberFormat="1" applyFont="1" applyFill="1" applyBorder="1" applyAlignment="1">
      <alignment horizontal="center" vertical="center"/>
    </xf>
    <xf numFmtId="8" fontId="7" fillId="0" borderId="1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1" xfId="1" applyFont="1" applyFill="1" applyBorder="1"/>
    <xf numFmtId="0" fontId="5" fillId="0" borderId="1" xfId="0" applyFont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right"/>
    </xf>
    <xf numFmtId="17" fontId="1" fillId="0" borderId="1" xfId="0" applyNumberFormat="1" applyFont="1" applyBorder="1" applyAlignment="1">
      <alignment horizontal="left"/>
    </xf>
    <xf numFmtId="0" fontId="8" fillId="0" borderId="1" xfId="0" applyFont="1" applyBorder="1"/>
    <xf numFmtId="0" fontId="0" fillId="4" borderId="1" xfId="0" applyFill="1" applyBorder="1"/>
    <xf numFmtId="0" fontId="0" fillId="4" borderId="1" xfId="0" applyFill="1" applyBorder="1" applyAlignment="1">
      <alignment horizontal="left"/>
    </xf>
    <xf numFmtId="17" fontId="1" fillId="4" borderId="1" xfId="0" applyNumberFormat="1" applyFont="1" applyFill="1" applyBorder="1" applyAlignment="1">
      <alignment horizontal="left"/>
    </xf>
    <xf numFmtId="0" fontId="0" fillId="4" borderId="1" xfId="0" applyFill="1" applyBorder="1" applyAlignment="1">
      <alignment horizontal="right"/>
    </xf>
    <xf numFmtId="0" fontId="3" fillId="5" borderId="1" xfId="1" applyFill="1" applyBorder="1"/>
    <xf numFmtId="0" fontId="3" fillId="5" borderId="1" xfId="1" applyFill="1" applyBorder="1" applyAlignment="1">
      <alignment horizontal="left"/>
    </xf>
    <xf numFmtId="14" fontId="3" fillId="5" borderId="1" xfId="1" applyNumberFormat="1" applyFill="1" applyBorder="1" applyAlignment="1">
      <alignment horizontal="left"/>
    </xf>
    <xf numFmtId="165" fontId="3" fillId="5" borderId="1" xfId="1" applyNumberFormat="1" applyFill="1" applyBorder="1"/>
    <xf numFmtId="166" fontId="3" fillId="5" borderId="1" xfId="1" applyNumberFormat="1" applyFill="1" applyBorder="1"/>
    <xf numFmtId="0" fontId="1" fillId="3" borderId="1" xfId="0" applyFont="1" applyFill="1" applyBorder="1"/>
    <xf numFmtId="4" fontId="1" fillId="3" borderId="1" xfId="0" applyNumberFormat="1" applyFont="1" applyFill="1" applyBorder="1" applyAlignment="1">
      <alignment horizontal="center"/>
    </xf>
    <xf numFmtId="2" fontId="1" fillId="3" borderId="1" xfId="0" applyNumberFormat="1" applyFont="1" applyFill="1" applyBorder="1"/>
    <xf numFmtId="164" fontId="1" fillId="3" borderId="1" xfId="0" applyNumberFormat="1" applyFont="1" applyFill="1" applyBorder="1"/>
    <xf numFmtId="4" fontId="0" fillId="0" borderId="0" xfId="0" applyNumberFormat="1"/>
    <xf numFmtId="2" fontId="6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left" vertical="top"/>
    </xf>
    <xf numFmtId="0" fontId="8" fillId="4" borderId="1" xfId="0" applyFont="1" applyFill="1" applyBorder="1"/>
    <xf numFmtId="43" fontId="0" fillId="0" borderId="1" xfId="2" applyFont="1" applyBorder="1"/>
    <xf numFmtId="43" fontId="0" fillId="0" borderId="1" xfId="2" applyFont="1" applyBorder="1" applyAlignment="1">
      <alignment horizontal="right"/>
    </xf>
    <xf numFmtId="43" fontId="4" fillId="0" borderId="1" xfId="2" applyFont="1" applyBorder="1"/>
    <xf numFmtId="43" fontId="1" fillId="0" borderId="1" xfId="2" applyFont="1" applyBorder="1"/>
    <xf numFmtId="43" fontId="0" fillId="0" borderId="1" xfId="2" applyFont="1" applyFill="1" applyBorder="1"/>
    <xf numFmtId="43" fontId="0" fillId="4" borderId="1" xfId="2" applyFont="1" applyFill="1" applyBorder="1"/>
    <xf numFmtId="43" fontId="0" fillId="0" borderId="0" xfId="2" applyFont="1" applyBorder="1"/>
    <xf numFmtId="43" fontId="3" fillId="2" borderId="1" xfId="2" applyFont="1" applyFill="1" applyBorder="1" applyAlignment="1">
      <alignment horizontal="center" vertical="center"/>
    </xf>
    <xf numFmtId="43" fontId="3" fillId="5" borderId="1" xfId="2" applyFont="1" applyFill="1" applyBorder="1" applyAlignment="1">
      <alignment horizontal="center" vertical="center"/>
    </xf>
    <xf numFmtId="43" fontId="3" fillId="2" borderId="0" xfId="2" applyFont="1" applyFill="1" applyBorder="1" applyAlignment="1">
      <alignment horizontal="center" vertical="center"/>
    </xf>
    <xf numFmtId="43" fontId="7" fillId="0" borderId="1" xfId="2" applyFont="1" applyBorder="1"/>
    <xf numFmtId="43" fontId="3" fillId="2" borderId="1" xfId="1" applyNumberFormat="1" applyBorder="1"/>
    <xf numFmtId="0" fontId="7" fillId="0" borderId="1" xfId="0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7" fillId="0" borderId="1" xfId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5" xfId="0" applyBorder="1"/>
    <xf numFmtId="0" fontId="0" fillId="0" borderId="3" xfId="0" applyBorder="1"/>
    <xf numFmtId="17" fontId="1" fillId="0" borderId="6" xfId="0" applyNumberFormat="1" applyFont="1" applyBorder="1" applyAlignment="1">
      <alignment horizontal="left"/>
    </xf>
    <xf numFmtId="0" fontId="0" fillId="0" borderId="6" xfId="0" applyBorder="1"/>
    <xf numFmtId="14" fontId="3" fillId="2" borderId="6" xfId="1" applyNumberFormat="1" applyBorder="1" applyAlignment="1">
      <alignment horizontal="left"/>
    </xf>
    <xf numFmtId="0" fontId="3" fillId="2" borderId="6" xfId="1" applyBorder="1"/>
    <xf numFmtId="0" fontId="3" fillId="2" borderId="6" xfId="1" applyBorder="1" applyAlignment="1">
      <alignment horizontal="left"/>
    </xf>
    <xf numFmtId="43" fontId="0" fillId="0" borderId="6" xfId="2" applyFont="1" applyBorder="1"/>
    <xf numFmtId="43" fontId="3" fillId="2" borderId="6" xfId="2" applyFont="1" applyFill="1" applyBorder="1" applyAlignment="1">
      <alignment horizontal="center" vertical="center"/>
    </xf>
    <xf numFmtId="165" fontId="3" fillId="2" borderId="1" xfId="1" applyNumberFormat="1" applyBorder="1"/>
    <xf numFmtId="165" fontId="0" fillId="0" borderId="1" xfId="0" applyNumberFormat="1" applyBorder="1" applyAlignment="1">
      <alignment horizontal="center"/>
    </xf>
    <xf numFmtId="0" fontId="9" fillId="0" borderId="4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3" fillId="2" borderId="1" xfId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3">
    <cellStyle name="Bom" xfId="1" builtinId="26"/>
    <cellStyle name="Normal" xfId="0" builtinId="0"/>
    <cellStyle name="Vírgula" xfId="2" builtinId="3"/>
  </cellStyles>
  <dxfs count="0"/>
  <tableStyles count="0" defaultTableStyle="TableStyleMedium2" defaultPivotStyle="PivotStyleLight16"/>
  <colors>
    <mruColors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baseline="0"/>
              <a:t>Demanda kW - Consumida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baseline="0"/>
              <a:t>Exercícios de 2019 a 2022</a:t>
            </a:r>
            <a:endParaRPr lang="pt-BR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CEB_Grafico!$I$1</c:f>
              <c:strCache>
                <c:ptCount val="1"/>
                <c:pt idx="0">
                  <c:v>kW Regist. Fponta 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CEB_Grafico!$I$2:$I$13</c:f>
              <c:numCache>
                <c:formatCode>General</c:formatCode>
                <c:ptCount val="12"/>
                <c:pt idx="0">
                  <c:v>286</c:v>
                </c:pt>
                <c:pt idx="1">
                  <c:v>278</c:v>
                </c:pt>
                <c:pt idx="2">
                  <c:v>251</c:v>
                </c:pt>
                <c:pt idx="3">
                  <c:v>230</c:v>
                </c:pt>
                <c:pt idx="4">
                  <c:v>246</c:v>
                </c:pt>
                <c:pt idx="5">
                  <c:v>211</c:v>
                </c:pt>
                <c:pt idx="6">
                  <c:v>181</c:v>
                </c:pt>
                <c:pt idx="7">
                  <c:v>261</c:v>
                </c:pt>
                <c:pt idx="8">
                  <c:v>306</c:v>
                </c:pt>
                <c:pt idx="9">
                  <c:v>280</c:v>
                </c:pt>
                <c:pt idx="10">
                  <c:v>292</c:v>
                </c:pt>
                <c:pt idx="11">
                  <c:v>255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6A4-442E-9FE3-4801AD6D6814}"/>
            </c:ext>
          </c:extLst>
        </c:ser>
        <c:ser>
          <c:idx val="1"/>
          <c:order val="1"/>
          <c:tx>
            <c:strRef>
              <c:f>CEB_Grafico!$J$1</c:f>
              <c:strCache>
                <c:ptCount val="1"/>
                <c:pt idx="0">
                  <c:v>kW Regist. Fponta 2020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CEB_Grafico!$J$2:$J$13</c:f>
              <c:numCache>
                <c:formatCode>General</c:formatCode>
                <c:ptCount val="12"/>
                <c:pt idx="0">
                  <c:v>268</c:v>
                </c:pt>
                <c:pt idx="1">
                  <c:v>266</c:v>
                </c:pt>
                <c:pt idx="2">
                  <c:v>230</c:v>
                </c:pt>
                <c:pt idx="3">
                  <c:v>134</c:v>
                </c:pt>
                <c:pt idx="4">
                  <c:v>88</c:v>
                </c:pt>
                <c:pt idx="5">
                  <c:v>133</c:v>
                </c:pt>
                <c:pt idx="6">
                  <c:v>92</c:v>
                </c:pt>
                <c:pt idx="7">
                  <c:v>122</c:v>
                </c:pt>
                <c:pt idx="8">
                  <c:v>131</c:v>
                </c:pt>
                <c:pt idx="9">
                  <c:v>162</c:v>
                </c:pt>
                <c:pt idx="10">
                  <c:v>149</c:v>
                </c:pt>
                <c:pt idx="11">
                  <c:v>152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6A4-442E-9FE3-4801AD6D6814}"/>
            </c:ext>
          </c:extLst>
        </c:ser>
        <c:ser>
          <c:idx val="2"/>
          <c:order val="2"/>
          <c:tx>
            <c:strRef>
              <c:f>CEB_Grafico!$K$1</c:f>
              <c:strCache>
                <c:ptCount val="1"/>
                <c:pt idx="0">
                  <c:v>kW Regist. Fponta 2021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val>
            <c:numRef>
              <c:f>CEB_Grafico!$K$2:$K$13</c:f>
              <c:numCache>
                <c:formatCode>General</c:formatCode>
                <c:ptCount val="12"/>
                <c:pt idx="0">
                  <c:v>1</c:v>
                </c:pt>
                <c:pt idx="1">
                  <c:v>152</c:v>
                </c:pt>
                <c:pt idx="2">
                  <c:v>115</c:v>
                </c:pt>
                <c:pt idx="3">
                  <c:v>98</c:v>
                </c:pt>
                <c:pt idx="4">
                  <c:v>102</c:v>
                </c:pt>
                <c:pt idx="5">
                  <c:v>92</c:v>
                </c:pt>
                <c:pt idx="6">
                  <c:v>83</c:v>
                </c:pt>
                <c:pt idx="7">
                  <c:v>111</c:v>
                </c:pt>
                <c:pt idx="8">
                  <c:v>164</c:v>
                </c:pt>
                <c:pt idx="9">
                  <c:v>149</c:v>
                </c:pt>
                <c:pt idx="10">
                  <c:v>164</c:v>
                </c:pt>
                <c:pt idx="11">
                  <c:v>131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6A4-442E-9FE3-4801AD6D6814}"/>
            </c:ext>
          </c:extLst>
        </c:ser>
        <c:ser>
          <c:idx val="3"/>
          <c:order val="3"/>
          <c:tx>
            <c:strRef>
              <c:f>CEB_Grafico!$L$1</c:f>
              <c:strCache>
                <c:ptCount val="1"/>
                <c:pt idx="0">
                  <c:v>kW Regist. Fponta 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val>
            <c:numRef>
              <c:f>CEB_Grafico!$L$2:$L$13</c:f>
              <c:numCache>
                <c:formatCode>General</c:formatCode>
                <c:ptCount val="12"/>
                <c:pt idx="0">
                  <c:v>155</c:v>
                </c:pt>
                <c:pt idx="1">
                  <c:v>138</c:v>
                </c:pt>
                <c:pt idx="2">
                  <c:v>224</c:v>
                </c:pt>
                <c:pt idx="3">
                  <c:v>216</c:v>
                </c:pt>
                <c:pt idx="4">
                  <c:v>174</c:v>
                </c:pt>
                <c:pt idx="5">
                  <c:v>129</c:v>
                </c:pt>
                <c:pt idx="6">
                  <c:v>114</c:v>
                </c:pt>
                <c:pt idx="7">
                  <c:v>181</c:v>
                </c:pt>
                <c:pt idx="8">
                  <c:v>181</c:v>
                </c:pt>
                <c:pt idx="9">
                  <c:v>161</c:v>
                </c:pt>
                <c:pt idx="10">
                  <c:v>161</c:v>
                </c:pt>
                <c:pt idx="11">
                  <c:v>161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6A4-442E-9FE3-4801AD6D68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8510592"/>
        <c:axId val="188512128"/>
        <c:axId val="0"/>
      </c:bar3DChart>
      <c:catAx>
        <c:axId val="188510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8512128"/>
        <c:crosses val="autoZero"/>
        <c:auto val="1"/>
        <c:lblAlgn val="ctr"/>
        <c:lblOffset val="100"/>
        <c:noMultiLvlLbl val="0"/>
      </c:catAx>
      <c:valAx>
        <c:axId val="188512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8510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Consumo de</a:t>
            </a:r>
            <a:r>
              <a:rPr lang="pt-BR" baseline="0"/>
              <a:t> Energia kWh - Ponta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baseline="0"/>
              <a:t>Exercícios 2019 a 2022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CEB_Grafico!$I$18</c:f>
              <c:strCache>
                <c:ptCount val="1"/>
                <c:pt idx="0">
                  <c:v>Energia kWh Ponta 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CEB_Grafico!$I$19:$I$30</c:f>
              <c:numCache>
                <c:formatCode>General</c:formatCode>
                <c:ptCount val="12"/>
                <c:pt idx="0">
                  <c:v>5632</c:v>
                </c:pt>
                <c:pt idx="1">
                  <c:v>5420</c:v>
                </c:pt>
                <c:pt idx="2">
                  <c:v>6566</c:v>
                </c:pt>
                <c:pt idx="3">
                  <c:v>6263</c:v>
                </c:pt>
                <c:pt idx="4">
                  <c:v>6889</c:v>
                </c:pt>
                <c:pt idx="5">
                  <c:v>5637</c:v>
                </c:pt>
                <c:pt idx="6">
                  <c:v>5927</c:v>
                </c:pt>
                <c:pt idx="7">
                  <c:v>6325</c:v>
                </c:pt>
                <c:pt idx="8">
                  <c:v>8259</c:v>
                </c:pt>
                <c:pt idx="9">
                  <c:v>7722</c:v>
                </c:pt>
                <c:pt idx="10">
                  <c:v>6682</c:v>
                </c:pt>
                <c:pt idx="11">
                  <c:v>6202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EF2-4FAE-8AC0-39AEAE5E9D9E}"/>
            </c:ext>
          </c:extLst>
        </c:ser>
        <c:ser>
          <c:idx val="1"/>
          <c:order val="1"/>
          <c:tx>
            <c:strRef>
              <c:f>CEB_Grafico!$J$18</c:f>
              <c:strCache>
                <c:ptCount val="1"/>
                <c:pt idx="0">
                  <c:v>Energia kWh Ponta 2020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CEB_Grafico!$J$19:$J$30</c:f>
              <c:numCache>
                <c:formatCode>General</c:formatCode>
                <c:ptCount val="12"/>
                <c:pt idx="0">
                  <c:v>7092</c:v>
                </c:pt>
                <c:pt idx="1">
                  <c:v>6903</c:v>
                </c:pt>
                <c:pt idx="2">
                  <c:v>5927</c:v>
                </c:pt>
                <c:pt idx="3">
                  <c:v>2904</c:v>
                </c:pt>
                <c:pt idx="4">
                  <c:v>3233</c:v>
                </c:pt>
                <c:pt idx="5">
                  <c:v>3117</c:v>
                </c:pt>
                <c:pt idx="6">
                  <c:v>3024</c:v>
                </c:pt>
                <c:pt idx="7">
                  <c:v>3636</c:v>
                </c:pt>
                <c:pt idx="8">
                  <c:v>3886</c:v>
                </c:pt>
                <c:pt idx="9">
                  <c:v>3652</c:v>
                </c:pt>
                <c:pt idx="10">
                  <c:v>4161</c:v>
                </c:pt>
                <c:pt idx="11">
                  <c:v>3774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EF2-4FAE-8AC0-39AEAE5E9D9E}"/>
            </c:ext>
          </c:extLst>
        </c:ser>
        <c:ser>
          <c:idx val="2"/>
          <c:order val="2"/>
          <c:tx>
            <c:strRef>
              <c:f>CEB_Grafico!$K$18</c:f>
              <c:strCache>
                <c:ptCount val="1"/>
                <c:pt idx="0">
                  <c:v>Energia kWh Ponta 2021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val>
            <c:numRef>
              <c:f>CEB_Grafico!$K$19:$K$30</c:f>
              <c:numCache>
                <c:formatCode>General</c:formatCode>
                <c:ptCount val="12"/>
                <c:pt idx="0">
                  <c:v>4305</c:v>
                </c:pt>
                <c:pt idx="1">
                  <c:v>3258</c:v>
                </c:pt>
                <c:pt idx="2">
                  <c:v>3908</c:v>
                </c:pt>
                <c:pt idx="3">
                  <c:v>3016</c:v>
                </c:pt>
                <c:pt idx="4">
                  <c:v>3204</c:v>
                </c:pt>
                <c:pt idx="5">
                  <c:v>3187</c:v>
                </c:pt>
                <c:pt idx="6">
                  <c:v>3183</c:v>
                </c:pt>
                <c:pt idx="7">
                  <c:v>3614</c:v>
                </c:pt>
                <c:pt idx="8">
                  <c:v>4603</c:v>
                </c:pt>
                <c:pt idx="9">
                  <c:v>3870</c:v>
                </c:pt>
                <c:pt idx="10">
                  <c:v>3520</c:v>
                </c:pt>
                <c:pt idx="11">
                  <c:v>3715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8EF2-4FAE-8AC0-39AEAE5E9D9E}"/>
            </c:ext>
          </c:extLst>
        </c:ser>
        <c:ser>
          <c:idx val="3"/>
          <c:order val="3"/>
          <c:tx>
            <c:strRef>
              <c:f>CEB_Grafico!$L$18</c:f>
              <c:strCache>
                <c:ptCount val="1"/>
                <c:pt idx="0">
                  <c:v>Energia kWh Ponta 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val>
            <c:numRef>
              <c:f>CEB_Grafico!$L$19:$L$30</c:f>
              <c:numCache>
                <c:formatCode>General</c:formatCode>
                <c:ptCount val="12"/>
                <c:pt idx="0">
                  <c:v>3524</c:v>
                </c:pt>
                <c:pt idx="1">
                  <c:v>3789</c:v>
                </c:pt>
                <c:pt idx="2">
                  <c:v>5321</c:v>
                </c:pt>
                <c:pt idx="3">
                  <c:v>4672</c:v>
                </c:pt>
                <c:pt idx="4">
                  <c:v>4520</c:v>
                </c:pt>
                <c:pt idx="5">
                  <c:v>3838</c:v>
                </c:pt>
                <c:pt idx="6">
                  <c:v>3632</c:v>
                </c:pt>
                <c:pt idx="7">
                  <c:v>3771</c:v>
                </c:pt>
                <c:pt idx="8">
                  <c:v>3771</c:v>
                </c:pt>
                <c:pt idx="9">
                  <c:v>4064</c:v>
                </c:pt>
                <c:pt idx="10">
                  <c:v>4019</c:v>
                </c:pt>
                <c:pt idx="11">
                  <c:v>4032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8EF2-4FAE-8AC0-39AEAE5E9D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8541184"/>
        <c:axId val="188542976"/>
        <c:axId val="0"/>
      </c:bar3DChart>
      <c:catAx>
        <c:axId val="188541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8542976"/>
        <c:crosses val="autoZero"/>
        <c:auto val="1"/>
        <c:lblAlgn val="ctr"/>
        <c:lblOffset val="100"/>
        <c:noMultiLvlLbl val="0"/>
      </c:catAx>
      <c:valAx>
        <c:axId val="188542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85411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Consumo de Energia kWh</a:t>
            </a:r>
            <a:r>
              <a:rPr lang="pt-BR" baseline="0"/>
              <a:t> - Fora de Ponta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baseline="0"/>
              <a:t>Exercícios 2019 a 2022</a:t>
            </a:r>
            <a:endParaRPr lang="pt-BR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CEB_Grafico!$I$35</c:f>
              <c:strCache>
                <c:ptCount val="1"/>
                <c:pt idx="0">
                  <c:v>Energia kWh Fora de Ponta 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CEB_Grafico!$I$36:$I$47</c:f>
              <c:numCache>
                <c:formatCode>General</c:formatCode>
                <c:ptCount val="12"/>
                <c:pt idx="0">
                  <c:v>67570</c:v>
                </c:pt>
                <c:pt idx="1">
                  <c:v>56610</c:v>
                </c:pt>
                <c:pt idx="2">
                  <c:v>55458</c:v>
                </c:pt>
                <c:pt idx="3">
                  <c:v>53594</c:v>
                </c:pt>
                <c:pt idx="4">
                  <c:v>55579</c:v>
                </c:pt>
                <c:pt idx="5">
                  <c:v>46376</c:v>
                </c:pt>
                <c:pt idx="6">
                  <c:v>45868</c:v>
                </c:pt>
                <c:pt idx="7">
                  <c:v>50895</c:v>
                </c:pt>
                <c:pt idx="8">
                  <c:v>65533</c:v>
                </c:pt>
                <c:pt idx="9">
                  <c:v>65692</c:v>
                </c:pt>
                <c:pt idx="10">
                  <c:v>56535</c:v>
                </c:pt>
                <c:pt idx="11">
                  <c:v>54825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394-4888-85B8-B1A55452055C}"/>
            </c:ext>
          </c:extLst>
        </c:ser>
        <c:ser>
          <c:idx val="1"/>
          <c:order val="1"/>
          <c:tx>
            <c:strRef>
              <c:f>CEB_Grafico!$J$35</c:f>
              <c:strCache>
                <c:ptCount val="1"/>
                <c:pt idx="0">
                  <c:v>Energia kWh Fora de Ponta 2020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CEB_Grafico!$J$36:$J$47</c:f>
              <c:numCache>
                <c:formatCode>General</c:formatCode>
                <c:ptCount val="12"/>
                <c:pt idx="0">
                  <c:v>55305</c:v>
                </c:pt>
                <c:pt idx="1">
                  <c:v>51486</c:v>
                </c:pt>
                <c:pt idx="2">
                  <c:v>47083</c:v>
                </c:pt>
                <c:pt idx="3">
                  <c:v>32116</c:v>
                </c:pt>
                <c:pt idx="4">
                  <c:v>30265</c:v>
                </c:pt>
                <c:pt idx="5">
                  <c:v>29530</c:v>
                </c:pt>
                <c:pt idx="6">
                  <c:v>28725</c:v>
                </c:pt>
                <c:pt idx="7">
                  <c:v>32086</c:v>
                </c:pt>
                <c:pt idx="8">
                  <c:v>35811</c:v>
                </c:pt>
                <c:pt idx="9">
                  <c:v>37199</c:v>
                </c:pt>
                <c:pt idx="10">
                  <c:v>35495</c:v>
                </c:pt>
                <c:pt idx="11">
                  <c:v>33447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394-4888-85B8-B1A55452055C}"/>
            </c:ext>
          </c:extLst>
        </c:ser>
        <c:ser>
          <c:idx val="2"/>
          <c:order val="2"/>
          <c:tx>
            <c:strRef>
              <c:f>CEB_Grafico!$K$35</c:f>
              <c:strCache>
                <c:ptCount val="1"/>
                <c:pt idx="0">
                  <c:v>Energia kWh Fora de Ponta 2021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val>
            <c:numRef>
              <c:f>CEB_Grafico!$K$36:$K$47</c:f>
              <c:numCache>
                <c:formatCode>General</c:formatCode>
                <c:ptCount val="12"/>
                <c:pt idx="0">
                  <c:v>39137</c:v>
                </c:pt>
                <c:pt idx="1">
                  <c:v>28473</c:v>
                </c:pt>
                <c:pt idx="2">
                  <c:v>33909</c:v>
                </c:pt>
                <c:pt idx="3">
                  <c:v>29412</c:v>
                </c:pt>
                <c:pt idx="4">
                  <c:v>29713</c:v>
                </c:pt>
                <c:pt idx="5">
                  <c:v>28609</c:v>
                </c:pt>
                <c:pt idx="6">
                  <c:v>27612</c:v>
                </c:pt>
                <c:pt idx="7">
                  <c:v>30849</c:v>
                </c:pt>
                <c:pt idx="8">
                  <c:v>38841</c:v>
                </c:pt>
                <c:pt idx="9">
                  <c:v>38558</c:v>
                </c:pt>
                <c:pt idx="10">
                  <c:v>35552</c:v>
                </c:pt>
                <c:pt idx="11">
                  <c:v>35890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394-4888-85B8-B1A55452055C}"/>
            </c:ext>
          </c:extLst>
        </c:ser>
        <c:ser>
          <c:idx val="3"/>
          <c:order val="3"/>
          <c:tx>
            <c:strRef>
              <c:f>CEB_Grafico!$L$35</c:f>
              <c:strCache>
                <c:ptCount val="1"/>
                <c:pt idx="0">
                  <c:v>Energia kWh Fora de Ponta 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val>
            <c:numRef>
              <c:f>CEB_Grafico!$L$36:$L$47</c:f>
              <c:numCache>
                <c:formatCode>General</c:formatCode>
                <c:ptCount val="12"/>
                <c:pt idx="0">
                  <c:v>36422</c:v>
                </c:pt>
                <c:pt idx="1">
                  <c:v>33066</c:v>
                </c:pt>
                <c:pt idx="2">
                  <c:v>48278</c:v>
                </c:pt>
                <c:pt idx="3">
                  <c:v>47419</c:v>
                </c:pt>
                <c:pt idx="4">
                  <c:v>42749</c:v>
                </c:pt>
                <c:pt idx="5">
                  <c:v>34935</c:v>
                </c:pt>
                <c:pt idx="6">
                  <c:v>35495</c:v>
                </c:pt>
                <c:pt idx="7">
                  <c:v>32793</c:v>
                </c:pt>
                <c:pt idx="8">
                  <c:v>32793</c:v>
                </c:pt>
                <c:pt idx="9">
                  <c:v>38333</c:v>
                </c:pt>
                <c:pt idx="10">
                  <c:v>38290</c:v>
                </c:pt>
                <c:pt idx="11">
                  <c:v>38268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0394-4888-85B8-B1A5545205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8465536"/>
        <c:axId val="188467072"/>
        <c:axId val="0"/>
      </c:bar3DChart>
      <c:catAx>
        <c:axId val="188465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8467072"/>
        <c:crosses val="autoZero"/>
        <c:auto val="1"/>
        <c:lblAlgn val="ctr"/>
        <c:lblOffset val="100"/>
        <c:noMultiLvlLbl val="0"/>
      </c:catAx>
      <c:valAx>
        <c:axId val="188467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8465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Custo de Energia</a:t>
            </a:r>
            <a:r>
              <a:rPr lang="pt-BR" baseline="0"/>
              <a:t> kWh - Ponta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baseline="0"/>
              <a:t>Exercícios 2019 a 2022</a:t>
            </a:r>
            <a:endParaRPr lang="pt-BR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CEB_Grafico!$I$52</c:f>
              <c:strCache>
                <c:ptCount val="1"/>
                <c:pt idx="0">
                  <c:v>Custo Ponta 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CEB_Grafico!$I$53:$I$64</c:f>
              <c:numCache>
                <c:formatCode>General</c:formatCode>
                <c:ptCount val="12"/>
                <c:pt idx="0">
                  <c:v>2.2878850000000002</c:v>
                </c:pt>
                <c:pt idx="1">
                  <c:v>2.2990390000000001</c:v>
                </c:pt>
                <c:pt idx="2">
                  <c:v>2.2954186000000001</c:v>
                </c:pt>
                <c:pt idx="3">
                  <c:v>2.2811742000000002</c:v>
                </c:pt>
                <c:pt idx="4">
                  <c:v>2.2922690000000001</c:v>
                </c:pt>
                <c:pt idx="5">
                  <c:v>2.2792925999999998</c:v>
                </c:pt>
                <c:pt idx="6">
                  <c:v>2.2869608000000001</c:v>
                </c:pt>
                <c:pt idx="7">
                  <c:v>2.3263729999999998</c:v>
                </c:pt>
                <c:pt idx="8">
                  <c:v>2.3039171000000001</c:v>
                </c:pt>
                <c:pt idx="9">
                  <c:v>2.2937528</c:v>
                </c:pt>
                <c:pt idx="10">
                  <c:v>2.326908</c:v>
                </c:pt>
                <c:pt idx="11">
                  <c:v>2.3104216000000002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B3F-4C6B-BE7F-0DDCA8E1EBEC}"/>
            </c:ext>
          </c:extLst>
        </c:ser>
        <c:ser>
          <c:idx val="1"/>
          <c:order val="1"/>
          <c:tx>
            <c:strRef>
              <c:f>CEB_Grafico!$J$52</c:f>
              <c:strCache>
                <c:ptCount val="1"/>
                <c:pt idx="0">
                  <c:v>Custo Ponta 2020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CEB_Grafico!$J$53:$J$64</c:f>
              <c:numCache>
                <c:formatCode>General</c:formatCode>
                <c:ptCount val="12"/>
                <c:pt idx="0">
                  <c:v>2.2653131000000002</c:v>
                </c:pt>
                <c:pt idx="1">
                  <c:v>2.2486410999999999</c:v>
                </c:pt>
                <c:pt idx="2">
                  <c:v>2.2433000000000001</c:v>
                </c:pt>
                <c:pt idx="3">
                  <c:v>2.2461245999999999</c:v>
                </c:pt>
                <c:pt idx="4">
                  <c:v>2.2483263</c:v>
                </c:pt>
                <c:pt idx="5">
                  <c:v>2.2330038999999999</c:v>
                </c:pt>
                <c:pt idx="6">
                  <c:v>2.2274276</c:v>
                </c:pt>
                <c:pt idx="7">
                  <c:v>2.2243415</c:v>
                </c:pt>
                <c:pt idx="8">
                  <c:v>2.2151350000000001</c:v>
                </c:pt>
                <c:pt idx="9">
                  <c:v>2.2694420000000002</c:v>
                </c:pt>
                <c:pt idx="10">
                  <c:v>2.3571968000000001</c:v>
                </c:pt>
                <c:pt idx="11">
                  <c:v>2.3648927999999998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B3F-4C6B-BE7F-0DDCA8E1EBEC}"/>
            </c:ext>
          </c:extLst>
        </c:ser>
        <c:ser>
          <c:idx val="2"/>
          <c:order val="2"/>
          <c:tx>
            <c:strRef>
              <c:f>CEB_Grafico!$K$52</c:f>
              <c:strCache>
                <c:ptCount val="1"/>
                <c:pt idx="0">
                  <c:v>Custo Ponta 2021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val>
            <c:numRef>
              <c:f>CEB_Grafico!$K$53:$K$64</c:f>
              <c:numCache>
                <c:formatCode>General</c:formatCode>
                <c:ptCount val="12"/>
                <c:pt idx="0">
                  <c:v>2.2959893999999998</c:v>
                </c:pt>
                <c:pt idx="1">
                  <c:v>2.3307243999999998</c:v>
                </c:pt>
                <c:pt idx="2">
                  <c:v>2.3132267</c:v>
                </c:pt>
                <c:pt idx="3">
                  <c:v>2.2827299000000001</c:v>
                </c:pt>
                <c:pt idx="4">
                  <c:v>2.34599</c:v>
                </c:pt>
                <c:pt idx="5">
                  <c:v>2.4127160000000001</c:v>
                </c:pt>
                <c:pt idx="6">
                  <c:v>2.5707914000000001</c:v>
                </c:pt>
                <c:pt idx="7">
                  <c:v>2.5504712</c:v>
                </c:pt>
                <c:pt idx="8">
                  <c:v>2.4748739999999998</c:v>
                </c:pt>
                <c:pt idx="9">
                  <c:v>2.5746661999999998</c:v>
                </c:pt>
                <c:pt idx="10">
                  <c:v>2.6949825000000001</c:v>
                </c:pt>
                <c:pt idx="11">
                  <c:v>2.6949825000000001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B3F-4C6B-BE7F-0DDCA8E1EBEC}"/>
            </c:ext>
          </c:extLst>
        </c:ser>
        <c:ser>
          <c:idx val="3"/>
          <c:order val="3"/>
          <c:tx>
            <c:strRef>
              <c:f>CEB_Grafico!$L$52</c:f>
              <c:strCache>
                <c:ptCount val="1"/>
                <c:pt idx="0">
                  <c:v>Custo Ponta 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val>
            <c:numRef>
              <c:f>CEB_Grafico!$L$53:$L$64</c:f>
              <c:numCache>
                <c:formatCode>General</c:formatCode>
                <c:ptCount val="12"/>
                <c:pt idx="0">
                  <c:v>2.6204944000000001</c:v>
                </c:pt>
                <c:pt idx="1">
                  <c:v>2.5669282</c:v>
                </c:pt>
                <c:pt idx="2">
                  <c:v>2.6888679999999998</c:v>
                </c:pt>
                <c:pt idx="3">
                  <c:v>2.4869623000000001</c:v>
                </c:pt>
                <c:pt idx="4">
                  <c:v>2.3892533999999999</c:v>
                </c:pt>
                <c:pt idx="5">
                  <c:v>2.1739864</c:v>
                </c:pt>
                <c:pt idx="6">
                  <c:v>2.1891797</c:v>
                </c:pt>
                <c:pt idx="7">
                  <c:v>2.1670039000000001</c:v>
                </c:pt>
                <c:pt idx="8">
                  <c:v>2.1670039000000001</c:v>
                </c:pt>
                <c:pt idx="9">
                  <c:v>2.2389147999999999</c:v>
                </c:pt>
                <c:pt idx="10">
                  <c:v>2.3117945</c:v>
                </c:pt>
                <c:pt idx="11" formatCode="0.0000000">
                  <c:v>2.6305200000000002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0B3F-4C6B-BE7F-0DDCA8E1EB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8840192"/>
        <c:axId val="188854272"/>
        <c:axId val="0"/>
      </c:bar3DChart>
      <c:catAx>
        <c:axId val="188840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8854272"/>
        <c:crosses val="autoZero"/>
        <c:auto val="1"/>
        <c:lblAlgn val="ctr"/>
        <c:lblOffset val="100"/>
        <c:noMultiLvlLbl val="0"/>
      </c:catAx>
      <c:valAx>
        <c:axId val="188854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88401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Custo de Energia kWh</a:t>
            </a:r>
            <a:r>
              <a:rPr lang="pt-BR" baseline="0"/>
              <a:t> - Fora de Ponta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baseline="0"/>
              <a:t>Exercícios 2019 a 2022</a:t>
            </a:r>
            <a:endParaRPr lang="pt-BR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CEB_Grafico!$I$69</c:f>
              <c:strCache>
                <c:ptCount val="1"/>
                <c:pt idx="0">
                  <c:v>Custo Fora de Ponta 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CEB_Grafico!$I$70:$I$81</c:f>
              <c:numCache>
                <c:formatCode>General</c:formatCode>
                <c:ptCount val="12"/>
                <c:pt idx="0">
                  <c:v>0.58975429999999995</c:v>
                </c:pt>
                <c:pt idx="1">
                  <c:v>0.59262950000000003</c:v>
                </c:pt>
                <c:pt idx="2">
                  <c:v>0.59169629999999995</c:v>
                </c:pt>
                <c:pt idx="3">
                  <c:v>0.58907989999999999</c:v>
                </c:pt>
                <c:pt idx="4">
                  <c:v>0.60041529999999999</c:v>
                </c:pt>
                <c:pt idx="5">
                  <c:v>0.58912070000000005</c:v>
                </c:pt>
                <c:pt idx="6">
                  <c:v>0.60775950000000001</c:v>
                </c:pt>
                <c:pt idx="7">
                  <c:v>0.64170430000000001</c:v>
                </c:pt>
                <c:pt idx="8">
                  <c:v>0.63296810000000003</c:v>
                </c:pt>
                <c:pt idx="9">
                  <c:v>0.58124220000000004</c:v>
                </c:pt>
                <c:pt idx="10">
                  <c:v>0.57163269999999999</c:v>
                </c:pt>
                <c:pt idx="11">
                  <c:v>0.54338450000000005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62C-4ADA-AA5A-846249D6780F}"/>
            </c:ext>
          </c:extLst>
        </c:ser>
        <c:ser>
          <c:idx val="1"/>
          <c:order val="1"/>
          <c:tx>
            <c:strRef>
              <c:f>CEB_Grafico!$J$69</c:f>
              <c:strCache>
                <c:ptCount val="1"/>
                <c:pt idx="0">
                  <c:v>Custo Fora de Ponta 2020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CEB_Grafico!$J$70:$J$81</c:f>
              <c:numCache>
                <c:formatCode>General</c:formatCode>
                <c:ptCount val="12"/>
                <c:pt idx="0">
                  <c:v>0.52970189999999995</c:v>
                </c:pt>
                <c:pt idx="1">
                  <c:v>0.51278699999999999</c:v>
                </c:pt>
                <c:pt idx="2">
                  <c:v>0.51156900000000005</c:v>
                </c:pt>
                <c:pt idx="3">
                  <c:v>0.51221300000000003</c:v>
                </c:pt>
                <c:pt idx="4">
                  <c:v>0.51271509999999998</c:v>
                </c:pt>
                <c:pt idx="5">
                  <c:v>0.50922100000000003</c:v>
                </c:pt>
                <c:pt idx="6">
                  <c:v>0.5079494</c:v>
                </c:pt>
                <c:pt idx="7">
                  <c:v>0.50724550000000002</c:v>
                </c:pt>
                <c:pt idx="8">
                  <c:v>0.50514610000000004</c:v>
                </c:pt>
                <c:pt idx="9">
                  <c:v>0.49556309999999998</c:v>
                </c:pt>
                <c:pt idx="10">
                  <c:v>0.48875590000000002</c:v>
                </c:pt>
                <c:pt idx="11">
                  <c:v>0.5492129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62C-4ADA-AA5A-846249D6780F}"/>
            </c:ext>
          </c:extLst>
        </c:ser>
        <c:ser>
          <c:idx val="2"/>
          <c:order val="2"/>
          <c:tx>
            <c:strRef>
              <c:f>CEB_Grafico!$K$69</c:f>
              <c:strCache>
                <c:ptCount val="1"/>
                <c:pt idx="0">
                  <c:v>Custo Fora de Ponta 2021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val>
            <c:numRef>
              <c:f>CEB_Grafico!$K$70:$K$81</c:f>
              <c:numCache>
                <c:formatCode>General</c:formatCode>
                <c:ptCount val="12"/>
                <c:pt idx="0">
                  <c:v>0.48399930000000002</c:v>
                </c:pt>
                <c:pt idx="1">
                  <c:v>0.49132150000000002</c:v>
                </c:pt>
                <c:pt idx="2">
                  <c:v>0.48763299999999998</c:v>
                </c:pt>
                <c:pt idx="3">
                  <c:v>0.48220499999999999</c:v>
                </c:pt>
                <c:pt idx="4">
                  <c:v>0.52561429999999998</c:v>
                </c:pt>
                <c:pt idx="5">
                  <c:v>0.56211420000000001</c:v>
                </c:pt>
                <c:pt idx="6">
                  <c:v>0.63501209999999997</c:v>
                </c:pt>
                <c:pt idx="7">
                  <c:v>0.63163349999999996</c:v>
                </c:pt>
                <c:pt idx="8">
                  <c:v>0.65944060000000004</c:v>
                </c:pt>
                <c:pt idx="9">
                  <c:v>0.7109721</c:v>
                </c:pt>
                <c:pt idx="10">
                  <c:v>0.78983780000000003</c:v>
                </c:pt>
                <c:pt idx="11">
                  <c:v>0.78983780000000003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462C-4ADA-AA5A-846249D6780F}"/>
            </c:ext>
          </c:extLst>
        </c:ser>
        <c:ser>
          <c:idx val="3"/>
          <c:order val="3"/>
          <c:tx>
            <c:strRef>
              <c:f>CEB_Grafico!$L$69</c:f>
              <c:strCache>
                <c:ptCount val="1"/>
                <c:pt idx="0">
                  <c:v>Custo Fora de Ponta 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val>
            <c:numRef>
              <c:f>CEB_Grafico!$L$70:$L$81</c:f>
              <c:numCache>
                <c:formatCode>General</c:formatCode>
                <c:ptCount val="12"/>
                <c:pt idx="0">
                  <c:v>0.768007</c:v>
                </c:pt>
                <c:pt idx="1">
                  <c:v>0.75230790000000003</c:v>
                </c:pt>
                <c:pt idx="2">
                  <c:v>0.78804580000000002</c:v>
                </c:pt>
                <c:pt idx="3">
                  <c:v>0.65573289999999995</c:v>
                </c:pt>
                <c:pt idx="4">
                  <c:v>0.56351110000000004</c:v>
                </c:pt>
                <c:pt idx="5">
                  <c:v>0.51273990000000003</c:v>
                </c:pt>
                <c:pt idx="6">
                  <c:v>0.51632330000000004</c:v>
                </c:pt>
                <c:pt idx="7">
                  <c:v>0.51109309999999997</c:v>
                </c:pt>
                <c:pt idx="8">
                  <c:v>0.51109309999999997</c:v>
                </c:pt>
                <c:pt idx="9">
                  <c:v>0.52805340000000001</c:v>
                </c:pt>
                <c:pt idx="10">
                  <c:v>0.54524229999999996</c:v>
                </c:pt>
                <c:pt idx="11">
                  <c:v>0.71539969999999997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462C-4ADA-AA5A-846249D678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9032320"/>
        <c:axId val="189033856"/>
        <c:axId val="0"/>
      </c:bar3DChart>
      <c:catAx>
        <c:axId val="189032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9033856"/>
        <c:crosses val="autoZero"/>
        <c:auto val="1"/>
        <c:lblAlgn val="ctr"/>
        <c:lblOffset val="100"/>
        <c:noMultiLvlLbl val="0"/>
      </c:catAx>
      <c:valAx>
        <c:axId val="189033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9032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Custo de Demanda kW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Exercícios</a:t>
            </a:r>
            <a:r>
              <a:rPr lang="pt-BR" baseline="0"/>
              <a:t> 2019 a 2022</a:t>
            </a:r>
            <a:endParaRPr lang="pt-BR"/>
          </a:p>
        </c:rich>
      </c:tx>
      <c:layout>
        <c:manualLayout>
          <c:xMode val="edge"/>
          <c:yMode val="edge"/>
          <c:x val="0.37368414314064408"/>
          <c:y val="2.4883355190628707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CEB_Grafico!$I$85</c:f>
              <c:strCache>
                <c:ptCount val="1"/>
                <c:pt idx="0">
                  <c:v>Custo Demanda kW 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CEB_Grafico!$I$86:$I$97</c:f>
              <c:numCache>
                <c:formatCode>General</c:formatCode>
                <c:ptCount val="12"/>
                <c:pt idx="0">
                  <c:v>16.138696899999999</c:v>
                </c:pt>
                <c:pt idx="1">
                  <c:v>16.217376699999999</c:v>
                </c:pt>
                <c:pt idx="2">
                  <c:v>16.1918389</c:v>
                </c:pt>
                <c:pt idx="3">
                  <c:v>16.081329499999999</c:v>
                </c:pt>
                <c:pt idx="4">
                  <c:v>16.0790434</c:v>
                </c:pt>
                <c:pt idx="5">
                  <c:v>16.063058600000002</c:v>
                </c:pt>
                <c:pt idx="6">
                  <c:v>15.958797000000001</c:v>
                </c:pt>
                <c:pt idx="7">
                  <c:v>16.010758200000001</c:v>
                </c:pt>
                <c:pt idx="8">
                  <c:v>15.880369</c:v>
                </c:pt>
                <c:pt idx="9">
                  <c:v>16.548796100000001</c:v>
                </c:pt>
                <c:pt idx="10">
                  <c:v>17.334652999999999</c:v>
                </c:pt>
                <c:pt idx="11">
                  <c:v>17.450810600000001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A09-42EC-97A9-03519A504792}"/>
            </c:ext>
          </c:extLst>
        </c:ser>
        <c:ser>
          <c:idx val="1"/>
          <c:order val="1"/>
          <c:tx>
            <c:strRef>
              <c:f>CEB_Grafico!$J$85</c:f>
              <c:strCache>
                <c:ptCount val="1"/>
                <c:pt idx="0">
                  <c:v>Custo Demanda kW 2020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CEB_Grafico!$J$86:$J$97</c:f>
              <c:numCache>
                <c:formatCode>General</c:formatCode>
                <c:ptCount val="12"/>
                <c:pt idx="0">
                  <c:v>17.140454900000002</c:v>
                </c:pt>
                <c:pt idx="1">
                  <c:v>17.1428555</c:v>
                </c:pt>
                <c:pt idx="2">
                  <c:v>17.1021371</c:v>
                </c:pt>
                <c:pt idx="3">
                  <c:v>17.123669700000001</c:v>
                </c:pt>
                <c:pt idx="4">
                  <c:v>17.140454900000002</c:v>
                </c:pt>
                <c:pt idx="5">
                  <c:v>17.0236427</c:v>
                </c:pt>
                <c:pt idx="6">
                  <c:v>16.9811309</c:v>
                </c:pt>
                <c:pt idx="7">
                  <c:v>16.957603899999999</c:v>
                </c:pt>
                <c:pt idx="8">
                  <c:v>16.8874165</c:v>
                </c:pt>
                <c:pt idx="9">
                  <c:v>19.067701199999998</c:v>
                </c:pt>
                <c:pt idx="10">
                  <c:v>22.352611700000001</c:v>
                </c:pt>
                <c:pt idx="11">
                  <c:v>21.721420200000001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A09-42EC-97A9-03519A504792}"/>
            </c:ext>
          </c:extLst>
        </c:ser>
        <c:ser>
          <c:idx val="2"/>
          <c:order val="2"/>
          <c:tx>
            <c:strRef>
              <c:f>CEB_Grafico!$K$85</c:f>
              <c:strCache>
                <c:ptCount val="1"/>
                <c:pt idx="0">
                  <c:v>Custo Demanda kW 2021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val>
            <c:numRef>
              <c:f>CEB_Grafico!$K$86:$K$97</c:f>
              <c:numCache>
                <c:formatCode>General</c:formatCode>
                <c:ptCount val="12"/>
                <c:pt idx="0">
                  <c:v>21.6772773</c:v>
                </c:pt>
                <c:pt idx="1">
                  <c:v>22.005223900000001</c:v>
                </c:pt>
                <c:pt idx="2">
                  <c:v>21.8400207</c:v>
                </c:pt>
                <c:pt idx="3">
                  <c:v>21.540116699999999</c:v>
                </c:pt>
                <c:pt idx="4">
                  <c:v>21.777595099999999</c:v>
                </c:pt>
                <c:pt idx="5">
                  <c:v>22.139199399999999</c:v>
                </c:pt>
                <c:pt idx="6">
                  <c:v>23.158196700000001</c:v>
                </c:pt>
                <c:pt idx="7">
                  <c:v>22.9555215</c:v>
                </c:pt>
                <c:pt idx="8">
                  <c:v>21.718471900000001</c:v>
                </c:pt>
                <c:pt idx="9">
                  <c:v>20.0299117</c:v>
                </c:pt>
                <c:pt idx="10">
                  <c:v>16.273449400000001</c:v>
                </c:pt>
                <c:pt idx="11">
                  <c:v>16.273449400000001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BA09-42EC-97A9-03519A504792}"/>
            </c:ext>
          </c:extLst>
        </c:ser>
        <c:ser>
          <c:idx val="3"/>
          <c:order val="3"/>
          <c:tx>
            <c:strRef>
              <c:f>CEB_Grafico!$L$85</c:f>
              <c:strCache>
                <c:ptCount val="1"/>
                <c:pt idx="0">
                  <c:v>Custo Demanda kW 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val>
            <c:numRef>
              <c:f>CEB_Grafico!$L$86:$L$97</c:f>
              <c:numCache>
                <c:formatCode>General</c:formatCode>
                <c:ptCount val="12"/>
                <c:pt idx="0">
                  <c:v>15.823658200000001</c:v>
                </c:pt>
                <c:pt idx="1">
                  <c:v>15.500201799999999</c:v>
                </c:pt>
                <c:pt idx="2">
                  <c:v>16.236526999999999</c:v>
                </c:pt>
                <c:pt idx="3">
                  <c:v>15.642075</c:v>
                </c:pt>
                <c:pt idx="4">
                  <c:v>15.595204900000001</c:v>
                </c:pt>
                <c:pt idx="5">
                  <c:v>14.1901081</c:v>
                </c:pt>
                <c:pt idx="6">
                  <c:v>14.2892776</c:v>
                </c:pt>
                <c:pt idx="7">
                  <c:v>14.144531499999999</c:v>
                </c:pt>
                <c:pt idx="8">
                  <c:v>14.144531499999999</c:v>
                </c:pt>
                <c:pt idx="9">
                  <c:v>14.613910300000001</c:v>
                </c:pt>
                <c:pt idx="10">
                  <c:v>15.089613</c:v>
                </c:pt>
                <c:pt idx="11">
                  <c:v>16.9187425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BA09-42EC-97A9-03519A5047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8954880"/>
        <c:axId val="188960768"/>
        <c:axId val="0"/>
      </c:bar3DChart>
      <c:catAx>
        <c:axId val="188954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8960768"/>
        <c:crosses val="autoZero"/>
        <c:auto val="1"/>
        <c:lblAlgn val="ctr"/>
        <c:lblOffset val="100"/>
        <c:noMultiLvlLbl val="0"/>
      </c:catAx>
      <c:valAx>
        <c:axId val="188960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8954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Custo Bruto da Fatura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Exercícios 2019 a 2022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CEB_Grafico!$I$102</c:f>
              <c:strCache>
                <c:ptCount val="1"/>
                <c:pt idx="0">
                  <c:v>Valor Bruto  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CEB_Grafico!$I$103:$I$114</c:f>
              <c:numCache>
                <c:formatCode>"R$"#,##0.00_);[Red]\("R$"#,##0.00\)</c:formatCode>
                <c:ptCount val="12"/>
                <c:pt idx="0">
                  <c:v>59222.16</c:v>
                </c:pt>
                <c:pt idx="1">
                  <c:v>52135.45</c:v>
                </c:pt>
                <c:pt idx="2">
                  <c:v>52691.9</c:v>
                </c:pt>
                <c:pt idx="3">
                  <c:v>50636.29</c:v>
                </c:pt>
                <c:pt idx="4">
                  <c:v>53939.5</c:v>
                </c:pt>
                <c:pt idx="5">
                  <c:v>44943</c:v>
                </c:pt>
                <c:pt idx="6">
                  <c:v>46178.92</c:v>
                </c:pt>
                <c:pt idx="7">
                  <c:v>52294.39</c:v>
                </c:pt>
                <c:pt idx="8">
                  <c:v>67856.320000000007</c:v>
                </c:pt>
                <c:pt idx="9">
                  <c:v>62230.55</c:v>
                </c:pt>
                <c:pt idx="10">
                  <c:v>55090.54</c:v>
                </c:pt>
                <c:pt idx="11">
                  <c:v>49311.98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D68-4245-A225-07856D4FAA27}"/>
            </c:ext>
          </c:extLst>
        </c:ser>
        <c:ser>
          <c:idx val="1"/>
          <c:order val="1"/>
          <c:tx>
            <c:strRef>
              <c:f>CEB_Grafico!$J$102</c:f>
              <c:strCache>
                <c:ptCount val="1"/>
                <c:pt idx="0">
                  <c:v>Valor Bruto  2020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CEB_Grafico!$J$103:$J$114</c:f>
              <c:numCache>
                <c:formatCode>"R$"#,##0.00_);[Red]\("R$"#,##0.00\)</c:formatCode>
                <c:ptCount val="12"/>
                <c:pt idx="0">
                  <c:v>51303.92</c:v>
                </c:pt>
                <c:pt idx="1">
                  <c:v>47764.73</c:v>
                </c:pt>
                <c:pt idx="2">
                  <c:v>42441.61</c:v>
                </c:pt>
                <c:pt idx="3">
                  <c:v>28037.759999999998</c:v>
                </c:pt>
                <c:pt idx="4">
                  <c:v>27855.15</c:v>
                </c:pt>
                <c:pt idx="5">
                  <c:v>27037.24</c:v>
                </c:pt>
                <c:pt idx="6">
                  <c:v>26355.59</c:v>
                </c:pt>
                <c:pt idx="7">
                  <c:v>29386.27</c:v>
                </c:pt>
                <c:pt idx="8">
                  <c:v>31703.279999999999</c:v>
                </c:pt>
                <c:pt idx="9">
                  <c:v>32275.19</c:v>
                </c:pt>
                <c:pt idx="10">
                  <c:v>33533.93</c:v>
                </c:pt>
                <c:pt idx="11">
                  <c:v>33882.71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D68-4245-A225-07856D4FAA27}"/>
            </c:ext>
          </c:extLst>
        </c:ser>
        <c:ser>
          <c:idx val="2"/>
          <c:order val="2"/>
          <c:tx>
            <c:strRef>
              <c:f>CEB_Grafico!$K$102</c:f>
              <c:strCache>
                <c:ptCount val="1"/>
                <c:pt idx="0">
                  <c:v>Valor Bruto 2021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val>
            <c:numRef>
              <c:f>CEB_Grafico!$K$103:$K$114</c:f>
              <c:numCache>
                <c:formatCode>"R$"#,##0.00_);[Red]\("R$"#,##0.00\)</c:formatCode>
                <c:ptCount val="12"/>
                <c:pt idx="0">
                  <c:v>35043.129999999997</c:v>
                </c:pt>
                <c:pt idx="1">
                  <c:v>27872.95</c:v>
                </c:pt>
                <c:pt idx="2">
                  <c:v>31823.81</c:v>
                </c:pt>
                <c:pt idx="3">
                  <c:v>30704.82</c:v>
                </c:pt>
                <c:pt idx="4">
                  <c:v>30074.06</c:v>
                </c:pt>
                <c:pt idx="5">
                  <c:v>30094.52</c:v>
                </c:pt>
                <c:pt idx="6">
                  <c:v>32296.22</c:v>
                </c:pt>
                <c:pt idx="7">
                  <c:v>35231.24</c:v>
                </c:pt>
                <c:pt idx="8">
                  <c:v>43223.25</c:v>
                </c:pt>
                <c:pt idx="9">
                  <c:v>43171.86</c:v>
                </c:pt>
                <c:pt idx="10">
                  <c:v>42418.02</c:v>
                </c:pt>
                <c:pt idx="11">
                  <c:v>43210.5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D68-4245-A225-07856D4FAA27}"/>
            </c:ext>
          </c:extLst>
        </c:ser>
        <c:ser>
          <c:idx val="3"/>
          <c:order val="3"/>
          <c:tx>
            <c:strRef>
              <c:f>CEB_Grafico!$L$102</c:f>
              <c:strCache>
                <c:ptCount val="1"/>
                <c:pt idx="0">
                  <c:v>Valor Bruto 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val>
            <c:numRef>
              <c:f>CEB_Grafico!$L$103:$L$114</c:f>
              <c:numCache>
                <c:formatCode>"R$"#,##0.00_);[Red]\("R$"#,##0.00\)</c:formatCode>
                <c:ptCount val="12"/>
                <c:pt idx="0">
                  <c:v>42073.73</c:v>
                </c:pt>
                <c:pt idx="1">
                  <c:v>39387.480000000003</c:v>
                </c:pt>
                <c:pt idx="2">
                  <c:v>57323.12</c:v>
                </c:pt>
                <c:pt idx="3">
                  <c:v>47534.46</c:v>
                </c:pt>
                <c:pt idx="4">
                  <c:v>39698.370000000003</c:v>
                </c:pt>
                <c:pt idx="5">
                  <c:v>30713.05</c:v>
                </c:pt>
                <c:pt idx="6">
                  <c:v>30759.62</c:v>
                </c:pt>
                <c:pt idx="7">
                  <c:v>29377.34</c:v>
                </c:pt>
                <c:pt idx="8">
                  <c:v>27583.34</c:v>
                </c:pt>
                <c:pt idx="9">
                  <c:v>31212.46</c:v>
                </c:pt>
                <c:pt idx="10">
                  <c:v>29281.15</c:v>
                </c:pt>
                <c:pt idx="11">
                  <c:v>36970.83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9D68-4245-A225-07856D4FAA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9002112"/>
        <c:axId val="189003648"/>
        <c:axId val="0"/>
      </c:bar3DChart>
      <c:catAx>
        <c:axId val="189002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9003648"/>
        <c:crosses val="autoZero"/>
        <c:auto val="1"/>
        <c:lblAlgn val="ctr"/>
        <c:lblOffset val="100"/>
        <c:noMultiLvlLbl val="0"/>
      </c:catAx>
      <c:valAx>
        <c:axId val="189003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R$&quot;#,##0.00_);[Red]\(&quot;R$&quot;#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90021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1400" b="0" i="0" baseline="0">
                <a:effectLst/>
              </a:rPr>
              <a:t>Demanda kW - Consumida</a:t>
            </a:r>
            <a:endParaRPr lang="pt-BR" sz="1400">
              <a:effectLst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1400" b="0" i="0" baseline="0">
                <a:effectLst/>
              </a:rPr>
              <a:t>Exercícios de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1400" b="0" i="0" baseline="0">
                <a:effectLst/>
              </a:rPr>
              <a:t>2019 a 2022</a:t>
            </a:r>
            <a:endParaRPr lang="pt-BR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CEB_Grafico!$I$1</c:f>
              <c:strCache>
                <c:ptCount val="1"/>
                <c:pt idx="0">
                  <c:v>kW Regist. Fponta 2019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CEB_Grafico!$I$2:$I$13</c:f>
              <c:numCache>
                <c:formatCode>General</c:formatCode>
                <c:ptCount val="12"/>
                <c:pt idx="0">
                  <c:v>286</c:v>
                </c:pt>
                <c:pt idx="1">
                  <c:v>278</c:v>
                </c:pt>
                <c:pt idx="2">
                  <c:v>251</c:v>
                </c:pt>
                <c:pt idx="3">
                  <c:v>230</c:v>
                </c:pt>
                <c:pt idx="4">
                  <c:v>246</c:v>
                </c:pt>
                <c:pt idx="5">
                  <c:v>211</c:v>
                </c:pt>
                <c:pt idx="6">
                  <c:v>181</c:v>
                </c:pt>
                <c:pt idx="7">
                  <c:v>261</c:v>
                </c:pt>
                <c:pt idx="8">
                  <c:v>306</c:v>
                </c:pt>
                <c:pt idx="9">
                  <c:v>280</c:v>
                </c:pt>
                <c:pt idx="10">
                  <c:v>292</c:v>
                </c:pt>
                <c:pt idx="11">
                  <c:v>255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FD9-41B6-94A1-48BCEA0EB2D4}"/>
            </c:ext>
          </c:extLst>
        </c:ser>
        <c:ser>
          <c:idx val="1"/>
          <c:order val="1"/>
          <c:tx>
            <c:strRef>
              <c:f>CEB_Grafico!$J$1</c:f>
              <c:strCache>
                <c:ptCount val="1"/>
                <c:pt idx="0">
                  <c:v>kW Regist. Fponta 2020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CEB_Grafico!$J$2:$J$13</c:f>
              <c:numCache>
                <c:formatCode>General</c:formatCode>
                <c:ptCount val="12"/>
                <c:pt idx="0">
                  <c:v>268</c:v>
                </c:pt>
                <c:pt idx="1">
                  <c:v>266</c:v>
                </c:pt>
                <c:pt idx="2">
                  <c:v>230</c:v>
                </c:pt>
                <c:pt idx="3">
                  <c:v>134</c:v>
                </c:pt>
                <c:pt idx="4">
                  <c:v>88</c:v>
                </c:pt>
                <c:pt idx="5">
                  <c:v>133</c:v>
                </c:pt>
                <c:pt idx="6">
                  <c:v>92</c:v>
                </c:pt>
                <c:pt idx="7">
                  <c:v>122</c:v>
                </c:pt>
                <c:pt idx="8">
                  <c:v>131</c:v>
                </c:pt>
                <c:pt idx="9">
                  <c:v>162</c:v>
                </c:pt>
                <c:pt idx="10">
                  <c:v>149</c:v>
                </c:pt>
                <c:pt idx="11">
                  <c:v>152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6FD9-41B6-94A1-48BCEA0EB2D4}"/>
            </c:ext>
          </c:extLst>
        </c:ser>
        <c:ser>
          <c:idx val="2"/>
          <c:order val="2"/>
          <c:tx>
            <c:strRef>
              <c:f>CEB_Grafico!$K$1</c:f>
              <c:strCache>
                <c:ptCount val="1"/>
                <c:pt idx="0">
                  <c:v>kW Regist. Fponta 2021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CEB_Grafico!$K$2:$K$13</c:f>
              <c:numCache>
                <c:formatCode>General</c:formatCode>
                <c:ptCount val="12"/>
                <c:pt idx="0">
                  <c:v>1</c:v>
                </c:pt>
                <c:pt idx="1">
                  <c:v>152</c:v>
                </c:pt>
                <c:pt idx="2">
                  <c:v>115</c:v>
                </c:pt>
                <c:pt idx="3">
                  <c:v>98</c:v>
                </c:pt>
                <c:pt idx="4">
                  <c:v>102</c:v>
                </c:pt>
                <c:pt idx="5">
                  <c:v>92</c:v>
                </c:pt>
                <c:pt idx="6">
                  <c:v>83</c:v>
                </c:pt>
                <c:pt idx="7">
                  <c:v>111</c:v>
                </c:pt>
                <c:pt idx="8">
                  <c:v>164</c:v>
                </c:pt>
                <c:pt idx="9">
                  <c:v>149</c:v>
                </c:pt>
                <c:pt idx="10">
                  <c:v>164</c:v>
                </c:pt>
                <c:pt idx="11">
                  <c:v>131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6FD9-41B6-94A1-48BCEA0EB2D4}"/>
            </c:ext>
          </c:extLst>
        </c:ser>
        <c:ser>
          <c:idx val="3"/>
          <c:order val="3"/>
          <c:tx>
            <c:strRef>
              <c:f>CEB_Grafico!$L$1</c:f>
              <c:strCache>
                <c:ptCount val="1"/>
                <c:pt idx="0">
                  <c:v>kW Regist. Fponta 2022</c:v>
                </c:pt>
              </c:strCache>
            </c:strRef>
          </c:tx>
          <c:spPr>
            <a:ln w="28575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val>
            <c:numRef>
              <c:f>CEB_Grafico!$L$2:$L$13</c:f>
              <c:numCache>
                <c:formatCode>General</c:formatCode>
                <c:ptCount val="12"/>
                <c:pt idx="0">
                  <c:v>155</c:v>
                </c:pt>
                <c:pt idx="1">
                  <c:v>138</c:v>
                </c:pt>
                <c:pt idx="2">
                  <c:v>224</c:v>
                </c:pt>
                <c:pt idx="3">
                  <c:v>216</c:v>
                </c:pt>
                <c:pt idx="4">
                  <c:v>174</c:v>
                </c:pt>
                <c:pt idx="5">
                  <c:v>129</c:v>
                </c:pt>
                <c:pt idx="6">
                  <c:v>114</c:v>
                </c:pt>
                <c:pt idx="7">
                  <c:v>181</c:v>
                </c:pt>
                <c:pt idx="8">
                  <c:v>181</c:v>
                </c:pt>
                <c:pt idx="9">
                  <c:v>161</c:v>
                </c:pt>
                <c:pt idx="10">
                  <c:v>161</c:v>
                </c:pt>
                <c:pt idx="11">
                  <c:v>161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6FD9-41B6-94A1-48BCEA0EB2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9118336"/>
        <c:axId val="189119872"/>
      </c:lineChart>
      <c:catAx>
        <c:axId val="189118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9119872"/>
        <c:crosses val="autoZero"/>
        <c:auto val="1"/>
        <c:lblAlgn val="ctr"/>
        <c:lblOffset val="100"/>
        <c:noMultiLvlLbl val="0"/>
      </c:catAx>
      <c:valAx>
        <c:axId val="189119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9118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1400" b="0" i="0" baseline="0">
                <a:effectLst/>
              </a:rPr>
              <a:t>Consumo de Energia kWh - Ponta</a:t>
            </a:r>
            <a:endParaRPr lang="pt-BR" sz="1400">
              <a:effectLst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1400" b="0" i="0" baseline="0">
                <a:effectLst/>
              </a:rPr>
              <a:t>Exercícios 2019 a 2022</a:t>
            </a:r>
            <a:endParaRPr lang="pt-BR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CEB_Grafico!$I$18</c:f>
              <c:strCache>
                <c:ptCount val="1"/>
                <c:pt idx="0">
                  <c:v>Energia kWh Ponta 2019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CEB_Grafico!$I$19:$I$30</c:f>
              <c:numCache>
                <c:formatCode>General</c:formatCode>
                <c:ptCount val="12"/>
                <c:pt idx="0">
                  <c:v>5632</c:v>
                </c:pt>
                <c:pt idx="1">
                  <c:v>5420</c:v>
                </c:pt>
                <c:pt idx="2">
                  <c:v>6566</c:v>
                </c:pt>
                <c:pt idx="3">
                  <c:v>6263</c:v>
                </c:pt>
                <c:pt idx="4">
                  <c:v>6889</c:v>
                </c:pt>
                <c:pt idx="5">
                  <c:v>5637</c:v>
                </c:pt>
                <c:pt idx="6">
                  <c:v>5927</c:v>
                </c:pt>
                <c:pt idx="7">
                  <c:v>6325</c:v>
                </c:pt>
                <c:pt idx="8">
                  <c:v>8259</c:v>
                </c:pt>
                <c:pt idx="9">
                  <c:v>7722</c:v>
                </c:pt>
                <c:pt idx="10">
                  <c:v>6682</c:v>
                </c:pt>
                <c:pt idx="11">
                  <c:v>6202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396-45C8-9F71-2F5DF778844E}"/>
            </c:ext>
          </c:extLst>
        </c:ser>
        <c:ser>
          <c:idx val="1"/>
          <c:order val="1"/>
          <c:tx>
            <c:strRef>
              <c:f>CEB_Grafico!$J$18</c:f>
              <c:strCache>
                <c:ptCount val="1"/>
                <c:pt idx="0">
                  <c:v>Energia kWh Ponta 2020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CEB_Grafico!$J$19:$J$30</c:f>
              <c:numCache>
                <c:formatCode>General</c:formatCode>
                <c:ptCount val="12"/>
                <c:pt idx="0">
                  <c:v>7092</c:v>
                </c:pt>
                <c:pt idx="1">
                  <c:v>6903</c:v>
                </c:pt>
                <c:pt idx="2">
                  <c:v>5927</c:v>
                </c:pt>
                <c:pt idx="3">
                  <c:v>2904</c:v>
                </c:pt>
                <c:pt idx="4">
                  <c:v>3233</c:v>
                </c:pt>
                <c:pt idx="5">
                  <c:v>3117</c:v>
                </c:pt>
                <c:pt idx="6">
                  <c:v>3024</c:v>
                </c:pt>
                <c:pt idx="7">
                  <c:v>3636</c:v>
                </c:pt>
                <c:pt idx="8">
                  <c:v>3886</c:v>
                </c:pt>
                <c:pt idx="9">
                  <c:v>3652</c:v>
                </c:pt>
                <c:pt idx="10">
                  <c:v>4161</c:v>
                </c:pt>
                <c:pt idx="11">
                  <c:v>3774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6396-45C8-9F71-2F5DF778844E}"/>
            </c:ext>
          </c:extLst>
        </c:ser>
        <c:ser>
          <c:idx val="2"/>
          <c:order val="2"/>
          <c:tx>
            <c:strRef>
              <c:f>CEB_Grafico!$K$18</c:f>
              <c:strCache>
                <c:ptCount val="1"/>
                <c:pt idx="0">
                  <c:v>Energia kWh Ponta 2021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CEB_Grafico!$K$19:$K$30</c:f>
              <c:numCache>
                <c:formatCode>General</c:formatCode>
                <c:ptCount val="12"/>
                <c:pt idx="0">
                  <c:v>4305</c:v>
                </c:pt>
                <c:pt idx="1">
                  <c:v>3258</c:v>
                </c:pt>
                <c:pt idx="2">
                  <c:v>3908</c:v>
                </c:pt>
                <c:pt idx="3">
                  <c:v>3016</c:v>
                </c:pt>
                <c:pt idx="4">
                  <c:v>3204</c:v>
                </c:pt>
                <c:pt idx="5">
                  <c:v>3187</c:v>
                </c:pt>
                <c:pt idx="6">
                  <c:v>3183</c:v>
                </c:pt>
                <c:pt idx="7">
                  <c:v>3614</c:v>
                </c:pt>
                <c:pt idx="8">
                  <c:v>4603</c:v>
                </c:pt>
                <c:pt idx="9">
                  <c:v>3870</c:v>
                </c:pt>
                <c:pt idx="10">
                  <c:v>3520</c:v>
                </c:pt>
                <c:pt idx="11">
                  <c:v>3715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6396-45C8-9F71-2F5DF778844E}"/>
            </c:ext>
          </c:extLst>
        </c:ser>
        <c:ser>
          <c:idx val="3"/>
          <c:order val="3"/>
          <c:tx>
            <c:strRef>
              <c:f>CEB_Grafico!$L$18</c:f>
              <c:strCache>
                <c:ptCount val="1"/>
                <c:pt idx="0">
                  <c:v>Energia kWh Ponta 2022</c:v>
                </c:pt>
              </c:strCache>
            </c:strRef>
          </c:tx>
          <c:spPr>
            <a:ln w="28575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val>
            <c:numRef>
              <c:f>CEB_Grafico!$L$19:$L$30</c:f>
              <c:numCache>
                <c:formatCode>General</c:formatCode>
                <c:ptCount val="12"/>
                <c:pt idx="0">
                  <c:v>3524</c:v>
                </c:pt>
                <c:pt idx="1">
                  <c:v>3789</c:v>
                </c:pt>
                <c:pt idx="2">
                  <c:v>5321</c:v>
                </c:pt>
                <c:pt idx="3">
                  <c:v>4672</c:v>
                </c:pt>
                <c:pt idx="4">
                  <c:v>4520</c:v>
                </c:pt>
                <c:pt idx="5">
                  <c:v>3838</c:v>
                </c:pt>
                <c:pt idx="6">
                  <c:v>3632</c:v>
                </c:pt>
                <c:pt idx="7">
                  <c:v>3771</c:v>
                </c:pt>
                <c:pt idx="8">
                  <c:v>3771</c:v>
                </c:pt>
                <c:pt idx="9">
                  <c:v>4064</c:v>
                </c:pt>
                <c:pt idx="10">
                  <c:v>4019</c:v>
                </c:pt>
                <c:pt idx="11">
                  <c:v>4032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6396-45C8-9F71-2F5DF77884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9217792"/>
        <c:axId val="189219584"/>
      </c:lineChart>
      <c:catAx>
        <c:axId val="189217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9219584"/>
        <c:crosses val="autoZero"/>
        <c:auto val="1"/>
        <c:lblAlgn val="ctr"/>
        <c:lblOffset val="100"/>
        <c:noMultiLvlLbl val="0"/>
      </c:catAx>
      <c:valAx>
        <c:axId val="189219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9217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1400" b="0" i="0" baseline="0">
                <a:effectLst/>
              </a:rPr>
              <a:t>Consumo de Energia kWh - Fora de Ponta</a:t>
            </a:r>
            <a:endParaRPr lang="pt-BR" sz="1400">
              <a:effectLst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1400" b="0" i="0" baseline="0">
                <a:effectLst/>
              </a:rPr>
              <a:t>Exercícios 2019 a 2022</a:t>
            </a:r>
            <a:endParaRPr lang="pt-BR" sz="1400">
              <a:effectLst/>
            </a:endParaRPr>
          </a:p>
        </c:rich>
      </c:tx>
      <c:layout>
        <c:manualLayout>
          <c:xMode val="edge"/>
          <c:yMode val="edge"/>
          <c:x val="0.24922718682892614"/>
          <c:y val="2.0833340168418691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CEB_Grafico!$I$35</c:f>
              <c:strCache>
                <c:ptCount val="1"/>
                <c:pt idx="0">
                  <c:v>Energia kWh Fora de Ponta 2019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CEB_Grafico!$I$36:$I$47</c:f>
              <c:numCache>
                <c:formatCode>General</c:formatCode>
                <c:ptCount val="12"/>
                <c:pt idx="0">
                  <c:v>67570</c:v>
                </c:pt>
                <c:pt idx="1">
                  <c:v>56610</c:v>
                </c:pt>
                <c:pt idx="2">
                  <c:v>55458</c:v>
                </c:pt>
                <c:pt idx="3">
                  <c:v>53594</c:v>
                </c:pt>
                <c:pt idx="4">
                  <c:v>55579</c:v>
                </c:pt>
                <c:pt idx="5">
                  <c:v>46376</c:v>
                </c:pt>
                <c:pt idx="6">
                  <c:v>45868</c:v>
                </c:pt>
                <c:pt idx="7">
                  <c:v>50895</c:v>
                </c:pt>
                <c:pt idx="8">
                  <c:v>65533</c:v>
                </c:pt>
                <c:pt idx="9">
                  <c:v>65692</c:v>
                </c:pt>
                <c:pt idx="10">
                  <c:v>56535</c:v>
                </c:pt>
                <c:pt idx="11">
                  <c:v>54825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2A8-4330-9632-0134826393FA}"/>
            </c:ext>
          </c:extLst>
        </c:ser>
        <c:ser>
          <c:idx val="1"/>
          <c:order val="1"/>
          <c:tx>
            <c:strRef>
              <c:f>CEB_Grafico!$J$35</c:f>
              <c:strCache>
                <c:ptCount val="1"/>
                <c:pt idx="0">
                  <c:v>Energia kWh Fora de Ponta 2020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CEB_Grafico!$J$36:$J$47</c:f>
              <c:numCache>
                <c:formatCode>General</c:formatCode>
                <c:ptCount val="12"/>
                <c:pt idx="0">
                  <c:v>55305</c:v>
                </c:pt>
                <c:pt idx="1">
                  <c:v>51486</c:v>
                </c:pt>
                <c:pt idx="2">
                  <c:v>47083</c:v>
                </c:pt>
                <c:pt idx="3">
                  <c:v>32116</c:v>
                </c:pt>
                <c:pt idx="4">
                  <c:v>30265</c:v>
                </c:pt>
                <c:pt idx="5">
                  <c:v>29530</c:v>
                </c:pt>
                <c:pt idx="6">
                  <c:v>28725</c:v>
                </c:pt>
                <c:pt idx="7">
                  <c:v>32086</c:v>
                </c:pt>
                <c:pt idx="8">
                  <c:v>35811</c:v>
                </c:pt>
                <c:pt idx="9">
                  <c:v>37199</c:v>
                </c:pt>
                <c:pt idx="10">
                  <c:v>35495</c:v>
                </c:pt>
                <c:pt idx="11">
                  <c:v>33447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2A8-4330-9632-0134826393FA}"/>
            </c:ext>
          </c:extLst>
        </c:ser>
        <c:ser>
          <c:idx val="2"/>
          <c:order val="2"/>
          <c:tx>
            <c:strRef>
              <c:f>CEB_Grafico!$K$35</c:f>
              <c:strCache>
                <c:ptCount val="1"/>
                <c:pt idx="0">
                  <c:v>Energia kWh Fora de Ponta 2021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CEB_Grafico!$K$36:$K$47</c:f>
              <c:numCache>
                <c:formatCode>General</c:formatCode>
                <c:ptCount val="12"/>
                <c:pt idx="0">
                  <c:v>39137</c:v>
                </c:pt>
                <c:pt idx="1">
                  <c:v>28473</c:v>
                </c:pt>
                <c:pt idx="2">
                  <c:v>33909</c:v>
                </c:pt>
                <c:pt idx="3">
                  <c:v>29412</c:v>
                </c:pt>
                <c:pt idx="4">
                  <c:v>29713</c:v>
                </c:pt>
                <c:pt idx="5">
                  <c:v>28609</c:v>
                </c:pt>
                <c:pt idx="6">
                  <c:v>27612</c:v>
                </c:pt>
                <c:pt idx="7">
                  <c:v>30849</c:v>
                </c:pt>
                <c:pt idx="8">
                  <c:v>38841</c:v>
                </c:pt>
                <c:pt idx="9">
                  <c:v>38558</c:v>
                </c:pt>
                <c:pt idx="10">
                  <c:v>35552</c:v>
                </c:pt>
                <c:pt idx="11">
                  <c:v>35890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12A8-4330-9632-0134826393FA}"/>
            </c:ext>
          </c:extLst>
        </c:ser>
        <c:ser>
          <c:idx val="3"/>
          <c:order val="3"/>
          <c:tx>
            <c:strRef>
              <c:f>CEB_Grafico!$L$35</c:f>
              <c:strCache>
                <c:ptCount val="1"/>
                <c:pt idx="0">
                  <c:v>Energia kWh Fora de Ponta 2022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CEB_Grafico!$L$36:$L$47</c:f>
              <c:numCache>
                <c:formatCode>General</c:formatCode>
                <c:ptCount val="12"/>
                <c:pt idx="0">
                  <c:v>36422</c:v>
                </c:pt>
                <c:pt idx="1">
                  <c:v>33066</c:v>
                </c:pt>
                <c:pt idx="2">
                  <c:v>48278</c:v>
                </c:pt>
                <c:pt idx="3">
                  <c:v>47419</c:v>
                </c:pt>
                <c:pt idx="4">
                  <c:v>42749</c:v>
                </c:pt>
                <c:pt idx="5">
                  <c:v>34935</c:v>
                </c:pt>
                <c:pt idx="6">
                  <c:v>35495</c:v>
                </c:pt>
                <c:pt idx="7">
                  <c:v>32793</c:v>
                </c:pt>
                <c:pt idx="8">
                  <c:v>32793</c:v>
                </c:pt>
                <c:pt idx="9">
                  <c:v>38333</c:v>
                </c:pt>
                <c:pt idx="10">
                  <c:v>38290</c:v>
                </c:pt>
                <c:pt idx="11">
                  <c:v>38268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12A8-4330-9632-0134826393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9272832"/>
        <c:axId val="189274368"/>
      </c:lineChart>
      <c:catAx>
        <c:axId val="1892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9274368"/>
        <c:crosses val="autoZero"/>
        <c:auto val="1"/>
        <c:lblAlgn val="ctr"/>
        <c:lblOffset val="100"/>
        <c:noMultiLvlLbl val="0"/>
      </c:catAx>
      <c:valAx>
        <c:axId val="189274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9272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Custo de Energia kWh - Ponta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Exercícios 2019 a 2022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CEB_Grafico!$I$52</c:f>
              <c:strCache>
                <c:ptCount val="1"/>
                <c:pt idx="0">
                  <c:v>Custo Ponta 2019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CEB_Grafico!$I$53:$I$64</c:f>
              <c:numCache>
                <c:formatCode>General</c:formatCode>
                <c:ptCount val="12"/>
                <c:pt idx="0">
                  <c:v>2.2878850000000002</c:v>
                </c:pt>
                <c:pt idx="1">
                  <c:v>2.2990390000000001</c:v>
                </c:pt>
                <c:pt idx="2">
                  <c:v>2.2954186000000001</c:v>
                </c:pt>
                <c:pt idx="3">
                  <c:v>2.2811742000000002</c:v>
                </c:pt>
                <c:pt idx="4">
                  <c:v>2.2922690000000001</c:v>
                </c:pt>
                <c:pt idx="5">
                  <c:v>2.2792925999999998</c:v>
                </c:pt>
                <c:pt idx="6">
                  <c:v>2.2869608000000001</c:v>
                </c:pt>
                <c:pt idx="7">
                  <c:v>2.3263729999999998</c:v>
                </c:pt>
                <c:pt idx="8">
                  <c:v>2.3039171000000001</c:v>
                </c:pt>
                <c:pt idx="9">
                  <c:v>2.2937528</c:v>
                </c:pt>
                <c:pt idx="10">
                  <c:v>2.326908</c:v>
                </c:pt>
                <c:pt idx="11">
                  <c:v>2.3104216000000002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324-4C38-B9D9-2149EF5609F5}"/>
            </c:ext>
          </c:extLst>
        </c:ser>
        <c:ser>
          <c:idx val="1"/>
          <c:order val="1"/>
          <c:tx>
            <c:strRef>
              <c:f>CEB_Grafico!$J$52</c:f>
              <c:strCache>
                <c:ptCount val="1"/>
                <c:pt idx="0">
                  <c:v>Custo Ponta 2020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CEB_Grafico!$J$53:$J$64</c:f>
              <c:numCache>
                <c:formatCode>General</c:formatCode>
                <c:ptCount val="12"/>
                <c:pt idx="0">
                  <c:v>2.2653131000000002</c:v>
                </c:pt>
                <c:pt idx="1">
                  <c:v>2.2486410999999999</c:v>
                </c:pt>
                <c:pt idx="2">
                  <c:v>2.2433000000000001</c:v>
                </c:pt>
                <c:pt idx="3">
                  <c:v>2.2461245999999999</c:v>
                </c:pt>
                <c:pt idx="4">
                  <c:v>2.2483263</c:v>
                </c:pt>
                <c:pt idx="5">
                  <c:v>2.2330038999999999</c:v>
                </c:pt>
                <c:pt idx="6">
                  <c:v>2.2274276</c:v>
                </c:pt>
                <c:pt idx="7">
                  <c:v>2.2243415</c:v>
                </c:pt>
                <c:pt idx="8">
                  <c:v>2.2151350000000001</c:v>
                </c:pt>
                <c:pt idx="9">
                  <c:v>2.2694420000000002</c:v>
                </c:pt>
                <c:pt idx="10">
                  <c:v>2.3571968000000001</c:v>
                </c:pt>
                <c:pt idx="11">
                  <c:v>2.3648927999999998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324-4C38-B9D9-2149EF5609F5}"/>
            </c:ext>
          </c:extLst>
        </c:ser>
        <c:ser>
          <c:idx val="2"/>
          <c:order val="2"/>
          <c:tx>
            <c:strRef>
              <c:f>CEB_Grafico!$K$52</c:f>
              <c:strCache>
                <c:ptCount val="1"/>
                <c:pt idx="0">
                  <c:v>Custo Ponta 2021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CEB_Grafico!$K$53:$K$64</c:f>
              <c:numCache>
                <c:formatCode>General</c:formatCode>
                <c:ptCount val="12"/>
                <c:pt idx="0">
                  <c:v>2.2959893999999998</c:v>
                </c:pt>
                <c:pt idx="1">
                  <c:v>2.3307243999999998</c:v>
                </c:pt>
                <c:pt idx="2">
                  <c:v>2.3132267</c:v>
                </c:pt>
                <c:pt idx="3">
                  <c:v>2.2827299000000001</c:v>
                </c:pt>
                <c:pt idx="4">
                  <c:v>2.34599</c:v>
                </c:pt>
                <c:pt idx="5">
                  <c:v>2.4127160000000001</c:v>
                </c:pt>
                <c:pt idx="6">
                  <c:v>2.5707914000000001</c:v>
                </c:pt>
                <c:pt idx="7">
                  <c:v>2.5504712</c:v>
                </c:pt>
                <c:pt idx="8">
                  <c:v>2.4748739999999998</c:v>
                </c:pt>
                <c:pt idx="9">
                  <c:v>2.5746661999999998</c:v>
                </c:pt>
                <c:pt idx="10">
                  <c:v>2.6949825000000001</c:v>
                </c:pt>
                <c:pt idx="11">
                  <c:v>2.6949825000000001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4324-4C38-B9D9-2149EF5609F5}"/>
            </c:ext>
          </c:extLst>
        </c:ser>
        <c:ser>
          <c:idx val="3"/>
          <c:order val="3"/>
          <c:tx>
            <c:strRef>
              <c:f>CEB_Grafico!$L$52</c:f>
              <c:strCache>
                <c:ptCount val="1"/>
                <c:pt idx="0">
                  <c:v>Custo Ponta 2022</c:v>
                </c:pt>
              </c:strCache>
            </c:strRef>
          </c:tx>
          <c:spPr>
            <a:ln w="28575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val>
            <c:numRef>
              <c:f>CEB_Grafico!$L$53:$L$64</c:f>
              <c:numCache>
                <c:formatCode>General</c:formatCode>
                <c:ptCount val="12"/>
                <c:pt idx="0">
                  <c:v>2.6204944000000001</c:v>
                </c:pt>
                <c:pt idx="1">
                  <c:v>2.5669282</c:v>
                </c:pt>
                <c:pt idx="2">
                  <c:v>2.6888679999999998</c:v>
                </c:pt>
                <c:pt idx="3">
                  <c:v>2.4869623000000001</c:v>
                </c:pt>
                <c:pt idx="4">
                  <c:v>2.3892533999999999</c:v>
                </c:pt>
                <c:pt idx="5">
                  <c:v>2.1739864</c:v>
                </c:pt>
                <c:pt idx="6">
                  <c:v>2.1891797</c:v>
                </c:pt>
                <c:pt idx="7">
                  <c:v>2.1670039000000001</c:v>
                </c:pt>
                <c:pt idx="8">
                  <c:v>2.1670039000000001</c:v>
                </c:pt>
                <c:pt idx="9">
                  <c:v>2.2389147999999999</c:v>
                </c:pt>
                <c:pt idx="10">
                  <c:v>2.3117945</c:v>
                </c:pt>
                <c:pt idx="11" formatCode="0.0000000">
                  <c:v>2.6305200000000002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4324-4C38-B9D9-2149EF5609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9331712"/>
        <c:axId val="189337600"/>
      </c:lineChart>
      <c:catAx>
        <c:axId val="189331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9337600"/>
        <c:crosses val="autoZero"/>
        <c:auto val="1"/>
        <c:lblAlgn val="ctr"/>
        <c:lblOffset val="100"/>
        <c:noMultiLvlLbl val="0"/>
      </c:catAx>
      <c:valAx>
        <c:axId val="189337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9331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Custo de Energia</a:t>
            </a:r>
            <a:r>
              <a:rPr lang="pt-BR" baseline="0"/>
              <a:t> kWh - Fora de Ponta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baseline="0"/>
              <a:t>Exercícios 2019 a 2022</a:t>
            </a:r>
            <a:endParaRPr lang="pt-BR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CEB_Grafico!$I$69</c:f>
              <c:strCache>
                <c:ptCount val="1"/>
                <c:pt idx="0">
                  <c:v>Custo Fora de Ponta 2019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CEB_Grafico!$I$70:$I$81</c:f>
              <c:numCache>
                <c:formatCode>General</c:formatCode>
                <c:ptCount val="12"/>
                <c:pt idx="0">
                  <c:v>0.58975429999999995</c:v>
                </c:pt>
                <c:pt idx="1">
                  <c:v>0.59262950000000003</c:v>
                </c:pt>
                <c:pt idx="2">
                  <c:v>0.59169629999999995</c:v>
                </c:pt>
                <c:pt idx="3">
                  <c:v>0.58907989999999999</c:v>
                </c:pt>
                <c:pt idx="4">
                  <c:v>0.60041529999999999</c:v>
                </c:pt>
                <c:pt idx="5">
                  <c:v>0.58912070000000005</c:v>
                </c:pt>
                <c:pt idx="6">
                  <c:v>0.60775950000000001</c:v>
                </c:pt>
                <c:pt idx="7">
                  <c:v>0.64170430000000001</c:v>
                </c:pt>
                <c:pt idx="8">
                  <c:v>0.63296810000000003</c:v>
                </c:pt>
                <c:pt idx="9">
                  <c:v>0.58124220000000004</c:v>
                </c:pt>
                <c:pt idx="10">
                  <c:v>0.57163269999999999</c:v>
                </c:pt>
                <c:pt idx="11">
                  <c:v>0.54338450000000005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E970-455A-A1E9-C68A70B348F9}"/>
            </c:ext>
          </c:extLst>
        </c:ser>
        <c:ser>
          <c:idx val="1"/>
          <c:order val="1"/>
          <c:tx>
            <c:strRef>
              <c:f>CEB_Grafico!$J$69</c:f>
              <c:strCache>
                <c:ptCount val="1"/>
                <c:pt idx="0">
                  <c:v>Custo Fora de Ponta 2020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CEB_Grafico!$J$70:$J$81</c:f>
              <c:numCache>
                <c:formatCode>General</c:formatCode>
                <c:ptCount val="12"/>
                <c:pt idx="0">
                  <c:v>0.52970189999999995</c:v>
                </c:pt>
                <c:pt idx="1">
                  <c:v>0.51278699999999999</c:v>
                </c:pt>
                <c:pt idx="2">
                  <c:v>0.51156900000000005</c:v>
                </c:pt>
                <c:pt idx="3">
                  <c:v>0.51221300000000003</c:v>
                </c:pt>
                <c:pt idx="4">
                  <c:v>0.51271509999999998</c:v>
                </c:pt>
                <c:pt idx="5">
                  <c:v>0.50922100000000003</c:v>
                </c:pt>
                <c:pt idx="6">
                  <c:v>0.5079494</c:v>
                </c:pt>
                <c:pt idx="7">
                  <c:v>0.50724550000000002</c:v>
                </c:pt>
                <c:pt idx="8">
                  <c:v>0.50514610000000004</c:v>
                </c:pt>
                <c:pt idx="9">
                  <c:v>0.49556309999999998</c:v>
                </c:pt>
                <c:pt idx="10">
                  <c:v>0.48875590000000002</c:v>
                </c:pt>
                <c:pt idx="11">
                  <c:v>0.5492129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E970-455A-A1E9-C68A70B348F9}"/>
            </c:ext>
          </c:extLst>
        </c:ser>
        <c:ser>
          <c:idx val="2"/>
          <c:order val="2"/>
          <c:tx>
            <c:strRef>
              <c:f>CEB_Grafico!$K$69</c:f>
              <c:strCache>
                <c:ptCount val="1"/>
                <c:pt idx="0">
                  <c:v>Custo Fora de Ponta 2021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CEB_Grafico!$K$70:$K$81</c:f>
              <c:numCache>
                <c:formatCode>General</c:formatCode>
                <c:ptCount val="12"/>
                <c:pt idx="0">
                  <c:v>0.48399930000000002</c:v>
                </c:pt>
                <c:pt idx="1">
                  <c:v>0.49132150000000002</c:v>
                </c:pt>
                <c:pt idx="2">
                  <c:v>0.48763299999999998</c:v>
                </c:pt>
                <c:pt idx="3">
                  <c:v>0.48220499999999999</c:v>
                </c:pt>
                <c:pt idx="4">
                  <c:v>0.52561429999999998</c:v>
                </c:pt>
                <c:pt idx="5">
                  <c:v>0.56211420000000001</c:v>
                </c:pt>
                <c:pt idx="6">
                  <c:v>0.63501209999999997</c:v>
                </c:pt>
                <c:pt idx="7">
                  <c:v>0.63163349999999996</c:v>
                </c:pt>
                <c:pt idx="8">
                  <c:v>0.65944060000000004</c:v>
                </c:pt>
                <c:pt idx="9">
                  <c:v>0.7109721</c:v>
                </c:pt>
                <c:pt idx="10">
                  <c:v>0.78983780000000003</c:v>
                </c:pt>
                <c:pt idx="11">
                  <c:v>0.78983780000000003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E970-455A-A1E9-C68A70B348F9}"/>
            </c:ext>
          </c:extLst>
        </c:ser>
        <c:ser>
          <c:idx val="3"/>
          <c:order val="3"/>
          <c:tx>
            <c:strRef>
              <c:f>CEB_Grafico!$L$69</c:f>
              <c:strCache>
                <c:ptCount val="1"/>
                <c:pt idx="0">
                  <c:v>Custo Fora de Ponta 2022</c:v>
                </c:pt>
              </c:strCache>
            </c:strRef>
          </c:tx>
          <c:spPr>
            <a:ln w="28575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val>
            <c:numRef>
              <c:f>CEB_Grafico!$L$70:$L$81</c:f>
              <c:numCache>
                <c:formatCode>General</c:formatCode>
                <c:ptCount val="12"/>
                <c:pt idx="0">
                  <c:v>0.768007</c:v>
                </c:pt>
                <c:pt idx="1">
                  <c:v>0.75230790000000003</c:v>
                </c:pt>
                <c:pt idx="2">
                  <c:v>0.78804580000000002</c:v>
                </c:pt>
                <c:pt idx="3">
                  <c:v>0.65573289999999995</c:v>
                </c:pt>
                <c:pt idx="4">
                  <c:v>0.56351110000000004</c:v>
                </c:pt>
                <c:pt idx="5">
                  <c:v>0.51273990000000003</c:v>
                </c:pt>
                <c:pt idx="6">
                  <c:v>0.51632330000000004</c:v>
                </c:pt>
                <c:pt idx="7">
                  <c:v>0.51109309999999997</c:v>
                </c:pt>
                <c:pt idx="8">
                  <c:v>0.51109309999999997</c:v>
                </c:pt>
                <c:pt idx="9">
                  <c:v>0.52805340000000001</c:v>
                </c:pt>
                <c:pt idx="10">
                  <c:v>0.54524229999999996</c:v>
                </c:pt>
                <c:pt idx="11">
                  <c:v>0.71539969999999997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E970-455A-A1E9-C68A70B348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9370368"/>
        <c:axId val="189371904"/>
      </c:lineChart>
      <c:catAx>
        <c:axId val="189370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9371904"/>
        <c:crosses val="autoZero"/>
        <c:auto val="1"/>
        <c:lblAlgn val="ctr"/>
        <c:lblOffset val="100"/>
        <c:noMultiLvlLbl val="0"/>
      </c:catAx>
      <c:valAx>
        <c:axId val="189371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9370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Custo de Demanda kW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Exercícios</a:t>
            </a:r>
            <a:r>
              <a:rPr lang="pt-BR" baseline="0"/>
              <a:t> 2014 a 2019</a:t>
            </a:r>
            <a:endParaRPr lang="pt-BR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CEB_Grafico!$I$85</c:f>
              <c:strCache>
                <c:ptCount val="1"/>
                <c:pt idx="0">
                  <c:v>Custo Demanda kW 2019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CEB_Grafico!$I$86:$I$97</c:f>
              <c:numCache>
                <c:formatCode>General</c:formatCode>
                <c:ptCount val="12"/>
                <c:pt idx="0">
                  <c:v>16.138696899999999</c:v>
                </c:pt>
                <c:pt idx="1">
                  <c:v>16.217376699999999</c:v>
                </c:pt>
                <c:pt idx="2">
                  <c:v>16.1918389</c:v>
                </c:pt>
                <c:pt idx="3">
                  <c:v>16.081329499999999</c:v>
                </c:pt>
                <c:pt idx="4">
                  <c:v>16.0790434</c:v>
                </c:pt>
                <c:pt idx="5">
                  <c:v>16.063058600000002</c:v>
                </c:pt>
                <c:pt idx="6">
                  <c:v>15.958797000000001</c:v>
                </c:pt>
                <c:pt idx="7">
                  <c:v>16.010758200000001</c:v>
                </c:pt>
                <c:pt idx="8">
                  <c:v>15.880369</c:v>
                </c:pt>
                <c:pt idx="9">
                  <c:v>16.548796100000001</c:v>
                </c:pt>
                <c:pt idx="10">
                  <c:v>17.334652999999999</c:v>
                </c:pt>
                <c:pt idx="11">
                  <c:v>17.450810600000001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584-4FCD-8D8E-7EFF157E1718}"/>
            </c:ext>
          </c:extLst>
        </c:ser>
        <c:ser>
          <c:idx val="1"/>
          <c:order val="1"/>
          <c:tx>
            <c:strRef>
              <c:f>CEB_Grafico!$J$85</c:f>
              <c:strCache>
                <c:ptCount val="1"/>
                <c:pt idx="0">
                  <c:v>Custo Demanda kW 2020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CEB_Grafico!$J$86:$J$97</c:f>
              <c:numCache>
                <c:formatCode>General</c:formatCode>
                <c:ptCount val="12"/>
                <c:pt idx="0">
                  <c:v>17.140454900000002</c:v>
                </c:pt>
                <c:pt idx="1">
                  <c:v>17.1428555</c:v>
                </c:pt>
                <c:pt idx="2">
                  <c:v>17.1021371</c:v>
                </c:pt>
                <c:pt idx="3">
                  <c:v>17.123669700000001</c:v>
                </c:pt>
                <c:pt idx="4">
                  <c:v>17.140454900000002</c:v>
                </c:pt>
                <c:pt idx="5">
                  <c:v>17.0236427</c:v>
                </c:pt>
                <c:pt idx="6">
                  <c:v>16.9811309</c:v>
                </c:pt>
                <c:pt idx="7">
                  <c:v>16.957603899999999</c:v>
                </c:pt>
                <c:pt idx="8">
                  <c:v>16.8874165</c:v>
                </c:pt>
                <c:pt idx="9">
                  <c:v>19.067701199999998</c:v>
                </c:pt>
                <c:pt idx="10">
                  <c:v>22.352611700000001</c:v>
                </c:pt>
                <c:pt idx="11">
                  <c:v>21.721420200000001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584-4FCD-8D8E-7EFF157E1718}"/>
            </c:ext>
          </c:extLst>
        </c:ser>
        <c:ser>
          <c:idx val="2"/>
          <c:order val="2"/>
          <c:tx>
            <c:strRef>
              <c:f>CEB_Grafico!$K$85</c:f>
              <c:strCache>
                <c:ptCount val="1"/>
                <c:pt idx="0">
                  <c:v>Custo Demanda kW 2021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CEB_Grafico!$K$86:$K$97</c:f>
              <c:numCache>
                <c:formatCode>General</c:formatCode>
                <c:ptCount val="12"/>
                <c:pt idx="0">
                  <c:v>21.6772773</c:v>
                </c:pt>
                <c:pt idx="1">
                  <c:v>22.005223900000001</c:v>
                </c:pt>
                <c:pt idx="2">
                  <c:v>21.8400207</c:v>
                </c:pt>
                <c:pt idx="3">
                  <c:v>21.540116699999999</c:v>
                </c:pt>
                <c:pt idx="4">
                  <c:v>21.777595099999999</c:v>
                </c:pt>
                <c:pt idx="5">
                  <c:v>22.139199399999999</c:v>
                </c:pt>
                <c:pt idx="6">
                  <c:v>23.158196700000001</c:v>
                </c:pt>
                <c:pt idx="7">
                  <c:v>22.9555215</c:v>
                </c:pt>
                <c:pt idx="8">
                  <c:v>21.718471900000001</c:v>
                </c:pt>
                <c:pt idx="9">
                  <c:v>20.0299117</c:v>
                </c:pt>
                <c:pt idx="10">
                  <c:v>16.273449400000001</c:v>
                </c:pt>
                <c:pt idx="11">
                  <c:v>16.273449400000001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C584-4FCD-8D8E-7EFF157E1718}"/>
            </c:ext>
          </c:extLst>
        </c:ser>
        <c:ser>
          <c:idx val="3"/>
          <c:order val="3"/>
          <c:tx>
            <c:strRef>
              <c:f>CEB_Grafico!$L$85</c:f>
              <c:strCache>
                <c:ptCount val="1"/>
                <c:pt idx="0">
                  <c:v>Custo Demanda kW 2022</c:v>
                </c:pt>
              </c:strCache>
            </c:strRef>
          </c:tx>
          <c:spPr>
            <a:ln w="28575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val>
            <c:numRef>
              <c:f>CEB_Grafico!$L$86:$L$97</c:f>
              <c:numCache>
                <c:formatCode>General</c:formatCode>
                <c:ptCount val="12"/>
                <c:pt idx="0">
                  <c:v>15.823658200000001</c:v>
                </c:pt>
                <c:pt idx="1">
                  <c:v>15.500201799999999</c:v>
                </c:pt>
                <c:pt idx="2">
                  <c:v>16.236526999999999</c:v>
                </c:pt>
                <c:pt idx="3">
                  <c:v>15.642075</c:v>
                </c:pt>
                <c:pt idx="4">
                  <c:v>15.595204900000001</c:v>
                </c:pt>
                <c:pt idx="5">
                  <c:v>14.1901081</c:v>
                </c:pt>
                <c:pt idx="6">
                  <c:v>14.2892776</c:v>
                </c:pt>
                <c:pt idx="7">
                  <c:v>14.144531499999999</c:v>
                </c:pt>
                <c:pt idx="8">
                  <c:v>14.144531499999999</c:v>
                </c:pt>
                <c:pt idx="9">
                  <c:v>14.613910300000001</c:v>
                </c:pt>
                <c:pt idx="10">
                  <c:v>15.089613</c:v>
                </c:pt>
                <c:pt idx="11">
                  <c:v>16.9187425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C584-4FCD-8D8E-7EFF157E17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9474304"/>
        <c:axId val="189475840"/>
      </c:lineChart>
      <c:catAx>
        <c:axId val="189474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9475840"/>
        <c:crosses val="autoZero"/>
        <c:auto val="1"/>
        <c:lblAlgn val="ctr"/>
        <c:lblOffset val="100"/>
        <c:noMultiLvlLbl val="0"/>
      </c:catAx>
      <c:valAx>
        <c:axId val="189475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94743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Custo Bruto da Fatura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Exercícios 2019 a 2022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CEB_Grafico!$I$102</c:f>
              <c:strCache>
                <c:ptCount val="1"/>
                <c:pt idx="0">
                  <c:v>Valor Bruto  2019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CEB_Grafico!$I$103:$I$114</c:f>
              <c:numCache>
                <c:formatCode>"R$"#,##0.00_);[Red]\("R$"#,##0.00\)</c:formatCode>
                <c:ptCount val="12"/>
                <c:pt idx="0">
                  <c:v>59222.16</c:v>
                </c:pt>
                <c:pt idx="1">
                  <c:v>52135.45</c:v>
                </c:pt>
                <c:pt idx="2">
                  <c:v>52691.9</c:v>
                </c:pt>
                <c:pt idx="3">
                  <c:v>50636.29</c:v>
                </c:pt>
                <c:pt idx="4">
                  <c:v>53939.5</c:v>
                </c:pt>
                <c:pt idx="5">
                  <c:v>44943</c:v>
                </c:pt>
                <c:pt idx="6">
                  <c:v>46178.92</c:v>
                </c:pt>
                <c:pt idx="7">
                  <c:v>52294.39</c:v>
                </c:pt>
                <c:pt idx="8">
                  <c:v>67856.320000000007</c:v>
                </c:pt>
                <c:pt idx="9">
                  <c:v>62230.55</c:v>
                </c:pt>
                <c:pt idx="10">
                  <c:v>55090.54</c:v>
                </c:pt>
                <c:pt idx="11">
                  <c:v>49311.98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4B8-47A7-97F6-0514785D1FCD}"/>
            </c:ext>
          </c:extLst>
        </c:ser>
        <c:ser>
          <c:idx val="1"/>
          <c:order val="1"/>
          <c:tx>
            <c:strRef>
              <c:f>CEB_Grafico!$J$102</c:f>
              <c:strCache>
                <c:ptCount val="1"/>
                <c:pt idx="0">
                  <c:v>Valor Bruto  2020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CEB_Grafico!$J$103:$J$114</c:f>
              <c:numCache>
                <c:formatCode>"R$"#,##0.00_);[Red]\("R$"#,##0.00\)</c:formatCode>
                <c:ptCount val="12"/>
                <c:pt idx="0">
                  <c:v>51303.92</c:v>
                </c:pt>
                <c:pt idx="1">
                  <c:v>47764.73</c:v>
                </c:pt>
                <c:pt idx="2">
                  <c:v>42441.61</c:v>
                </c:pt>
                <c:pt idx="3">
                  <c:v>28037.759999999998</c:v>
                </c:pt>
                <c:pt idx="4">
                  <c:v>27855.15</c:v>
                </c:pt>
                <c:pt idx="5">
                  <c:v>27037.24</c:v>
                </c:pt>
                <c:pt idx="6">
                  <c:v>26355.59</c:v>
                </c:pt>
                <c:pt idx="7">
                  <c:v>29386.27</c:v>
                </c:pt>
                <c:pt idx="8">
                  <c:v>31703.279999999999</c:v>
                </c:pt>
                <c:pt idx="9">
                  <c:v>32275.19</c:v>
                </c:pt>
                <c:pt idx="10">
                  <c:v>33533.93</c:v>
                </c:pt>
                <c:pt idx="11">
                  <c:v>33882.71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4B8-47A7-97F6-0514785D1FCD}"/>
            </c:ext>
          </c:extLst>
        </c:ser>
        <c:ser>
          <c:idx val="2"/>
          <c:order val="2"/>
          <c:tx>
            <c:strRef>
              <c:f>CEB_Grafico!$K$102</c:f>
              <c:strCache>
                <c:ptCount val="1"/>
                <c:pt idx="0">
                  <c:v>Valor Bruto 2021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CEB_Grafico!$K$103:$K$114</c:f>
              <c:numCache>
                <c:formatCode>"R$"#,##0.00_);[Red]\("R$"#,##0.00\)</c:formatCode>
                <c:ptCount val="12"/>
                <c:pt idx="0">
                  <c:v>35043.129999999997</c:v>
                </c:pt>
                <c:pt idx="1">
                  <c:v>27872.95</c:v>
                </c:pt>
                <c:pt idx="2">
                  <c:v>31823.81</c:v>
                </c:pt>
                <c:pt idx="3">
                  <c:v>30704.82</c:v>
                </c:pt>
                <c:pt idx="4">
                  <c:v>30074.06</c:v>
                </c:pt>
                <c:pt idx="5">
                  <c:v>30094.52</c:v>
                </c:pt>
                <c:pt idx="6">
                  <c:v>32296.22</c:v>
                </c:pt>
                <c:pt idx="7">
                  <c:v>35231.24</c:v>
                </c:pt>
                <c:pt idx="8">
                  <c:v>43223.25</c:v>
                </c:pt>
                <c:pt idx="9">
                  <c:v>43171.86</c:v>
                </c:pt>
                <c:pt idx="10">
                  <c:v>42418.02</c:v>
                </c:pt>
                <c:pt idx="11">
                  <c:v>43210.5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24B8-47A7-97F6-0514785D1FCD}"/>
            </c:ext>
          </c:extLst>
        </c:ser>
        <c:ser>
          <c:idx val="3"/>
          <c:order val="3"/>
          <c:tx>
            <c:strRef>
              <c:f>CEB_Grafico!$L$102</c:f>
              <c:strCache>
                <c:ptCount val="1"/>
                <c:pt idx="0">
                  <c:v>Valor Bruto 2022</c:v>
                </c:pt>
              </c:strCache>
            </c:strRef>
          </c:tx>
          <c:spPr>
            <a:ln w="28575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val>
            <c:numRef>
              <c:f>CEB_Grafico!$L$103:$L$114</c:f>
              <c:numCache>
                <c:formatCode>"R$"#,##0.00_);[Red]\("R$"#,##0.00\)</c:formatCode>
                <c:ptCount val="12"/>
                <c:pt idx="0">
                  <c:v>42073.73</c:v>
                </c:pt>
                <c:pt idx="1">
                  <c:v>39387.480000000003</c:v>
                </c:pt>
                <c:pt idx="2">
                  <c:v>57323.12</c:v>
                </c:pt>
                <c:pt idx="3">
                  <c:v>47534.46</c:v>
                </c:pt>
                <c:pt idx="4">
                  <c:v>39698.370000000003</c:v>
                </c:pt>
                <c:pt idx="5">
                  <c:v>30713.05</c:v>
                </c:pt>
                <c:pt idx="6">
                  <c:v>30759.62</c:v>
                </c:pt>
                <c:pt idx="7">
                  <c:v>29377.34</c:v>
                </c:pt>
                <c:pt idx="8">
                  <c:v>27583.34</c:v>
                </c:pt>
                <c:pt idx="9">
                  <c:v>31212.46</c:v>
                </c:pt>
                <c:pt idx="10">
                  <c:v>29281.15</c:v>
                </c:pt>
                <c:pt idx="11">
                  <c:v>36970.83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24B8-47A7-97F6-0514785D1F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9520896"/>
        <c:axId val="189522688"/>
      </c:lineChart>
      <c:catAx>
        <c:axId val="189520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9522688"/>
        <c:crosses val="autoZero"/>
        <c:auto val="1"/>
        <c:lblAlgn val="ctr"/>
        <c:lblOffset val="100"/>
        <c:noMultiLvlLbl val="0"/>
      </c:catAx>
      <c:valAx>
        <c:axId val="189522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R$&quot;#,##0.00_);[Red]\(&quot;R$&quot;#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9520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Demanda kW adotada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Exercícios 2019 a 2022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CEB_Grafico!$I$119</c:f>
              <c:strCache>
                <c:ptCount val="1"/>
                <c:pt idx="0">
                  <c:v>Demanda kW Adotada 2019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CEB_Grafico!$I$120:$I$131</c:f>
              <c:numCache>
                <c:formatCode>General</c:formatCode>
                <c:ptCount val="12"/>
                <c:pt idx="0">
                  <c:v>286</c:v>
                </c:pt>
                <c:pt idx="1">
                  <c:v>278</c:v>
                </c:pt>
                <c:pt idx="2">
                  <c:v>251</c:v>
                </c:pt>
                <c:pt idx="3">
                  <c:v>251</c:v>
                </c:pt>
                <c:pt idx="4">
                  <c:v>251</c:v>
                </c:pt>
                <c:pt idx="5">
                  <c:v>251</c:v>
                </c:pt>
                <c:pt idx="6">
                  <c:v>251</c:v>
                </c:pt>
                <c:pt idx="7">
                  <c:v>261</c:v>
                </c:pt>
                <c:pt idx="8">
                  <c:v>306</c:v>
                </c:pt>
                <c:pt idx="9">
                  <c:v>280</c:v>
                </c:pt>
                <c:pt idx="10">
                  <c:v>292</c:v>
                </c:pt>
                <c:pt idx="11">
                  <c:v>255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C61-437C-9811-2C1425FAEFD7}"/>
            </c:ext>
          </c:extLst>
        </c:ser>
        <c:ser>
          <c:idx val="1"/>
          <c:order val="1"/>
          <c:tx>
            <c:strRef>
              <c:f>CEB_Grafico!$J$119</c:f>
              <c:strCache>
                <c:ptCount val="1"/>
                <c:pt idx="0">
                  <c:v>Demanda kW Adotada 2020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CEB_Grafico!$J$120:$J$131</c:f>
              <c:numCache>
                <c:formatCode>General</c:formatCode>
                <c:ptCount val="12"/>
                <c:pt idx="0">
                  <c:v>302</c:v>
                </c:pt>
                <c:pt idx="1">
                  <c:v>296</c:v>
                </c:pt>
                <c:pt idx="2">
                  <c:v>251</c:v>
                </c:pt>
                <c:pt idx="3">
                  <c:v>251</c:v>
                </c:pt>
                <c:pt idx="4">
                  <c:v>251</c:v>
                </c:pt>
                <c:pt idx="5">
                  <c:v>251</c:v>
                </c:pt>
                <c:pt idx="6">
                  <c:v>251</c:v>
                </c:pt>
                <c:pt idx="7">
                  <c:v>251</c:v>
                </c:pt>
                <c:pt idx="8">
                  <c:v>251</c:v>
                </c:pt>
                <c:pt idx="9">
                  <c:v>251</c:v>
                </c:pt>
                <c:pt idx="10">
                  <c:v>251</c:v>
                </c:pt>
                <c:pt idx="11">
                  <c:v>268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FC61-437C-9811-2C1425FAEFD7}"/>
            </c:ext>
          </c:extLst>
        </c:ser>
        <c:ser>
          <c:idx val="2"/>
          <c:order val="2"/>
          <c:tx>
            <c:strRef>
              <c:f>CEB_Grafico!$K$119</c:f>
              <c:strCache>
                <c:ptCount val="1"/>
                <c:pt idx="0">
                  <c:v>Demanda kW Adotada 2021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CEB_Grafico!$K$120:$K$131</c:f>
              <c:numCache>
                <c:formatCode>General</c:formatCode>
                <c:ptCount val="12"/>
                <c:pt idx="0">
                  <c:v>251</c:v>
                </c:pt>
                <c:pt idx="1">
                  <c:v>251</c:v>
                </c:pt>
                <c:pt idx="2">
                  <c:v>251</c:v>
                </c:pt>
                <c:pt idx="3">
                  <c:v>251</c:v>
                </c:pt>
                <c:pt idx="4">
                  <c:v>251</c:v>
                </c:pt>
                <c:pt idx="5">
                  <c:v>251</c:v>
                </c:pt>
                <c:pt idx="6">
                  <c:v>251</c:v>
                </c:pt>
                <c:pt idx="7">
                  <c:v>251</c:v>
                </c:pt>
                <c:pt idx="8">
                  <c:v>251</c:v>
                </c:pt>
                <c:pt idx="9">
                  <c:v>251</c:v>
                </c:pt>
                <c:pt idx="10">
                  <c:v>251</c:v>
                </c:pt>
                <c:pt idx="11">
                  <c:v>251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FC61-437C-9811-2C1425FAEFD7}"/>
            </c:ext>
          </c:extLst>
        </c:ser>
        <c:ser>
          <c:idx val="3"/>
          <c:order val="3"/>
          <c:tx>
            <c:strRef>
              <c:f>CEB_Grafico!$L$119</c:f>
              <c:strCache>
                <c:ptCount val="1"/>
                <c:pt idx="0">
                  <c:v>Demanda kW Adotada 2022</c:v>
                </c:pt>
              </c:strCache>
            </c:strRef>
          </c:tx>
          <c:spPr>
            <a:ln w="28575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val>
            <c:numRef>
              <c:f>CEB_Grafico!$L$120:$L$131</c:f>
              <c:numCache>
                <c:formatCode>General</c:formatCode>
                <c:ptCount val="12"/>
                <c:pt idx="0">
                  <c:v>251</c:v>
                </c:pt>
                <c:pt idx="1">
                  <c:v>251</c:v>
                </c:pt>
                <c:pt idx="2">
                  <c:v>251</c:v>
                </c:pt>
                <c:pt idx="3">
                  <c:v>251</c:v>
                </c:pt>
                <c:pt idx="4">
                  <c:v>251</c:v>
                </c:pt>
                <c:pt idx="5">
                  <c:v>251</c:v>
                </c:pt>
                <c:pt idx="6">
                  <c:v>251</c:v>
                </c:pt>
                <c:pt idx="7">
                  <c:v>251</c:v>
                </c:pt>
                <c:pt idx="8">
                  <c:v>251</c:v>
                </c:pt>
                <c:pt idx="9">
                  <c:v>31</c:v>
                </c:pt>
                <c:pt idx="10">
                  <c:v>251</c:v>
                </c:pt>
                <c:pt idx="11">
                  <c:v>251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FC61-437C-9811-2C1425FAEF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9588224"/>
        <c:axId val="189589760"/>
      </c:lineChart>
      <c:catAx>
        <c:axId val="189588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9589760"/>
        <c:crosses val="autoZero"/>
        <c:auto val="1"/>
        <c:lblAlgn val="ctr"/>
        <c:lblOffset val="100"/>
        <c:noMultiLvlLbl val="0"/>
      </c:catAx>
      <c:valAx>
        <c:axId val="189589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9588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1800" b="0" i="0" baseline="0">
                <a:effectLst/>
              </a:rPr>
              <a:t>Demanda kW adotada</a:t>
            </a:r>
            <a:endParaRPr lang="pt-BR">
              <a:effectLst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1800" b="0" i="0" baseline="0">
                <a:effectLst/>
              </a:rPr>
              <a:t>Exercícios 2019 a 2022</a:t>
            </a:r>
            <a:endParaRPr lang="pt-BR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CEB_Grafico!$I$119</c:f>
              <c:strCache>
                <c:ptCount val="1"/>
                <c:pt idx="0">
                  <c:v>Demanda kW Adotada 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CEB_Grafico!$I$120:$I$131</c:f>
              <c:numCache>
                <c:formatCode>General</c:formatCode>
                <c:ptCount val="12"/>
                <c:pt idx="0">
                  <c:v>286</c:v>
                </c:pt>
                <c:pt idx="1">
                  <c:v>278</c:v>
                </c:pt>
                <c:pt idx="2">
                  <c:v>251</c:v>
                </c:pt>
                <c:pt idx="3">
                  <c:v>251</c:v>
                </c:pt>
                <c:pt idx="4">
                  <c:v>251</c:v>
                </c:pt>
                <c:pt idx="5">
                  <c:v>251</c:v>
                </c:pt>
                <c:pt idx="6">
                  <c:v>251</c:v>
                </c:pt>
                <c:pt idx="7">
                  <c:v>261</c:v>
                </c:pt>
                <c:pt idx="8">
                  <c:v>306</c:v>
                </c:pt>
                <c:pt idx="9">
                  <c:v>280</c:v>
                </c:pt>
                <c:pt idx="10">
                  <c:v>292</c:v>
                </c:pt>
                <c:pt idx="11">
                  <c:v>255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9FB-41CE-B86A-D214F08DC465}"/>
            </c:ext>
          </c:extLst>
        </c:ser>
        <c:ser>
          <c:idx val="1"/>
          <c:order val="1"/>
          <c:tx>
            <c:strRef>
              <c:f>CEB_Grafico!$J$119</c:f>
              <c:strCache>
                <c:ptCount val="1"/>
                <c:pt idx="0">
                  <c:v>Demanda kW Adotada 2020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CEB_Grafico!$J$120:$J$131</c:f>
              <c:numCache>
                <c:formatCode>General</c:formatCode>
                <c:ptCount val="12"/>
                <c:pt idx="0">
                  <c:v>302</c:v>
                </c:pt>
                <c:pt idx="1">
                  <c:v>296</c:v>
                </c:pt>
                <c:pt idx="2">
                  <c:v>251</c:v>
                </c:pt>
                <c:pt idx="3">
                  <c:v>251</c:v>
                </c:pt>
                <c:pt idx="4">
                  <c:v>251</c:v>
                </c:pt>
                <c:pt idx="5">
                  <c:v>251</c:v>
                </c:pt>
                <c:pt idx="6">
                  <c:v>251</c:v>
                </c:pt>
                <c:pt idx="7">
                  <c:v>251</c:v>
                </c:pt>
                <c:pt idx="8">
                  <c:v>251</c:v>
                </c:pt>
                <c:pt idx="9">
                  <c:v>251</c:v>
                </c:pt>
                <c:pt idx="10">
                  <c:v>251</c:v>
                </c:pt>
                <c:pt idx="11">
                  <c:v>268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9FB-41CE-B86A-D214F08DC465}"/>
            </c:ext>
          </c:extLst>
        </c:ser>
        <c:ser>
          <c:idx val="2"/>
          <c:order val="2"/>
          <c:tx>
            <c:strRef>
              <c:f>CEB_Grafico!$K$119</c:f>
              <c:strCache>
                <c:ptCount val="1"/>
                <c:pt idx="0">
                  <c:v>Demanda kW Adotada 2021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  <a:sp3d/>
          </c:spPr>
          <c:invertIfNegative val="0"/>
          <c:val>
            <c:numRef>
              <c:f>CEB_Grafico!$K$120:$K$131</c:f>
              <c:numCache>
                <c:formatCode>General</c:formatCode>
                <c:ptCount val="12"/>
                <c:pt idx="0">
                  <c:v>251</c:v>
                </c:pt>
                <c:pt idx="1">
                  <c:v>251</c:v>
                </c:pt>
                <c:pt idx="2">
                  <c:v>251</c:v>
                </c:pt>
                <c:pt idx="3">
                  <c:v>251</c:v>
                </c:pt>
                <c:pt idx="4">
                  <c:v>251</c:v>
                </c:pt>
                <c:pt idx="5">
                  <c:v>251</c:v>
                </c:pt>
                <c:pt idx="6">
                  <c:v>251</c:v>
                </c:pt>
                <c:pt idx="7">
                  <c:v>251</c:v>
                </c:pt>
                <c:pt idx="8">
                  <c:v>251</c:v>
                </c:pt>
                <c:pt idx="9">
                  <c:v>251</c:v>
                </c:pt>
                <c:pt idx="10">
                  <c:v>251</c:v>
                </c:pt>
                <c:pt idx="11">
                  <c:v>251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19FB-41CE-B86A-D214F08DC465}"/>
            </c:ext>
          </c:extLst>
        </c:ser>
        <c:ser>
          <c:idx val="3"/>
          <c:order val="3"/>
          <c:tx>
            <c:strRef>
              <c:f>CEB_Grafico!$L$119</c:f>
              <c:strCache>
                <c:ptCount val="1"/>
                <c:pt idx="0">
                  <c:v>Demanda kW Adotada 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val>
            <c:numRef>
              <c:f>CEB_Grafico!$L$120:$L$131</c:f>
              <c:numCache>
                <c:formatCode>General</c:formatCode>
                <c:ptCount val="12"/>
                <c:pt idx="0">
                  <c:v>251</c:v>
                </c:pt>
                <c:pt idx="1">
                  <c:v>251</c:v>
                </c:pt>
                <c:pt idx="2">
                  <c:v>251</c:v>
                </c:pt>
                <c:pt idx="3">
                  <c:v>251</c:v>
                </c:pt>
                <c:pt idx="4">
                  <c:v>251</c:v>
                </c:pt>
                <c:pt idx="5">
                  <c:v>251</c:v>
                </c:pt>
                <c:pt idx="6">
                  <c:v>251</c:v>
                </c:pt>
                <c:pt idx="7">
                  <c:v>251</c:v>
                </c:pt>
                <c:pt idx="8">
                  <c:v>251</c:v>
                </c:pt>
                <c:pt idx="9">
                  <c:v>31</c:v>
                </c:pt>
                <c:pt idx="10">
                  <c:v>251</c:v>
                </c:pt>
                <c:pt idx="11">
                  <c:v>251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19FB-41CE-B86A-D214F08DC4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9635200"/>
        <c:axId val="189641088"/>
        <c:axId val="0"/>
      </c:bar3DChart>
      <c:catAx>
        <c:axId val="189635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9641088"/>
        <c:crosses val="autoZero"/>
        <c:auto val="1"/>
        <c:lblAlgn val="ctr"/>
        <c:lblOffset val="100"/>
        <c:noMultiLvlLbl val="0"/>
      </c:catAx>
      <c:valAx>
        <c:axId val="189641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9635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76200</xdr:colOff>
      <xdr:row>0</xdr:row>
      <xdr:rowOff>28575</xdr:rowOff>
    </xdr:from>
    <xdr:to>
      <xdr:col>23</xdr:col>
      <xdr:colOff>76200</xdr:colOff>
      <xdr:row>16</xdr:row>
      <xdr:rowOff>28575</xdr:rowOff>
    </xdr:to>
    <xdr:graphicFrame macro="">
      <xdr:nvGraphicFramePr>
        <xdr:cNvPr id="2" name="Gráfico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38100</xdr:colOff>
      <xdr:row>16</xdr:row>
      <xdr:rowOff>176212</xdr:rowOff>
    </xdr:from>
    <xdr:to>
      <xdr:col>23</xdr:col>
      <xdr:colOff>38100</xdr:colOff>
      <xdr:row>33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57150</xdr:colOff>
      <xdr:row>34</xdr:row>
      <xdr:rowOff>14287</xdr:rowOff>
    </xdr:from>
    <xdr:to>
      <xdr:col>25</xdr:col>
      <xdr:colOff>219075</xdr:colOff>
      <xdr:row>50</xdr:row>
      <xdr:rowOff>28575</xdr:rowOff>
    </xdr:to>
    <xdr:graphicFrame macro="">
      <xdr:nvGraphicFramePr>
        <xdr:cNvPr id="4" name="Gráfico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66675</xdr:colOff>
      <xdr:row>51</xdr:row>
      <xdr:rowOff>4762</xdr:rowOff>
    </xdr:from>
    <xdr:to>
      <xdr:col>25</xdr:col>
      <xdr:colOff>228599</xdr:colOff>
      <xdr:row>66</xdr:row>
      <xdr:rowOff>171450</xdr:rowOff>
    </xdr:to>
    <xdr:graphicFrame macro="">
      <xdr:nvGraphicFramePr>
        <xdr:cNvPr id="5" name="Gráfico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161924</xdr:colOff>
      <xdr:row>68</xdr:row>
      <xdr:rowOff>23811</xdr:rowOff>
    </xdr:from>
    <xdr:to>
      <xdr:col>25</xdr:col>
      <xdr:colOff>314324</xdr:colOff>
      <xdr:row>83</xdr:row>
      <xdr:rowOff>9524</xdr:rowOff>
    </xdr:to>
    <xdr:graphicFrame macro="">
      <xdr:nvGraphicFramePr>
        <xdr:cNvPr id="6" name="Gráfico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161925</xdr:colOff>
      <xdr:row>84</xdr:row>
      <xdr:rowOff>42862</xdr:rowOff>
    </xdr:from>
    <xdr:to>
      <xdr:col>25</xdr:col>
      <xdr:colOff>266700</xdr:colOff>
      <xdr:row>100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</xdr:col>
      <xdr:colOff>100010</xdr:colOff>
      <xdr:row>101</xdr:row>
      <xdr:rowOff>9525</xdr:rowOff>
    </xdr:from>
    <xdr:to>
      <xdr:col>25</xdr:col>
      <xdr:colOff>257174</xdr:colOff>
      <xdr:row>117</xdr:row>
      <xdr:rowOff>0</xdr:rowOff>
    </xdr:to>
    <xdr:graphicFrame macro="">
      <xdr:nvGraphicFramePr>
        <xdr:cNvPr id="8" name="Gráfico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23</xdr:col>
      <xdr:colOff>247649</xdr:colOff>
      <xdr:row>0</xdr:row>
      <xdr:rowOff>123825</xdr:rowOff>
    </xdr:from>
    <xdr:to>
      <xdr:col>33</xdr:col>
      <xdr:colOff>276225</xdr:colOff>
      <xdr:row>16</xdr:row>
      <xdr:rowOff>123824</xdr:rowOff>
    </xdr:to>
    <xdr:graphicFrame macro="">
      <xdr:nvGraphicFramePr>
        <xdr:cNvPr id="9" name="Gráfico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23</xdr:col>
      <xdr:colOff>138112</xdr:colOff>
      <xdr:row>17</xdr:row>
      <xdr:rowOff>71436</xdr:rowOff>
    </xdr:from>
    <xdr:to>
      <xdr:col>33</xdr:col>
      <xdr:colOff>152400</xdr:colOff>
      <xdr:row>33</xdr:row>
      <xdr:rowOff>57149</xdr:rowOff>
    </xdr:to>
    <xdr:graphicFrame macro="">
      <xdr:nvGraphicFramePr>
        <xdr:cNvPr id="10" name="Gráfico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26</xdr:col>
      <xdr:colOff>147636</xdr:colOff>
      <xdr:row>34</xdr:row>
      <xdr:rowOff>76200</xdr:rowOff>
    </xdr:from>
    <xdr:to>
      <xdr:col>36</xdr:col>
      <xdr:colOff>152399</xdr:colOff>
      <xdr:row>50</xdr:row>
      <xdr:rowOff>76199</xdr:rowOff>
    </xdr:to>
    <xdr:graphicFrame macro="">
      <xdr:nvGraphicFramePr>
        <xdr:cNvPr id="12" name="Gráfico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26</xdr:col>
      <xdr:colOff>119061</xdr:colOff>
      <xdr:row>51</xdr:row>
      <xdr:rowOff>142875</xdr:rowOff>
    </xdr:from>
    <xdr:to>
      <xdr:col>36</xdr:col>
      <xdr:colOff>123824</xdr:colOff>
      <xdr:row>67</xdr:row>
      <xdr:rowOff>133350</xdr:rowOff>
    </xdr:to>
    <xdr:graphicFrame macro="">
      <xdr:nvGraphicFramePr>
        <xdr:cNvPr id="13" name="Gráfico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26</xdr:col>
      <xdr:colOff>200025</xdr:colOff>
      <xdr:row>68</xdr:row>
      <xdr:rowOff>71437</xdr:rowOff>
    </xdr:from>
    <xdr:to>
      <xdr:col>36</xdr:col>
      <xdr:colOff>200025</xdr:colOff>
      <xdr:row>83</xdr:row>
      <xdr:rowOff>66675</xdr:rowOff>
    </xdr:to>
    <xdr:graphicFrame macro="">
      <xdr:nvGraphicFramePr>
        <xdr:cNvPr id="15" name="Gráfico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26</xdr:col>
      <xdr:colOff>266700</xdr:colOff>
      <xdr:row>84</xdr:row>
      <xdr:rowOff>71436</xdr:rowOff>
    </xdr:from>
    <xdr:to>
      <xdr:col>36</xdr:col>
      <xdr:colOff>266700</xdr:colOff>
      <xdr:row>100</xdr:row>
      <xdr:rowOff>76199</xdr:rowOff>
    </xdr:to>
    <xdr:graphicFrame macro="">
      <xdr:nvGraphicFramePr>
        <xdr:cNvPr id="17" name="Gráfico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26</xdr:col>
      <xdr:colOff>376236</xdr:colOff>
      <xdr:row>100</xdr:row>
      <xdr:rowOff>128586</xdr:rowOff>
    </xdr:from>
    <xdr:to>
      <xdr:col>36</xdr:col>
      <xdr:colOff>361949</xdr:colOff>
      <xdr:row>116</xdr:row>
      <xdr:rowOff>133349</xdr:rowOff>
    </xdr:to>
    <xdr:graphicFrame macro="">
      <xdr:nvGraphicFramePr>
        <xdr:cNvPr id="18" name="Gráfico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26</xdr:col>
      <xdr:colOff>385761</xdr:colOff>
      <xdr:row>117</xdr:row>
      <xdr:rowOff>119062</xdr:rowOff>
    </xdr:from>
    <xdr:to>
      <xdr:col>36</xdr:col>
      <xdr:colOff>390524</xdr:colOff>
      <xdr:row>133</xdr:row>
      <xdr:rowOff>114300</xdr:rowOff>
    </xdr:to>
    <xdr:graphicFrame macro="">
      <xdr:nvGraphicFramePr>
        <xdr:cNvPr id="19" name="Gráfico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13</xdr:col>
      <xdr:colOff>147636</xdr:colOff>
      <xdr:row>118</xdr:row>
      <xdr:rowOff>4762</xdr:rowOff>
    </xdr:from>
    <xdr:to>
      <xdr:col>25</xdr:col>
      <xdr:colOff>295274</xdr:colOff>
      <xdr:row>134</xdr:row>
      <xdr:rowOff>0</xdr:rowOff>
    </xdr:to>
    <xdr:graphicFrame macro="">
      <xdr:nvGraphicFramePr>
        <xdr:cNvPr id="14" name="Gráfico 13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03"/>
  <sheetViews>
    <sheetView topLeftCell="AH1" zoomScale="115" zoomScaleNormal="115" workbookViewId="0">
      <pane ySplit="3" topLeftCell="A199" activePane="bottomLeft" state="frozen"/>
      <selection pane="bottomLeft" activeCell="AA203" sqref="AA203"/>
    </sheetView>
  </sheetViews>
  <sheetFormatPr defaultRowHeight="15" x14ac:dyDescent="0.25"/>
  <cols>
    <col min="1" max="1" width="17.7109375" style="15" bestFit="1" customWidth="1"/>
    <col min="2" max="2" width="60.140625" hidden="1" customWidth="1"/>
    <col min="3" max="3" width="18.85546875" hidden="1" customWidth="1"/>
    <col min="4" max="4" width="12.140625" hidden="1" customWidth="1"/>
    <col min="5" max="6" width="0" hidden="1" customWidth="1"/>
    <col min="7" max="7" width="13.5703125" style="18" customWidth="1"/>
    <col min="8" max="8" width="11.5703125" style="18" bestFit="1" customWidth="1"/>
    <col min="9" max="9" width="15.42578125" hidden="1" customWidth="1"/>
    <col min="10" max="10" width="15.140625" style="15" hidden="1" customWidth="1"/>
    <col min="11" max="11" width="17.5703125" style="15" hidden="1" customWidth="1"/>
    <col min="12" max="12" width="10.42578125" style="15" hidden="1" customWidth="1"/>
    <col min="13" max="13" width="9.140625" style="16"/>
    <col min="14" max="14" width="16.140625" hidden="1" customWidth="1"/>
    <col min="15" max="15" width="17" style="16" bestFit="1" customWidth="1"/>
    <col min="16" max="16" width="9.140625" style="16"/>
    <col min="17" max="17" width="17.42578125" style="18" bestFit="1" customWidth="1"/>
    <col min="18" max="18" width="14.42578125" hidden="1" customWidth="1"/>
    <col min="19" max="19" width="15.42578125" hidden="1" customWidth="1"/>
    <col min="20" max="20" width="19" hidden="1" customWidth="1"/>
    <col min="21" max="21" width="14.7109375" hidden="1" customWidth="1"/>
    <col min="22" max="22" width="12.7109375" hidden="1" customWidth="1"/>
    <col min="23" max="23" width="17.5703125" customWidth="1"/>
    <col min="24" max="24" width="25.28515625" customWidth="1"/>
    <col min="25" max="25" width="18.42578125" customWidth="1"/>
    <col min="26" max="26" width="30.42578125" bestFit="1" customWidth="1"/>
    <col min="27" max="27" width="12" style="16" customWidth="1"/>
    <col min="28" max="28" width="11.140625" style="63" bestFit="1" customWidth="1"/>
    <col min="29" max="29" width="31.85546875" bestFit="1" customWidth="1"/>
    <col min="30" max="30" width="11.28515625" style="16" customWidth="1"/>
    <col min="31" max="31" width="11.7109375" style="63" bestFit="1" customWidth="1"/>
    <col min="32" max="32" width="10.28515625" bestFit="1" customWidth="1"/>
    <col min="33" max="33" width="13.5703125" style="16" customWidth="1"/>
    <col min="34" max="34" width="10.7109375" style="63" bestFit="1" customWidth="1"/>
    <col min="35" max="40" width="0" hidden="1" customWidth="1"/>
    <col min="41" max="41" width="20.7109375" style="66" bestFit="1" customWidth="1"/>
    <col min="42" max="42" width="31.7109375" style="66" bestFit="1" customWidth="1"/>
    <col min="43" max="43" width="22.140625" style="66" bestFit="1" customWidth="1"/>
    <col min="44" max="44" width="22.42578125" style="63" bestFit="1" customWidth="1"/>
    <col min="45" max="45" width="52.7109375" customWidth="1"/>
  </cols>
  <sheetData>
    <row r="1" spans="1:45" s="12" customFormat="1" ht="29.25" customHeight="1" x14ac:dyDescent="0.25">
      <c r="A1" s="86" t="s">
        <v>42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8"/>
    </row>
    <row r="2" spans="1:45" s="13" customFormat="1" x14ac:dyDescent="0.25">
      <c r="A2" s="10"/>
      <c r="B2" s="11"/>
      <c r="C2" s="11"/>
      <c r="D2" s="11"/>
      <c r="E2" s="11"/>
      <c r="F2" s="11"/>
      <c r="G2" s="90" t="s">
        <v>3</v>
      </c>
      <c r="H2" s="90"/>
      <c r="I2" s="11"/>
      <c r="J2" s="10"/>
      <c r="K2" s="10"/>
      <c r="L2" s="10"/>
      <c r="M2" s="4"/>
      <c r="N2" s="11"/>
      <c r="O2" s="4"/>
      <c r="P2" s="91" t="s">
        <v>4</v>
      </c>
      <c r="Q2" s="91"/>
      <c r="R2" s="91"/>
      <c r="S2" s="91" t="s">
        <v>5</v>
      </c>
      <c r="T2" s="91"/>
      <c r="U2" s="91"/>
      <c r="V2" s="91" t="s">
        <v>6</v>
      </c>
      <c r="W2" s="91"/>
      <c r="X2" s="92" t="s">
        <v>7</v>
      </c>
      <c r="Y2" s="92"/>
      <c r="Z2" s="11"/>
      <c r="AA2" s="4"/>
      <c r="AB2" s="59"/>
      <c r="AC2" s="11"/>
      <c r="AD2" s="4"/>
      <c r="AE2" s="59"/>
      <c r="AF2" s="11"/>
      <c r="AG2" s="4"/>
      <c r="AH2" s="59"/>
      <c r="AI2" s="91" t="s">
        <v>8</v>
      </c>
      <c r="AJ2" s="91"/>
      <c r="AK2" s="91"/>
      <c r="AL2" s="91"/>
      <c r="AM2" s="91"/>
      <c r="AN2" s="91"/>
      <c r="AO2" s="64"/>
      <c r="AP2" s="64"/>
      <c r="AQ2" s="64"/>
      <c r="AR2" s="59"/>
      <c r="AS2" s="11"/>
    </row>
    <row r="3" spans="1:45" s="14" customFormat="1" x14ac:dyDescent="0.25">
      <c r="A3" s="8" t="s">
        <v>9</v>
      </c>
      <c r="B3" s="7" t="s">
        <v>0</v>
      </c>
      <c r="C3" s="7" t="s">
        <v>1</v>
      </c>
      <c r="D3" s="7" t="s">
        <v>10</v>
      </c>
      <c r="E3" s="7" t="s">
        <v>11</v>
      </c>
      <c r="F3" s="7" t="s">
        <v>12</v>
      </c>
      <c r="G3" s="19" t="s">
        <v>13</v>
      </c>
      <c r="H3" s="19" t="s">
        <v>14</v>
      </c>
      <c r="I3" s="7" t="s">
        <v>15</v>
      </c>
      <c r="J3" s="8" t="s">
        <v>16</v>
      </c>
      <c r="K3" s="8" t="s">
        <v>17</v>
      </c>
      <c r="L3" s="8" t="s">
        <v>18</v>
      </c>
      <c r="M3" s="6" t="s">
        <v>19</v>
      </c>
      <c r="N3" s="7" t="s">
        <v>20</v>
      </c>
      <c r="O3" s="6" t="s">
        <v>21</v>
      </c>
      <c r="P3" s="6" t="s">
        <v>22</v>
      </c>
      <c r="Q3" s="19" t="s">
        <v>23</v>
      </c>
      <c r="R3" s="7" t="s">
        <v>24</v>
      </c>
      <c r="S3" s="7" t="s">
        <v>22</v>
      </c>
      <c r="T3" s="7" t="s">
        <v>23</v>
      </c>
      <c r="U3" s="7" t="s">
        <v>24</v>
      </c>
      <c r="V3" s="7" t="s">
        <v>25</v>
      </c>
      <c r="W3" s="3" t="s">
        <v>23</v>
      </c>
      <c r="X3" s="7" t="s">
        <v>25</v>
      </c>
      <c r="Y3" s="7" t="s">
        <v>23</v>
      </c>
      <c r="Z3" s="7" t="s">
        <v>44</v>
      </c>
      <c r="AA3" s="4" t="s">
        <v>26</v>
      </c>
      <c r="AB3" s="60" t="s">
        <v>27</v>
      </c>
      <c r="AC3" s="7" t="s">
        <v>45</v>
      </c>
      <c r="AD3" s="4" t="s">
        <v>26</v>
      </c>
      <c r="AE3" s="60" t="s">
        <v>27</v>
      </c>
      <c r="AF3" s="7" t="s">
        <v>28</v>
      </c>
      <c r="AG3" s="4" t="s">
        <v>26</v>
      </c>
      <c r="AH3" s="60" t="s">
        <v>27</v>
      </c>
      <c r="AI3" s="89" t="s">
        <v>29</v>
      </c>
      <c r="AJ3" s="89"/>
      <c r="AK3" s="89" t="s">
        <v>30</v>
      </c>
      <c r="AL3" s="89"/>
      <c r="AM3" s="89" t="s">
        <v>31</v>
      </c>
      <c r="AN3" s="89"/>
      <c r="AO3" s="64" t="s">
        <v>32</v>
      </c>
      <c r="AP3" s="64" t="s">
        <v>33</v>
      </c>
      <c r="AQ3" s="64" t="s">
        <v>34</v>
      </c>
      <c r="AR3" s="60" t="s">
        <v>35</v>
      </c>
      <c r="AS3" s="3" t="s">
        <v>43</v>
      </c>
    </row>
    <row r="4" spans="1:45" x14ac:dyDescent="0.25">
      <c r="A4" s="9">
        <v>38718</v>
      </c>
      <c r="B4" s="1" t="s">
        <v>36</v>
      </c>
      <c r="C4" s="1" t="s">
        <v>2</v>
      </c>
      <c r="D4" s="1" t="s">
        <v>37</v>
      </c>
      <c r="E4" s="1" t="s">
        <v>38</v>
      </c>
      <c r="F4" s="1" t="s">
        <v>39</v>
      </c>
      <c r="G4" s="22"/>
      <c r="H4" s="22"/>
      <c r="I4" s="2">
        <v>53155639</v>
      </c>
      <c r="J4" s="2">
        <v>0.09</v>
      </c>
      <c r="K4" s="2">
        <v>0.36</v>
      </c>
      <c r="L4" s="2">
        <v>0</v>
      </c>
      <c r="M4" s="4" t="s">
        <v>40</v>
      </c>
      <c r="N4" s="1"/>
      <c r="O4" s="4"/>
      <c r="P4" s="4"/>
      <c r="Q4" s="17"/>
      <c r="R4" s="2">
        <v>0</v>
      </c>
      <c r="S4" s="2">
        <v>0</v>
      </c>
      <c r="T4" s="2">
        <v>0</v>
      </c>
      <c r="U4" s="2">
        <v>0</v>
      </c>
      <c r="V4" s="1">
        <v>0</v>
      </c>
      <c r="W4" s="1">
        <f t="shared" ref="W4:W67" si="0">O4</f>
        <v>0</v>
      </c>
      <c r="X4" s="1">
        <v>0</v>
      </c>
      <c r="Y4" s="1">
        <v>0</v>
      </c>
      <c r="Z4" s="1">
        <f t="shared" ref="Z4:Z67" si="1">P4</f>
        <v>0</v>
      </c>
      <c r="AA4" s="4"/>
      <c r="AB4" s="57">
        <f t="shared" ref="AB4:AB67" si="2">Z4*AA4</f>
        <v>0</v>
      </c>
      <c r="AC4" s="1"/>
      <c r="AD4" s="4"/>
      <c r="AE4" s="57">
        <f t="shared" ref="AE4:AE67" si="3">AD4*AC4</f>
        <v>0</v>
      </c>
      <c r="AF4" s="1"/>
      <c r="AG4" s="4"/>
      <c r="AH4" s="57"/>
      <c r="AI4" s="1">
        <v>380</v>
      </c>
      <c r="AJ4" s="1">
        <v>220</v>
      </c>
      <c r="AK4" s="1">
        <v>353</v>
      </c>
      <c r="AL4" s="1">
        <v>204</v>
      </c>
      <c r="AM4" s="1">
        <v>399</v>
      </c>
      <c r="AN4" s="1">
        <v>231</v>
      </c>
      <c r="AO4" s="64"/>
      <c r="AP4" s="64"/>
      <c r="AQ4" s="64"/>
      <c r="AR4" s="57">
        <f t="shared" ref="AR4:AR67" si="4">AO4-AQ4</f>
        <v>0</v>
      </c>
      <c r="AS4" s="1"/>
    </row>
    <row r="5" spans="1:45" x14ac:dyDescent="0.25">
      <c r="A5" s="9">
        <v>38749</v>
      </c>
      <c r="B5" s="1" t="s">
        <v>36</v>
      </c>
      <c r="C5" s="1" t="s">
        <v>2</v>
      </c>
      <c r="D5" s="1" t="s">
        <v>37</v>
      </c>
      <c r="E5" s="1" t="s">
        <v>38</v>
      </c>
      <c r="F5" s="1" t="s">
        <v>39</v>
      </c>
      <c r="G5" s="17"/>
      <c r="H5" s="17"/>
      <c r="I5" s="2">
        <v>53155639</v>
      </c>
      <c r="J5" s="2">
        <v>0.09</v>
      </c>
      <c r="K5" s="2">
        <v>0.36</v>
      </c>
      <c r="L5" s="2">
        <v>0</v>
      </c>
      <c r="M5" s="4" t="s">
        <v>40</v>
      </c>
      <c r="N5" s="1"/>
      <c r="O5" s="4"/>
      <c r="P5" s="4"/>
      <c r="Q5" s="17"/>
      <c r="R5" s="2">
        <v>0</v>
      </c>
      <c r="S5" s="2">
        <v>0</v>
      </c>
      <c r="T5" s="2">
        <v>0</v>
      </c>
      <c r="U5" s="2">
        <v>0</v>
      </c>
      <c r="V5" s="1">
        <v>0</v>
      </c>
      <c r="W5" s="1">
        <f t="shared" si="0"/>
        <v>0</v>
      </c>
      <c r="X5" s="1">
        <v>0</v>
      </c>
      <c r="Y5" s="1">
        <v>0</v>
      </c>
      <c r="Z5" s="1">
        <f t="shared" si="1"/>
        <v>0</v>
      </c>
      <c r="AA5" s="4"/>
      <c r="AB5" s="57">
        <f t="shared" si="2"/>
        <v>0</v>
      </c>
      <c r="AC5" s="1"/>
      <c r="AD5" s="4"/>
      <c r="AE5" s="57">
        <f t="shared" si="3"/>
        <v>0</v>
      </c>
      <c r="AF5" s="1"/>
      <c r="AG5" s="4"/>
      <c r="AH5" s="57"/>
      <c r="AI5" s="1">
        <v>380</v>
      </c>
      <c r="AJ5" s="1">
        <v>220</v>
      </c>
      <c r="AK5" s="1">
        <v>353</v>
      </c>
      <c r="AL5" s="1">
        <v>204</v>
      </c>
      <c r="AM5" s="1">
        <v>399</v>
      </c>
      <c r="AN5" s="1">
        <v>231</v>
      </c>
      <c r="AO5" s="64"/>
      <c r="AP5" s="64"/>
      <c r="AQ5" s="64"/>
      <c r="AR5" s="57">
        <f t="shared" si="4"/>
        <v>0</v>
      </c>
      <c r="AS5" s="1"/>
    </row>
    <row r="6" spans="1:45" x14ac:dyDescent="0.25">
      <c r="A6" s="9">
        <v>38777</v>
      </c>
      <c r="B6" s="1" t="s">
        <v>36</v>
      </c>
      <c r="C6" s="1" t="s">
        <v>2</v>
      </c>
      <c r="D6" s="1" t="s">
        <v>37</v>
      </c>
      <c r="E6" s="1" t="s">
        <v>38</v>
      </c>
      <c r="F6" s="1" t="s">
        <v>39</v>
      </c>
      <c r="G6" s="17"/>
      <c r="H6" s="17"/>
      <c r="I6" s="2">
        <v>53155639</v>
      </c>
      <c r="J6" s="2">
        <v>0.09</v>
      </c>
      <c r="K6" s="2">
        <v>0.36</v>
      </c>
      <c r="L6" s="2">
        <v>0</v>
      </c>
      <c r="M6" s="4" t="s">
        <v>40</v>
      </c>
      <c r="N6" s="1"/>
      <c r="O6" s="4"/>
      <c r="P6" s="4"/>
      <c r="Q6" s="17"/>
      <c r="R6" s="2">
        <v>0</v>
      </c>
      <c r="S6" s="2">
        <v>0</v>
      </c>
      <c r="T6" s="2">
        <v>0</v>
      </c>
      <c r="U6" s="2">
        <v>0</v>
      </c>
      <c r="V6" s="1">
        <v>0</v>
      </c>
      <c r="W6" s="1">
        <f t="shared" si="0"/>
        <v>0</v>
      </c>
      <c r="X6" s="1">
        <v>0</v>
      </c>
      <c r="Y6" s="1">
        <v>0</v>
      </c>
      <c r="Z6" s="1">
        <f t="shared" si="1"/>
        <v>0</v>
      </c>
      <c r="AA6" s="4"/>
      <c r="AB6" s="57">
        <f t="shared" si="2"/>
        <v>0</v>
      </c>
      <c r="AC6" s="1"/>
      <c r="AD6" s="4"/>
      <c r="AE6" s="57">
        <f t="shared" si="3"/>
        <v>0</v>
      </c>
      <c r="AF6" s="1"/>
      <c r="AG6" s="4"/>
      <c r="AH6" s="57"/>
      <c r="AI6" s="1">
        <v>380</v>
      </c>
      <c r="AJ6" s="1">
        <v>220</v>
      </c>
      <c r="AK6" s="1">
        <v>353</v>
      </c>
      <c r="AL6" s="1">
        <v>204</v>
      </c>
      <c r="AM6" s="1">
        <v>399</v>
      </c>
      <c r="AN6" s="1">
        <v>231</v>
      </c>
      <c r="AO6" s="64"/>
      <c r="AP6" s="64"/>
      <c r="AQ6" s="64"/>
      <c r="AR6" s="57">
        <f t="shared" si="4"/>
        <v>0</v>
      </c>
      <c r="AS6" s="1"/>
    </row>
    <row r="7" spans="1:45" x14ac:dyDescent="0.25">
      <c r="A7" s="9">
        <v>38808</v>
      </c>
      <c r="B7" s="1" t="s">
        <v>36</v>
      </c>
      <c r="C7" s="1" t="s">
        <v>2</v>
      </c>
      <c r="D7" s="1" t="s">
        <v>37</v>
      </c>
      <c r="E7" s="1" t="s">
        <v>38</v>
      </c>
      <c r="F7" s="1" t="s">
        <v>39</v>
      </c>
      <c r="G7" s="17"/>
      <c r="H7" s="17"/>
      <c r="I7" s="2">
        <v>53155639</v>
      </c>
      <c r="J7" s="2">
        <v>0.09</v>
      </c>
      <c r="K7" s="2">
        <v>0.36</v>
      </c>
      <c r="L7" s="2">
        <v>0</v>
      </c>
      <c r="M7" s="4" t="s">
        <v>40</v>
      </c>
      <c r="N7" s="1"/>
      <c r="O7" s="4"/>
      <c r="P7" s="4"/>
      <c r="Q7" s="17"/>
      <c r="R7" s="2">
        <v>0</v>
      </c>
      <c r="S7" s="2">
        <v>0</v>
      </c>
      <c r="T7" s="2">
        <v>0</v>
      </c>
      <c r="U7" s="2">
        <v>0</v>
      </c>
      <c r="V7" s="1">
        <v>0</v>
      </c>
      <c r="W7" s="1">
        <f t="shared" si="0"/>
        <v>0</v>
      </c>
      <c r="X7" s="1">
        <v>0</v>
      </c>
      <c r="Y7" s="1">
        <v>0</v>
      </c>
      <c r="Z7" s="1">
        <f t="shared" si="1"/>
        <v>0</v>
      </c>
      <c r="AA7" s="4"/>
      <c r="AB7" s="57">
        <f t="shared" si="2"/>
        <v>0</v>
      </c>
      <c r="AC7" s="1"/>
      <c r="AD7" s="4"/>
      <c r="AE7" s="57">
        <f t="shared" si="3"/>
        <v>0</v>
      </c>
      <c r="AF7" s="1"/>
      <c r="AG7" s="4"/>
      <c r="AH7" s="57"/>
      <c r="AI7" s="1">
        <v>380</v>
      </c>
      <c r="AJ7" s="1">
        <v>220</v>
      </c>
      <c r="AK7" s="1">
        <v>353</v>
      </c>
      <c r="AL7" s="1">
        <v>204</v>
      </c>
      <c r="AM7" s="1">
        <v>399</v>
      </c>
      <c r="AN7" s="1">
        <v>231</v>
      </c>
      <c r="AO7" s="64"/>
      <c r="AP7" s="64"/>
      <c r="AQ7" s="64"/>
      <c r="AR7" s="57">
        <f t="shared" si="4"/>
        <v>0</v>
      </c>
      <c r="AS7" s="1"/>
    </row>
    <row r="8" spans="1:45" x14ac:dyDescent="0.25">
      <c r="A8" s="9">
        <v>38838</v>
      </c>
      <c r="B8" s="1" t="s">
        <v>36</v>
      </c>
      <c r="C8" s="1" t="s">
        <v>2</v>
      </c>
      <c r="D8" s="1" t="s">
        <v>37</v>
      </c>
      <c r="E8" s="1" t="s">
        <v>38</v>
      </c>
      <c r="F8" s="1" t="s">
        <v>39</v>
      </c>
      <c r="G8" s="17"/>
      <c r="H8" s="17"/>
      <c r="I8" s="2">
        <v>53155639</v>
      </c>
      <c r="J8" s="2">
        <v>0.09</v>
      </c>
      <c r="K8" s="2">
        <v>0.36</v>
      </c>
      <c r="L8" s="2">
        <v>0</v>
      </c>
      <c r="M8" s="4" t="s">
        <v>40</v>
      </c>
      <c r="N8" s="1"/>
      <c r="O8" s="4"/>
      <c r="P8" s="4"/>
      <c r="Q8" s="17"/>
      <c r="R8" s="2">
        <v>0</v>
      </c>
      <c r="S8" s="2">
        <v>0</v>
      </c>
      <c r="T8" s="2">
        <v>0</v>
      </c>
      <c r="U8" s="2">
        <v>0</v>
      </c>
      <c r="V8" s="1">
        <v>0</v>
      </c>
      <c r="W8" s="1">
        <f t="shared" si="0"/>
        <v>0</v>
      </c>
      <c r="X8" s="1">
        <v>0</v>
      </c>
      <c r="Y8" s="1">
        <v>0</v>
      </c>
      <c r="Z8" s="1">
        <f t="shared" si="1"/>
        <v>0</v>
      </c>
      <c r="AA8" s="4"/>
      <c r="AB8" s="57">
        <f t="shared" si="2"/>
        <v>0</v>
      </c>
      <c r="AC8" s="1"/>
      <c r="AD8" s="4"/>
      <c r="AE8" s="57">
        <f t="shared" si="3"/>
        <v>0</v>
      </c>
      <c r="AF8" s="1"/>
      <c r="AG8" s="4"/>
      <c r="AH8" s="57"/>
      <c r="AI8" s="1">
        <v>380</v>
      </c>
      <c r="AJ8" s="1">
        <v>220</v>
      </c>
      <c r="AK8" s="1">
        <v>353</v>
      </c>
      <c r="AL8" s="1">
        <v>204</v>
      </c>
      <c r="AM8" s="1">
        <v>399</v>
      </c>
      <c r="AN8" s="1">
        <v>231</v>
      </c>
      <c r="AO8" s="64"/>
      <c r="AP8" s="64"/>
      <c r="AQ8" s="64"/>
      <c r="AR8" s="57">
        <f t="shared" si="4"/>
        <v>0</v>
      </c>
      <c r="AS8" s="1"/>
    </row>
    <row r="9" spans="1:45" x14ac:dyDescent="0.25">
      <c r="A9" s="9">
        <v>38869</v>
      </c>
      <c r="B9" s="1" t="s">
        <v>36</v>
      </c>
      <c r="C9" s="1" t="s">
        <v>2</v>
      </c>
      <c r="D9" s="1" t="s">
        <v>37</v>
      </c>
      <c r="E9" s="1" t="s">
        <v>38</v>
      </c>
      <c r="F9" s="1" t="s">
        <v>39</v>
      </c>
      <c r="G9" s="17"/>
      <c r="H9" s="17"/>
      <c r="I9" s="2">
        <v>53155639</v>
      </c>
      <c r="J9" s="2">
        <v>0.09</v>
      </c>
      <c r="K9" s="2">
        <v>0.36</v>
      </c>
      <c r="L9" s="2">
        <v>0</v>
      </c>
      <c r="M9" s="4" t="s">
        <v>40</v>
      </c>
      <c r="N9" s="1"/>
      <c r="O9" s="4"/>
      <c r="P9" s="4"/>
      <c r="Q9" s="17"/>
      <c r="R9" s="2">
        <v>0</v>
      </c>
      <c r="S9" s="2">
        <v>0</v>
      </c>
      <c r="T9" s="2">
        <v>0</v>
      </c>
      <c r="U9" s="2">
        <v>0</v>
      </c>
      <c r="V9" s="1">
        <v>0</v>
      </c>
      <c r="W9" s="1">
        <f t="shared" si="0"/>
        <v>0</v>
      </c>
      <c r="X9" s="1">
        <v>0</v>
      </c>
      <c r="Y9" s="1">
        <v>0</v>
      </c>
      <c r="Z9" s="1">
        <f t="shared" si="1"/>
        <v>0</v>
      </c>
      <c r="AA9" s="4"/>
      <c r="AB9" s="57">
        <f t="shared" si="2"/>
        <v>0</v>
      </c>
      <c r="AC9" s="1"/>
      <c r="AD9" s="4"/>
      <c r="AE9" s="57">
        <f t="shared" si="3"/>
        <v>0</v>
      </c>
      <c r="AF9" s="1"/>
      <c r="AG9" s="4"/>
      <c r="AH9" s="57"/>
      <c r="AI9" s="1">
        <v>380</v>
      </c>
      <c r="AJ9" s="1">
        <v>220</v>
      </c>
      <c r="AK9" s="1">
        <v>353</v>
      </c>
      <c r="AL9" s="1">
        <v>204</v>
      </c>
      <c r="AM9" s="1">
        <v>399</v>
      </c>
      <c r="AN9" s="1">
        <v>231</v>
      </c>
      <c r="AO9" s="64"/>
      <c r="AP9" s="64"/>
      <c r="AQ9" s="64"/>
      <c r="AR9" s="57">
        <f t="shared" si="4"/>
        <v>0</v>
      </c>
      <c r="AS9" s="1"/>
    </row>
    <row r="10" spans="1:45" x14ac:dyDescent="0.25">
      <c r="A10" s="9">
        <v>38899</v>
      </c>
      <c r="B10" s="1" t="s">
        <v>36</v>
      </c>
      <c r="C10" s="1" t="s">
        <v>2</v>
      </c>
      <c r="D10" s="1" t="s">
        <v>37</v>
      </c>
      <c r="E10" s="1" t="s">
        <v>38</v>
      </c>
      <c r="F10" s="1" t="s">
        <v>39</v>
      </c>
      <c r="G10" s="17"/>
      <c r="H10" s="17"/>
      <c r="I10" s="2">
        <v>53155639</v>
      </c>
      <c r="J10" s="2">
        <v>0.09</v>
      </c>
      <c r="K10" s="2">
        <v>0.36</v>
      </c>
      <c r="L10" s="2">
        <v>0</v>
      </c>
      <c r="M10" s="4" t="s">
        <v>40</v>
      </c>
      <c r="N10" s="1"/>
      <c r="O10" s="4"/>
      <c r="P10" s="4"/>
      <c r="Q10" s="17"/>
      <c r="R10" s="2">
        <v>0</v>
      </c>
      <c r="S10" s="2">
        <v>0</v>
      </c>
      <c r="T10" s="2">
        <v>0</v>
      </c>
      <c r="U10" s="2">
        <v>0</v>
      </c>
      <c r="V10" s="1">
        <v>0</v>
      </c>
      <c r="W10" s="1">
        <f t="shared" si="0"/>
        <v>0</v>
      </c>
      <c r="X10" s="1">
        <v>0</v>
      </c>
      <c r="Y10" s="1">
        <v>0</v>
      </c>
      <c r="Z10" s="1">
        <f t="shared" si="1"/>
        <v>0</v>
      </c>
      <c r="AA10" s="4"/>
      <c r="AB10" s="57">
        <f t="shared" si="2"/>
        <v>0</v>
      </c>
      <c r="AC10" s="1"/>
      <c r="AD10" s="4"/>
      <c r="AE10" s="57">
        <f t="shared" si="3"/>
        <v>0</v>
      </c>
      <c r="AF10" s="1"/>
      <c r="AG10" s="4"/>
      <c r="AH10" s="57"/>
      <c r="AI10" s="1">
        <v>380</v>
      </c>
      <c r="AJ10" s="1">
        <v>220</v>
      </c>
      <c r="AK10" s="1">
        <v>353</v>
      </c>
      <c r="AL10" s="1">
        <v>204</v>
      </c>
      <c r="AM10" s="1">
        <v>399</v>
      </c>
      <c r="AN10" s="1">
        <v>231</v>
      </c>
      <c r="AO10" s="64"/>
      <c r="AP10" s="64"/>
      <c r="AQ10" s="64"/>
      <c r="AR10" s="57">
        <f t="shared" si="4"/>
        <v>0</v>
      </c>
      <c r="AS10" s="1"/>
    </row>
    <row r="11" spans="1:45" x14ac:dyDescent="0.25">
      <c r="A11" s="9">
        <v>38930</v>
      </c>
      <c r="B11" s="1" t="s">
        <v>36</v>
      </c>
      <c r="C11" s="1" t="s">
        <v>2</v>
      </c>
      <c r="D11" s="1" t="s">
        <v>37</v>
      </c>
      <c r="E11" s="1" t="s">
        <v>38</v>
      </c>
      <c r="F11" s="1" t="s">
        <v>39</v>
      </c>
      <c r="G11" s="17"/>
      <c r="H11" s="17"/>
      <c r="I11" s="2">
        <v>53155639</v>
      </c>
      <c r="J11" s="2">
        <v>0.09</v>
      </c>
      <c r="K11" s="2">
        <v>0.36</v>
      </c>
      <c r="L11" s="2">
        <v>0</v>
      </c>
      <c r="M11" s="4" t="s">
        <v>40</v>
      </c>
      <c r="N11" s="1"/>
      <c r="O11" s="4"/>
      <c r="P11" s="4"/>
      <c r="Q11" s="17"/>
      <c r="R11" s="2">
        <v>0</v>
      </c>
      <c r="S11" s="2">
        <v>0</v>
      </c>
      <c r="T11" s="2">
        <v>0</v>
      </c>
      <c r="U11" s="2">
        <v>0</v>
      </c>
      <c r="V11" s="1">
        <v>0</v>
      </c>
      <c r="W11" s="1">
        <f t="shared" si="0"/>
        <v>0</v>
      </c>
      <c r="X11" s="1">
        <v>0</v>
      </c>
      <c r="Y11" s="1">
        <v>0</v>
      </c>
      <c r="Z11" s="1">
        <f t="shared" si="1"/>
        <v>0</v>
      </c>
      <c r="AA11" s="4"/>
      <c r="AB11" s="57">
        <f t="shared" si="2"/>
        <v>0</v>
      </c>
      <c r="AC11" s="1"/>
      <c r="AD11" s="4"/>
      <c r="AE11" s="57">
        <f t="shared" si="3"/>
        <v>0</v>
      </c>
      <c r="AF11" s="1"/>
      <c r="AG11" s="4"/>
      <c r="AH11" s="57"/>
      <c r="AI11" s="1">
        <v>380</v>
      </c>
      <c r="AJ11" s="1">
        <v>220</v>
      </c>
      <c r="AK11" s="1">
        <v>353</v>
      </c>
      <c r="AL11" s="1">
        <v>204</v>
      </c>
      <c r="AM11" s="1">
        <v>399</v>
      </c>
      <c r="AN11" s="1">
        <v>231</v>
      </c>
      <c r="AO11" s="64"/>
      <c r="AP11" s="64"/>
      <c r="AQ11" s="64"/>
      <c r="AR11" s="57">
        <f t="shared" si="4"/>
        <v>0</v>
      </c>
      <c r="AS11" s="1"/>
    </row>
    <row r="12" spans="1:45" x14ac:dyDescent="0.25">
      <c r="A12" s="9">
        <v>38961</v>
      </c>
      <c r="B12" s="1" t="s">
        <v>36</v>
      </c>
      <c r="C12" s="1" t="s">
        <v>2</v>
      </c>
      <c r="D12" s="1" t="s">
        <v>37</v>
      </c>
      <c r="E12" s="1" t="s">
        <v>38</v>
      </c>
      <c r="F12" s="1" t="s">
        <v>39</v>
      </c>
      <c r="G12" s="17"/>
      <c r="H12" s="17"/>
      <c r="I12" s="2">
        <v>53155639</v>
      </c>
      <c r="J12" s="2">
        <v>0.09</v>
      </c>
      <c r="K12" s="2">
        <v>0.36</v>
      </c>
      <c r="L12" s="2">
        <v>0</v>
      </c>
      <c r="M12" s="4" t="s">
        <v>40</v>
      </c>
      <c r="N12" s="1"/>
      <c r="O12" s="4"/>
      <c r="P12" s="4"/>
      <c r="Q12" s="17"/>
      <c r="R12" s="2">
        <v>0</v>
      </c>
      <c r="S12" s="2">
        <v>0</v>
      </c>
      <c r="T12" s="2">
        <v>0</v>
      </c>
      <c r="U12" s="2">
        <v>0</v>
      </c>
      <c r="V12" s="1">
        <v>0</v>
      </c>
      <c r="W12" s="1">
        <f t="shared" si="0"/>
        <v>0</v>
      </c>
      <c r="X12" s="1">
        <v>0</v>
      </c>
      <c r="Y12" s="1">
        <v>0</v>
      </c>
      <c r="Z12" s="1">
        <f t="shared" si="1"/>
        <v>0</v>
      </c>
      <c r="AA12" s="4"/>
      <c r="AB12" s="57">
        <f t="shared" si="2"/>
        <v>0</v>
      </c>
      <c r="AC12" s="1"/>
      <c r="AD12" s="4"/>
      <c r="AE12" s="57">
        <f t="shared" si="3"/>
        <v>0</v>
      </c>
      <c r="AF12" s="1"/>
      <c r="AG12" s="4"/>
      <c r="AH12" s="57"/>
      <c r="AI12" s="1">
        <v>380</v>
      </c>
      <c r="AJ12" s="1">
        <v>220</v>
      </c>
      <c r="AK12" s="1">
        <v>353</v>
      </c>
      <c r="AL12" s="1">
        <v>204</v>
      </c>
      <c r="AM12" s="1">
        <v>399</v>
      </c>
      <c r="AN12" s="1">
        <v>231</v>
      </c>
      <c r="AO12" s="64"/>
      <c r="AP12" s="64"/>
      <c r="AQ12" s="64"/>
      <c r="AR12" s="57">
        <f t="shared" si="4"/>
        <v>0</v>
      </c>
      <c r="AS12" s="1"/>
    </row>
    <row r="13" spans="1:45" x14ac:dyDescent="0.25">
      <c r="A13" s="9">
        <v>38991</v>
      </c>
      <c r="B13" s="1" t="s">
        <v>36</v>
      </c>
      <c r="C13" s="1" t="s">
        <v>2</v>
      </c>
      <c r="D13" s="1" t="s">
        <v>37</v>
      </c>
      <c r="E13" s="1" t="s">
        <v>38</v>
      </c>
      <c r="F13" s="1" t="s">
        <v>39</v>
      </c>
      <c r="G13" s="17"/>
      <c r="H13" s="17"/>
      <c r="I13" s="2">
        <v>53155639</v>
      </c>
      <c r="J13" s="2">
        <v>0.09</v>
      </c>
      <c r="K13" s="2">
        <v>0.36</v>
      </c>
      <c r="L13" s="2">
        <v>0</v>
      </c>
      <c r="M13" s="4" t="s">
        <v>40</v>
      </c>
      <c r="N13" s="1"/>
      <c r="O13" s="4"/>
      <c r="P13" s="4"/>
      <c r="Q13" s="17"/>
      <c r="R13" s="2">
        <v>0</v>
      </c>
      <c r="S13" s="2">
        <v>0</v>
      </c>
      <c r="T13" s="2">
        <v>0</v>
      </c>
      <c r="U13" s="2">
        <v>0</v>
      </c>
      <c r="V13" s="1">
        <v>0</v>
      </c>
      <c r="W13" s="1">
        <f t="shared" si="0"/>
        <v>0</v>
      </c>
      <c r="X13" s="1">
        <v>0</v>
      </c>
      <c r="Y13" s="1">
        <v>0</v>
      </c>
      <c r="Z13" s="1">
        <f t="shared" si="1"/>
        <v>0</v>
      </c>
      <c r="AA13" s="4"/>
      <c r="AB13" s="57">
        <f t="shared" si="2"/>
        <v>0</v>
      </c>
      <c r="AC13" s="1"/>
      <c r="AD13" s="4"/>
      <c r="AE13" s="57">
        <f t="shared" si="3"/>
        <v>0</v>
      </c>
      <c r="AF13" s="1"/>
      <c r="AG13" s="4"/>
      <c r="AH13" s="57"/>
      <c r="AI13" s="1">
        <v>380</v>
      </c>
      <c r="AJ13" s="1">
        <v>220</v>
      </c>
      <c r="AK13" s="1">
        <v>353</v>
      </c>
      <c r="AL13" s="1">
        <v>204</v>
      </c>
      <c r="AM13" s="1">
        <v>399</v>
      </c>
      <c r="AN13" s="1">
        <v>231</v>
      </c>
      <c r="AO13" s="64"/>
      <c r="AP13" s="64"/>
      <c r="AQ13" s="64"/>
      <c r="AR13" s="57">
        <f t="shared" si="4"/>
        <v>0</v>
      </c>
      <c r="AS13" s="1"/>
    </row>
    <row r="14" spans="1:45" x14ac:dyDescent="0.25">
      <c r="A14" s="9">
        <v>39022</v>
      </c>
      <c r="B14" s="1" t="s">
        <v>36</v>
      </c>
      <c r="C14" s="1" t="s">
        <v>2</v>
      </c>
      <c r="D14" s="1" t="s">
        <v>37</v>
      </c>
      <c r="E14" s="1" t="s">
        <v>38</v>
      </c>
      <c r="F14" s="1" t="s">
        <v>39</v>
      </c>
      <c r="G14" s="17"/>
      <c r="H14" s="17"/>
      <c r="I14" s="2">
        <v>53155639</v>
      </c>
      <c r="J14" s="2">
        <v>0.09</v>
      </c>
      <c r="K14" s="2">
        <v>0.36</v>
      </c>
      <c r="L14" s="2">
        <v>0</v>
      </c>
      <c r="M14" s="4" t="s">
        <v>40</v>
      </c>
      <c r="N14" s="1"/>
      <c r="O14" s="4"/>
      <c r="P14" s="4"/>
      <c r="Q14" s="17"/>
      <c r="R14" s="2">
        <v>0</v>
      </c>
      <c r="S14" s="2">
        <v>0</v>
      </c>
      <c r="T14" s="2">
        <v>0</v>
      </c>
      <c r="U14" s="2">
        <v>0</v>
      </c>
      <c r="V14" s="1">
        <v>0</v>
      </c>
      <c r="W14" s="1">
        <f t="shared" si="0"/>
        <v>0</v>
      </c>
      <c r="X14" s="1">
        <v>0</v>
      </c>
      <c r="Y14" s="1">
        <v>0</v>
      </c>
      <c r="Z14" s="1">
        <f t="shared" si="1"/>
        <v>0</v>
      </c>
      <c r="AA14" s="4"/>
      <c r="AB14" s="57">
        <f t="shared" si="2"/>
        <v>0</v>
      </c>
      <c r="AC14" s="1"/>
      <c r="AD14" s="4"/>
      <c r="AE14" s="57">
        <f t="shared" si="3"/>
        <v>0</v>
      </c>
      <c r="AF14" s="1"/>
      <c r="AG14" s="4"/>
      <c r="AH14" s="57"/>
      <c r="AI14" s="1">
        <v>380</v>
      </c>
      <c r="AJ14" s="1">
        <v>220</v>
      </c>
      <c r="AK14" s="1">
        <v>353</v>
      </c>
      <c r="AL14" s="1">
        <v>204</v>
      </c>
      <c r="AM14" s="1">
        <v>399</v>
      </c>
      <c r="AN14" s="1">
        <v>231</v>
      </c>
      <c r="AO14" s="64"/>
      <c r="AP14" s="64"/>
      <c r="AQ14" s="64"/>
      <c r="AR14" s="57">
        <f t="shared" si="4"/>
        <v>0</v>
      </c>
      <c r="AS14" s="1"/>
    </row>
    <row r="15" spans="1:45" x14ac:dyDescent="0.25">
      <c r="A15" s="9">
        <v>39052</v>
      </c>
      <c r="B15" s="1" t="s">
        <v>36</v>
      </c>
      <c r="C15" s="1" t="s">
        <v>2</v>
      </c>
      <c r="D15" s="1" t="s">
        <v>37</v>
      </c>
      <c r="E15" s="1" t="s">
        <v>38</v>
      </c>
      <c r="F15" s="1" t="s">
        <v>39</v>
      </c>
      <c r="G15" s="17"/>
      <c r="H15" s="17"/>
      <c r="I15" s="2">
        <v>53155639</v>
      </c>
      <c r="J15" s="2">
        <v>0.09</v>
      </c>
      <c r="K15" s="2">
        <v>0.36</v>
      </c>
      <c r="L15" s="2">
        <v>0</v>
      </c>
      <c r="M15" s="4" t="s">
        <v>40</v>
      </c>
      <c r="N15" s="1"/>
      <c r="O15" s="4"/>
      <c r="P15" s="4"/>
      <c r="Q15" s="17"/>
      <c r="R15" s="2">
        <v>0</v>
      </c>
      <c r="S15" s="2">
        <v>0</v>
      </c>
      <c r="T15" s="2">
        <v>0</v>
      </c>
      <c r="U15" s="2">
        <v>0</v>
      </c>
      <c r="V15" s="1">
        <v>0</v>
      </c>
      <c r="W15" s="1">
        <f t="shared" si="0"/>
        <v>0</v>
      </c>
      <c r="X15" s="1">
        <v>0</v>
      </c>
      <c r="Y15" s="1">
        <v>0</v>
      </c>
      <c r="Z15" s="1">
        <f t="shared" si="1"/>
        <v>0</v>
      </c>
      <c r="AA15" s="4"/>
      <c r="AB15" s="57">
        <f t="shared" si="2"/>
        <v>0</v>
      </c>
      <c r="AC15" s="1"/>
      <c r="AD15" s="4"/>
      <c r="AE15" s="57">
        <f t="shared" si="3"/>
        <v>0</v>
      </c>
      <c r="AF15" s="1"/>
      <c r="AG15" s="4"/>
      <c r="AH15" s="57"/>
      <c r="AI15" s="1">
        <v>380</v>
      </c>
      <c r="AJ15" s="1">
        <v>220</v>
      </c>
      <c r="AK15" s="1">
        <v>353</v>
      </c>
      <c r="AL15" s="1">
        <v>204</v>
      </c>
      <c r="AM15" s="1">
        <v>399</v>
      </c>
      <c r="AN15" s="1">
        <v>231</v>
      </c>
      <c r="AO15" s="64"/>
      <c r="AP15" s="64"/>
      <c r="AQ15" s="64"/>
      <c r="AR15" s="57">
        <f t="shared" si="4"/>
        <v>0</v>
      </c>
      <c r="AS15" s="1"/>
    </row>
    <row r="16" spans="1:45" x14ac:dyDescent="0.25">
      <c r="A16" s="9">
        <v>39083</v>
      </c>
      <c r="B16" s="1" t="s">
        <v>36</v>
      </c>
      <c r="C16" s="1" t="s">
        <v>2</v>
      </c>
      <c r="D16" s="1" t="s">
        <v>37</v>
      </c>
      <c r="E16" s="1" t="s">
        <v>38</v>
      </c>
      <c r="F16" s="1" t="s">
        <v>39</v>
      </c>
      <c r="G16" s="17"/>
      <c r="H16" s="17"/>
      <c r="I16" s="2">
        <v>53155639</v>
      </c>
      <c r="J16" s="2">
        <v>0.09</v>
      </c>
      <c r="K16" s="2">
        <v>0.36</v>
      </c>
      <c r="L16" s="2">
        <v>0</v>
      </c>
      <c r="M16" s="4" t="s">
        <v>40</v>
      </c>
      <c r="N16" s="1"/>
      <c r="O16" s="4"/>
      <c r="P16" s="4"/>
      <c r="Q16" s="17"/>
      <c r="R16" s="2">
        <v>0</v>
      </c>
      <c r="S16" s="2">
        <v>0</v>
      </c>
      <c r="T16" s="2">
        <v>0</v>
      </c>
      <c r="U16" s="2">
        <v>0</v>
      </c>
      <c r="V16" s="1">
        <v>0</v>
      </c>
      <c r="W16" s="1">
        <f t="shared" si="0"/>
        <v>0</v>
      </c>
      <c r="X16" s="1">
        <v>0</v>
      </c>
      <c r="Y16" s="1">
        <v>0</v>
      </c>
      <c r="Z16" s="1">
        <f t="shared" si="1"/>
        <v>0</v>
      </c>
      <c r="AA16" s="4"/>
      <c r="AB16" s="57">
        <f t="shared" si="2"/>
        <v>0</v>
      </c>
      <c r="AC16" s="1"/>
      <c r="AD16" s="4"/>
      <c r="AE16" s="57">
        <f t="shared" si="3"/>
        <v>0</v>
      </c>
      <c r="AF16" s="1"/>
      <c r="AG16" s="4"/>
      <c r="AH16" s="57"/>
      <c r="AI16" s="1">
        <v>380</v>
      </c>
      <c r="AJ16" s="1">
        <v>220</v>
      </c>
      <c r="AK16" s="1">
        <v>353</v>
      </c>
      <c r="AL16" s="1">
        <v>204</v>
      </c>
      <c r="AM16" s="1">
        <v>399</v>
      </c>
      <c r="AN16" s="1">
        <v>231</v>
      </c>
      <c r="AO16" s="64"/>
      <c r="AP16" s="64"/>
      <c r="AQ16" s="64"/>
      <c r="AR16" s="57">
        <f t="shared" si="4"/>
        <v>0</v>
      </c>
      <c r="AS16" s="1"/>
    </row>
    <row r="17" spans="1:45" x14ac:dyDescent="0.25">
      <c r="A17" s="9">
        <v>39114</v>
      </c>
      <c r="B17" s="1" t="s">
        <v>36</v>
      </c>
      <c r="C17" s="1" t="s">
        <v>2</v>
      </c>
      <c r="D17" s="1" t="s">
        <v>37</v>
      </c>
      <c r="E17" s="1" t="s">
        <v>38</v>
      </c>
      <c r="F17" s="1" t="s">
        <v>39</v>
      </c>
      <c r="G17" s="17"/>
      <c r="H17" s="17"/>
      <c r="I17" s="2">
        <v>53155639</v>
      </c>
      <c r="J17" s="2">
        <v>0.09</v>
      </c>
      <c r="K17" s="2">
        <v>0.36</v>
      </c>
      <c r="L17" s="2">
        <v>0</v>
      </c>
      <c r="M17" s="4" t="s">
        <v>40</v>
      </c>
      <c r="N17" s="1"/>
      <c r="O17" s="4"/>
      <c r="P17" s="4"/>
      <c r="Q17" s="17"/>
      <c r="R17" s="2">
        <v>0</v>
      </c>
      <c r="S17" s="2">
        <v>0</v>
      </c>
      <c r="T17" s="2">
        <v>0</v>
      </c>
      <c r="U17" s="2">
        <v>0</v>
      </c>
      <c r="V17" s="1">
        <v>0</v>
      </c>
      <c r="W17" s="1">
        <f t="shared" si="0"/>
        <v>0</v>
      </c>
      <c r="X17" s="1">
        <v>0</v>
      </c>
      <c r="Y17" s="1">
        <v>0</v>
      </c>
      <c r="Z17" s="1">
        <f t="shared" si="1"/>
        <v>0</v>
      </c>
      <c r="AA17" s="4"/>
      <c r="AB17" s="57">
        <f t="shared" si="2"/>
        <v>0</v>
      </c>
      <c r="AC17" s="1"/>
      <c r="AD17" s="4"/>
      <c r="AE17" s="57">
        <f t="shared" si="3"/>
        <v>0</v>
      </c>
      <c r="AF17" s="1"/>
      <c r="AG17" s="4"/>
      <c r="AH17" s="57"/>
      <c r="AI17" s="1">
        <v>380</v>
      </c>
      <c r="AJ17" s="1">
        <v>220</v>
      </c>
      <c r="AK17" s="1">
        <v>353</v>
      </c>
      <c r="AL17" s="1">
        <v>204</v>
      </c>
      <c r="AM17" s="1">
        <v>399</v>
      </c>
      <c r="AN17" s="1">
        <v>231</v>
      </c>
      <c r="AO17" s="64"/>
      <c r="AP17" s="64"/>
      <c r="AQ17" s="64"/>
      <c r="AR17" s="57">
        <f t="shared" si="4"/>
        <v>0</v>
      </c>
      <c r="AS17" s="1"/>
    </row>
    <row r="18" spans="1:45" x14ac:dyDescent="0.25">
      <c r="A18" s="9">
        <v>39142</v>
      </c>
      <c r="B18" s="1" t="s">
        <v>36</v>
      </c>
      <c r="C18" s="1" t="s">
        <v>2</v>
      </c>
      <c r="D18" s="1" t="s">
        <v>37</v>
      </c>
      <c r="E18" s="1" t="s">
        <v>38</v>
      </c>
      <c r="F18" s="1" t="s">
        <v>39</v>
      </c>
      <c r="G18" s="17"/>
      <c r="H18" s="17"/>
      <c r="I18" s="2">
        <v>53155639</v>
      </c>
      <c r="J18" s="2">
        <v>0.09</v>
      </c>
      <c r="K18" s="2">
        <v>0.36</v>
      </c>
      <c r="L18" s="2">
        <v>0</v>
      </c>
      <c r="M18" s="4" t="s">
        <v>40</v>
      </c>
      <c r="N18" s="1"/>
      <c r="O18" s="4"/>
      <c r="P18" s="4"/>
      <c r="Q18" s="17"/>
      <c r="R18" s="2">
        <v>0</v>
      </c>
      <c r="S18" s="2">
        <v>0</v>
      </c>
      <c r="T18" s="2">
        <v>0</v>
      </c>
      <c r="U18" s="2">
        <v>0</v>
      </c>
      <c r="V18" s="1">
        <v>0</v>
      </c>
      <c r="W18" s="1">
        <f t="shared" si="0"/>
        <v>0</v>
      </c>
      <c r="X18" s="1">
        <v>0</v>
      </c>
      <c r="Y18" s="1">
        <v>0</v>
      </c>
      <c r="Z18" s="1">
        <f t="shared" si="1"/>
        <v>0</v>
      </c>
      <c r="AA18" s="4"/>
      <c r="AB18" s="57">
        <f t="shared" si="2"/>
        <v>0</v>
      </c>
      <c r="AC18" s="1"/>
      <c r="AD18" s="4"/>
      <c r="AE18" s="57">
        <f t="shared" si="3"/>
        <v>0</v>
      </c>
      <c r="AF18" s="1"/>
      <c r="AG18" s="4"/>
      <c r="AH18" s="57"/>
      <c r="AI18" s="1">
        <v>380</v>
      </c>
      <c r="AJ18" s="1">
        <v>220</v>
      </c>
      <c r="AK18" s="1">
        <v>353</v>
      </c>
      <c r="AL18" s="1">
        <v>204</v>
      </c>
      <c r="AM18" s="1">
        <v>399</v>
      </c>
      <c r="AN18" s="1">
        <v>231</v>
      </c>
      <c r="AO18" s="64"/>
      <c r="AP18" s="64"/>
      <c r="AQ18" s="64"/>
      <c r="AR18" s="57">
        <f t="shared" si="4"/>
        <v>0</v>
      </c>
      <c r="AS18" s="1"/>
    </row>
    <row r="19" spans="1:45" x14ac:dyDescent="0.25">
      <c r="A19" s="9">
        <v>39173</v>
      </c>
      <c r="B19" s="1" t="s">
        <v>36</v>
      </c>
      <c r="C19" s="1" t="s">
        <v>2</v>
      </c>
      <c r="D19" s="1" t="s">
        <v>37</v>
      </c>
      <c r="E19" s="1" t="s">
        <v>38</v>
      </c>
      <c r="F19" s="1" t="s">
        <v>39</v>
      </c>
      <c r="G19" s="17"/>
      <c r="H19" s="17"/>
      <c r="I19" s="2">
        <v>53155639</v>
      </c>
      <c r="J19" s="2">
        <v>0.09</v>
      </c>
      <c r="K19" s="2">
        <v>0.36</v>
      </c>
      <c r="L19" s="2">
        <v>0</v>
      </c>
      <c r="M19" s="4" t="s">
        <v>40</v>
      </c>
      <c r="N19" s="1"/>
      <c r="O19" s="4"/>
      <c r="P19" s="4"/>
      <c r="Q19" s="17"/>
      <c r="R19" s="2">
        <v>0</v>
      </c>
      <c r="S19" s="2">
        <v>0</v>
      </c>
      <c r="T19" s="2">
        <v>0</v>
      </c>
      <c r="U19" s="2">
        <v>0</v>
      </c>
      <c r="V19" s="1">
        <v>0</v>
      </c>
      <c r="W19" s="1">
        <f t="shared" si="0"/>
        <v>0</v>
      </c>
      <c r="X19" s="1">
        <v>0</v>
      </c>
      <c r="Y19" s="1">
        <v>0</v>
      </c>
      <c r="Z19" s="1">
        <f t="shared" si="1"/>
        <v>0</v>
      </c>
      <c r="AA19" s="4"/>
      <c r="AB19" s="57">
        <f t="shared" si="2"/>
        <v>0</v>
      </c>
      <c r="AC19" s="1"/>
      <c r="AD19" s="4"/>
      <c r="AE19" s="57">
        <f t="shared" si="3"/>
        <v>0</v>
      </c>
      <c r="AF19" s="1"/>
      <c r="AG19" s="4"/>
      <c r="AH19" s="57"/>
      <c r="AI19" s="1">
        <v>380</v>
      </c>
      <c r="AJ19" s="1">
        <v>220</v>
      </c>
      <c r="AK19" s="1">
        <v>353</v>
      </c>
      <c r="AL19" s="1">
        <v>204</v>
      </c>
      <c r="AM19" s="1">
        <v>399</v>
      </c>
      <c r="AN19" s="1">
        <v>231</v>
      </c>
      <c r="AO19" s="64"/>
      <c r="AP19" s="64"/>
      <c r="AQ19" s="64"/>
      <c r="AR19" s="57">
        <f t="shared" si="4"/>
        <v>0</v>
      </c>
      <c r="AS19" s="1"/>
    </row>
    <row r="20" spans="1:45" x14ac:dyDescent="0.25">
      <c r="A20" s="9">
        <v>39203</v>
      </c>
      <c r="B20" s="1" t="s">
        <v>36</v>
      </c>
      <c r="C20" s="1" t="s">
        <v>2</v>
      </c>
      <c r="D20" s="1" t="s">
        <v>37</v>
      </c>
      <c r="E20" s="1" t="s">
        <v>38</v>
      </c>
      <c r="F20" s="1" t="s">
        <v>39</v>
      </c>
      <c r="G20" s="17"/>
      <c r="H20" s="17"/>
      <c r="I20" s="2">
        <v>53155639</v>
      </c>
      <c r="J20" s="2">
        <v>0.09</v>
      </c>
      <c r="K20" s="2">
        <v>0.36</v>
      </c>
      <c r="L20" s="2">
        <v>0</v>
      </c>
      <c r="M20" s="4" t="s">
        <v>40</v>
      </c>
      <c r="N20" s="1"/>
      <c r="O20" s="4"/>
      <c r="P20" s="4"/>
      <c r="Q20" s="17"/>
      <c r="R20" s="2">
        <v>0</v>
      </c>
      <c r="S20" s="2">
        <v>0</v>
      </c>
      <c r="T20" s="2">
        <v>0</v>
      </c>
      <c r="U20" s="2">
        <v>0</v>
      </c>
      <c r="V20" s="1">
        <v>0</v>
      </c>
      <c r="W20" s="1">
        <f t="shared" si="0"/>
        <v>0</v>
      </c>
      <c r="X20" s="1">
        <v>0</v>
      </c>
      <c r="Y20" s="1">
        <v>0</v>
      </c>
      <c r="Z20" s="1">
        <f t="shared" si="1"/>
        <v>0</v>
      </c>
      <c r="AA20" s="4"/>
      <c r="AB20" s="57">
        <f t="shared" si="2"/>
        <v>0</v>
      </c>
      <c r="AC20" s="1"/>
      <c r="AD20" s="4"/>
      <c r="AE20" s="57">
        <f t="shared" si="3"/>
        <v>0</v>
      </c>
      <c r="AF20" s="1"/>
      <c r="AG20" s="4"/>
      <c r="AH20" s="57"/>
      <c r="AI20" s="1">
        <v>380</v>
      </c>
      <c r="AJ20" s="1">
        <v>220</v>
      </c>
      <c r="AK20" s="1">
        <v>353</v>
      </c>
      <c r="AL20" s="1">
        <v>204</v>
      </c>
      <c r="AM20" s="1">
        <v>399</v>
      </c>
      <c r="AN20" s="1">
        <v>231</v>
      </c>
      <c r="AO20" s="64"/>
      <c r="AP20" s="64"/>
      <c r="AQ20" s="64"/>
      <c r="AR20" s="57">
        <f t="shared" si="4"/>
        <v>0</v>
      </c>
      <c r="AS20" s="1"/>
    </row>
    <row r="21" spans="1:45" x14ac:dyDescent="0.25">
      <c r="A21" s="9">
        <v>39234</v>
      </c>
      <c r="B21" s="1" t="s">
        <v>36</v>
      </c>
      <c r="C21" s="1" t="s">
        <v>2</v>
      </c>
      <c r="D21" s="1" t="s">
        <v>37</v>
      </c>
      <c r="E21" s="1" t="s">
        <v>38</v>
      </c>
      <c r="F21" s="1" t="s">
        <v>39</v>
      </c>
      <c r="G21" s="17"/>
      <c r="H21" s="17"/>
      <c r="I21" s="2">
        <v>53155639</v>
      </c>
      <c r="J21" s="2">
        <v>0.09</v>
      </c>
      <c r="K21" s="2">
        <v>0.36</v>
      </c>
      <c r="L21" s="2">
        <v>0</v>
      </c>
      <c r="M21" s="4" t="s">
        <v>40</v>
      </c>
      <c r="N21" s="1"/>
      <c r="O21" s="4"/>
      <c r="P21" s="4"/>
      <c r="Q21" s="17"/>
      <c r="R21" s="2">
        <v>0</v>
      </c>
      <c r="S21" s="2">
        <v>0</v>
      </c>
      <c r="T21" s="2">
        <v>0</v>
      </c>
      <c r="U21" s="2">
        <v>0</v>
      </c>
      <c r="V21" s="1">
        <v>0</v>
      </c>
      <c r="W21" s="1">
        <f t="shared" si="0"/>
        <v>0</v>
      </c>
      <c r="X21" s="1">
        <v>0</v>
      </c>
      <c r="Y21" s="1">
        <v>0</v>
      </c>
      <c r="Z21" s="1">
        <f t="shared" si="1"/>
        <v>0</v>
      </c>
      <c r="AA21" s="4"/>
      <c r="AB21" s="57">
        <f t="shared" si="2"/>
        <v>0</v>
      </c>
      <c r="AC21" s="1"/>
      <c r="AD21" s="4"/>
      <c r="AE21" s="57">
        <f t="shared" si="3"/>
        <v>0</v>
      </c>
      <c r="AF21" s="1"/>
      <c r="AG21" s="4"/>
      <c r="AH21" s="57"/>
      <c r="AI21" s="1">
        <v>380</v>
      </c>
      <c r="AJ21" s="1">
        <v>220</v>
      </c>
      <c r="AK21" s="1">
        <v>353</v>
      </c>
      <c r="AL21" s="1">
        <v>204</v>
      </c>
      <c r="AM21" s="1">
        <v>399</v>
      </c>
      <c r="AN21" s="1">
        <v>231</v>
      </c>
      <c r="AO21" s="64"/>
      <c r="AP21" s="64"/>
      <c r="AQ21" s="64"/>
      <c r="AR21" s="57">
        <f t="shared" si="4"/>
        <v>0</v>
      </c>
      <c r="AS21" s="1"/>
    </row>
    <row r="22" spans="1:45" x14ac:dyDescent="0.25">
      <c r="A22" s="9">
        <v>39264</v>
      </c>
      <c r="B22" s="1" t="s">
        <v>36</v>
      </c>
      <c r="C22" s="1" t="s">
        <v>2</v>
      </c>
      <c r="D22" s="1" t="s">
        <v>37</v>
      </c>
      <c r="E22" s="1" t="s">
        <v>38</v>
      </c>
      <c r="F22" s="1" t="s">
        <v>39</v>
      </c>
      <c r="G22" s="17"/>
      <c r="H22" s="17"/>
      <c r="I22" s="2">
        <v>53155639</v>
      </c>
      <c r="J22" s="2">
        <v>0.09</v>
      </c>
      <c r="K22" s="2">
        <v>0.36</v>
      </c>
      <c r="L22" s="2">
        <v>0</v>
      </c>
      <c r="M22" s="4" t="s">
        <v>40</v>
      </c>
      <c r="N22" s="1"/>
      <c r="O22" s="4"/>
      <c r="P22" s="4"/>
      <c r="Q22" s="17"/>
      <c r="R22" s="2">
        <v>0</v>
      </c>
      <c r="S22" s="2">
        <v>0</v>
      </c>
      <c r="T22" s="2">
        <v>0</v>
      </c>
      <c r="U22" s="2">
        <v>0</v>
      </c>
      <c r="V22" s="1">
        <v>0</v>
      </c>
      <c r="W22" s="1">
        <f t="shared" si="0"/>
        <v>0</v>
      </c>
      <c r="X22" s="1">
        <v>0</v>
      </c>
      <c r="Y22" s="1">
        <v>0</v>
      </c>
      <c r="Z22" s="1">
        <f t="shared" si="1"/>
        <v>0</v>
      </c>
      <c r="AA22" s="4"/>
      <c r="AB22" s="57">
        <f t="shared" si="2"/>
        <v>0</v>
      </c>
      <c r="AC22" s="1"/>
      <c r="AD22" s="4"/>
      <c r="AE22" s="57">
        <f t="shared" si="3"/>
        <v>0</v>
      </c>
      <c r="AF22" s="1"/>
      <c r="AG22" s="4"/>
      <c r="AH22" s="57"/>
      <c r="AI22" s="1">
        <v>380</v>
      </c>
      <c r="AJ22" s="1">
        <v>220</v>
      </c>
      <c r="AK22" s="1">
        <v>353</v>
      </c>
      <c r="AL22" s="1">
        <v>204</v>
      </c>
      <c r="AM22" s="1">
        <v>399</v>
      </c>
      <c r="AN22" s="1">
        <v>231</v>
      </c>
      <c r="AO22" s="64"/>
      <c r="AP22" s="64"/>
      <c r="AQ22" s="64"/>
      <c r="AR22" s="57">
        <f t="shared" si="4"/>
        <v>0</v>
      </c>
      <c r="AS22" s="1"/>
    </row>
    <row r="23" spans="1:45" x14ac:dyDescent="0.25">
      <c r="A23" s="9">
        <v>39295</v>
      </c>
      <c r="B23" s="1" t="s">
        <v>36</v>
      </c>
      <c r="C23" s="1" t="s">
        <v>2</v>
      </c>
      <c r="D23" s="1" t="s">
        <v>37</v>
      </c>
      <c r="E23" s="1" t="s">
        <v>38</v>
      </c>
      <c r="F23" s="1" t="s">
        <v>39</v>
      </c>
      <c r="G23" s="17"/>
      <c r="H23" s="17"/>
      <c r="I23" s="2">
        <v>53155639</v>
      </c>
      <c r="J23" s="2">
        <v>0.09</v>
      </c>
      <c r="K23" s="2">
        <v>0.36</v>
      </c>
      <c r="L23" s="2">
        <v>0</v>
      </c>
      <c r="M23" s="4" t="s">
        <v>40</v>
      </c>
      <c r="N23" s="1"/>
      <c r="O23" s="4"/>
      <c r="P23" s="4"/>
      <c r="Q23" s="17"/>
      <c r="R23" s="2">
        <v>0</v>
      </c>
      <c r="S23" s="2">
        <v>0</v>
      </c>
      <c r="T23" s="2">
        <v>0</v>
      </c>
      <c r="U23" s="2">
        <v>0</v>
      </c>
      <c r="V23" s="1">
        <v>0</v>
      </c>
      <c r="W23" s="1">
        <f t="shared" si="0"/>
        <v>0</v>
      </c>
      <c r="X23" s="1">
        <v>0</v>
      </c>
      <c r="Y23" s="1">
        <v>0</v>
      </c>
      <c r="Z23" s="1">
        <f t="shared" si="1"/>
        <v>0</v>
      </c>
      <c r="AA23" s="4"/>
      <c r="AB23" s="57">
        <f t="shared" si="2"/>
        <v>0</v>
      </c>
      <c r="AC23" s="1"/>
      <c r="AD23" s="4"/>
      <c r="AE23" s="57">
        <f t="shared" si="3"/>
        <v>0</v>
      </c>
      <c r="AF23" s="1"/>
      <c r="AG23" s="4"/>
      <c r="AH23" s="57"/>
      <c r="AI23" s="1">
        <v>380</v>
      </c>
      <c r="AJ23" s="1">
        <v>220</v>
      </c>
      <c r="AK23" s="1">
        <v>353</v>
      </c>
      <c r="AL23" s="1">
        <v>204</v>
      </c>
      <c r="AM23" s="1">
        <v>399</v>
      </c>
      <c r="AN23" s="1">
        <v>231</v>
      </c>
      <c r="AO23" s="64"/>
      <c r="AP23" s="64"/>
      <c r="AQ23" s="64"/>
      <c r="AR23" s="57">
        <f t="shared" si="4"/>
        <v>0</v>
      </c>
      <c r="AS23" s="1"/>
    </row>
    <row r="24" spans="1:45" x14ac:dyDescent="0.25">
      <c r="A24" s="9">
        <v>39326</v>
      </c>
      <c r="B24" s="1" t="s">
        <v>36</v>
      </c>
      <c r="C24" s="1" t="s">
        <v>2</v>
      </c>
      <c r="D24" s="1" t="s">
        <v>37</v>
      </c>
      <c r="E24" s="1" t="s">
        <v>38</v>
      </c>
      <c r="F24" s="1" t="s">
        <v>39</v>
      </c>
      <c r="G24" s="17"/>
      <c r="H24" s="17"/>
      <c r="I24" s="2">
        <v>53155639</v>
      </c>
      <c r="J24" s="2">
        <v>0.09</v>
      </c>
      <c r="K24" s="2">
        <v>0.36</v>
      </c>
      <c r="L24" s="2">
        <v>0</v>
      </c>
      <c r="M24" s="4" t="s">
        <v>40</v>
      </c>
      <c r="N24" s="1"/>
      <c r="O24" s="4"/>
      <c r="P24" s="4"/>
      <c r="Q24" s="17"/>
      <c r="R24" s="2">
        <v>0</v>
      </c>
      <c r="S24" s="2">
        <v>0</v>
      </c>
      <c r="T24" s="2">
        <v>0</v>
      </c>
      <c r="U24" s="2">
        <v>0</v>
      </c>
      <c r="V24" s="1">
        <v>0</v>
      </c>
      <c r="W24" s="1">
        <f t="shared" si="0"/>
        <v>0</v>
      </c>
      <c r="X24" s="1">
        <v>0</v>
      </c>
      <c r="Y24" s="1">
        <v>0</v>
      </c>
      <c r="Z24" s="1">
        <f t="shared" si="1"/>
        <v>0</v>
      </c>
      <c r="AA24" s="4"/>
      <c r="AB24" s="57">
        <f t="shared" si="2"/>
        <v>0</v>
      </c>
      <c r="AC24" s="1"/>
      <c r="AD24" s="4"/>
      <c r="AE24" s="57">
        <f t="shared" si="3"/>
        <v>0</v>
      </c>
      <c r="AF24" s="1"/>
      <c r="AG24" s="4"/>
      <c r="AH24" s="57"/>
      <c r="AI24" s="1">
        <v>380</v>
      </c>
      <c r="AJ24" s="1">
        <v>220</v>
      </c>
      <c r="AK24" s="1">
        <v>353</v>
      </c>
      <c r="AL24" s="1">
        <v>204</v>
      </c>
      <c r="AM24" s="1">
        <v>399</v>
      </c>
      <c r="AN24" s="1">
        <v>231</v>
      </c>
      <c r="AO24" s="64"/>
      <c r="AP24" s="64"/>
      <c r="AQ24" s="64"/>
      <c r="AR24" s="57">
        <f t="shared" si="4"/>
        <v>0</v>
      </c>
      <c r="AS24" s="1"/>
    </row>
    <row r="25" spans="1:45" x14ac:dyDescent="0.25">
      <c r="A25" s="9">
        <v>39356</v>
      </c>
      <c r="B25" s="1" t="s">
        <v>36</v>
      </c>
      <c r="C25" s="1" t="s">
        <v>2</v>
      </c>
      <c r="D25" s="1" t="s">
        <v>37</v>
      </c>
      <c r="E25" s="1" t="s">
        <v>38</v>
      </c>
      <c r="F25" s="1" t="s">
        <v>39</v>
      </c>
      <c r="G25" s="17"/>
      <c r="H25" s="17"/>
      <c r="I25" s="2">
        <v>53155639</v>
      </c>
      <c r="J25" s="2">
        <v>0.09</v>
      </c>
      <c r="K25" s="2">
        <v>0.36</v>
      </c>
      <c r="L25" s="2">
        <v>0</v>
      </c>
      <c r="M25" s="4" t="s">
        <v>40</v>
      </c>
      <c r="N25" s="1"/>
      <c r="O25" s="4"/>
      <c r="P25" s="4"/>
      <c r="Q25" s="17"/>
      <c r="R25" s="2">
        <v>0</v>
      </c>
      <c r="S25" s="2">
        <v>0</v>
      </c>
      <c r="T25" s="2">
        <v>0</v>
      </c>
      <c r="U25" s="2">
        <v>0</v>
      </c>
      <c r="V25" s="1">
        <v>0</v>
      </c>
      <c r="W25" s="1">
        <f t="shared" si="0"/>
        <v>0</v>
      </c>
      <c r="X25" s="1">
        <v>0</v>
      </c>
      <c r="Y25" s="1">
        <v>0</v>
      </c>
      <c r="Z25" s="1">
        <f t="shared" si="1"/>
        <v>0</v>
      </c>
      <c r="AA25" s="4"/>
      <c r="AB25" s="57">
        <f t="shared" si="2"/>
        <v>0</v>
      </c>
      <c r="AC25" s="1"/>
      <c r="AD25" s="4"/>
      <c r="AE25" s="57">
        <f t="shared" si="3"/>
        <v>0</v>
      </c>
      <c r="AF25" s="1"/>
      <c r="AG25" s="4"/>
      <c r="AH25" s="57"/>
      <c r="AI25" s="1">
        <v>380</v>
      </c>
      <c r="AJ25" s="1">
        <v>220</v>
      </c>
      <c r="AK25" s="1">
        <v>353</v>
      </c>
      <c r="AL25" s="1">
        <v>204</v>
      </c>
      <c r="AM25" s="1">
        <v>399</v>
      </c>
      <c r="AN25" s="1">
        <v>231</v>
      </c>
      <c r="AO25" s="64"/>
      <c r="AP25" s="64"/>
      <c r="AQ25" s="64"/>
      <c r="AR25" s="57">
        <f t="shared" si="4"/>
        <v>0</v>
      </c>
      <c r="AS25" s="1"/>
    </row>
    <row r="26" spans="1:45" x14ac:dyDescent="0.25">
      <c r="A26" s="9">
        <v>39387</v>
      </c>
      <c r="B26" s="1" t="s">
        <v>36</v>
      </c>
      <c r="C26" s="1" t="s">
        <v>2</v>
      </c>
      <c r="D26" s="1" t="s">
        <v>37</v>
      </c>
      <c r="E26" s="1" t="s">
        <v>38</v>
      </c>
      <c r="F26" s="1" t="s">
        <v>39</v>
      </c>
      <c r="G26" s="17"/>
      <c r="H26" s="17"/>
      <c r="I26" s="2">
        <v>53155639</v>
      </c>
      <c r="J26" s="2">
        <v>0.09</v>
      </c>
      <c r="K26" s="2">
        <v>0.36</v>
      </c>
      <c r="L26" s="2">
        <v>0</v>
      </c>
      <c r="M26" s="4" t="s">
        <v>40</v>
      </c>
      <c r="N26" s="1"/>
      <c r="O26" s="4"/>
      <c r="P26" s="4"/>
      <c r="Q26" s="17"/>
      <c r="R26" s="2">
        <v>0</v>
      </c>
      <c r="S26" s="2">
        <v>0</v>
      </c>
      <c r="T26" s="2">
        <v>0</v>
      </c>
      <c r="U26" s="2">
        <v>0</v>
      </c>
      <c r="V26" s="1">
        <v>0</v>
      </c>
      <c r="W26" s="1">
        <f t="shared" si="0"/>
        <v>0</v>
      </c>
      <c r="X26" s="1">
        <v>0</v>
      </c>
      <c r="Y26" s="1">
        <v>0</v>
      </c>
      <c r="Z26" s="1">
        <f t="shared" si="1"/>
        <v>0</v>
      </c>
      <c r="AA26" s="4"/>
      <c r="AB26" s="57">
        <f t="shared" si="2"/>
        <v>0</v>
      </c>
      <c r="AC26" s="1"/>
      <c r="AD26" s="4"/>
      <c r="AE26" s="57">
        <f t="shared" si="3"/>
        <v>0</v>
      </c>
      <c r="AF26" s="1"/>
      <c r="AG26" s="4"/>
      <c r="AH26" s="57"/>
      <c r="AI26" s="1">
        <v>380</v>
      </c>
      <c r="AJ26" s="1">
        <v>220</v>
      </c>
      <c r="AK26" s="1">
        <v>353</v>
      </c>
      <c r="AL26" s="1">
        <v>204</v>
      </c>
      <c r="AM26" s="1">
        <v>399</v>
      </c>
      <c r="AN26" s="1">
        <v>231</v>
      </c>
      <c r="AO26" s="64"/>
      <c r="AP26" s="64"/>
      <c r="AQ26" s="64"/>
      <c r="AR26" s="57">
        <f t="shared" si="4"/>
        <v>0</v>
      </c>
      <c r="AS26" s="1"/>
    </row>
    <row r="27" spans="1:45" x14ac:dyDescent="0.25">
      <c r="A27" s="9">
        <v>39417</v>
      </c>
      <c r="B27" s="1" t="s">
        <v>36</v>
      </c>
      <c r="C27" s="1" t="s">
        <v>2</v>
      </c>
      <c r="D27" s="1" t="s">
        <v>37</v>
      </c>
      <c r="E27" s="1" t="s">
        <v>38</v>
      </c>
      <c r="F27" s="1" t="s">
        <v>39</v>
      </c>
      <c r="G27" s="17"/>
      <c r="H27" s="17"/>
      <c r="I27" s="2">
        <v>53155639</v>
      </c>
      <c r="J27" s="2">
        <v>0.09</v>
      </c>
      <c r="K27" s="2">
        <v>0.36</v>
      </c>
      <c r="L27" s="2">
        <v>0</v>
      </c>
      <c r="M27" s="4" t="s">
        <v>40</v>
      </c>
      <c r="N27" s="1"/>
      <c r="O27" s="4"/>
      <c r="P27" s="4"/>
      <c r="Q27" s="17"/>
      <c r="R27" s="2">
        <v>0</v>
      </c>
      <c r="S27" s="2">
        <v>0</v>
      </c>
      <c r="T27" s="2">
        <v>0</v>
      </c>
      <c r="U27" s="2">
        <v>0</v>
      </c>
      <c r="V27" s="1">
        <v>0</v>
      </c>
      <c r="W27" s="1">
        <f t="shared" si="0"/>
        <v>0</v>
      </c>
      <c r="X27" s="1">
        <v>0</v>
      </c>
      <c r="Y27" s="1">
        <v>0</v>
      </c>
      <c r="Z27" s="1">
        <f t="shared" si="1"/>
        <v>0</v>
      </c>
      <c r="AA27" s="4"/>
      <c r="AB27" s="57">
        <f t="shared" si="2"/>
        <v>0</v>
      </c>
      <c r="AC27" s="1"/>
      <c r="AD27" s="4"/>
      <c r="AE27" s="57">
        <f t="shared" si="3"/>
        <v>0</v>
      </c>
      <c r="AF27" s="1"/>
      <c r="AG27" s="4"/>
      <c r="AH27" s="57"/>
      <c r="AI27" s="1">
        <v>380</v>
      </c>
      <c r="AJ27" s="1">
        <v>220</v>
      </c>
      <c r="AK27" s="1">
        <v>353</v>
      </c>
      <c r="AL27" s="1">
        <v>204</v>
      </c>
      <c r="AM27" s="1">
        <v>399</v>
      </c>
      <c r="AN27" s="1">
        <v>231</v>
      </c>
      <c r="AO27" s="64"/>
      <c r="AP27" s="64"/>
      <c r="AQ27" s="64"/>
      <c r="AR27" s="57">
        <f t="shared" si="4"/>
        <v>0</v>
      </c>
      <c r="AS27" s="1"/>
    </row>
    <row r="28" spans="1:45" x14ac:dyDescent="0.25">
      <c r="A28" s="9">
        <v>39448</v>
      </c>
      <c r="B28" s="1" t="s">
        <v>36</v>
      </c>
      <c r="C28" s="1" t="s">
        <v>2</v>
      </c>
      <c r="D28" s="1" t="s">
        <v>37</v>
      </c>
      <c r="E28" s="1" t="s">
        <v>38</v>
      </c>
      <c r="F28" s="1" t="s">
        <v>39</v>
      </c>
      <c r="G28" s="17"/>
      <c r="H28" s="17"/>
      <c r="I28" s="2">
        <v>53155639</v>
      </c>
      <c r="J28" s="2">
        <v>0.09</v>
      </c>
      <c r="K28" s="2">
        <v>0.36</v>
      </c>
      <c r="L28" s="2">
        <v>0</v>
      </c>
      <c r="M28" s="4" t="s">
        <v>40</v>
      </c>
      <c r="N28" s="1"/>
      <c r="O28" s="4"/>
      <c r="P28" s="4"/>
      <c r="Q28" s="17"/>
      <c r="R28" s="2">
        <v>0</v>
      </c>
      <c r="S28" s="2">
        <v>0</v>
      </c>
      <c r="T28" s="2">
        <v>0</v>
      </c>
      <c r="U28" s="2">
        <v>0</v>
      </c>
      <c r="V28" s="1">
        <v>0</v>
      </c>
      <c r="W28" s="1">
        <f t="shared" si="0"/>
        <v>0</v>
      </c>
      <c r="X28" s="1">
        <v>0</v>
      </c>
      <c r="Y28" s="1">
        <v>0</v>
      </c>
      <c r="Z28" s="1">
        <f t="shared" si="1"/>
        <v>0</v>
      </c>
      <c r="AA28" s="4"/>
      <c r="AB28" s="57">
        <f t="shared" si="2"/>
        <v>0</v>
      </c>
      <c r="AC28" s="1"/>
      <c r="AD28" s="4"/>
      <c r="AE28" s="57">
        <f t="shared" si="3"/>
        <v>0</v>
      </c>
      <c r="AF28" s="1"/>
      <c r="AG28" s="4"/>
      <c r="AH28" s="57"/>
      <c r="AI28" s="1">
        <v>380</v>
      </c>
      <c r="AJ28" s="1">
        <v>220</v>
      </c>
      <c r="AK28" s="1">
        <v>353</v>
      </c>
      <c r="AL28" s="1">
        <v>204</v>
      </c>
      <c r="AM28" s="1">
        <v>399</v>
      </c>
      <c r="AN28" s="1">
        <v>231</v>
      </c>
      <c r="AO28" s="64"/>
      <c r="AP28" s="64"/>
      <c r="AQ28" s="64"/>
      <c r="AR28" s="57">
        <f t="shared" si="4"/>
        <v>0</v>
      </c>
      <c r="AS28" s="1"/>
    </row>
    <row r="29" spans="1:45" x14ac:dyDescent="0.25">
      <c r="A29" s="9">
        <v>39479</v>
      </c>
      <c r="B29" s="1" t="s">
        <v>36</v>
      </c>
      <c r="C29" s="1" t="s">
        <v>2</v>
      </c>
      <c r="D29" s="1" t="s">
        <v>37</v>
      </c>
      <c r="E29" s="1" t="s">
        <v>38</v>
      </c>
      <c r="F29" s="1" t="s">
        <v>39</v>
      </c>
      <c r="G29" s="17"/>
      <c r="H29" s="17"/>
      <c r="I29" s="2">
        <v>53155639</v>
      </c>
      <c r="J29" s="2">
        <v>0.09</v>
      </c>
      <c r="K29" s="2">
        <v>0.36</v>
      </c>
      <c r="L29" s="2">
        <v>0</v>
      </c>
      <c r="M29" s="4" t="s">
        <v>40</v>
      </c>
      <c r="N29" s="1"/>
      <c r="O29" s="4"/>
      <c r="P29" s="4"/>
      <c r="Q29" s="17"/>
      <c r="R29" s="2">
        <v>0</v>
      </c>
      <c r="S29" s="2">
        <v>0</v>
      </c>
      <c r="T29" s="2">
        <v>0</v>
      </c>
      <c r="U29" s="2">
        <v>0</v>
      </c>
      <c r="V29" s="1">
        <v>0</v>
      </c>
      <c r="W29" s="1">
        <f t="shared" si="0"/>
        <v>0</v>
      </c>
      <c r="X29" s="1">
        <v>0</v>
      </c>
      <c r="Y29" s="1">
        <v>0</v>
      </c>
      <c r="Z29" s="1">
        <f t="shared" si="1"/>
        <v>0</v>
      </c>
      <c r="AA29" s="4"/>
      <c r="AB29" s="57">
        <f t="shared" si="2"/>
        <v>0</v>
      </c>
      <c r="AC29" s="1"/>
      <c r="AD29" s="4"/>
      <c r="AE29" s="57">
        <f t="shared" si="3"/>
        <v>0</v>
      </c>
      <c r="AF29" s="1"/>
      <c r="AG29" s="4"/>
      <c r="AH29" s="57"/>
      <c r="AI29" s="1">
        <v>380</v>
      </c>
      <c r="AJ29" s="1">
        <v>220</v>
      </c>
      <c r="AK29" s="1">
        <v>353</v>
      </c>
      <c r="AL29" s="1">
        <v>204</v>
      </c>
      <c r="AM29" s="1">
        <v>399</v>
      </c>
      <c r="AN29" s="1">
        <v>231</v>
      </c>
      <c r="AO29" s="64"/>
      <c r="AP29" s="64"/>
      <c r="AQ29" s="64"/>
      <c r="AR29" s="57">
        <f t="shared" si="4"/>
        <v>0</v>
      </c>
      <c r="AS29" s="1"/>
    </row>
    <row r="30" spans="1:45" x14ac:dyDescent="0.25">
      <c r="A30" s="9">
        <v>39508</v>
      </c>
      <c r="B30" s="1" t="s">
        <v>36</v>
      </c>
      <c r="C30" s="1" t="s">
        <v>2</v>
      </c>
      <c r="D30" s="1" t="s">
        <v>37</v>
      </c>
      <c r="E30" s="1" t="s">
        <v>38</v>
      </c>
      <c r="F30" s="1" t="s">
        <v>39</v>
      </c>
      <c r="G30" s="17"/>
      <c r="H30" s="17"/>
      <c r="I30" s="2">
        <v>53155639</v>
      </c>
      <c r="J30" s="2">
        <v>0.09</v>
      </c>
      <c r="K30" s="2">
        <v>0.36</v>
      </c>
      <c r="L30" s="2">
        <v>0</v>
      </c>
      <c r="M30" s="4" t="s">
        <v>40</v>
      </c>
      <c r="N30" s="1"/>
      <c r="O30" s="4"/>
      <c r="P30" s="4"/>
      <c r="Q30" s="17"/>
      <c r="R30" s="2">
        <v>0</v>
      </c>
      <c r="S30" s="2">
        <v>0</v>
      </c>
      <c r="T30" s="2">
        <v>0</v>
      </c>
      <c r="U30" s="2">
        <v>0</v>
      </c>
      <c r="V30" s="1">
        <v>0</v>
      </c>
      <c r="W30" s="1">
        <f t="shared" si="0"/>
        <v>0</v>
      </c>
      <c r="X30" s="1">
        <v>0</v>
      </c>
      <c r="Y30" s="1">
        <v>0</v>
      </c>
      <c r="Z30" s="1">
        <f t="shared" si="1"/>
        <v>0</v>
      </c>
      <c r="AA30" s="4"/>
      <c r="AB30" s="57">
        <f t="shared" si="2"/>
        <v>0</v>
      </c>
      <c r="AC30" s="1"/>
      <c r="AD30" s="4"/>
      <c r="AE30" s="57">
        <f t="shared" si="3"/>
        <v>0</v>
      </c>
      <c r="AF30" s="1"/>
      <c r="AG30" s="4"/>
      <c r="AH30" s="57"/>
      <c r="AI30" s="1">
        <v>380</v>
      </c>
      <c r="AJ30" s="1">
        <v>220</v>
      </c>
      <c r="AK30" s="1">
        <v>353</v>
      </c>
      <c r="AL30" s="1">
        <v>204</v>
      </c>
      <c r="AM30" s="1">
        <v>399</v>
      </c>
      <c r="AN30" s="1">
        <v>231</v>
      </c>
      <c r="AO30" s="64"/>
      <c r="AP30" s="64"/>
      <c r="AQ30" s="64"/>
      <c r="AR30" s="57">
        <f t="shared" si="4"/>
        <v>0</v>
      </c>
      <c r="AS30" s="1"/>
    </row>
    <row r="31" spans="1:45" x14ac:dyDescent="0.25">
      <c r="A31" s="9">
        <v>39539</v>
      </c>
      <c r="B31" s="1" t="s">
        <v>36</v>
      </c>
      <c r="C31" s="1" t="s">
        <v>2</v>
      </c>
      <c r="D31" s="1" t="s">
        <v>37</v>
      </c>
      <c r="E31" s="1" t="s">
        <v>38</v>
      </c>
      <c r="F31" s="1" t="s">
        <v>39</v>
      </c>
      <c r="G31" s="17"/>
      <c r="H31" s="17"/>
      <c r="I31" s="2">
        <v>53155639</v>
      </c>
      <c r="J31" s="2">
        <v>0.09</v>
      </c>
      <c r="K31" s="2">
        <v>0.36</v>
      </c>
      <c r="L31" s="2">
        <v>0</v>
      </c>
      <c r="M31" s="4" t="s">
        <v>40</v>
      </c>
      <c r="N31" s="1"/>
      <c r="O31" s="4"/>
      <c r="P31" s="4"/>
      <c r="Q31" s="17"/>
      <c r="R31" s="2">
        <v>0</v>
      </c>
      <c r="S31" s="2">
        <v>0</v>
      </c>
      <c r="T31" s="2">
        <v>0</v>
      </c>
      <c r="U31" s="2">
        <v>0</v>
      </c>
      <c r="V31" s="1">
        <v>0</v>
      </c>
      <c r="W31" s="1">
        <f t="shared" si="0"/>
        <v>0</v>
      </c>
      <c r="X31" s="1">
        <v>0</v>
      </c>
      <c r="Y31" s="1">
        <v>0</v>
      </c>
      <c r="Z31" s="1">
        <f t="shared" si="1"/>
        <v>0</v>
      </c>
      <c r="AA31" s="4"/>
      <c r="AB31" s="57">
        <f t="shared" si="2"/>
        <v>0</v>
      </c>
      <c r="AC31" s="1"/>
      <c r="AD31" s="4"/>
      <c r="AE31" s="57">
        <f t="shared" si="3"/>
        <v>0</v>
      </c>
      <c r="AF31" s="1"/>
      <c r="AG31" s="4"/>
      <c r="AH31" s="57"/>
      <c r="AI31" s="1">
        <v>380</v>
      </c>
      <c r="AJ31" s="1">
        <v>220</v>
      </c>
      <c r="AK31" s="1">
        <v>353</v>
      </c>
      <c r="AL31" s="1">
        <v>204</v>
      </c>
      <c r="AM31" s="1">
        <v>399</v>
      </c>
      <c r="AN31" s="1">
        <v>231</v>
      </c>
      <c r="AO31" s="64"/>
      <c r="AP31" s="64"/>
      <c r="AQ31" s="64"/>
      <c r="AR31" s="57">
        <f t="shared" si="4"/>
        <v>0</v>
      </c>
      <c r="AS31" s="1"/>
    </row>
    <row r="32" spans="1:45" x14ac:dyDescent="0.25">
      <c r="A32" s="9">
        <v>39569</v>
      </c>
      <c r="B32" s="1" t="s">
        <v>36</v>
      </c>
      <c r="C32" s="1" t="s">
        <v>2</v>
      </c>
      <c r="D32" s="1" t="s">
        <v>37</v>
      </c>
      <c r="E32" s="1" t="s">
        <v>38</v>
      </c>
      <c r="F32" s="1" t="s">
        <v>39</v>
      </c>
      <c r="G32" s="17"/>
      <c r="H32" s="17"/>
      <c r="I32" s="2">
        <v>53155639</v>
      </c>
      <c r="J32" s="2">
        <v>0.09</v>
      </c>
      <c r="K32" s="2">
        <v>0.36</v>
      </c>
      <c r="L32" s="2">
        <v>0</v>
      </c>
      <c r="M32" s="4" t="s">
        <v>40</v>
      </c>
      <c r="N32" s="1"/>
      <c r="O32" s="4"/>
      <c r="P32" s="4"/>
      <c r="Q32" s="17"/>
      <c r="R32" s="2">
        <v>0</v>
      </c>
      <c r="S32" s="2">
        <v>0</v>
      </c>
      <c r="T32" s="2">
        <v>0</v>
      </c>
      <c r="U32" s="2">
        <v>0</v>
      </c>
      <c r="V32" s="1">
        <v>0</v>
      </c>
      <c r="W32" s="1">
        <f t="shared" si="0"/>
        <v>0</v>
      </c>
      <c r="X32" s="1">
        <v>0</v>
      </c>
      <c r="Y32" s="1">
        <v>0</v>
      </c>
      <c r="Z32" s="1">
        <f t="shared" si="1"/>
        <v>0</v>
      </c>
      <c r="AA32" s="4"/>
      <c r="AB32" s="57">
        <f t="shared" si="2"/>
        <v>0</v>
      </c>
      <c r="AC32" s="1"/>
      <c r="AD32" s="4"/>
      <c r="AE32" s="57">
        <f t="shared" si="3"/>
        <v>0</v>
      </c>
      <c r="AF32" s="1"/>
      <c r="AG32" s="4"/>
      <c r="AH32" s="57"/>
      <c r="AI32" s="1">
        <v>380</v>
      </c>
      <c r="AJ32" s="1">
        <v>220</v>
      </c>
      <c r="AK32" s="1">
        <v>353</v>
      </c>
      <c r="AL32" s="1">
        <v>204</v>
      </c>
      <c r="AM32" s="1">
        <v>399</v>
      </c>
      <c r="AN32" s="1">
        <v>231</v>
      </c>
      <c r="AO32" s="64"/>
      <c r="AP32" s="64"/>
      <c r="AQ32" s="64"/>
      <c r="AR32" s="57">
        <f t="shared" si="4"/>
        <v>0</v>
      </c>
      <c r="AS32" s="1"/>
    </row>
    <row r="33" spans="1:45" x14ac:dyDescent="0.25">
      <c r="A33" s="9">
        <v>39600</v>
      </c>
      <c r="B33" s="1" t="s">
        <v>36</v>
      </c>
      <c r="C33" s="1" t="s">
        <v>2</v>
      </c>
      <c r="D33" s="1" t="s">
        <v>37</v>
      </c>
      <c r="E33" s="1" t="s">
        <v>38</v>
      </c>
      <c r="F33" s="1" t="s">
        <v>39</v>
      </c>
      <c r="G33" s="17"/>
      <c r="H33" s="17"/>
      <c r="I33" s="2">
        <v>53155639</v>
      </c>
      <c r="J33" s="2">
        <v>0.09</v>
      </c>
      <c r="K33" s="2">
        <v>0.36</v>
      </c>
      <c r="L33" s="2">
        <v>0</v>
      </c>
      <c r="M33" s="4" t="s">
        <v>40</v>
      </c>
      <c r="N33" s="1"/>
      <c r="O33" s="4"/>
      <c r="P33" s="4"/>
      <c r="Q33" s="17"/>
      <c r="R33" s="2">
        <v>0</v>
      </c>
      <c r="S33" s="2">
        <v>0</v>
      </c>
      <c r="T33" s="2">
        <v>0</v>
      </c>
      <c r="U33" s="2">
        <v>0</v>
      </c>
      <c r="V33" s="1">
        <v>0</v>
      </c>
      <c r="W33" s="1">
        <f t="shared" si="0"/>
        <v>0</v>
      </c>
      <c r="X33" s="1">
        <v>0</v>
      </c>
      <c r="Y33" s="1">
        <v>0</v>
      </c>
      <c r="Z33" s="1">
        <f t="shared" si="1"/>
        <v>0</v>
      </c>
      <c r="AA33" s="4"/>
      <c r="AB33" s="57">
        <f t="shared" si="2"/>
        <v>0</v>
      </c>
      <c r="AC33" s="1"/>
      <c r="AD33" s="4"/>
      <c r="AE33" s="57">
        <f t="shared" si="3"/>
        <v>0</v>
      </c>
      <c r="AF33" s="1"/>
      <c r="AG33" s="4"/>
      <c r="AH33" s="57"/>
      <c r="AI33" s="1">
        <v>380</v>
      </c>
      <c r="AJ33" s="1">
        <v>220</v>
      </c>
      <c r="AK33" s="1">
        <v>353</v>
      </c>
      <c r="AL33" s="1">
        <v>204</v>
      </c>
      <c r="AM33" s="1">
        <v>399</v>
      </c>
      <c r="AN33" s="1">
        <v>231</v>
      </c>
      <c r="AO33" s="64"/>
      <c r="AP33" s="64"/>
      <c r="AQ33" s="64"/>
      <c r="AR33" s="57">
        <f t="shared" si="4"/>
        <v>0</v>
      </c>
      <c r="AS33" s="1"/>
    </row>
    <row r="34" spans="1:45" x14ac:dyDescent="0.25">
      <c r="A34" s="9">
        <v>39630</v>
      </c>
      <c r="B34" s="1" t="s">
        <v>36</v>
      </c>
      <c r="C34" s="1" t="s">
        <v>2</v>
      </c>
      <c r="D34" s="1" t="s">
        <v>37</v>
      </c>
      <c r="E34" s="1" t="s">
        <v>38</v>
      </c>
      <c r="F34" s="1" t="s">
        <v>39</v>
      </c>
      <c r="G34" s="17"/>
      <c r="H34" s="17"/>
      <c r="I34" s="2">
        <v>53155639</v>
      </c>
      <c r="J34" s="2">
        <v>0.09</v>
      </c>
      <c r="K34" s="2">
        <v>0.36</v>
      </c>
      <c r="L34" s="2">
        <v>0</v>
      </c>
      <c r="M34" s="4" t="s">
        <v>40</v>
      </c>
      <c r="N34" s="1"/>
      <c r="O34" s="4"/>
      <c r="P34" s="4"/>
      <c r="Q34" s="17"/>
      <c r="R34" s="2">
        <v>0</v>
      </c>
      <c r="S34" s="2">
        <v>0</v>
      </c>
      <c r="T34" s="2">
        <v>0</v>
      </c>
      <c r="U34" s="2">
        <v>0</v>
      </c>
      <c r="V34" s="1">
        <v>0</v>
      </c>
      <c r="W34" s="1">
        <f t="shared" si="0"/>
        <v>0</v>
      </c>
      <c r="X34" s="1">
        <v>0</v>
      </c>
      <c r="Y34" s="1">
        <v>0</v>
      </c>
      <c r="Z34" s="1">
        <f t="shared" si="1"/>
        <v>0</v>
      </c>
      <c r="AA34" s="4"/>
      <c r="AB34" s="57">
        <f t="shared" si="2"/>
        <v>0</v>
      </c>
      <c r="AC34" s="1"/>
      <c r="AD34" s="4"/>
      <c r="AE34" s="57">
        <f t="shared" si="3"/>
        <v>0</v>
      </c>
      <c r="AF34" s="1"/>
      <c r="AG34" s="4"/>
      <c r="AH34" s="57"/>
      <c r="AI34" s="1">
        <v>380</v>
      </c>
      <c r="AJ34" s="1">
        <v>220</v>
      </c>
      <c r="AK34" s="1">
        <v>353</v>
      </c>
      <c r="AL34" s="1">
        <v>204</v>
      </c>
      <c r="AM34" s="1">
        <v>399</v>
      </c>
      <c r="AN34" s="1">
        <v>231</v>
      </c>
      <c r="AO34" s="64"/>
      <c r="AP34" s="64"/>
      <c r="AQ34" s="64"/>
      <c r="AR34" s="57">
        <f t="shared" si="4"/>
        <v>0</v>
      </c>
      <c r="AS34" s="1"/>
    </row>
    <row r="35" spans="1:45" x14ac:dyDescent="0.25">
      <c r="A35" s="9">
        <v>39661</v>
      </c>
      <c r="B35" s="1" t="s">
        <v>36</v>
      </c>
      <c r="C35" s="1" t="s">
        <v>2</v>
      </c>
      <c r="D35" s="1" t="s">
        <v>37</v>
      </c>
      <c r="E35" s="1" t="s">
        <v>38</v>
      </c>
      <c r="F35" s="1" t="s">
        <v>39</v>
      </c>
      <c r="G35" s="17"/>
      <c r="H35" s="17"/>
      <c r="I35" s="2">
        <v>53155639</v>
      </c>
      <c r="J35" s="2">
        <v>0.09</v>
      </c>
      <c r="K35" s="2">
        <v>0.36</v>
      </c>
      <c r="L35" s="2">
        <v>0</v>
      </c>
      <c r="M35" s="4" t="s">
        <v>40</v>
      </c>
      <c r="N35" s="1"/>
      <c r="O35" s="4"/>
      <c r="P35" s="4"/>
      <c r="Q35" s="17"/>
      <c r="R35" s="2">
        <v>0</v>
      </c>
      <c r="S35" s="2">
        <v>0</v>
      </c>
      <c r="T35" s="2">
        <v>0</v>
      </c>
      <c r="U35" s="2">
        <v>0</v>
      </c>
      <c r="V35" s="1">
        <v>0</v>
      </c>
      <c r="W35" s="1">
        <f t="shared" si="0"/>
        <v>0</v>
      </c>
      <c r="X35" s="1">
        <v>0</v>
      </c>
      <c r="Y35" s="1">
        <v>0</v>
      </c>
      <c r="Z35" s="1">
        <f t="shared" si="1"/>
        <v>0</v>
      </c>
      <c r="AA35" s="4"/>
      <c r="AB35" s="57">
        <f t="shared" si="2"/>
        <v>0</v>
      </c>
      <c r="AC35" s="1"/>
      <c r="AD35" s="4"/>
      <c r="AE35" s="57">
        <f t="shared" si="3"/>
        <v>0</v>
      </c>
      <c r="AF35" s="1"/>
      <c r="AG35" s="4"/>
      <c r="AH35" s="57"/>
      <c r="AI35" s="1">
        <v>380</v>
      </c>
      <c r="AJ35" s="1">
        <v>220</v>
      </c>
      <c r="AK35" s="1">
        <v>353</v>
      </c>
      <c r="AL35" s="1">
        <v>204</v>
      </c>
      <c r="AM35" s="1">
        <v>399</v>
      </c>
      <c r="AN35" s="1">
        <v>231</v>
      </c>
      <c r="AO35" s="64"/>
      <c r="AP35" s="64"/>
      <c r="AQ35" s="64"/>
      <c r="AR35" s="57">
        <f t="shared" si="4"/>
        <v>0</v>
      </c>
      <c r="AS35" s="1"/>
    </row>
    <row r="36" spans="1:45" x14ac:dyDescent="0.25">
      <c r="A36" s="9">
        <v>39692</v>
      </c>
      <c r="B36" s="1" t="s">
        <v>36</v>
      </c>
      <c r="C36" s="1" t="s">
        <v>2</v>
      </c>
      <c r="D36" s="1" t="s">
        <v>37</v>
      </c>
      <c r="E36" s="1" t="s">
        <v>38</v>
      </c>
      <c r="F36" s="1" t="s">
        <v>39</v>
      </c>
      <c r="G36" s="17"/>
      <c r="H36" s="17"/>
      <c r="I36" s="2">
        <v>53155639</v>
      </c>
      <c r="J36" s="2">
        <v>0.09</v>
      </c>
      <c r="K36" s="2">
        <v>0.36</v>
      </c>
      <c r="L36" s="2">
        <v>0</v>
      </c>
      <c r="M36" s="4" t="s">
        <v>40</v>
      </c>
      <c r="N36" s="1"/>
      <c r="O36" s="4"/>
      <c r="P36" s="4"/>
      <c r="Q36" s="17"/>
      <c r="R36" s="2">
        <v>0</v>
      </c>
      <c r="S36" s="2">
        <v>0</v>
      </c>
      <c r="T36" s="2">
        <v>0</v>
      </c>
      <c r="U36" s="2">
        <v>0</v>
      </c>
      <c r="V36" s="1">
        <v>0</v>
      </c>
      <c r="W36" s="1">
        <f t="shared" si="0"/>
        <v>0</v>
      </c>
      <c r="X36" s="1">
        <v>0</v>
      </c>
      <c r="Y36" s="1">
        <v>0</v>
      </c>
      <c r="Z36" s="1">
        <f t="shared" si="1"/>
        <v>0</v>
      </c>
      <c r="AA36" s="4"/>
      <c r="AB36" s="57">
        <f t="shared" si="2"/>
        <v>0</v>
      </c>
      <c r="AC36" s="1"/>
      <c r="AD36" s="4"/>
      <c r="AE36" s="57">
        <f t="shared" si="3"/>
        <v>0</v>
      </c>
      <c r="AF36" s="1"/>
      <c r="AG36" s="4"/>
      <c r="AH36" s="57"/>
      <c r="AI36" s="1">
        <v>380</v>
      </c>
      <c r="AJ36" s="1">
        <v>220</v>
      </c>
      <c r="AK36" s="1">
        <v>353</v>
      </c>
      <c r="AL36" s="1">
        <v>204</v>
      </c>
      <c r="AM36" s="1">
        <v>399</v>
      </c>
      <c r="AN36" s="1">
        <v>231</v>
      </c>
      <c r="AO36" s="64"/>
      <c r="AP36" s="64"/>
      <c r="AQ36" s="64"/>
      <c r="AR36" s="57">
        <f t="shared" si="4"/>
        <v>0</v>
      </c>
      <c r="AS36" s="1"/>
    </row>
    <row r="37" spans="1:45" x14ac:dyDescent="0.25">
      <c r="A37" s="9">
        <v>39722</v>
      </c>
      <c r="B37" s="1" t="s">
        <v>36</v>
      </c>
      <c r="C37" s="1" t="s">
        <v>2</v>
      </c>
      <c r="D37" s="1" t="s">
        <v>37</v>
      </c>
      <c r="E37" s="1" t="s">
        <v>38</v>
      </c>
      <c r="F37" s="1" t="s">
        <v>39</v>
      </c>
      <c r="G37" s="17"/>
      <c r="H37" s="17"/>
      <c r="I37" s="2">
        <v>53155639</v>
      </c>
      <c r="J37" s="2">
        <v>0.09</v>
      </c>
      <c r="K37" s="2">
        <v>0.36</v>
      </c>
      <c r="L37" s="2">
        <v>0</v>
      </c>
      <c r="M37" s="4" t="s">
        <v>40</v>
      </c>
      <c r="N37" s="1"/>
      <c r="O37" s="4"/>
      <c r="P37" s="4"/>
      <c r="Q37" s="17"/>
      <c r="R37" s="2">
        <v>0</v>
      </c>
      <c r="S37" s="2">
        <v>0</v>
      </c>
      <c r="T37" s="2">
        <v>0</v>
      </c>
      <c r="U37" s="2">
        <v>0</v>
      </c>
      <c r="V37" s="1">
        <v>0</v>
      </c>
      <c r="W37" s="1">
        <f t="shared" si="0"/>
        <v>0</v>
      </c>
      <c r="X37" s="1">
        <v>0</v>
      </c>
      <c r="Y37" s="1">
        <v>0</v>
      </c>
      <c r="Z37" s="1">
        <f t="shared" si="1"/>
        <v>0</v>
      </c>
      <c r="AA37" s="4"/>
      <c r="AB37" s="57">
        <f t="shared" si="2"/>
        <v>0</v>
      </c>
      <c r="AC37" s="1"/>
      <c r="AD37" s="4"/>
      <c r="AE37" s="57">
        <f t="shared" si="3"/>
        <v>0</v>
      </c>
      <c r="AF37" s="1"/>
      <c r="AG37" s="4"/>
      <c r="AH37" s="57"/>
      <c r="AI37" s="1">
        <v>380</v>
      </c>
      <c r="AJ37" s="1">
        <v>220</v>
      </c>
      <c r="AK37" s="1">
        <v>353</v>
      </c>
      <c r="AL37" s="1">
        <v>204</v>
      </c>
      <c r="AM37" s="1">
        <v>399</v>
      </c>
      <c r="AN37" s="1">
        <v>231</v>
      </c>
      <c r="AO37" s="64"/>
      <c r="AP37" s="64"/>
      <c r="AQ37" s="64"/>
      <c r="AR37" s="57">
        <f t="shared" si="4"/>
        <v>0</v>
      </c>
      <c r="AS37" s="1"/>
    </row>
    <row r="38" spans="1:45" x14ac:dyDescent="0.25">
      <c r="A38" s="9">
        <v>39753</v>
      </c>
      <c r="B38" s="1" t="s">
        <v>36</v>
      </c>
      <c r="C38" s="1" t="s">
        <v>2</v>
      </c>
      <c r="D38" s="1" t="s">
        <v>37</v>
      </c>
      <c r="E38" s="1" t="s">
        <v>38</v>
      </c>
      <c r="F38" s="1" t="s">
        <v>39</v>
      </c>
      <c r="G38" s="17"/>
      <c r="H38" s="17"/>
      <c r="I38" s="2">
        <v>53155639</v>
      </c>
      <c r="J38" s="2">
        <v>0.09</v>
      </c>
      <c r="K38" s="2">
        <v>0.36</v>
      </c>
      <c r="L38" s="2">
        <v>0</v>
      </c>
      <c r="M38" s="4" t="s">
        <v>40</v>
      </c>
      <c r="N38" s="1"/>
      <c r="O38" s="4"/>
      <c r="P38" s="4"/>
      <c r="Q38" s="17"/>
      <c r="R38" s="2">
        <v>0</v>
      </c>
      <c r="S38" s="2">
        <v>0</v>
      </c>
      <c r="T38" s="2">
        <v>0</v>
      </c>
      <c r="U38" s="2">
        <v>0</v>
      </c>
      <c r="V38" s="1">
        <v>0</v>
      </c>
      <c r="W38" s="1">
        <f t="shared" si="0"/>
        <v>0</v>
      </c>
      <c r="X38" s="1">
        <v>0</v>
      </c>
      <c r="Y38" s="1">
        <v>0</v>
      </c>
      <c r="Z38" s="1">
        <f t="shared" si="1"/>
        <v>0</v>
      </c>
      <c r="AA38" s="4"/>
      <c r="AB38" s="57">
        <f t="shared" si="2"/>
        <v>0</v>
      </c>
      <c r="AC38" s="1"/>
      <c r="AD38" s="4"/>
      <c r="AE38" s="57">
        <f t="shared" si="3"/>
        <v>0</v>
      </c>
      <c r="AF38" s="1"/>
      <c r="AG38" s="4"/>
      <c r="AH38" s="57"/>
      <c r="AI38" s="1">
        <v>380</v>
      </c>
      <c r="AJ38" s="1">
        <v>220</v>
      </c>
      <c r="AK38" s="1">
        <v>353</v>
      </c>
      <c r="AL38" s="1">
        <v>204</v>
      </c>
      <c r="AM38" s="1">
        <v>399</v>
      </c>
      <c r="AN38" s="1">
        <v>231</v>
      </c>
      <c r="AO38" s="64"/>
      <c r="AP38" s="64"/>
      <c r="AQ38" s="64"/>
      <c r="AR38" s="57">
        <f t="shared" si="4"/>
        <v>0</v>
      </c>
      <c r="AS38" s="1"/>
    </row>
    <row r="39" spans="1:45" x14ac:dyDescent="0.25">
      <c r="A39" s="9">
        <v>39783</v>
      </c>
      <c r="B39" s="1" t="s">
        <v>36</v>
      </c>
      <c r="C39" s="1" t="s">
        <v>2</v>
      </c>
      <c r="D39" s="1" t="s">
        <v>37</v>
      </c>
      <c r="E39" s="1" t="s">
        <v>38</v>
      </c>
      <c r="F39" s="1" t="s">
        <v>39</v>
      </c>
      <c r="G39" s="17"/>
      <c r="H39" s="17"/>
      <c r="I39" s="2">
        <v>53155639</v>
      </c>
      <c r="J39" s="2">
        <v>0.09</v>
      </c>
      <c r="K39" s="2">
        <v>0.36</v>
      </c>
      <c r="L39" s="2">
        <v>0</v>
      </c>
      <c r="M39" s="4" t="s">
        <v>40</v>
      </c>
      <c r="N39" s="1"/>
      <c r="O39" s="4"/>
      <c r="P39" s="4"/>
      <c r="Q39" s="17"/>
      <c r="R39" s="2">
        <v>0</v>
      </c>
      <c r="S39" s="2">
        <v>0</v>
      </c>
      <c r="T39" s="2">
        <v>0</v>
      </c>
      <c r="U39" s="2">
        <v>0</v>
      </c>
      <c r="V39" s="1">
        <v>0</v>
      </c>
      <c r="W39" s="1">
        <f t="shared" si="0"/>
        <v>0</v>
      </c>
      <c r="X39" s="1">
        <v>0</v>
      </c>
      <c r="Y39" s="1">
        <v>0</v>
      </c>
      <c r="Z39" s="1">
        <f t="shared" si="1"/>
        <v>0</v>
      </c>
      <c r="AA39" s="4"/>
      <c r="AB39" s="57">
        <f t="shared" si="2"/>
        <v>0</v>
      </c>
      <c r="AC39" s="1"/>
      <c r="AD39" s="4"/>
      <c r="AE39" s="57">
        <f t="shared" si="3"/>
        <v>0</v>
      </c>
      <c r="AF39" s="1"/>
      <c r="AG39" s="4"/>
      <c r="AH39" s="57"/>
      <c r="AI39" s="1">
        <v>380</v>
      </c>
      <c r="AJ39" s="1">
        <v>220</v>
      </c>
      <c r="AK39" s="1">
        <v>353</v>
      </c>
      <c r="AL39" s="1">
        <v>204</v>
      </c>
      <c r="AM39" s="1">
        <v>399</v>
      </c>
      <c r="AN39" s="1">
        <v>231</v>
      </c>
      <c r="AO39" s="64"/>
      <c r="AP39" s="64"/>
      <c r="AQ39" s="64"/>
      <c r="AR39" s="57">
        <f t="shared" si="4"/>
        <v>0</v>
      </c>
      <c r="AS39" s="1"/>
    </row>
    <row r="40" spans="1:45" x14ac:dyDescent="0.25">
      <c r="A40" s="9">
        <v>39814</v>
      </c>
      <c r="B40" s="1" t="s">
        <v>36</v>
      </c>
      <c r="C40" s="1" t="s">
        <v>2</v>
      </c>
      <c r="D40" s="1" t="s">
        <v>37</v>
      </c>
      <c r="E40" s="1" t="s">
        <v>38</v>
      </c>
      <c r="F40" s="1" t="s">
        <v>39</v>
      </c>
      <c r="G40" s="17"/>
      <c r="H40" s="17"/>
      <c r="I40" s="2">
        <v>53155639</v>
      </c>
      <c r="J40" s="2">
        <v>0.09</v>
      </c>
      <c r="K40" s="2">
        <v>0.36</v>
      </c>
      <c r="L40" s="2">
        <v>0</v>
      </c>
      <c r="M40" s="4" t="s">
        <v>40</v>
      </c>
      <c r="N40" s="1"/>
      <c r="O40" s="4"/>
      <c r="P40" s="4"/>
      <c r="Q40" s="17"/>
      <c r="R40" s="2">
        <v>0</v>
      </c>
      <c r="S40" s="2">
        <v>0</v>
      </c>
      <c r="T40" s="2">
        <v>0</v>
      </c>
      <c r="U40" s="2">
        <v>0</v>
      </c>
      <c r="V40" s="1">
        <v>0</v>
      </c>
      <c r="W40" s="1">
        <f t="shared" si="0"/>
        <v>0</v>
      </c>
      <c r="X40" s="1">
        <v>0</v>
      </c>
      <c r="Y40" s="1">
        <v>0</v>
      </c>
      <c r="Z40" s="1">
        <f t="shared" si="1"/>
        <v>0</v>
      </c>
      <c r="AA40" s="4"/>
      <c r="AB40" s="57">
        <f t="shared" si="2"/>
        <v>0</v>
      </c>
      <c r="AC40" s="1"/>
      <c r="AD40" s="4"/>
      <c r="AE40" s="57">
        <f t="shared" si="3"/>
        <v>0</v>
      </c>
      <c r="AF40" s="1"/>
      <c r="AG40" s="4"/>
      <c r="AH40" s="57"/>
      <c r="AI40" s="1">
        <v>380</v>
      </c>
      <c r="AJ40" s="1">
        <v>220</v>
      </c>
      <c r="AK40" s="1">
        <v>353</v>
      </c>
      <c r="AL40" s="1">
        <v>204</v>
      </c>
      <c r="AM40" s="1">
        <v>399</v>
      </c>
      <c r="AN40" s="1">
        <v>231</v>
      </c>
      <c r="AO40" s="64"/>
      <c r="AP40" s="64"/>
      <c r="AQ40" s="64"/>
      <c r="AR40" s="57">
        <f t="shared" si="4"/>
        <v>0</v>
      </c>
      <c r="AS40" s="1"/>
    </row>
    <row r="41" spans="1:45" x14ac:dyDescent="0.25">
      <c r="A41" s="9">
        <v>39845</v>
      </c>
      <c r="B41" s="1" t="s">
        <v>36</v>
      </c>
      <c r="C41" s="1" t="s">
        <v>2</v>
      </c>
      <c r="D41" s="1" t="s">
        <v>37</v>
      </c>
      <c r="E41" s="1" t="s">
        <v>38</v>
      </c>
      <c r="F41" s="1" t="s">
        <v>39</v>
      </c>
      <c r="G41" s="17"/>
      <c r="H41" s="17"/>
      <c r="I41" s="2">
        <v>53155639</v>
      </c>
      <c r="J41" s="2">
        <v>0.09</v>
      </c>
      <c r="K41" s="2">
        <v>0.36</v>
      </c>
      <c r="L41" s="2">
        <v>0</v>
      </c>
      <c r="M41" s="4" t="s">
        <v>40</v>
      </c>
      <c r="N41" s="1"/>
      <c r="O41" s="4"/>
      <c r="P41" s="4"/>
      <c r="Q41" s="17"/>
      <c r="R41" s="2">
        <v>0</v>
      </c>
      <c r="S41" s="2">
        <v>0</v>
      </c>
      <c r="T41" s="2">
        <v>0</v>
      </c>
      <c r="U41" s="2">
        <v>0</v>
      </c>
      <c r="V41" s="1">
        <v>0</v>
      </c>
      <c r="W41" s="1">
        <f t="shared" si="0"/>
        <v>0</v>
      </c>
      <c r="X41" s="1">
        <v>0</v>
      </c>
      <c r="Y41" s="1">
        <v>0</v>
      </c>
      <c r="Z41" s="1">
        <f t="shared" si="1"/>
        <v>0</v>
      </c>
      <c r="AA41" s="4"/>
      <c r="AB41" s="57">
        <f t="shared" si="2"/>
        <v>0</v>
      </c>
      <c r="AC41" s="1"/>
      <c r="AD41" s="4"/>
      <c r="AE41" s="57">
        <f t="shared" si="3"/>
        <v>0</v>
      </c>
      <c r="AF41" s="1"/>
      <c r="AG41" s="4"/>
      <c r="AH41" s="57"/>
      <c r="AI41" s="1">
        <v>380</v>
      </c>
      <c r="AJ41" s="1">
        <v>220</v>
      </c>
      <c r="AK41" s="1">
        <v>353</v>
      </c>
      <c r="AL41" s="1">
        <v>204</v>
      </c>
      <c r="AM41" s="1">
        <v>399</v>
      </c>
      <c r="AN41" s="1">
        <v>231</v>
      </c>
      <c r="AO41" s="64"/>
      <c r="AP41" s="64"/>
      <c r="AQ41" s="64"/>
      <c r="AR41" s="57">
        <f t="shared" si="4"/>
        <v>0</v>
      </c>
      <c r="AS41" s="1"/>
    </row>
    <row r="42" spans="1:45" x14ac:dyDescent="0.25">
      <c r="A42" s="9">
        <v>39873</v>
      </c>
      <c r="B42" s="1" t="s">
        <v>36</v>
      </c>
      <c r="C42" s="1" t="s">
        <v>2</v>
      </c>
      <c r="D42" s="1" t="s">
        <v>37</v>
      </c>
      <c r="E42" s="1" t="s">
        <v>38</v>
      </c>
      <c r="F42" s="1" t="s">
        <v>39</v>
      </c>
      <c r="G42" s="17"/>
      <c r="H42" s="17"/>
      <c r="I42" s="2">
        <v>53155639</v>
      </c>
      <c r="J42" s="2">
        <v>0.09</v>
      </c>
      <c r="K42" s="2">
        <v>0.36</v>
      </c>
      <c r="L42" s="2">
        <v>0</v>
      </c>
      <c r="M42" s="4" t="s">
        <v>40</v>
      </c>
      <c r="N42" s="1"/>
      <c r="O42" s="4"/>
      <c r="P42" s="4"/>
      <c r="Q42" s="17"/>
      <c r="R42" s="2">
        <v>0</v>
      </c>
      <c r="S42" s="2">
        <v>0</v>
      </c>
      <c r="T42" s="2">
        <v>0</v>
      </c>
      <c r="U42" s="2">
        <v>0</v>
      </c>
      <c r="V42" s="1">
        <v>0</v>
      </c>
      <c r="W42" s="1">
        <f t="shared" si="0"/>
        <v>0</v>
      </c>
      <c r="X42" s="1">
        <v>0</v>
      </c>
      <c r="Y42" s="1">
        <v>0</v>
      </c>
      <c r="Z42" s="1">
        <f t="shared" si="1"/>
        <v>0</v>
      </c>
      <c r="AA42" s="4"/>
      <c r="AB42" s="57">
        <f t="shared" si="2"/>
        <v>0</v>
      </c>
      <c r="AC42" s="1"/>
      <c r="AD42" s="4"/>
      <c r="AE42" s="57">
        <f t="shared" si="3"/>
        <v>0</v>
      </c>
      <c r="AF42" s="1"/>
      <c r="AG42" s="4"/>
      <c r="AH42" s="57"/>
      <c r="AI42" s="1">
        <v>380</v>
      </c>
      <c r="AJ42" s="1">
        <v>220</v>
      </c>
      <c r="AK42" s="1">
        <v>353</v>
      </c>
      <c r="AL42" s="1">
        <v>204</v>
      </c>
      <c r="AM42" s="1">
        <v>399</v>
      </c>
      <c r="AN42" s="1">
        <v>231</v>
      </c>
      <c r="AO42" s="64"/>
      <c r="AP42" s="64"/>
      <c r="AQ42" s="64"/>
      <c r="AR42" s="57">
        <f t="shared" si="4"/>
        <v>0</v>
      </c>
      <c r="AS42" s="1"/>
    </row>
    <row r="43" spans="1:45" x14ac:dyDescent="0.25">
      <c r="A43" s="9">
        <v>39904</v>
      </c>
      <c r="B43" s="1" t="s">
        <v>36</v>
      </c>
      <c r="C43" s="1" t="s">
        <v>2</v>
      </c>
      <c r="D43" s="1" t="s">
        <v>37</v>
      </c>
      <c r="E43" s="1" t="s">
        <v>38</v>
      </c>
      <c r="F43" s="1" t="s">
        <v>39</v>
      </c>
      <c r="G43" s="17"/>
      <c r="H43" s="17"/>
      <c r="I43" s="2">
        <v>53155639</v>
      </c>
      <c r="J43" s="2">
        <v>0.09</v>
      </c>
      <c r="K43" s="2">
        <v>0.36</v>
      </c>
      <c r="L43" s="2">
        <v>0</v>
      </c>
      <c r="M43" s="4" t="s">
        <v>40</v>
      </c>
      <c r="N43" s="1"/>
      <c r="O43" s="4"/>
      <c r="P43" s="4"/>
      <c r="Q43" s="17"/>
      <c r="R43" s="2">
        <v>0</v>
      </c>
      <c r="S43" s="2">
        <v>0</v>
      </c>
      <c r="T43" s="2">
        <v>0</v>
      </c>
      <c r="U43" s="2">
        <v>0</v>
      </c>
      <c r="V43" s="1">
        <v>0</v>
      </c>
      <c r="W43" s="1">
        <f t="shared" si="0"/>
        <v>0</v>
      </c>
      <c r="X43" s="1">
        <v>0</v>
      </c>
      <c r="Y43" s="1">
        <v>0</v>
      </c>
      <c r="Z43" s="1">
        <f t="shared" si="1"/>
        <v>0</v>
      </c>
      <c r="AA43" s="4"/>
      <c r="AB43" s="57">
        <f t="shared" si="2"/>
        <v>0</v>
      </c>
      <c r="AC43" s="1"/>
      <c r="AD43" s="4"/>
      <c r="AE43" s="57">
        <f t="shared" si="3"/>
        <v>0</v>
      </c>
      <c r="AF43" s="1"/>
      <c r="AG43" s="4"/>
      <c r="AH43" s="57"/>
      <c r="AI43" s="1">
        <v>380</v>
      </c>
      <c r="AJ43" s="1">
        <v>220</v>
      </c>
      <c r="AK43" s="1">
        <v>353</v>
      </c>
      <c r="AL43" s="1">
        <v>204</v>
      </c>
      <c r="AM43" s="1">
        <v>399</v>
      </c>
      <c r="AN43" s="1">
        <v>231</v>
      </c>
      <c r="AO43" s="64"/>
      <c r="AP43" s="64"/>
      <c r="AQ43" s="64"/>
      <c r="AR43" s="57">
        <f t="shared" si="4"/>
        <v>0</v>
      </c>
      <c r="AS43" s="1"/>
    </row>
    <row r="44" spans="1:45" x14ac:dyDescent="0.25">
      <c r="A44" s="9">
        <v>39934</v>
      </c>
      <c r="B44" s="1" t="s">
        <v>36</v>
      </c>
      <c r="C44" s="1" t="s">
        <v>2</v>
      </c>
      <c r="D44" s="1" t="s">
        <v>37</v>
      </c>
      <c r="E44" s="1" t="s">
        <v>38</v>
      </c>
      <c r="F44" s="1" t="s">
        <v>39</v>
      </c>
      <c r="G44" s="17"/>
      <c r="H44" s="17"/>
      <c r="I44" s="2">
        <v>53155639</v>
      </c>
      <c r="J44" s="2">
        <v>0.09</v>
      </c>
      <c r="K44" s="2">
        <v>0.36</v>
      </c>
      <c r="L44" s="2">
        <v>0</v>
      </c>
      <c r="M44" s="4" t="s">
        <v>40</v>
      </c>
      <c r="N44" s="1"/>
      <c r="O44" s="4"/>
      <c r="P44" s="4"/>
      <c r="Q44" s="17"/>
      <c r="R44" s="2">
        <v>0</v>
      </c>
      <c r="S44" s="2">
        <v>0</v>
      </c>
      <c r="T44" s="2">
        <v>0</v>
      </c>
      <c r="U44" s="2">
        <v>0</v>
      </c>
      <c r="V44" s="1">
        <v>0</v>
      </c>
      <c r="W44" s="1">
        <f t="shared" si="0"/>
        <v>0</v>
      </c>
      <c r="X44" s="1">
        <v>0</v>
      </c>
      <c r="Y44" s="1">
        <v>0</v>
      </c>
      <c r="Z44" s="1">
        <f t="shared" si="1"/>
        <v>0</v>
      </c>
      <c r="AA44" s="4"/>
      <c r="AB44" s="57">
        <f t="shared" si="2"/>
        <v>0</v>
      </c>
      <c r="AC44" s="1"/>
      <c r="AD44" s="4"/>
      <c r="AE44" s="57">
        <f t="shared" si="3"/>
        <v>0</v>
      </c>
      <c r="AF44" s="1"/>
      <c r="AG44" s="4"/>
      <c r="AH44" s="57"/>
      <c r="AI44" s="1">
        <v>380</v>
      </c>
      <c r="AJ44" s="1">
        <v>220</v>
      </c>
      <c r="AK44" s="1">
        <v>353</v>
      </c>
      <c r="AL44" s="1">
        <v>204</v>
      </c>
      <c r="AM44" s="1">
        <v>399</v>
      </c>
      <c r="AN44" s="1">
        <v>231</v>
      </c>
      <c r="AO44" s="64"/>
      <c r="AP44" s="64"/>
      <c r="AQ44" s="64"/>
      <c r="AR44" s="57">
        <f t="shared" si="4"/>
        <v>0</v>
      </c>
      <c r="AS44" s="1"/>
    </row>
    <row r="45" spans="1:45" x14ac:dyDescent="0.25">
      <c r="A45" s="9">
        <v>39965</v>
      </c>
      <c r="B45" s="1" t="s">
        <v>36</v>
      </c>
      <c r="C45" s="1" t="s">
        <v>2</v>
      </c>
      <c r="D45" s="1" t="s">
        <v>37</v>
      </c>
      <c r="E45" s="1" t="s">
        <v>38</v>
      </c>
      <c r="F45" s="1" t="s">
        <v>39</v>
      </c>
      <c r="G45" s="17"/>
      <c r="H45" s="17"/>
      <c r="I45" s="2">
        <v>53155639</v>
      </c>
      <c r="J45" s="2">
        <v>0.09</v>
      </c>
      <c r="K45" s="2">
        <v>0.36</v>
      </c>
      <c r="L45" s="2">
        <v>0</v>
      </c>
      <c r="M45" s="4" t="s">
        <v>40</v>
      </c>
      <c r="N45" s="1"/>
      <c r="O45" s="4"/>
      <c r="P45" s="4"/>
      <c r="Q45" s="17"/>
      <c r="R45" s="2">
        <v>0</v>
      </c>
      <c r="S45" s="2">
        <v>0</v>
      </c>
      <c r="T45" s="2">
        <v>0</v>
      </c>
      <c r="U45" s="2">
        <v>0</v>
      </c>
      <c r="V45" s="1">
        <v>0</v>
      </c>
      <c r="W45" s="1">
        <f t="shared" si="0"/>
        <v>0</v>
      </c>
      <c r="X45" s="1">
        <v>0</v>
      </c>
      <c r="Y45" s="1">
        <v>0</v>
      </c>
      <c r="Z45" s="1">
        <f t="shared" si="1"/>
        <v>0</v>
      </c>
      <c r="AA45" s="4"/>
      <c r="AB45" s="57">
        <f t="shared" si="2"/>
        <v>0</v>
      </c>
      <c r="AC45" s="1"/>
      <c r="AD45" s="4"/>
      <c r="AE45" s="57">
        <f t="shared" si="3"/>
        <v>0</v>
      </c>
      <c r="AF45" s="1"/>
      <c r="AG45" s="4"/>
      <c r="AH45" s="57"/>
      <c r="AI45" s="1">
        <v>380</v>
      </c>
      <c r="AJ45" s="1">
        <v>220</v>
      </c>
      <c r="AK45" s="1">
        <v>353</v>
      </c>
      <c r="AL45" s="1">
        <v>204</v>
      </c>
      <c r="AM45" s="1">
        <v>399</v>
      </c>
      <c r="AN45" s="1">
        <v>231</v>
      </c>
      <c r="AO45" s="64"/>
      <c r="AP45" s="64"/>
      <c r="AQ45" s="64"/>
      <c r="AR45" s="57">
        <f t="shared" si="4"/>
        <v>0</v>
      </c>
      <c r="AS45" s="1"/>
    </row>
    <row r="46" spans="1:45" x14ac:dyDescent="0.25">
      <c r="A46" s="9">
        <v>39995</v>
      </c>
      <c r="B46" s="1" t="s">
        <v>36</v>
      </c>
      <c r="C46" s="1" t="s">
        <v>2</v>
      </c>
      <c r="D46" s="1" t="s">
        <v>37</v>
      </c>
      <c r="E46" s="1" t="s">
        <v>38</v>
      </c>
      <c r="F46" s="1" t="s">
        <v>39</v>
      </c>
      <c r="G46" s="17"/>
      <c r="H46" s="17"/>
      <c r="I46" s="2">
        <v>53155639</v>
      </c>
      <c r="J46" s="2">
        <v>0.09</v>
      </c>
      <c r="K46" s="2">
        <v>0.36</v>
      </c>
      <c r="L46" s="2">
        <v>0</v>
      </c>
      <c r="M46" s="4" t="s">
        <v>40</v>
      </c>
      <c r="N46" s="1"/>
      <c r="O46" s="4"/>
      <c r="P46" s="4"/>
      <c r="Q46" s="17"/>
      <c r="R46" s="2">
        <v>0</v>
      </c>
      <c r="S46" s="2">
        <v>0</v>
      </c>
      <c r="T46" s="2">
        <v>0</v>
      </c>
      <c r="U46" s="2">
        <v>0</v>
      </c>
      <c r="V46" s="1">
        <v>0</v>
      </c>
      <c r="W46" s="1">
        <f t="shared" si="0"/>
        <v>0</v>
      </c>
      <c r="X46" s="1">
        <v>0</v>
      </c>
      <c r="Y46" s="1">
        <v>0</v>
      </c>
      <c r="Z46" s="1">
        <f t="shared" si="1"/>
        <v>0</v>
      </c>
      <c r="AA46" s="4"/>
      <c r="AB46" s="57">
        <f t="shared" si="2"/>
        <v>0</v>
      </c>
      <c r="AC46" s="1"/>
      <c r="AD46" s="4"/>
      <c r="AE46" s="57">
        <f t="shared" si="3"/>
        <v>0</v>
      </c>
      <c r="AF46" s="1"/>
      <c r="AG46" s="4"/>
      <c r="AH46" s="57"/>
      <c r="AI46" s="1">
        <v>380</v>
      </c>
      <c r="AJ46" s="1">
        <v>220</v>
      </c>
      <c r="AK46" s="1">
        <v>353</v>
      </c>
      <c r="AL46" s="1">
        <v>204</v>
      </c>
      <c r="AM46" s="1">
        <v>399</v>
      </c>
      <c r="AN46" s="1">
        <v>231</v>
      </c>
      <c r="AO46" s="64"/>
      <c r="AP46" s="64"/>
      <c r="AQ46" s="64"/>
      <c r="AR46" s="57">
        <f t="shared" si="4"/>
        <v>0</v>
      </c>
      <c r="AS46" s="1"/>
    </row>
    <row r="47" spans="1:45" x14ac:dyDescent="0.25">
      <c r="A47" s="9">
        <v>40026</v>
      </c>
      <c r="B47" s="1" t="s">
        <v>36</v>
      </c>
      <c r="C47" s="1" t="s">
        <v>2</v>
      </c>
      <c r="D47" s="1" t="s">
        <v>37</v>
      </c>
      <c r="E47" s="1" t="s">
        <v>38</v>
      </c>
      <c r="F47" s="1" t="s">
        <v>39</v>
      </c>
      <c r="G47" s="17"/>
      <c r="H47" s="17"/>
      <c r="I47" s="2">
        <v>53155639</v>
      </c>
      <c r="J47" s="2">
        <v>0.09</v>
      </c>
      <c r="K47" s="2">
        <v>0.36</v>
      </c>
      <c r="L47" s="2">
        <v>0</v>
      </c>
      <c r="M47" s="4" t="s">
        <v>40</v>
      </c>
      <c r="N47" s="1"/>
      <c r="O47" s="4"/>
      <c r="P47" s="4"/>
      <c r="Q47" s="17"/>
      <c r="R47" s="2">
        <v>0</v>
      </c>
      <c r="S47" s="2">
        <v>0</v>
      </c>
      <c r="T47" s="2">
        <v>0</v>
      </c>
      <c r="U47" s="2">
        <v>0</v>
      </c>
      <c r="V47" s="1">
        <v>0</v>
      </c>
      <c r="W47" s="1">
        <f t="shared" si="0"/>
        <v>0</v>
      </c>
      <c r="X47" s="1">
        <v>0</v>
      </c>
      <c r="Y47" s="1">
        <v>0</v>
      </c>
      <c r="Z47" s="1">
        <f t="shared" si="1"/>
        <v>0</v>
      </c>
      <c r="AA47" s="4"/>
      <c r="AB47" s="57">
        <f t="shared" si="2"/>
        <v>0</v>
      </c>
      <c r="AC47" s="1"/>
      <c r="AD47" s="4"/>
      <c r="AE47" s="57">
        <f t="shared" si="3"/>
        <v>0</v>
      </c>
      <c r="AF47" s="1"/>
      <c r="AG47" s="4"/>
      <c r="AH47" s="57"/>
      <c r="AI47" s="1">
        <v>380</v>
      </c>
      <c r="AJ47" s="1">
        <v>220</v>
      </c>
      <c r="AK47" s="1">
        <v>353</v>
      </c>
      <c r="AL47" s="1">
        <v>204</v>
      </c>
      <c r="AM47" s="1">
        <v>399</v>
      </c>
      <c r="AN47" s="1">
        <v>231</v>
      </c>
      <c r="AO47" s="64"/>
      <c r="AP47" s="64"/>
      <c r="AQ47" s="64"/>
      <c r="AR47" s="57">
        <f t="shared" si="4"/>
        <v>0</v>
      </c>
      <c r="AS47" s="1"/>
    </row>
    <row r="48" spans="1:45" x14ac:dyDescent="0.25">
      <c r="A48" s="9">
        <v>40057</v>
      </c>
      <c r="B48" s="1" t="s">
        <v>36</v>
      </c>
      <c r="C48" s="1" t="s">
        <v>2</v>
      </c>
      <c r="D48" s="1" t="s">
        <v>37</v>
      </c>
      <c r="E48" s="1" t="s">
        <v>38</v>
      </c>
      <c r="F48" s="1" t="s">
        <v>39</v>
      </c>
      <c r="G48" s="17"/>
      <c r="H48" s="17"/>
      <c r="I48" s="2">
        <v>53155639</v>
      </c>
      <c r="J48" s="2">
        <v>0.09</v>
      </c>
      <c r="K48" s="2">
        <v>0.36</v>
      </c>
      <c r="L48" s="2">
        <v>0</v>
      </c>
      <c r="M48" s="4" t="s">
        <v>40</v>
      </c>
      <c r="N48" s="1"/>
      <c r="O48" s="4"/>
      <c r="P48" s="4"/>
      <c r="Q48" s="17"/>
      <c r="R48" s="2">
        <v>0</v>
      </c>
      <c r="S48" s="2">
        <v>0</v>
      </c>
      <c r="T48" s="2">
        <v>0</v>
      </c>
      <c r="U48" s="2">
        <v>0</v>
      </c>
      <c r="V48" s="1">
        <v>0</v>
      </c>
      <c r="W48" s="1">
        <f t="shared" si="0"/>
        <v>0</v>
      </c>
      <c r="X48" s="1">
        <v>0</v>
      </c>
      <c r="Y48" s="1">
        <v>0</v>
      </c>
      <c r="Z48" s="1">
        <f t="shared" si="1"/>
        <v>0</v>
      </c>
      <c r="AA48" s="4"/>
      <c r="AB48" s="57">
        <f t="shared" si="2"/>
        <v>0</v>
      </c>
      <c r="AC48" s="1"/>
      <c r="AD48" s="4"/>
      <c r="AE48" s="57">
        <f t="shared" si="3"/>
        <v>0</v>
      </c>
      <c r="AF48" s="1"/>
      <c r="AG48" s="4"/>
      <c r="AH48" s="57"/>
      <c r="AI48" s="1">
        <v>380</v>
      </c>
      <c r="AJ48" s="1">
        <v>220</v>
      </c>
      <c r="AK48" s="1">
        <v>353</v>
      </c>
      <c r="AL48" s="1">
        <v>204</v>
      </c>
      <c r="AM48" s="1">
        <v>399</v>
      </c>
      <c r="AN48" s="1">
        <v>231</v>
      </c>
      <c r="AO48" s="64"/>
      <c r="AP48" s="64"/>
      <c r="AQ48" s="64"/>
      <c r="AR48" s="57">
        <f t="shared" si="4"/>
        <v>0</v>
      </c>
      <c r="AS48" s="1"/>
    </row>
    <row r="49" spans="1:45" x14ac:dyDescent="0.25">
      <c r="A49" s="9">
        <v>40087</v>
      </c>
      <c r="B49" s="1" t="s">
        <v>36</v>
      </c>
      <c r="C49" s="1" t="s">
        <v>2</v>
      </c>
      <c r="D49" s="1" t="s">
        <v>37</v>
      </c>
      <c r="E49" s="1" t="s">
        <v>38</v>
      </c>
      <c r="F49" s="1" t="s">
        <v>39</v>
      </c>
      <c r="G49" s="17"/>
      <c r="H49" s="17"/>
      <c r="I49" s="2">
        <v>53155639</v>
      </c>
      <c r="J49" s="2">
        <v>0.09</v>
      </c>
      <c r="K49" s="2">
        <v>0.36</v>
      </c>
      <c r="L49" s="2">
        <v>0</v>
      </c>
      <c r="M49" s="4" t="s">
        <v>40</v>
      </c>
      <c r="N49" s="1"/>
      <c r="O49" s="4"/>
      <c r="P49" s="4"/>
      <c r="Q49" s="17"/>
      <c r="R49" s="2">
        <v>0</v>
      </c>
      <c r="S49" s="2">
        <v>0</v>
      </c>
      <c r="T49" s="2">
        <v>0</v>
      </c>
      <c r="U49" s="2">
        <v>0</v>
      </c>
      <c r="V49" s="1">
        <v>0</v>
      </c>
      <c r="W49" s="1">
        <f t="shared" si="0"/>
        <v>0</v>
      </c>
      <c r="X49" s="1">
        <v>0</v>
      </c>
      <c r="Y49" s="1">
        <v>0</v>
      </c>
      <c r="Z49" s="1">
        <f t="shared" si="1"/>
        <v>0</v>
      </c>
      <c r="AA49" s="4"/>
      <c r="AB49" s="57">
        <f t="shared" si="2"/>
        <v>0</v>
      </c>
      <c r="AC49" s="1"/>
      <c r="AD49" s="4"/>
      <c r="AE49" s="57">
        <f t="shared" si="3"/>
        <v>0</v>
      </c>
      <c r="AF49" s="1"/>
      <c r="AG49" s="4"/>
      <c r="AH49" s="57"/>
      <c r="AI49" s="1">
        <v>380</v>
      </c>
      <c r="AJ49" s="1">
        <v>220</v>
      </c>
      <c r="AK49" s="1">
        <v>353</v>
      </c>
      <c r="AL49" s="1">
        <v>204</v>
      </c>
      <c r="AM49" s="1">
        <v>399</v>
      </c>
      <c r="AN49" s="1">
        <v>231</v>
      </c>
      <c r="AO49" s="64"/>
      <c r="AP49" s="64"/>
      <c r="AQ49" s="64"/>
      <c r="AR49" s="57">
        <f t="shared" si="4"/>
        <v>0</v>
      </c>
      <c r="AS49" s="1"/>
    </row>
    <row r="50" spans="1:45" x14ac:dyDescent="0.25">
      <c r="A50" s="9">
        <v>40118</v>
      </c>
      <c r="B50" s="1" t="s">
        <v>36</v>
      </c>
      <c r="C50" s="1" t="s">
        <v>2</v>
      </c>
      <c r="D50" s="1" t="s">
        <v>37</v>
      </c>
      <c r="E50" s="1" t="s">
        <v>38</v>
      </c>
      <c r="F50" s="1" t="s">
        <v>39</v>
      </c>
      <c r="G50" s="17"/>
      <c r="H50" s="17"/>
      <c r="I50" s="2">
        <v>53155639</v>
      </c>
      <c r="J50" s="2">
        <v>0.09</v>
      </c>
      <c r="K50" s="2">
        <v>0.36</v>
      </c>
      <c r="L50" s="2">
        <v>0</v>
      </c>
      <c r="M50" s="4" t="s">
        <v>40</v>
      </c>
      <c r="N50" s="1"/>
      <c r="O50" s="4"/>
      <c r="P50" s="4"/>
      <c r="Q50" s="17"/>
      <c r="R50" s="2">
        <v>0</v>
      </c>
      <c r="S50" s="2">
        <v>0</v>
      </c>
      <c r="T50" s="2">
        <v>0</v>
      </c>
      <c r="U50" s="2">
        <v>0</v>
      </c>
      <c r="V50" s="1">
        <v>0</v>
      </c>
      <c r="W50" s="1">
        <f t="shared" si="0"/>
        <v>0</v>
      </c>
      <c r="X50" s="1">
        <v>0</v>
      </c>
      <c r="Y50" s="1">
        <v>0</v>
      </c>
      <c r="Z50" s="1">
        <f t="shared" si="1"/>
        <v>0</v>
      </c>
      <c r="AA50" s="4"/>
      <c r="AB50" s="57">
        <f t="shared" si="2"/>
        <v>0</v>
      </c>
      <c r="AC50" s="1"/>
      <c r="AD50" s="4"/>
      <c r="AE50" s="57">
        <f t="shared" si="3"/>
        <v>0</v>
      </c>
      <c r="AF50" s="1"/>
      <c r="AG50" s="4"/>
      <c r="AH50" s="57"/>
      <c r="AI50" s="1">
        <v>380</v>
      </c>
      <c r="AJ50" s="1">
        <v>220</v>
      </c>
      <c r="AK50" s="1">
        <v>353</v>
      </c>
      <c r="AL50" s="1">
        <v>204</v>
      </c>
      <c r="AM50" s="1">
        <v>399</v>
      </c>
      <c r="AN50" s="1">
        <v>231</v>
      </c>
      <c r="AO50" s="64"/>
      <c r="AP50" s="64"/>
      <c r="AQ50" s="64"/>
      <c r="AR50" s="57">
        <f t="shared" si="4"/>
        <v>0</v>
      </c>
      <c r="AS50" s="1"/>
    </row>
    <row r="51" spans="1:45" x14ac:dyDescent="0.25">
      <c r="A51" s="9">
        <v>40148</v>
      </c>
      <c r="B51" s="1" t="s">
        <v>36</v>
      </c>
      <c r="C51" s="1" t="s">
        <v>2</v>
      </c>
      <c r="D51" s="1" t="s">
        <v>37</v>
      </c>
      <c r="E51" s="1" t="s">
        <v>38</v>
      </c>
      <c r="F51" s="1" t="s">
        <v>39</v>
      </c>
      <c r="G51" s="17"/>
      <c r="H51" s="17"/>
      <c r="I51" s="2">
        <v>53155639</v>
      </c>
      <c r="J51" s="2">
        <v>0.09</v>
      </c>
      <c r="K51" s="2">
        <v>0.36</v>
      </c>
      <c r="L51" s="2">
        <v>0</v>
      </c>
      <c r="M51" s="4" t="s">
        <v>40</v>
      </c>
      <c r="N51" s="1"/>
      <c r="O51" s="4"/>
      <c r="P51" s="4"/>
      <c r="Q51" s="17"/>
      <c r="R51" s="2">
        <v>0</v>
      </c>
      <c r="S51" s="2">
        <v>0</v>
      </c>
      <c r="T51" s="2">
        <v>0</v>
      </c>
      <c r="U51" s="2">
        <v>0</v>
      </c>
      <c r="V51" s="1">
        <v>0</v>
      </c>
      <c r="W51" s="1">
        <f t="shared" si="0"/>
        <v>0</v>
      </c>
      <c r="X51" s="1">
        <v>0</v>
      </c>
      <c r="Y51" s="1">
        <v>0</v>
      </c>
      <c r="Z51" s="1">
        <f t="shared" si="1"/>
        <v>0</v>
      </c>
      <c r="AA51" s="4"/>
      <c r="AB51" s="57">
        <f t="shared" si="2"/>
        <v>0</v>
      </c>
      <c r="AC51" s="1"/>
      <c r="AD51" s="4"/>
      <c r="AE51" s="57">
        <f t="shared" si="3"/>
        <v>0</v>
      </c>
      <c r="AF51" s="1"/>
      <c r="AG51" s="4"/>
      <c r="AH51" s="57"/>
      <c r="AI51" s="1">
        <v>380</v>
      </c>
      <c r="AJ51" s="1">
        <v>220</v>
      </c>
      <c r="AK51" s="1">
        <v>353</v>
      </c>
      <c r="AL51" s="1">
        <v>204</v>
      </c>
      <c r="AM51" s="1">
        <v>399</v>
      </c>
      <c r="AN51" s="1">
        <v>231</v>
      </c>
      <c r="AO51" s="64"/>
      <c r="AP51" s="64"/>
      <c r="AQ51" s="64"/>
      <c r="AR51" s="57">
        <f t="shared" si="4"/>
        <v>0</v>
      </c>
      <c r="AS51" s="1"/>
    </row>
    <row r="52" spans="1:45" x14ac:dyDescent="0.25">
      <c r="A52" s="9">
        <v>40179</v>
      </c>
      <c r="B52" s="1" t="s">
        <v>36</v>
      </c>
      <c r="C52" s="1" t="s">
        <v>2</v>
      </c>
      <c r="D52" s="1" t="s">
        <v>37</v>
      </c>
      <c r="E52" s="1" t="s">
        <v>38</v>
      </c>
      <c r="F52" s="1" t="s">
        <v>39</v>
      </c>
      <c r="G52" s="17"/>
      <c r="H52" s="17"/>
      <c r="I52" s="2">
        <v>53155639</v>
      </c>
      <c r="J52" s="2">
        <v>0.09</v>
      </c>
      <c r="K52" s="2">
        <v>0.36</v>
      </c>
      <c r="L52" s="2">
        <v>0</v>
      </c>
      <c r="M52" s="4" t="s">
        <v>40</v>
      </c>
      <c r="N52" s="1"/>
      <c r="O52" s="4"/>
      <c r="P52" s="4"/>
      <c r="Q52" s="17"/>
      <c r="R52" s="2">
        <v>0</v>
      </c>
      <c r="S52" s="2">
        <v>0</v>
      </c>
      <c r="T52" s="2">
        <v>0</v>
      </c>
      <c r="U52" s="2">
        <v>0</v>
      </c>
      <c r="V52" s="1">
        <v>0</v>
      </c>
      <c r="W52" s="1">
        <f t="shared" si="0"/>
        <v>0</v>
      </c>
      <c r="X52" s="1">
        <v>0</v>
      </c>
      <c r="Y52" s="1">
        <v>0</v>
      </c>
      <c r="Z52" s="1">
        <f t="shared" si="1"/>
        <v>0</v>
      </c>
      <c r="AA52" s="4"/>
      <c r="AB52" s="57">
        <f t="shared" si="2"/>
        <v>0</v>
      </c>
      <c r="AC52" s="1"/>
      <c r="AD52" s="4"/>
      <c r="AE52" s="57">
        <f t="shared" si="3"/>
        <v>0</v>
      </c>
      <c r="AF52" s="1"/>
      <c r="AG52" s="4"/>
      <c r="AH52" s="57"/>
      <c r="AI52" s="1">
        <v>380</v>
      </c>
      <c r="AJ52" s="1">
        <v>220</v>
      </c>
      <c r="AK52" s="1">
        <v>353</v>
      </c>
      <c r="AL52" s="1">
        <v>204</v>
      </c>
      <c r="AM52" s="1">
        <v>399</v>
      </c>
      <c r="AN52" s="1">
        <v>231</v>
      </c>
      <c r="AO52" s="64"/>
      <c r="AP52" s="64"/>
      <c r="AQ52" s="64"/>
      <c r="AR52" s="57">
        <f t="shared" si="4"/>
        <v>0</v>
      </c>
      <c r="AS52" s="1"/>
    </row>
    <row r="53" spans="1:45" x14ac:dyDescent="0.25">
      <c r="A53" s="9">
        <v>40210</v>
      </c>
      <c r="B53" s="1" t="s">
        <v>36</v>
      </c>
      <c r="C53" s="1" t="s">
        <v>2</v>
      </c>
      <c r="D53" s="1" t="s">
        <v>37</v>
      </c>
      <c r="E53" s="1" t="s">
        <v>38</v>
      </c>
      <c r="F53" s="1" t="s">
        <v>39</v>
      </c>
      <c r="G53" s="17"/>
      <c r="H53" s="17"/>
      <c r="I53" s="2">
        <v>53155639</v>
      </c>
      <c r="J53" s="2">
        <v>0.09</v>
      </c>
      <c r="K53" s="2">
        <v>0.36</v>
      </c>
      <c r="L53" s="2">
        <v>0</v>
      </c>
      <c r="M53" s="4" t="s">
        <v>40</v>
      </c>
      <c r="N53" s="1"/>
      <c r="O53" s="4"/>
      <c r="P53" s="4"/>
      <c r="Q53" s="17"/>
      <c r="R53" s="2">
        <v>0</v>
      </c>
      <c r="S53" s="2">
        <v>0</v>
      </c>
      <c r="T53" s="2">
        <v>0</v>
      </c>
      <c r="U53" s="2">
        <v>0</v>
      </c>
      <c r="V53" s="1">
        <v>0</v>
      </c>
      <c r="W53" s="1">
        <f t="shared" si="0"/>
        <v>0</v>
      </c>
      <c r="X53" s="1">
        <v>0</v>
      </c>
      <c r="Y53" s="1">
        <v>0</v>
      </c>
      <c r="Z53" s="1">
        <f t="shared" si="1"/>
        <v>0</v>
      </c>
      <c r="AA53" s="4"/>
      <c r="AB53" s="57">
        <f t="shared" si="2"/>
        <v>0</v>
      </c>
      <c r="AC53" s="1"/>
      <c r="AD53" s="4"/>
      <c r="AE53" s="57">
        <f t="shared" si="3"/>
        <v>0</v>
      </c>
      <c r="AF53" s="1"/>
      <c r="AG53" s="4"/>
      <c r="AH53" s="57"/>
      <c r="AI53" s="1">
        <v>380</v>
      </c>
      <c r="AJ53" s="1">
        <v>220</v>
      </c>
      <c r="AK53" s="1">
        <v>353</v>
      </c>
      <c r="AL53" s="1">
        <v>204</v>
      </c>
      <c r="AM53" s="1">
        <v>399</v>
      </c>
      <c r="AN53" s="1">
        <v>231</v>
      </c>
      <c r="AO53" s="64"/>
      <c r="AP53" s="64"/>
      <c r="AQ53" s="64"/>
      <c r="AR53" s="57">
        <f t="shared" si="4"/>
        <v>0</v>
      </c>
      <c r="AS53" s="1"/>
    </row>
    <row r="54" spans="1:45" x14ac:dyDescent="0.25">
      <c r="A54" s="9">
        <v>40238</v>
      </c>
      <c r="B54" s="1" t="s">
        <v>36</v>
      </c>
      <c r="C54" s="1" t="s">
        <v>2</v>
      </c>
      <c r="D54" s="1" t="s">
        <v>37</v>
      </c>
      <c r="E54" s="1" t="s">
        <v>38</v>
      </c>
      <c r="F54" s="1" t="s">
        <v>39</v>
      </c>
      <c r="G54" s="17"/>
      <c r="H54" s="17"/>
      <c r="I54" s="2">
        <v>53155639</v>
      </c>
      <c r="J54" s="2">
        <v>0.09</v>
      </c>
      <c r="K54" s="2">
        <v>0.36</v>
      </c>
      <c r="L54" s="2">
        <v>0</v>
      </c>
      <c r="M54" s="4" t="s">
        <v>40</v>
      </c>
      <c r="N54" s="1"/>
      <c r="O54" s="4"/>
      <c r="P54" s="4"/>
      <c r="Q54" s="17"/>
      <c r="R54" s="2">
        <v>0</v>
      </c>
      <c r="S54" s="2">
        <v>0</v>
      </c>
      <c r="T54" s="2">
        <v>0</v>
      </c>
      <c r="U54" s="2">
        <v>0</v>
      </c>
      <c r="V54" s="1">
        <v>0</v>
      </c>
      <c r="W54" s="1">
        <f t="shared" si="0"/>
        <v>0</v>
      </c>
      <c r="X54" s="1">
        <v>0</v>
      </c>
      <c r="Y54" s="1">
        <v>0</v>
      </c>
      <c r="Z54" s="1">
        <f t="shared" si="1"/>
        <v>0</v>
      </c>
      <c r="AA54" s="4"/>
      <c r="AB54" s="57">
        <f t="shared" si="2"/>
        <v>0</v>
      </c>
      <c r="AC54" s="1"/>
      <c r="AD54" s="4"/>
      <c r="AE54" s="57">
        <f t="shared" si="3"/>
        <v>0</v>
      </c>
      <c r="AF54" s="1"/>
      <c r="AG54" s="4"/>
      <c r="AH54" s="57"/>
      <c r="AI54" s="1">
        <v>380</v>
      </c>
      <c r="AJ54" s="1">
        <v>220</v>
      </c>
      <c r="AK54" s="1">
        <v>353</v>
      </c>
      <c r="AL54" s="1">
        <v>204</v>
      </c>
      <c r="AM54" s="1">
        <v>399</v>
      </c>
      <c r="AN54" s="1">
        <v>231</v>
      </c>
      <c r="AO54" s="64"/>
      <c r="AP54" s="64"/>
      <c r="AQ54" s="64"/>
      <c r="AR54" s="57">
        <f t="shared" si="4"/>
        <v>0</v>
      </c>
      <c r="AS54" s="1"/>
    </row>
    <row r="55" spans="1:45" x14ac:dyDescent="0.25">
      <c r="A55" s="9">
        <v>40269</v>
      </c>
      <c r="B55" s="1" t="s">
        <v>36</v>
      </c>
      <c r="C55" s="1" t="s">
        <v>2</v>
      </c>
      <c r="D55" s="1" t="s">
        <v>37</v>
      </c>
      <c r="E55" s="1" t="s">
        <v>38</v>
      </c>
      <c r="F55" s="1" t="s">
        <v>39</v>
      </c>
      <c r="G55" s="17"/>
      <c r="H55" s="17"/>
      <c r="I55" s="2">
        <v>53155639</v>
      </c>
      <c r="J55" s="2">
        <v>0.09</v>
      </c>
      <c r="K55" s="2">
        <v>0.36</v>
      </c>
      <c r="L55" s="2">
        <v>0</v>
      </c>
      <c r="M55" s="4" t="s">
        <v>40</v>
      </c>
      <c r="N55" s="1"/>
      <c r="O55" s="4"/>
      <c r="P55" s="4"/>
      <c r="Q55" s="17"/>
      <c r="R55" s="2">
        <v>0</v>
      </c>
      <c r="S55" s="2">
        <v>0</v>
      </c>
      <c r="T55" s="2">
        <v>0</v>
      </c>
      <c r="U55" s="2">
        <v>0</v>
      </c>
      <c r="V55" s="1">
        <v>0</v>
      </c>
      <c r="W55" s="1">
        <f t="shared" si="0"/>
        <v>0</v>
      </c>
      <c r="X55" s="1">
        <v>0</v>
      </c>
      <c r="Y55" s="1">
        <v>0</v>
      </c>
      <c r="Z55" s="1">
        <f t="shared" si="1"/>
        <v>0</v>
      </c>
      <c r="AA55" s="4"/>
      <c r="AB55" s="57">
        <f t="shared" si="2"/>
        <v>0</v>
      </c>
      <c r="AC55" s="1"/>
      <c r="AD55" s="4"/>
      <c r="AE55" s="57">
        <f t="shared" si="3"/>
        <v>0</v>
      </c>
      <c r="AF55" s="1"/>
      <c r="AG55" s="4"/>
      <c r="AH55" s="57"/>
      <c r="AI55" s="1">
        <v>380</v>
      </c>
      <c r="AJ55" s="1">
        <v>220</v>
      </c>
      <c r="AK55" s="1">
        <v>353</v>
      </c>
      <c r="AL55" s="1">
        <v>204</v>
      </c>
      <c r="AM55" s="1">
        <v>399</v>
      </c>
      <c r="AN55" s="1">
        <v>231</v>
      </c>
      <c r="AO55" s="64"/>
      <c r="AP55" s="64"/>
      <c r="AQ55" s="64"/>
      <c r="AR55" s="57">
        <f t="shared" si="4"/>
        <v>0</v>
      </c>
      <c r="AS55" s="1"/>
    </row>
    <row r="56" spans="1:45" x14ac:dyDescent="0.25">
      <c r="A56" s="9">
        <v>40299</v>
      </c>
      <c r="B56" s="1" t="s">
        <v>36</v>
      </c>
      <c r="C56" s="1" t="s">
        <v>2</v>
      </c>
      <c r="D56" s="1" t="s">
        <v>37</v>
      </c>
      <c r="E56" s="1" t="s">
        <v>38</v>
      </c>
      <c r="F56" s="1" t="s">
        <v>39</v>
      </c>
      <c r="G56" s="17"/>
      <c r="H56" s="17"/>
      <c r="I56" s="2">
        <v>53155639</v>
      </c>
      <c r="J56" s="2">
        <v>0.09</v>
      </c>
      <c r="K56" s="2">
        <v>0.36</v>
      </c>
      <c r="L56" s="2">
        <v>0</v>
      </c>
      <c r="M56" s="4" t="s">
        <v>40</v>
      </c>
      <c r="N56" s="1"/>
      <c r="O56" s="4"/>
      <c r="P56" s="4"/>
      <c r="Q56" s="17"/>
      <c r="R56" s="2">
        <v>0</v>
      </c>
      <c r="S56" s="2">
        <v>0</v>
      </c>
      <c r="T56" s="2">
        <v>0</v>
      </c>
      <c r="U56" s="2">
        <v>0</v>
      </c>
      <c r="V56" s="1">
        <v>0</v>
      </c>
      <c r="W56" s="1">
        <f t="shared" si="0"/>
        <v>0</v>
      </c>
      <c r="X56" s="1">
        <v>0</v>
      </c>
      <c r="Y56" s="1">
        <v>0</v>
      </c>
      <c r="Z56" s="1">
        <f t="shared" si="1"/>
        <v>0</v>
      </c>
      <c r="AA56" s="4"/>
      <c r="AB56" s="57">
        <f t="shared" si="2"/>
        <v>0</v>
      </c>
      <c r="AC56" s="1"/>
      <c r="AD56" s="4"/>
      <c r="AE56" s="57">
        <f t="shared" si="3"/>
        <v>0</v>
      </c>
      <c r="AF56" s="1"/>
      <c r="AG56" s="4"/>
      <c r="AH56" s="57"/>
      <c r="AI56" s="1">
        <v>380</v>
      </c>
      <c r="AJ56" s="1">
        <v>220</v>
      </c>
      <c r="AK56" s="1">
        <v>353</v>
      </c>
      <c r="AL56" s="1">
        <v>204</v>
      </c>
      <c r="AM56" s="1">
        <v>399</v>
      </c>
      <c r="AN56" s="1">
        <v>231</v>
      </c>
      <c r="AO56" s="64"/>
      <c r="AP56" s="64"/>
      <c r="AQ56" s="64"/>
      <c r="AR56" s="57">
        <f t="shared" si="4"/>
        <v>0</v>
      </c>
      <c r="AS56" s="1"/>
    </row>
    <row r="57" spans="1:45" x14ac:dyDescent="0.25">
      <c r="A57" s="9">
        <v>40330</v>
      </c>
      <c r="B57" s="1" t="s">
        <v>36</v>
      </c>
      <c r="C57" s="1" t="s">
        <v>2</v>
      </c>
      <c r="D57" s="1" t="s">
        <v>37</v>
      </c>
      <c r="E57" s="1" t="s">
        <v>38</v>
      </c>
      <c r="F57" s="1" t="s">
        <v>39</v>
      </c>
      <c r="G57" s="17"/>
      <c r="H57" s="17"/>
      <c r="I57" s="2">
        <v>53155639</v>
      </c>
      <c r="J57" s="2">
        <v>0.09</v>
      </c>
      <c r="K57" s="2">
        <v>0.36</v>
      </c>
      <c r="L57" s="2">
        <v>0</v>
      </c>
      <c r="M57" s="4" t="s">
        <v>40</v>
      </c>
      <c r="N57" s="1"/>
      <c r="O57" s="4"/>
      <c r="P57" s="4"/>
      <c r="Q57" s="17"/>
      <c r="R57" s="2">
        <v>0</v>
      </c>
      <c r="S57" s="2">
        <v>0</v>
      </c>
      <c r="T57" s="2">
        <v>0</v>
      </c>
      <c r="U57" s="2">
        <v>0</v>
      </c>
      <c r="V57" s="1">
        <v>0</v>
      </c>
      <c r="W57" s="1">
        <f t="shared" si="0"/>
        <v>0</v>
      </c>
      <c r="X57" s="1">
        <v>0</v>
      </c>
      <c r="Y57" s="1">
        <v>0</v>
      </c>
      <c r="Z57" s="1">
        <f t="shared" si="1"/>
        <v>0</v>
      </c>
      <c r="AA57" s="4"/>
      <c r="AB57" s="57">
        <f t="shared" si="2"/>
        <v>0</v>
      </c>
      <c r="AC57" s="1"/>
      <c r="AD57" s="4"/>
      <c r="AE57" s="57">
        <f t="shared" si="3"/>
        <v>0</v>
      </c>
      <c r="AF57" s="1"/>
      <c r="AG57" s="4"/>
      <c r="AH57" s="57"/>
      <c r="AI57" s="1">
        <v>380</v>
      </c>
      <c r="AJ57" s="1">
        <v>220</v>
      </c>
      <c r="AK57" s="1">
        <v>353</v>
      </c>
      <c r="AL57" s="1">
        <v>204</v>
      </c>
      <c r="AM57" s="1">
        <v>399</v>
      </c>
      <c r="AN57" s="1">
        <v>231</v>
      </c>
      <c r="AO57" s="64"/>
      <c r="AP57" s="64"/>
      <c r="AQ57" s="64"/>
      <c r="AR57" s="57">
        <f t="shared" si="4"/>
        <v>0</v>
      </c>
      <c r="AS57" s="1"/>
    </row>
    <row r="58" spans="1:45" x14ac:dyDescent="0.25">
      <c r="A58" s="9">
        <v>40360</v>
      </c>
      <c r="B58" s="1" t="s">
        <v>36</v>
      </c>
      <c r="C58" s="1" t="s">
        <v>2</v>
      </c>
      <c r="D58" s="1" t="s">
        <v>37</v>
      </c>
      <c r="E58" s="1" t="s">
        <v>38</v>
      </c>
      <c r="F58" s="1" t="s">
        <v>39</v>
      </c>
      <c r="G58" s="17"/>
      <c r="H58" s="17"/>
      <c r="I58" s="2">
        <v>53155639</v>
      </c>
      <c r="J58" s="2">
        <v>0.09</v>
      </c>
      <c r="K58" s="2">
        <v>0.36</v>
      </c>
      <c r="L58" s="2">
        <v>0</v>
      </c>
      <c r="M58" s="4" t="s">
        <v>40</v>
      </c>
      <c r="N58" s="1"/>
      <c r="O58" s="4"/>
      <c r="P58" s="4"/>
      <c r="Q58" s="17"/>
      <c r="R58" s="2">
        <v>0</v>
      </c>
      <c r="S58" s="2">
        <v>0</v>
      </c>
      <c r="T58" s="2">
        <v>0</v>
      </c>
      <c r="U58" s="2">
        <v>0</v>
      </c>
      <c r="V58" s="1">
        <v>0</v>
      </c>
      <c r="W58" s="1">
        <f t="shared" si="0"/>
        <v>0</v>
      </c>
      <c r="X58" s="1">
        <v>0</v>
      </c>
      <c r="Y58" s="1">
        <v>0</v>
      </c>
      <c r="Z58" s="1">
        <f t="shared" si="1"/>
        <v>0</v>
      </c>
      <c r="AA58" s="4"/>
      <c r="AB58" s="57">
        <f t="shared" si="2"/>
        <v>0</v>
      </c>
      <c r="AC58" s="1"/>
      <c r="AD58" s="4"/>
      <c r="AE58" s="57">
        <f t="shared" si="3"/>
        <v>0</v>
      </c>
      <c r="AF58" s="1"/>
      <c r="AG58" s="4"/>
      <c r="AH58" s="57"/>
      <c r="AI58" s="1">
        <v>380</v>
      </c>
      <c r="AJ58" s="1">
        <v>220</v>
      </c>
      <c r="AK58" s="1">
        <v>353</v>
      </c>
      <c r="AL58" s="1">
        <v>204</v>
      </c>
      <c r="AM58" s="1">
        <v>399</v>
      </c>
      <c r="AN58" s="1">
        <v>231</v>
      </c>
      <c r="AO58" s="64"/>
      <c r="AP58" s="64"/>
      <c r="AQ58" s="64"/>
      <c r="AR58" s="57">
        <f t="shared" si="4"/>
        <v>0</v>
      </c>
      <c r="AS58" s="1"/>
    </row>
    <row r="59" spans="1:45" x14ac:dyDescent="0.25">
      <c r="A59" s="9">
        <v>40391</v>
      </c>
      <c r="B59" s="1" t="s">
        <v>36</v>
      </c>
      <c r="C59" s="1" t="s">
        <v>2</v>
      </c>
      <c r="D59" s="1" t="s">
        <v>37</v>
      </c>
      <c r="E59" s="1" t="s">
        <v>38</v>
      </c>
      <c r="F59" s="1" t="s">
        <v>39</v>
      </c>
      <c r="G59" s="17"/>
      <c r="H59" s="22"/>
      <c r="I59" s="2">
        <v>53155639</v>
      </c>
      <c r="J59" s="2">
        <v>0.09</v>
      </c>
      <c r="K59" s="2">
        <v>0.36</v>
      </c>
      <c r="L59" s="2">
        <v>0</v>
      </c>
      <c r="M59" s="4" t="s">
        <v>46</v>
      </c>
      <c r="N59" s="1"/>
      <c r="O59" s="4"/>
      <c r="P59" s="4"/>
      <c r="Q59" s="17"/>
      <c r="R59" s="2">
        <v>0</v>
      </c>
      <c r="S59" s="2">
        <v>0</v>
      </c>
      <c r="T59" s="2">
        <v>0</v>
      </c>
      <c r="U59" s="2">
        <v>0</v>
      </c>
      <c r="V59" s="1">
        <v>0</v>
      </c>
      <c r="W59" s="1">
        <f t="shared" si="0"/>
        <v>0</v>
      </c>
      <c r="X59" s="1">
        <v>0</v>
      </c>
      <c r="Y59" s="1">
        <v>0</v>
      </c>
      <c r="Z59" s="1">
        <f t="shared" si="1"/>
        <v>0</v>
      </c>
      <c r="AA59" s="4"/>
      <c r="AB59" s="57">
        <f t="shared" si="2"/>
        <v>0</v>
      </c>
      <c r="AC59" s="1"/>
      <c r="AD59" s="4"/>
      <c r="AE59" s="57">
        <f t="shared" si="3"/>
        <v>0</v>
      </c>
      <c r="AF59" s="1"/>
      <c r="AG59" s="4"/>
      <c r="AH59" s="57"/>
      <c r="AI59" s="1">
        <v>380</v>
      </c>
      <c r="AJ59" s="1">
        <v>220</v>
      </c>
      <c r="AK59" s="1">
        <v>353</v>
      </c>
      <c r="AL59" s="1">
        <v>204</v>
      </c>
      <c r="AM59" s="1">
        <v>399</v>
      </c>
      <c r="AN59" s="1">
        <v>231</v>
      </c>
      <c r="AO59" s="64"/>
      <c r="AP59" s="64"/>
      <c r="AQ59" s="64"/>
      <c r="AR59" s="57">
        <f t="shared" si="4"/>
        <v>0</v>
      </c>
      <c r="AS59" s="1"/>
    </row>
    <row r="60" spans="1:45" x14ac:dyDescent="0.25">
      <c r="A60" s="9">
        <v>40422</v>
      </c>
      <c r="B60" s="1" t="s">
        <v>36</v>
      </c>
      <c r="C60" s="1" t="s">
        <v>2</v>
      </c>
      <c r="D60" s="1" t="s">
        <v>37</v>
      </c>
      <c r="E60" s="1" t="s">
        <v>38</v>
      </c>
      <c r="F60" s="1" t="s">
        <v>39</v>
      </c>
      <c r="G60" s="17"/>
      <c r="H60" s="17"/>
      <c r="I60" s="2">
        <v>53155639</v>
      </c>
      <c r="J60" s="2">
        <v>0.09</v>
      </c>
      <c r="K60" s="2">
        <v>0.36</v>
      </c>
      <c r="L60" s="2">
        <v>0</v>
      </c>
      <c r="M60" s="4" t="s">
        <v>40</v>
      </c>
      <c r="N60" s="1"/>
      <c r="O60" s="4"/>
      <c r="P60" s="4"/>
      <c r="Q60" s="17"/>
      <c r="R60" s="2">
        <v>0</v>
      </c>
      <c r="S60" s="2">
        <v>0</v>
      </c>
      <c r="T60" s="2">
        <v>0</v>
      </c>
      <c r="U60" s="2">
        <v>0</v>
      </c>
      <c r="V60" s="1">
        <v>0</v>
      </c>
      <c r="W60" s="1">
        <f t="shared" si="0"/>
        <v>0</v>
      </c>
      <c r="X60" s="1">
        <v>0</v>
      </c>
      <c r="Y60" s="1">
        <v>0</v>
      </c>
      <c r="Z60" s="1">
        <f t="shared" si="1"/>
        <v>0</v>
      </c>
      <c r="AA60" s="4"/>
      <c r="AB60" s="57">
        <f t="shared" si="2"/>
        <v>0</v>
      </c>
      <c r="AC60" s="1"/>
      <c r="AD60" s="4"/>
      <c r="AE60" s="57">
        <f t="shared" si="3"/>
        <v>0</v>
      </c>
      <c r="AF60" s="1"/>
      <c r="AG60" s="4"/>
      <c r="AH60" s="57"/>
      <c r="AI60" s="1">
        <v>380</v>
      </c>
      <c r="AJ60" s="1">
        <v>220</v>
      </c>
      <c r="AK60" s="1">
        <v>353</v>
      </c>
      <c r="AL60" s="1">
        <v>204</v>
      </c>
      <c r="AM60" s="1">
        <v>399</v>
      </c>
      <c r="AN60" s="1">
        <v>231</v>
      </c>
      <c r="AO60" s="64"/>
      <c r="AP60" s="64"/>
      <c r="AQ60" s="64"/>
      <c r="AR60" s="57">
        <f t="shared" si="4"/>
        <v>0</v>
      </c>
      <c r="AS60" s="1"/>
    </row>
    <row r="61" spans="1:45" x14ac:dyDescent="0.25">
      <c r="A61" s="9">
        <v>40452</v>
      </c>
      <c r="B61" s="1" t="s">
        <v>36</v>
      </c>
      <c r="C61" s="1" t="s">
        <v>2</v>
      </c>
      <c r="D61" s="1" t="s">
        <v>37</v>
      </c>
      <c r="E61" s="1" t="s">
        <v>38</v>
      </c>
      <c r="F61" s="1" t="s">
        <v>39</v>
      </c>
      <c r="G61" s="17"/>
      <c r="H61" s="17"/>
      <c r="I61" s="2">
        <v>53155639</v>
      </c>
      <c r="J61" s="2">
        <v>0.09</v>
      </c>
      <c r="K61" s="2">
        <v>0.36</v>
      </c>
      <c r="L61" s="2">
        <v>0</v>
      </c>
      <c r="M61" s="4" t="s">
        <v>40</v>
      </c>
      <c r="N61" s="1"/>
      <c r="O61" s="4"/>
      <c r="P61" s="4"/>
      <c r="Q61" s="17"/>
      <c r="R61" s="2">
        <v>0</v>
      </c>
      <c r="S61" s="2">
        <v>0</v>
      </c>
      <c r="T61" s="2">
        <v>0</v>
      </c>
      <c r="U61" s="2">
        <v>0</v>
      </c>
      <c r="V61" s="1">
        <v>0</v>
      </c>
      <c r="W61" s="1">
        <f t="shared" si="0"/>
        <v>0</v>
      </c>
      <c r="X61" s="1">
        <v>0</v>
      </c>
      <c r="Y61" s="1">
        <v>0</v>
      </c>
      <c r="Z61" s="1">
        <f t="shared" si="1"/>
        <v>0</v>
      </c>
      <c r="AA61" s="4"/>
      <c r="AB61" s="57">
        <f t="shared" si="2"/>
        <v>0</v>
      </c>
      <c r="AC61" s="1"/>
      <c r="AD61" s="4"/>
      <c r="AE61" s="57">
        <f t="shared" si="3"/>
        <v>0</v>
      </c>
      <c r="AF61" s="1"/>
      <c r="AG61" s="4"/>
      <c r="AH61" s="57"/>
      <c r="AI61" s="1">
        <v>380</v>
      </c>
      <c r="AJ61" s="1">
        <v>220</v>
      </c>
      <c r="AK61" s="1">
        <v>353</v>
      </c>
      <c r="AL61" s="1">
        <v>204</v>
      </c>
      <c r="AM61" s="1">
        <v>399</v>
      </c>
      <c r="AN61" s="1">
        <v>231</v>
      </c>
      <c r="AO61" s="64"/>
      <c r="AP61" s="64"/>
      <c r="AQ61" s="64"/>
      <c r="AR61" s="57">
        <f t="shared" si="4"/>
        <v>0</v>
      </c>
      <c r="AS61" s="1"/>
    </row>
    <row r="62" spans="1:45" x14ac:dyDescent="0.25">
      <c r="A62" s="9">
        <v>40483</v>
      </c>
      <c r="B62" s="1" t="s">
        <v>36</v>
      </c>
      <c r="C62" s="1" t="s">
        <v>2</v>
      </c>
      <c r="D62" s="1" t="s">
        <v>37</v>
      </c>
      <c r="E62" s="1" t="s">
        <v>38</v>
      </c>
      <c r="F62" s="1" t="s">
        <v>39</v>
      </c>
      <c r="G62" s="17"/>
      <c r="H62" s="17"/>
      <c r="I62" s="2">
        <v>53155639</v>
      </c>
      <c r="J62" s="2">
        <v>0.09</v>
      </c>
      <c r="K62" s="2">
        <v>0.36</v>
      </c>
      <c r="L62" s="2">
        <v>0</v>
      </c>
      <c r="M62" s="4" t="s">
        <v>40</v>
      </c>
      <c r="N62" s="1"/>
      <c r="O62" s="4"/>
      <c r="P62" s="4"/>
      <c r="Q62" s="17"/>
      <c r="R62" s="2">
        <v>0</v>
      </c>
      <c r="S62" s="2">
        <v>0</v>
      </c>
      <c r="T62" s="2">
        <v>0</v>
      </c>
      <c r="U62" s="2">
        <v>0</v>
      </c>
      <c r="V62" s="1">
        <v>0</v>
      </c>
      <c r="W62" s="1">
        <f t="shared" si="0"/>
        <v>0</v>
      </c>
      <c r="X62" s="1">
        <v>0</v>
      </c>
      <c r="Y62" s="1">
        <v>0</v>
      </c>
      <c r="Z62" s="1">
        <f t="shared" si="1"/>
        <v>0</v>
      </c>
      <c r="AA62" s="4"/>
      <c r="AB62" s="57">
        <f t="shared" si="2"/>
        <v>0</v>
      </c>
      <c r="AC62" s="1"/>
      <c r="AD62" s="4"/>
      <c r="AE62" s="57">
        <f t="shared" si="3"/>
        <v>0</v>
      </c>
      <c r="AF62" s="1"/>
      <c r="AG62" s="4"/>
      <c r="AH62" s="57"/>
      <c r="AI62" s="1">
        <v>380</v>
      </c>
      <c r="AJ62" s="1">
        <v>220</v>
      </c>
      <c r="AK62" s="1">
        <v>353</v>
      </c>
      <c r="AL62" s="1">
        <v>204</v>
      </c>
      <c r="AM62" s="1">
        <v>399</v>
      </c>
      <c r="AN62" s="1">
        <v>231</v>
      </c>
      <c r="AO62" s="64"/>
      <c r="AP62" s="64"/>
      <c r="AQ62" s="64"/>
      <c r="AR62" s="57">
        <f t="shared" si="4"/>
        <v>0</v>
      </c>
      <c r="AS62" s="1"/>
    </row>
    <row r="63" spans="1:45" x14ac:dyDescent="0.25">
      <c r="A63" s="9">
        <v>40513</v>
      </c>
      <c r="B63" s="1" t="s">
        <v>36</v>
      </c>
      <c r="C63" s="1" t="s">
        <v>2</v>
      </c>
      <c r="D63" s="1" t="s">
        <v>37</v>
      </c>
      <c r="E63" s="1" t="s">
        <v>38</v>
      </c>
      <c r="F63" s="1" t="s">
        <v>39</v>
      </c>
      <c r="G63" s="17"/>
      <c r="H63" s="17"/>
      <c r="I63" s="2">
        <v>53155639</v>
      </c>
      <c r="J63" s="2">
        <v>0.09</v>
      </c>
      <c r="K63" s="2">
        <v>0.36</v>
      </c>
      <c r="L63" s="2">
        <v>0</v>
      </c>
      <c r="M63" s="4" t="s">
        <v>40</v>
      </c>
      <c r="N63" s="1"/>
      <c r="O63" s="4"/>
      <c r="P63" s="4"/>
      <c r="Q63" s="17"/>
      <c r="R63" s="2">
        <v>0</v>
      </c>
      <c r="S63" s="2">
        <v>0</v>
      </c>
      <c r="T63" s="2">
        <v>0</v>
      </c>
      <c r="U63" s="2">
        <v>0</v>
      </c>
      <c r="V63" s="1">
        <v>0</v>
      </c>
      <c r="W63" s="1">
        <f t="shared" si="0"/>
        <v>0</v>
      </c>
      <c r="X63" s="1">
        <v>0</v>
      </c>
      <c r="Y63" s="1">
        <v>0</v>
      </c>
      <c r="Z63" s="1">
        <f t="shared" si="1"/>
        <v>0</v>
      </c>
      <c r="AA63" s="4"/>
      <c r="AB63" s="57">
        <f t="shared" si="2"/>
        <v>0</v>
      </c>
      <c r="AC63" s="1"/>
      <c r="AD63" s="4"/>
      <c r="AE63" s="57">
        <f t="shared" si="3"/>
        <v>0</v>
      </c>
      <c r="AF63" s="1"/>
      <c r="AG63" s="4"/>
      <c r="AH63" s="57"/>
      <c r="AI63" s="1">
        <v>380</v>
      </c>
      <c r="AJ63" s="1">
        <v>220</v>
      </c>
      <c r="AK63" s="1">
        <v>353</v>
      </c>
      <c r="AL63" s="1">
        <v>204</v>
      </c>
      <c r="AM63" s="1">
        <v>399</v>
      </c>
      <c r="AN63" s="1">
        <v>231</v>
      </c>
      <c r="AO63" s="64"/>
      <c r="AP63" s="64"/>
      <c r="AQ63" s="64"/>
      <c r="AR63" s="57">
        <f t="shared" si="4"/>
        <v>0</v>
      </c>
      <c r="AS63" s="1"/>
    </row>
    <row r="64" spans="1:45" x14ac:dyDescent="0.25">
      <c r="A64" s="9">
        <v>40544</v>
      </c>
      <c r="B64" s="1" t="s">
        <v>36</v>
      </c>
      <c r="C64" s="1" t="s">
        <v>2</v>
      </c>
      <c r="D64" s="1" t="s">
        <v>37</v>
      </c>
      <c r="E64" s="1" t="s">
        <v>38</v>
      </c>
      <c r="F64" s="1" t="s">
        <v>39</v>
      </c>
      <c r="G64" s="17"/>
      <c r="H64" s="17"/>
      <c r="I64" s="2">
        <v>53155639</v>
      </c>
      <c r="J64" s="2">
        <v>0.09</v>
      </c>
      <c r="K64" s="2">
        <v>0.36</v>
      </c>
      <c r="L64" s="2">
        <v>0</v>
      </c>
      <c r="M64" s="4" t="s">
        <v>40</v>
      </c>
      <c r="N64" s="1"/>
      <c r="O64" s="4"/>
      <c r="P64" s="4"/>
      <c r="Q64" s="17"/>
      <c r="R64" s="2">
        <v>0</v>
      </c>
      <c r="S64" s="2">
        <v>0</v>
      </c>
      <c r="T64" s="2">
        <v>0</v>
      </c>
      <c r="U64" s="2">
        <v>0</v>
      </c>
      <c r="V64" s="1">
        <v>0</v>
      </c>
      <c r="W64" s="1">
        <f t="shared" si="0"/>
        <v>0</v>
      </c>
      <c r="X64" s="1">
        <v>0</v>
      </c>
      <c r="Y64" s="1">
        <v>0</v>
      </c>
      <c r="Z64" s="1">
        <f t="shared" si="1"/>
        <v>0</v>
      </c>
      <c r="AA64" s="4"/>
      <c r="AB64" s="57">
        <f t="shared" si="2"/>
        <v>0</v>
      </c>
      <c r="AC64" s="1"/>
      <c r="AD64" s="4"/>
      <c r="AE64" s="57">
        <f t="shared" si="3"/>
        <v>0</v>
      </c>
      <c r="AF64" s="1"/>
      <c r="AG64" s="4"/>
      <c r="AH64" s="57"/>
      <c r="AI64" s="1">
        <v>380</v>
      </c>
      <c r="AJ64" s="1">
        <v>220</v>
      </c>
      <c r="AK64" s="1">
        <v>353</v>
      </c>
      <c r="AL64" s="1">
        <v>204</v>
      </c>
      <c r="AM64" s="1">
        <v>399</v>
      </c>
      <c r="AN64" s="1">
        <v>231</v>
      </c>
      <c r="AO64" s="64"/>
      <c r="AP64" s="64"/>
      <c r="AQ64" s="64"/>
      <c r="AR64" s="57">
        <f t="shared" si="4"/>
        <v>0</v>
      </c>
      <c r="AS64" s="1"/>
    </row>
    <row r="65" spans="1:45" x14ac:dyDescent="0.25">
      <c r="A65" s="9">
        <v>40575</v>
      </c>
      <c r="B65" s="1" t="s">
        <v>36</v>
      </c>
      <c r="C65" s="1" t="s">
        <v>2</v>
      </c>
      <c r="D65" s="1" t="s">
        <v>37</v>
      </c>
      <c r="E65" s="1" t="s">
        <v>38</v>
      </c>
      <c r="F65" s="1" t="s">
        <v>39</v>
      </c>
      <c r="G65" s="17"/>
      <c r="H65" s="17"/>
      <c r="I65" s="2">
        <v>53155639</v>
      </c>
      <c r="J65" s="2">
        <v>0.09</v>
      </c>
      <c r="K65" s="2">
        <v>0.36</v>
      </c>
      <c r="L65" s="2">
        <v>0</v>
      </c>
      <c r="M65" s="4" t="s">
        <v>40</v>
      </c>
      <c r="N65" s="1"/>
      <c r="O65" s="4"/>
      <c r="P65" s="4"/>
      <c r="Q65" s="17"/>
      <c r="R65" s="2">
        <v>0</v>
      </c>
      <c r="S65" s="2">
        <v>0</v>
      </c>
      <c r="T65" s="2">
        <v>0</v>
      </c>
      <c r="U65" s="2">
        <v>0</v>
      </c>
      <c r="V65" s="1">
        <v>0</v>
      </c>
      <c r="W65" s="1">
        <f t="shared" si="0"/>
        <v>0</v>
      </c>
      <c r="X65" s="1">
        <v>0</v>
      </c>
      <c r="Y65" s="1">
        <v>0</v>
      </c>
      <c r="Z65" s="1">
        <f t="shared" si="1"/>
        <v>0</v>
      </c>
      <c r="AA65" s="4"/>
      <c r="AB65" s="57">
        <f t="shared" si="2"/>
        <v>0</v>
      </c>
      <c r="AC65" s="1"/>
      <c r="AD65" s="4"/>
      <c r="AE65" s="57">
        <f t="shared" si="3"/>
        <v>0</v>
      </c>
      <c r="AF65" s="1"/>
      <c r="AG65" s="4"/>
      <c r="AH65" s="57"/>
      <c r="AI65" s="1">
        <v>380</v>
      </c>
      <c r="AJ65" s="1">
        <v>220</v>
      </c>
      <c r="AK65" s="1">
        <v>353</v>
      </c>
      <c r="AL65" s="1">
        <v>204</v>
      </c>
      <c r="AM65" s="1">
        <v>399</v>
      </c>
      <c r="AN65" s="1">
        <v>231</v>
      </c>
      <c r="AO65" s="64"/>
      <c r="AP65" s="64"/>
      <c r="AQ65" s="64"/>
      <c r="AR65" s="57">
        <f t="shared" si="4"/>
        <v>0</v>
      </c>
      <c r="AS65" s="1"/>
    </row>
    <row r="66" spans="1:45" x14ac:dyDescent="0.25">
      <c r="A66" s="9">
        <v>40603</v>
      </c>
      <c r="B66" s="1" t="s">
        <v>36</v>
      </c>
      <c r="C66" s="1" t="s">
        <v>2</v>
      </c>
      <c r="D66" s="1" t="s">
        <v>37</v>
      </c>
      <c r="E66" s="1" t="s">
        <v>38</v>
      </c>
      <c r="F66" s="1" t="s">
        <v>39</v>
      </c>
      <c r="G66" s="17"/>
      <c r="H66" s="17"/>
      <c r="I66" s="2">
        <v>53155639</v>
      </c>
      <c r="J66" s="2">
        <v>0.09</v>
      </c>
      <c r="K66" s="2">
        <v>0.36</v>
      </c>
      <c r="L66" s="2">
        <v>0</v>
      </c>
      <c r="M66" s="4" t="s">
        <v>40</v>
      </c>
      <c r="N66" s="1"/>
      <c r="O66" s="4"/>
      <c r="P66" s="4"/>
      <c r="Q66" s="17"/>
      <c r="R66" s="2">
        <v>0</v>
      </c>
      <c r="S66" s="2">
        <v>0</v>
      </c>
      <c r="T66" s="2">
        <v>0</v>
      </c>
      <c r="U66" s="2">
        <v>0</v>
      </c>
      <c r="V66" s="1">
        <v>0</v>
      </c>
      <c r="W66" s="1">
        <f t="shared" si="0"/>
        <v>0</v>
      </c>
      <c r="X66" s="1">
        <v>0</v>
      </c>
      <c r="Y66" s="1">
        <v>0</v>
      </c>
      <c r="Z66" s="1">
        <f t="shared" si="1"/>
        <v>0</v>
      </c>
      <c r="AA66" s="4"/>
      <c r="AB66" s="57">
        <f t="shared" si="2"/>
        <v>0</v>
      </c>
      <c r="AC66" s="1"/>
      <c r="AD66" s="4"/>
      <c r="AE66" s="57">
        <f t="shared" si="3"/>
        <v>0</v>
      </c>
      <c r="AF66" s="1"/>
      <c r="AG66" s="4"/>
      <c r="AH66" s="57"/>
      <c r="AI66" s="1">
        <v>380</v>
      </c>
      <c r="AJ66" s="1">
        <v>220</v>
      </c>
      <c r="AK66" s="1">
        <v>353</v>
      </c>
      <c r="AL66" s="1">
        <v>204</v>
      </c>
      <c r="AM66" s="1">
        <v>399</v>
      </c>
      <c r="AN66" s="1">
        <v>231</v>
      </c>
      <c r="AO66" s="64"/>
      <c r="AP66" s="64"/>
      <c r="AQ66" s="64"/>
      <c r="AR66" s="57">
        <f t="shared" si="4"/>
        <v>0</v>
      </c>
      <c r="AS66" s="1"/>
    </row>
    <row r="67" spans="1:45" x14ac:dyDescent="0.25">
      <c r="A67" s="9">
        <v>40634</v>
      </c>
      <c r="B67" s="1" t="s">
        <v>36</v>
      </c>
      <c r="C67" s="1" t="s">
        <v>2</v>
      </c>
      <c r="D67" s="1" t="s">
        <v>37</v>
      </c>
      <c r="E67" s="1" t="s">
        <v>38</v>
      </c>
      <c r="F67" s="1" t="s">
        <v>39</v>
      </c>
      <c r="G67" s="17"/>
      <c r="H67" s="17"/>
      <c r="I67" s="2">
        <v>53155639</v>
      </c>
      <c r="J67" s="2">
        <v>0.09</v>
      </c>
      <c r="K67" s="2">
        <v>0.36</v>
      </c>
      <c r="L67" s="2">
        <v>0</v>
      </c>
      <c r="M67" s="4" t="s">
        <v>40</v>
      </c>
      <c r="N67" s="1"/>
      <c r="O67" s="4"/>
      <c r="P67" s="4"/>
      <c r="Q67" s="17"/>
      <c r="R67" s="2">
        <v>0</v>
      </c>
      <c r="S67" s="2">
        <v>0</v>
      </c>
      <c r="T67" s="2">
        <v>0</v>
      </c>
      <c r="U67" s="2">
        <v>0</v>
      </c>
      <c r="V67" s="1">
        <v>0</v>
      </c>
      <c r="W67" s="1">
        <f t="shared" si="0"/>
        <v>0</v>
      </c>
      <c r="X67" s="1">
        <v>0</v>
      </c>
      <c r="Y67" s="1">
        <v>0</v>
      </c>
      <c r="Z67" s="1">
        <f t="shared" si="1"/>
        <v>0</v>
      </c>
      <c r="AA67" s="4"/>
      <c r="AB67" s="57">
        <f t="shared" si="2"/>
        <v>0</v>
      </c>
      <c r="AC67" s="1"/>
      <c r="AD67" s="4"/>
      <c r="AE67" s="57">
        <f t="shared" si="3"/>
        <v>0</v>
      </c>
      <c r="AF67" s="1"/>
      <c r="AG67" s="4"/>
      <c r="AH67" s="57"/>
      <c r="AI67" s="1">
        <v>380</v>
      </c>
      <c r="AJ67" s="1">
        <v>220</v>
      </c>
      <c r="AK67" s="1">
        <v>353</v>
      </c>
      <c r="AL67" s="1">
        <v>204</v>
      </c>
      <c r="AM67" s="1">
        <v>399</v>
      </c>
      <c r="AN67" s="1">
        <v>231</v>
      </c>
      <c r="AO67" s="64"/>
      <c r="AP67" s="64"/>
      <c r="AQ67" s="64"/>
      <c r="AR67" s="57">
        <f t="shared" si="4"/>
        <v>0</v>
      </c>
      <c r="AS67" s="1"/>
    </row>
    <row r="68" spans="1:45" x14ac:dyDescent="0.25">
      <c r="A68" s="9">
        <v>40664</v>
      </c>
      <c r="B68" s="1" t="s">
        <v>36</v>
      </c>
      <c r="C68" s="1" t="s">
        <v>2</v>
      </c>
      <c r="D68" s="1" t="s">
        <v>37</v>
      </c>
      <c r="E68" s="1" t="s">
        <v>38</v>
      </c>
      <c r="F68" s="1" t="s">
        <v>39</v>
      </c>
      <c r="G68" s="17"/>
      <c r="H68" s="17"/>
      <c r="I68" s="2">
        <v>53155639</v>
      </c>
      <c r="J68" s="2">
        <v>0.09</v>
      </c>
      <c r="K68" s="2">
        <v>0.36</v>
      </c>
      <c r="L68" s="2">
        <v>0</v>
      </c>
      <c r="M68" s="4" t="s">
        <v>40</v>
      </c>
      <c r="N68" s="1"/>
      <c r="O68" s="4"/>
      <c r="P68" s="4"/>
      <c r="Q68" s="17"/>
      <c r="R68" s="2">
        <v>0</v>
      </c>
      <c r="S68" s="2">
        <v>0</v>
      </c>
      <c r="T68" s="2">
        <v>0</v>
      </c>
      <c r="U68" s="2">
        <v>0</v>
      </c>
      <c r="V68" s="1">
        <v>0</v>
      </c>
      <c r="W68" s="1">
        <f t="shared" ref="W68:W88" si="5">O68</f>
        <v>0</v>
      </c>
      <c r="X68" s="1">
        <v>0</v>
      </c>
      <c r="Y68" s="1">
        <v>0</v>
      </c>
      <c r="Z68" s="1">
        <f t="shared" ref="Z68:Z88" si="6">P68</f>
        <v>0</v>
      </c>
      <c r="AA68" s="4"/>
      <c r="AB68" s="57">
        <f t="shared" ref="AB68:AB88" si="7">Z68*AA68</f>
        <v>0</v>
      </c>
      <c r="AC68" s="1"/>
      <c r="AD68" s="4"/>
      <c r="AE68" s="57">
        <f t="shared" ref="AE68:AE88" si="8">AD68*AC68</f>
        <v>0</v>
      </c>
      <c r="AF68" s="1"/>
      <c r="AG68" s="4"/>
      <c r="AH68" s="57"/>
      <c r="AI68" s="1">
        <v>380</v>
      </c>
      <c r="AJ68" s="1">
        <v>220</v>
      </c>
      <c r="AK68" s="1">
        <v>353</v>
      </c>
      <c r="AL68" s="1">
        <v>204</v>
      </c>
      <c r="AM68" s="1">
        <v>399</v>
      </c>
      <c r="AN68" s="1">
        <v>231</v>
      </c>
      <c r="AO68" s="64"/>
      <c r="AP68" s="64"/>
      <c r="AQ68" s="64"/>
      <c r="AR68" s="57">
        <f t="shared" ref="AR68:AR88" si="9">AO68-AQ68</f>
        <v>0</v>
      </c>
      <c r="AS68" s="1"/>
    </row>
    <row r="69" spans="1:45" x14ac:dyDescent="0.25">
      <c r="A69" s="9">
        <v>40695</v>
      </c>
      <c r="B69" s="1" t="s">
        <v>36</v>
      </c>
      <c r="C69" s="1" t="s">
        <v>2</v>
      </c>
      <c r="D69" s="1" t="s">
        <v>37</v>
      </c>
      <c r="E69" s="1" t="s">
        <v>38</v>
      </c>
      <c r="F69" s="1" t="s">
        <v>39</v>
      </c>
      <c r="G69" s="17"/>
      <c r="H69" s="17"/>
      <c r="I69" s="2">
        <v>53155639</v>
      </c>
      <c r="J69" s="2">
        <v>0.09</v>
      </c>
      <c r="K69" s="2">
        <v>0.36</v>
      </c>
      <c r="L69" s="2">
        <v>0</v>
      </c>
      <c r="M69" s="4" t="s">
        <v>40</v>
      </c>
      <c r="N69" s="1"/>
      <c r="O69" s="4"/>
      <c r="P69" s="4"/>
      <c r="Q69" s="17"/>
      <c r="R69" s="2">
        <v>0</v>
      </c>
      <c r="S69" s="2">
        <v>0</v>
      </c>
      <c r="T69" s="2">
        <v>0</v>
      </c>
      <c r="U69" s="2">
        <v>0</v>
      </c>
      <c r="V69" s="1">
        <v>0</v>
      </c>
      <c r="W69" s="1">
        <f t="shared" si="5"/>
        <v>0</v>
      </c>
      <c r="X69" s="1">
        <v>0</v>
      </c>
      <c r="Y69" s="1">
        <v>0</v>
      </c>
      <c r="Z69" s="1">
        <f t="shared" si="6"/>
        <v>0</v>
      </c>
      <c r="AA69" s="4"/>
      <c r="AB69" s="57">
        <f t="shared" si="7"/>
        <v>0</v>
      </c>
      <c r="AC69" s="1"/>
      <c r="AD69" s="4"/>
      <c r="AE69" s="57">
        <f t="shared" si="8"/>
        <v>0</v>
      </c>
      <c r="AF69" s="1"/>
      <c r="AG69" s="4"/>
      <c r="AH69" s="57"/>
      <c r="AI69" s="1">
        <v>380</v>
      </c>
      <c r="AJ69" s="1">
        <v>220</v>
      </c>
      <c r="AK69" s="1">
        <v>353</v>
      </c>
      <c r="AL69" s="1">
        <v>204</v>
      </c>
      <c r="AM69" s="1">
        <v>399</v>
      </c>
      <c r="AN69" s="1">
        <v>231</v>
      </c>
      <c r="AO69" s="64"/>
      <c r="AP69" s="64"/>
      <c r="AQ69" s="64"/>
      <c r="AR69" s="57">
        <f t="shared" si="9"/>
        <v>0</v>
      </c>
      <c r="AS69" s="1"/>
    </row>
    <row r="70" spans="1:45" x14ac:dyDescent="0.25">
      <c r="A70" s="9">
        <v>40725</v>
      </c>
      <c r="B70" s="1" t="s">
        <v>36</v>
      </c>
      <c r="C70" s="1" t="s">
        <v>2</v>
      </c>
      <c r="D70" s="1" t="s">
        <v>37</v>
      </c>
      <c r="E70" s="1" t="s">
        <v>38</v>
      </c>
      <c r="F70" s="1" t="s">
        <v>39</v>
      </c>
      <c r="G70" s="17"/>
      <c r="H70" s="17"/>
      <c r="I70" s="2">
        <v>53155639</v>
      </c>
      <c r="J70" s="2">
        <v>0.09</v>
      </c>
      <c r="K70" s="2">
        <v>0.36</v>
      </c>
      <c r="L70" s="2">
        <v>0</v>
      </c>
      <c r="M70" s="4" t="s">
        <v>40</v>
      </c>
      <c r="N70" s="1"/>
      <c r="O70" s="4"/>
      <c r="P70" s="4"/>
      <c r="Q70" s="17"/>
      <c r="R70" s="2">
        <v>0</v>
      </c>
      <c r="S70" s="2">
        <v>0</v>
      </c>
      <c r="T70" s="2">
        <v>0</v>
      </c>
      <c r="U70" s="2">
        <v>0</v>
      </c>
      <c r="V70" s="1">
        <v>0</v>
      </c>
      <c r="W70" s="1">
        <f t="shared" si="5"/>
        <v>0</v>
      </c>
      <c r="X70" s="1">
        <v>0</v>
      </c>
      <c r="Y70" s="1">
        <v>0</v>
      </c>
      <c r="Z70" s="1">
        <f t="shared" si="6"/>
        <v>0</v>
      </c>
      <c r="AA70" s="4"/>
      <c r="AB70" s="57">
        <f t="shared" si="7"/>
        <v>0</v>
      </c>
      <c r="AC70" s="1"/>
      <c r="AD70" s="4"/>
      <c r="AE70" s="57">
        <f t="shared" si="8"/>
        <v>0</v>
      </c>
      <c r="AF70" s="1"/>
      <c r="AG70" s="4"/>
      <c r="AH70" s="57"/>
      <c r="AI70" s="1">
        <v>380</v>
      </c>
      <c r="AJ70" s="1">
        <v>220</v>
      </c>
      <c r="AK70" s="1">
        <v>353</v>
      </c>
      <c r="AL70" s="1">
        <v>204</v>
      </c>
      <c r="AM70" s="1">
        <v>399</v>
      </c>
      <c r="AN70" s="1">
        <v>231</v>
      </c>
      <c r="AO70" s="64"/>
      <c r="AP70" s="64"/>
      <c r="AQ70" s="64"/>
      <c r="AR70" s="57">
        <f t="shared" si="9"/>
        <v>0</v>
      </c>
      <c r="AS70" s="1"/>
    </row>
    <row r="71" spans="1:45" x14ac:dyDescent="0.25">
      <c r="A71" s="9">
        <v>40756</v>
      </c>
      <c r="B71" s="1" t="s">
        <v>36</v>
      </c>
      <c r="C71" s="1" t="s">
        <v>2</v>
      </c>
      <c r="D71" s="1" t="s">
        <v>37</v>
      </c>
      <c r="E71" s="1" t="s">
        <v>38</v>
      </c>
      <c r="F71" s="1" t="s">
        <v>39</v>
      </c>
      <c r="G71" s="17"/>
      <c r="H71" s="17"/>
      <c r="I71" s="2">
        <v>53155639</v>
      </c>
      <c r="J71" s="2">
        <v>0.09</v>
      </c>
      <c r="K71" s="2">
        <v>0.36</v>
      </c>
      <c r="L71" s="2">
        <v>0</v>
      </c>
      <c r="M71" s="4" t="s">
        <v>40</v>
      </c>
      <c r="N71" s="1"/>
      <c r="O71" s="4"/>
      <c r="P71" s="4"/>
      <c r="Q71" s="17"/>
      <c r="R71" s="2">
        <v>0</v>
      </c>
      <c r="S71" s="2">
        <v>0</v>
      </c>
      <c r="T71" s="2">
        <v>0</v>
      </c>
      <c r="U71" s="2">
        <v>0</v>
      </c>
      <c r="V71" s="1">
        <v>0</v>
      </c>
      <c r="W71" s="1">
        <f t="shared" si="5"/>
        <v>0</v>
      </c>
      <c r="X71" s="1">
        <v>0</v>
      </c>
      <c r="Y71" s="1">
        <v>0</v>
      </c>
      <c r="Z71" s="1">
        <f t="shared" si="6"/>
        <v>0</v>
      </c>
      <c r="AA71" s="4"/>
      <c r="AB71" s="57">
        <f t="shared" si="7"/>
        <v>0</v>
      </c>
      <c r="AC71" s="1"/>
      <c r="AD71" s="4"/>
      <c r="AE71" s="57">
        <f t="shared" si="8"/>
        <v>0</v>
      </c>
      <c r="AF71" s="1"/>
      <c r="AG71" s="4"/>
      <c r="AH71" s="57"/>
      <c r="AI71" s="1">
        <v>380</v>
      </c>
      <c r="AJ71" s="1">
        <v>220</v>
      </c>
      <c r="AK71" s="1">
        <v>353</v>
      </c>
      <c r="AL71" s="1">
        <v>204</v>
      </c>
      <c r="AM71" s="1">
        <v>399</v>
      </c>
      <c r="AN71" s="1">
        <v>231</v>
      </c>
      <c r="AO71" s="64"/>
      <c r="AP71" s="64"/>
      <c r="AQ71" s="64"/>
      <c r="AR71" s="57">
        <f t="shared" si="9"/>
        <v>0</v>
      </c>
      <c r="AS71" s="1"/>
    </row>
    <row r="72" spans="1:45" x14ac:dyDescent="0.25">
      <c r="A72" s="9">
        <v>40787</v>
      </c>
      <c r="B72" s="1" t="s">
        <v>36</v>
      </c>
      <c r="C72" s="1" t="s">
        <v>2</v>
      </c>
      <c r="D72" s="1" t="s">
        <v>37</v>
      </c>
      <c r="E72" s="1" t="s">
        <v>38</v>
      </c>
      <c r="F72" s="1" t="s">
        <v>39</v>
      </c>
      <c r="G72" s="17"/>
      <c r="H72" s="17"/>
      <c r="I72" s="2">
        <v>53155639</v>
      </c>
      <c r="J72" s="2">
        <v>0.09</v>
      </c>
      <c r="K72" s="2">
        <v>0.36</v>
      </c>
      <c r="L72" s="2">
        <v>0</v>
      </c>
      <c r="M72" s="4" t="s">
        <v>40</v>
      </c>
      <c r="N72" s="1"/>
      <c r="O72" s="4"/>
      <c r="P72" s="4"/>
      <c r="Q72" s="17"/>
      <c r="R72" s="2">
        <v>0</v>
      </c>
      <c r="S72" s="2">
        <v>0</v>
      </c>
      <c r="T72" s="2">
        <v>0</v>
      </c>
      <c r="U72" s="2">
        <v>0</v>
      </c>
      <c r="V72" s="1">
        <v>0</v>
      </c>
      <c r="W72" s="1">
        <f t="shared" si="5"/>
        <v>0</v>
      </c>
      <c r="X72" s="1">
        <v>0</v>
      </c>
      <c r="Y72" s="1">
        <v>0</v>
      </c>
      <c r="Z72" s="1">
        <f t="shared" si="6"/>
        <v>0</v>
      </c>
      <c r="AA72" s="4"/>
      <c r="AB72" s="57">
        <f t="shared" si="7"/>
        <v>0</v>
      </c>
      <c r="AC72" s="1"/>
      <c r="AD72" s="4"/>
      <c r="AE72" s="57">
        <f t="shared" si="8"/>
        <v>0</v>
      </c>
      <c r="AF72" s="1"/>
      <c r="AG72" s="4"/>
      <c r="AH72" s="57"/>
      <c r="AI72" s="1">
        <v>380</v>
      </c>
      <c r="AJ72" s="1">
        <v>220</v>
      </c>
      <c r="AK72" s="1">
        <v>353</v>
      </c>
      <c r="AL72" s="1">
        <v>204</v>
      </c>
      <c r="AM72" s="1">
        <v>399</v>
      </c>
      <c r="AN72" s="1">
        <v>231</v>
      </c>
      <c r="AO72" s="64"/>
      <c r="AP72" s="64"/>
      <c r="AQ72" s="64"/>
      <c r="AR72" s="57">
        <f t="shared" si="9"/>
        <v>0</v>
      </c>
      <c r="AS72" s="1"/>
    </row>
    <row r="73" spans="1:45" x14ac:dyDescent="0.25">
      <c r="A73" s="9">
        <v>40817</v>
      </c>
      <c r="B73" s="1" t="s">
        <v>36</v>
      </c>
      <c r="C73" s="1" t="s">
        <v>2</v>
      </c>
      <c r="D73" s="1" t="s">
        <v>37</v>
      </c>
      <c r="E73" s="1" t="s">
        <v>38</v>
      </c>
      <c r="F73" s="1" t="s">
        <v>39</v>
      </c>
      <c r="G73" s="17"/>
      <c r="H73" s="17"/>
      <c r="I73" s="2">
        <v>53155639</v>
      </c>
      <c r="J73" s="2">
        <v>0.09</v>
      </c>
      <c r="K73" s="2">
        <v>0.36</v>
      </c>
      <c r="L73" s="2">
        <v>0</v>
      </c>
      <c r="M73" s="4" t="s">
        <v>40</v>
      </c>
      <c r="N73" s="1"/>
      <c r="O73" s="4"/>
      <c r="P73" s="4"/>
      <c r="Q73" s="17"/>
      <c r="R73" s="2">
        <v>0</v>
      </c>
      <c r="S73" s="2">
        <v>0</v>
      </c>
      <c r="T73" s="2">
        <v>0</v>
      </c>
      <c r="U73" s="2">
        <v>0</v>
      </c>
      <c r="V73" s="1">
        <v>0</v>
      </c>
      <c r="W73" s="1">
        <f t="shared" si="5"/>
        <v>0</v>
      </c>
      <c r="X73" s="1">
        <v>0</v>
      </c>
      <c r="Y73" s="1">
        <v>0</v>
      </c>
      <c r="Z73" s="1">
        <f t="shared" si="6"/>
        <v>0</v>
      </c>
      <c r="AA73" s="4"/>
      <c r="AB73" s="57">
        <f t="shared" si="7"/>
        <v>0</v>
      </c>
      <c r="AC73" s="1"/>
      <c r="AD73" s="4"/>
      <c r="AE73" s="57">
        <f t="shared" si="8"/>
        <v>0</v>
      </c>
      <c r="AF73" s="1"/>
      <c r="AG73" s="4"/>
      <c r="AH73" s="57"/>
      <c r="AI73" s="1">
        <v>380</v>
      </c>
      <c r="AJ73" s="1">
        <v>220</v>
      </c>
      <c r="AK73" s="1">
        <v>353</v>
      </c>
      <c r="AL73" s="1">
        <v>204</v>
      </c>
      <c r="AM73" s="1">
        <v>399</v>
      </c>
      <c r="AN73" s="1">
        <v>231</v>
      </c>
      <c r="AO73" s="64"/>
      <c r="AP73" s="64"/>
      <c r="AQ73" s="64"/>
      <c r="AR73" s="57">
        <f t="shared" si="9"/>
        <v>0</v>
      </c>
      <c r="AS73" s="1"/>
    </row>
    <row r="74" spans="1:45" x14ac:dyDescent="0.25">
      <c r="A74" s="9">
        <v>40848</v>
      </c>
      <c r="B74" s="1" t="s">
        <v>36</v>
      </c>
      <c r="C74" s="1" t="s">
        <v>2</v>
      </c>
      <c r="D74" s="1" t="s">
        <v>37</v>
      </c>
      <c r="E74" s="1" t="s">
        <v>38</v>
      </c>
      <c r="F74" s="1" t="s">
        <v>39</v>
      </c>
      <c r="G74" s="17"/>
      <c r="H74" s="17"/>
      <c r="I74" s="2">
        <v>53155639</v>
      </c>
      <c r="J74" s="2">
        <v>0.09</v>
      </c>
      <c r="K74" s="2">
        <v>0.36</v>
      </c>
      <c r="L74" s="2">
        <v>0</v>
      </c>
      <c r="M74" s="4" t="s">
        <v>40</v>
      </c>
      <c r="N74" s="1"/>
      <c r="O74" s="4"/>
      <c r="P74" s="4"/>
      <c r="Q74" s="17"/>
      <c r="R74" s="2">
        <v>0</v>
      </c>
      <c r="S74" s="2">
        <v>0</v>
      </c>
      <c r="T74" s="2">
        <v>0</v>
      </c>
      <c r="U74" s="2">
        <v>0</v>
      </c>
      <c r="V74" s="1">
        <v>0</v>
      </c>
      <c r="W74" s="1">
        <f t="shared" si="5"/>
        <v>0</v>
      </c>
      <c r="X74" s="1">
        <v>0</v>
      </c>
      <c r="Y74" s="1">
        <v>0</v>
      </c>
      <c r="Z74" s="1">
        <f t="shared" si="6"/>
        <v>0</v>
      </c>
      <c r="AA74" s="4"/>
      <c r="AB74" s="57">
        <f t="shared" si="7"/>
        <v>0</v>
      </c>
      <c r="AC74" s="1"/>
      <c r="AD74" s="4"/>
      <c r="AE74" s="57">
        <f t="shared" si="8"/>
        <v>0</v>
      </c>
      <c r="AF74" s="1"/>
      <c r="AG74" s="4"/>
      <c r="AH74" s="57"/>
      <c r="AI74" s="1">
        <v>380</v>
      </c>
      <c r="AJ74" s="1">
        <v>220</v>
      </c>
      <c r="AK74" s="1">
        <v>353</v>
      </c>
      <c r="AL74" s="1">
        <v>204</v>
      </c>
      <c r="AM74" s="1">
        <v>399</v>
      </c>
      <c r="AN74" s="1">
        <v>231</v>
      </c>
      <c r="AO74" s="64"/>
      <c r="AP74" s="64"/>
      <c r="AQ74" s="64"/>
      <c r="AR74" s="57">
        <f t="shared" si="9"/>
        <v>0</v>
      </c>
      <c r="AS74" s="1"/>
    </row>
    <row r="75" spans="1:45" x14ac:dyDescent="0.25">
      <c r="A75" s="9">
        <v>40878</v>
      </c>
      <c r="B75" s="1" t="s">
        <v>36</v>
      </c>
      <c r="C75" s="1" t="s">
        <v>2</v>
      </c>
      <c r="D75" s="1" t="s">
        <v>37</v>
      </c>
      <c r="E75" s="1" t="s">
        <v>38</v>
      </c>
      <c r="F75" s="1" t="s">
        <v>39</v>
      </c>
      <c r="G75" s="17"/>
      <c r="H75" s="17"/>
      <c r="I75" s="2">
        <v>53155639</v>
      </c>
      <c r="J75" s="2">
        <v>0.09</v>
      </c>
      <c r="K75" s="2">
        <v>0.36</v>
      </c>
      <c r="L75" s="2">
        <v>0</v>
      </c>
      <c r="M75" s="4" t="s">
        <v>40</v>
      </c>
      <c r="N75" s="1"/>
      <c r="O75" s="4"/>
      <c r="P75" s="4"/>
      <c r="Q75" s="17"/>
      <c r="R75" s="2">
        <v>0</v>
      </c>
      <c r="S75" s="2">
        <v>0</v>
      </c>
      <c r="T75" s="2">
        <v>0</v>
      </c>
      <c r="U75" s="2">
        <v>0</v>
      </c>
      <c r="V75" s="1">
        <v>0</v>
      </c>
      <c r="W75" s="1">
        <f t="shared" si="5"/>
        <v>0</v>
      </c>
      <c r="X75" s="1">
        <v>0</v>
      </c>
      <c r="Y75" s="1">
        <v>0</v>
      </c>
      <c r="Z75" s="1">
        <f t="shared" si="6"/>
        <v>0</v>
      </c>
      <c r="AA75" s="4"/>
      <c r="AB75" s="57">
        <f t="shared" si="7"/>
        <v>0</v>
      </c>
      <c r="AC75" s="1"/>
      <c r="AD75" s="4"/>
      <c r="AE75" s="57">
        <f t="shared" si="8"/>
        <v>0</v>
      </c>
      <c r="AF75" s="1"/>
      <c r="AG75" s="4"/>
      <c r="AH75" s="57"/>
      <c r="AI75" s="1">
        <v>380</v>
      </c>
      <c r="AJ75" s="1">
        <v>220</v>
      </c>
      <c r="AK75" s="1">
        <v>353</v>
      </c>
      <c r="AL75" s="1">
        <v>204</v>
      </c>
      <c r="AM75" s="1">
        <v>399</v>
      </c>
      <c r="AN75" s="1">
        <v>231</v>
      </c>
      <c r="AO75" s="64"/>
      <c r="AP75" s="64"/>
      <c r="AQ75" s="64"/>
      <c r="AR75" s="57">
        <f t="shared" si="9"/>
        <v>0</v>
      </c>
      <c r="AS75" s="1"/>
    </row>
    <row r="76" spans="1:45" x14ac:dyDescent="0.25">
      <c r="A76" s="9">
        <v>40909</v>
      </c>
      <c r="B76" s="1" t="s">
        <v>36</v>
      </c>
      <c r="C76" s="1" t="s">
        <v>2</v>
      </c>
      <c r="D76" s="1" t="s">
        <v>37</v>
      </c>
      <c r="E76" s="1" t="s">
        <v>38</v>
      </c>
      <c r="F76" s="1" t="s">
        <v>39</v>
      </c>
      <c r="G76" s="22">
        <v>40912</v>
      </c>
      <c r="H76" s="22">
        <v>40881</v>
      </c>
      <c r="I76" s="2">
        <v>53155639</v>
      </c>
      <c r="J76" s="2">
        <v>0.09</v>
      </c>
      <c r="K76" s="2">
        <v>0.36</v>
      </c>
      <c r="L76" s="2">
        <v>0</v>
      </c>
      <c r="M76" s="4" t="s">
        <v>46</v>
      </c>
      <c r="N76" s="1"/>
      <c r="O76" s="4">
        <v>260</v>
      </c>
      <c r="P76" s="4">
        <v>3979</v>
      </c>
      <c r="Q76" s="17">
        <v>51928</v>
      </c>
      <c r="R76" s="2">
        <v>0</v>
      </c>
      <c r="S76" s="2">
        <v>0</v>
      </c>
      <c r="T76" s="2">
        <v>0</v>
      </c>
      <c r="U76" s="2">
        <v>0</v>
      </c>
      <c r="V76" s="1">
        <v>0</v>
      </c>
      <c r="W76" s="1">
        <f t="shared" si="5"/>
        <v>260</v>
      </c>
      <c r="X76" s="1">
        <v>0</v>
      </c>
      <c r="Y76" s="1">
        <v>0</v>
      </c>
      <c r="Z76" s="1">
        <f t="shared" si="6"/>
        <v>3979</v>
      </c>
      <c r="AA76" s="4">
        <v>1.2406680999999999</v>
      </c>
      <c r="AB76" s="57">
        <f t="shared" si="7"/>
        <v>4936.6183698999994</v>
      </c>
      <c r="AC76" s="1">
        <v>51928</v>
      </c>
      <c r="AD76" s="4">
        <v>0.21483630000000001</v>
      </c>
      <c r="AE76" s="57">
        <f>AD76*AC76</f>
        <v>11156.019386400001</v>
      </c>
      <c r="AF76" s="1">
        <v>260</v>
      </c>
      <c r="AG76" s="4">
        <v>14.251033700000001</v>
      </c>
      <c r="AH76" s="57">
        <v>3705.26</v>
      </c>
      <c r="AI76" s="1">
        <v>380</v>
      </c>
      <c r="AJ76" s="1">
        <v>220</v>
      </c>
      <c r="AK76" s="1">
        <v>353</v>
      </c>
      <c r="AL76" s="1">
        <v>204</v>
      </c>
      <c r="AM76" s="1">
        <v>399</v>
      </c>
      <c r="AN76" s="1">
        <v>231</v>
      </c>
      <c r="AO76" s="64">
        <v>20229.650000000001</v>
      </c>
      <c r="AP76" s="64">
        <v>19797.88</v>
      </c>
      <c r="AQ76" s="64">
        <v>1158.1500000000001</v>
      </c>
      <c r="AR76" s="57">
        <f>AO76-AQ76</f>
        <v>19071.5</v>
      </c>
      <c r="AS76" s="1"/>
    </row>
    <row r="77" spans="1:45" x14ac:dyDescent="0.25">
      <c r="A77" s="9">
        <v>40940</v>
      </c>
      <c r="B77" s="1" t="s">
        <v>36</v>
      </c>
      <c r="C77" s="1" t="s">
        <v>2</v>
      </c>
      <c r="D77" s="1" t="s">
        <v>37</v>
      </c>
      <c r="E77" s="1" t="s">
        <v>38</v>
      </c>
      <c r="F77" s="1" t="s">
        <v>39</v>
      </c>
      <c r="G77" s="22">
        <v>40943</v>
      </c>
      <c r="H77" s="22">
        <v>40912</v>
      </c>
      <c r="I77" s="2">
        <v>53155639</v>
      </c>
      <c r="J77" s="2">
        <v>0.09</v>
      </c>
      <c r="K77" s="2">
        <v>0.36</v>
      </c>
      <c r="L77" s="2">
        <v>0</v>
      </c>
      <c r="M77" s="4" t="s">
        <v>46</v>
      </c>
      <c r="N77" s="1"/>
      <c r="O77" s="4">
        <v>251</v>
      </c>
      <c r="P77" s="4">
        <v>4306</v>
      </c>
      <c r="Q77" s="17">
        <v>51894</v>
      </c>
      <c r="R77" s="2">
        <v>0</v>
      </c>
      <c r="S77" s="2">
        <v>0</v>
      </c>
      <c r="T77" s="2">
        <v>0</v>
      </c>
      <c r="U77" s="2">
        <v>0</v>
      </c>
      <c r="V77" s="1">
        <v>0</v>
      </c>
      <c r="W77" s="1">
        <f t="shared" si="5"/>
        <v>251</v>
      </c>
      <c r="X77" s="1">
        <v>0</v>
      </c>
      <c r="Y77" s="1">
        <v>0</v>
      </c>
      <c r="Z77" s="1">
        <f t="shared" si="6"/>
        <v>4306</v>
      </c>
      <c r="AA77" s="4">
        <v>1.2380163</v>
      </c>
      <c r="AB77" s="57">
        <f t="shared" si="7"/>
        <v>5330.8981877999995</v>
      </c>
      <c r="AC77" s="1">
        <v>51984</v>
      </c>
      <c r="AD77" s="4">
        <v>0.21437709999999999</v>
      </c>
      <c r="AE77" s="57">
        <f t="shared" si="8"/>
        <v>11144.179166399999</v>
      </c>
      <c r="AF77" s="1">
        <v>251</v>
      </c>
      <c r="AG77" s="4">
        <v>14.2205747</v>
      </c>
      <c r="AH77" s="57">
        <v>3569.36</v>
      </c>
      <c r="AI77" s="1">
        <v>380</v>
      </c>
      <c r="AJ77" s="1">
        <v>220</v>
      </c>
      <c r="AK77" s="1">
        <v>353</v>
      </c>
      <c r="AL77" s="1">
        <v>204</v>
      </c>
      <c r="AM77" s="1">
        <v>399</v>
      </c>
      <c r="AN77" s="1">
        <v>231</v>
      </c>
      <c r="AO77" s="64">
        <v>20511.41</v>
      </c>
      <c r="AP77" s="64">
        <v>20025.13</v>
      </c>
      <c r="AQ77" s="64">
        <v>1171.46</v>
      </c>
      <c r="AR77" s="57">
        <f t="shared" si="9"/>
        <v>19339.95</v>
      </c>
      <c r="AS77" s="1"/>
    </row>
    <row r="78" spans="1:45" x14ac:dyDescent="0.25">
      <c r="A78" s="9">
        <v>40969</v>
      </c>
      <c r="B78" s="1" t="s">
        <v>36</v>
      </c>
      <c r="C78" s="1" t="s">
        <v>2</v>
      </c>
      <c r="D78" s="1" t="s">
        <v>37</v>
      </c>
      <c r="E78" s="1" t="s">
        <v>38</v>
      </c>
      <c r="F78" s="1" t="s">
        <v>39</v>
      </c>
      <c r="G78" s="22">
        <v>40972</v>
      </c>
      <c r="H78" s="22">
        <v>40943</v>
      </c>
      <c r="I78" s="2">
        <v>53155639</v>
      </c>
      <c r="J78" s="2">
        <v>0.09</v>
      </c>
      <c r="K78" s="2">
        <v>0.36</v>
      </c>
      <c r="L78" s="2">
        <v>0</v>
      </c>
      <c r="M78" s="4" t="s">
        <v>46</v>
      </c>
      <c r="N78" s="1"/>
      <c r="O78" s="4">
        <v>283</v>
      </c>
      <c r="P78" s="4">
        <v>4251</v>
      </c>
      <c r="Q78" s="17">
        <v>48870</v>
      </c>
      <c r="R78" s="2">
        <v>0</v>
      </c>
      <c r="S78" s="2">
        <v>0</v>
      </c>
      <c r="T78" s="2">
        <v>0</v>
      </c>
      <c r="U78" s="2">
        <v>0</v>
      </c>
      <c r="V78" s="1">
        <v>0</v>
      </c>
      <c r="W78" s="1">
        <f t="shared" si="5"/>
        <v>283</v>
      </c>
      <c r="X78" s="1">
        <v>0</v>
      </c>
      <c r="Y78" s="1">
        <v>0</v>
      </c>
      <c r="Z78" s="1">
        <f t="shared" si="6"/>
        <v>4251</v>
      </c>
      <c r="AA78" s="4">
        <v>1.233797</v>
      </c>
      <c r="AB78" s="57">
        <f t="shared" si="7"/>
        <v>5244.8710470000005</v>
      </c>
      <c r="AC78" s="1">
        <v>48870</v>
      </c>
      <c r="AD78" s="4">
        <v>0.21364659999999999</v>
      </c>
      <c r="AE78" s="57">
        <f t="shared" si="8"/>
        <v>10440.909341999999</v>
      </c>
      <c r="AF78" s="1">
        <v>283</v>
      </c>
      <c r="AG78" s="4">
        <v>14.1721092</v>
      </c>
      <c r="AH78" s="57">
        <v>4010.7</v>
      </c>
      <c r="AI78" s="1">
        <v>380</v>
      </c>
      <c r="AJ78" s="1">
        <v>220</v>
      </c>
      <c r="AK78" s="1">
        <v>353</v>
      </c>
      <c r="AL78" s="1">
        <v>204</v>
      </c>
      <c r="AM78" s="1">
        <v>399</v>
      </c>
      <c r="AN78" s="1">
        <v>231</v>
      </c>
      <c r="AO78" s="64">
        <v>21089.759999999998</v>
      </c>
      <c r="AP78" s="64">
        <v>20603.48</v>
      </c>
      <c r="AQ78" s="64">
        <v>1205.29</v>
      </c>
      <c r="AR78" s="57">
        <f t="shared" si="9"/>
        <v>19884.469999999998</v>
      </c>
      <c r="AS78" s="1"/>
    </row>
    <row r="79" spans="1:45" x14ac:dyDescent="0.25">
      <c r="A79" s="9">
        <v>41000</v>
      </c>
      <c r="B79" s="1" t="s">
        <v>36</v>
      </c>
      <c r="C79" s="1" t="s">
        <v>2</v>
      </c>
      <c r="D79" s="1" t="s">
        <v>37</v>
      </c>
      <c r="E79" s="1" t="s">
        <v>38</v>
      </c>
      <c r="F79" s="1" t="s">
        <v>39</v>
      </c>
      <c r="G79" s="22">
        <v>41003</v>
      </c>
      <c r="H79" s="22">
        <v>40972</v>
      </c>
      <c r="I79" s="2">
        <v>53155639</v>
      </c>
      <c r="J79" s="2">
        <v>0.09</v>
      </c>
      <c r="K79" s="2">
        <v>0.36</v>
      </c>
      <c r="L79" s="2">
        <v>0</v>
      </c>
      <c r="M79" s="4" t="s">
        <v>46</v>
      </c>
      <c r="N79" s="1"/>
      <c r="O79" s="4">
        <v>289</v>
      </c>
      <c r="P79" s="4">
        <v>6176</v>
      </c>
      <c r="Q79" s="17">
        <v>53894</v>
      </c>
      <c r="R79" s="2">
        <v>0</v>
      </c>
      <c r="S79" s="2">
        <v>0</v>
      </c>
      <c r="T79" s="2">
        <v>0</v>
      </c>
      <c r="U79" s="2">
        <v>0</v>
      </c>
      <c r="V79" s="1">
        <v>0</v>
      </c>
      <c r="W79" s="1">
        <f t="shared" si="5"/>
        <v>289</v>
      </c>
      <c r="X79" s="1">
        <v>0</v>
      </c>
      <c r="Y79" s="1">
        <v>0</v>
      </c>
      <c r="Z79" s="1">
        <f t="shared" si="6"/>
        <v>6176</v>
      </c>
      <c r="AA79" s="23">
        <v>1.2353759</v>
      </c>
      <c r="AB79" s="57">
        <f t="shared" si="7"/>
        <v>7629.6815583999996</v>
      </c>
      <c r="AC79" s="1">
        <v>53894</v>
      </c>
      <c r="AD79" s="4">
        <v>0.2139199</v>
      </c>
      <c r="AE79" s="57">
        <f t="shared" si="8"/>
        <v>11528.9990906</v>
      </c>
      <c r="AF79" s="1">
        <v>289</v>
      </c>
      <c r="AG79" s="4">
        <v>14.1902448</v>
      </c>
      <c r="AH79" s="57">
        <v>4100.9799999999996</v>
      </c>
      <c r="AI79" s="1">
        <v>380</v>
      </c>
      <c r="AJ79" s="1">
        <v>220</v>
      </c>
      <c r="AK79" s="1">
        <v>353</v>
      </c>
      <c r="AL79" s="1">
        <v>204</v>
      </c>
      <c r="AM79" s="1">
        <v>399</v>
      </c>
      <c r="AN79" s="1">
        <v>231</v>
      </c>
      <c r="AO79" s="64">
        <v>24824.38</v>
      </c>
      <c r="AP79" s="64">
        <v>24338.1</v>
      </c>
      <c r="AQ79" s="64">
        <v>1423.76</v>
      </c>
      <c r="AR79" s="57">
        <f t="shared" si="9"/>
        <v>23400.620000000003</v>
      </c>
      <c r="AS79" s="1"/>
    </row>
    <row r="80" spans="1:45" x14ac:dyDescent="0.25">
      <c r="A80" s="9">
        <v>41030</v>
      </c>
      <c r="B80" s="1" t="s">
        <v>36</v>
      </c>
      <c r="C80" s="1" t="s">
        <v>2</v>
      </c>
      <c r="D80" s="1" t="s">
        <v>37</v>
      </c>
      <c r="E80" s="1" t="s">
        <v>38</v>
      </c>
      <c r="F80" s="1" t="s">
        <v>39</v>
      </c>
      <c r="G80" s="22">
        <v>41033</v>
      </c>
      <c r="H80" s="22">
        <v>41003</v>
      </c>
      <c r="I80" s="2">
        <v>53155639</v>
      </c>
      <c r="J80" s="2">
        <v>0.09</v>
      </c>
      <c r="K80" s="2">
        <v>0.36</v>
      </c>
      <c r="L80" s="2">
        <v>0</v>
      </c>
      <c r="M80" s="4" t="s">
        <v>46</v>
      </c>
      <c r="N80" s="1"/>
      <c r="O80" s="4">
        <v>258</v>
      </c>
      <c r="P80" s="4">
        <v>5367</v>
      </c>
      <c r="Q80" s="17">
        <v>49653</v>
      </c>
      <c r="R80" s="2">
        <v>0</v>
      </c>
      <c r="S80" s="2">
        <v>0</v>
      </c>
      <c r="T80" s="2">
        <v>0</v>
      </c>
      <c r="U80" s="2">
        <v>0</v>
      </c>
      <c r="V80" s="1">
        <v>0</v>
      </c>
      <c r="W80" s="1">
        <f t="shared" si="5"/>
        <v>258</v>
      </c>
      <c r="X80" s="1">
        <v>0</v>
      </c>
      <c r="Y80" s="1">
        <v>0</v>
      </c>
      <c r="Z80" s="1">
        <f t="shared" si="6"/>
        <v>5367</v>
      </c>
      <c r="AA80" s="4">
        <v>1.2684605</v>
      </c>
      <c r="AB80" s="57">
        <f t="shared" si="7"/>
        <v>6807.8275034999997</v>
      </c>
      <c r="AC80" s="1">
        <v>49653</v>
      </c>
      <c r="AD80" s="4">
        <v>0.2337545</v>
      </c>
      <c r="AE80" s="57">
        <f t="shared" si="8"/>
        <v>11606.612188499999</v>
      </c>
      <c r="AF80" s="1">
        <v>258</v>
      </c>
      <c r="AG80" s="4">
        <v>14.1721092</v>
      </c>
      <c r="AH80" s="57">
        <v>3656.4</v>
      </c>
      <c r="AI80" s="1">
        <v>380</v>
      </c>
      <c r="AJ80" s="1">
        <v>220</v>
      </c>
      <c r="AK80" s="1">
        <v>353</v>
      </c>
      <c r="AL80" s="1">
        <v>204</v>
      </c>
      <c r="AM80" s="1">
        <v>399</v>
      </c>
      <c r="AN80" s="1">
        <v>231</v>
      </c>
      <c r="AO80" s="64">
        <v>22557.11</v>
      </c>
      <c r="AP80" s="64">
        <v>22070.83</v>
      </c>
      <c r="AQ80" s="64">
        <v>1291.1199999999999</v>
      </c>
      <c r="AR80" s="57">
        <f t="shared" si="9"/>
        <v>21265.99</v>
      </c>
      <c r="AS80" s="1"/>
    </row>
    <row r="81" spans="1:45" x14ac:dyDescent="0.25">
      <c r="A81" s="9">
        <v>41061</v>
      </c>
      <c r="B81" s="1" t="s">
        <v>36</v>
      </c>
      <c r="C81" s="1" t="s">
        <v>2</v>
      </c>
      <c r="D81" s="1" t="s">
        <v>37</v>
      </c>
      <c r="E81" s="1" t="s">
        <v>38</v>
      </c>
      <c r="F81" s="1" t="s">
        <v>39</v>
      </c>
      <c r="G81" s="22">
        <v>41064</v>
      </c>
      <c r="H81" s="22">
        <v>41033</v>
      </c>
      <c r="I81" s="2">
        <v>53155639</v>
      </c>
      <c r="J81" s="2">
        <v>0.09</v>
      </c>
      <c r="K81" s="2">
        <v>0.36</v>
      </c>
      <c r="L81" s="2">
        <v>0</v>
      </c>
      <c r="M81" s="4" t="s">
        <v>46</v>
      </c>
      <c r="N81" s="1"/>
      <c r="O81" s="4">
        <v>199</v>
      </c>
      <c r="P81" s="4">
        <v>4014</v>
      </c>
      <c r="Q81" s="17">
        <v>40678</v>
      </c>
      <c r="R81" s="2">
        <v>0</v>
      </c>
      <c r="S81" s="2">
        <v>0</v>
      </c>
      <c r="T81" s="2">
        <v>0</v>
      </c>
      <c r="U81" s="2">
        <v>0</v>
      </c>
      <c r="V81" s="1">
        <v>0</v>
      </c>
      <c r="W81" s="1">
        <f t="shared" si="5"/>
        <v>199</v>
      </c>
      <c r="X81" s="1">
        <v>0</v>
      </c>
      <c r="Y81" s="1">
        <v>0</v>
      </c>
      <c r="Z81" s="1">
        <f t="shared" si="6"/>
        <v>4014</v>
      </c>
      <c r="AA81" s="4">
        <v>1.2821155</v>
      </c>
      <c r="AB81" s="57">
        <f t="shared" si="7"/>
        <v>5146.4116169999998</v>
      </c>
      <c r="AC81" s="1">
        <v>40678</v>
      </c>
      <c r="AD81" s="4">
        <v>0.23627090000000001</v>
      </c>
      <c r="AE81" s="57">
        <f t="shared" si="8"/>
        <v>9611.027670200001</v>
      </c>
      <c r="AF81" s="1">
        <v>251</v>
      </c>
      <c r="AG81" s="4">
        <v>14.3246728</v>
      </c>
      <c r="AH81" s="57">
        <v>3595.49</v>
      </c>
      <c r="AI81" s="1">
        <v>380</v>
      </c>
      <c r="AJ81" s="1">
        <v>220</v>
      </c>
      <c r="AK81" s="1">
        <v>353</v>
      </c>
      <c r="AL81" s="1">
        <v>204</v>
      </c>
      <c r="AM81" s="1">
        <v>399</v>
      </c>
      <c r="AN81" s="1">
        <v>231</v>
      </c>
      <c r="AO81" s="64">
        <v>18839.2</v>
      </c>
      <c r="AP81" s="64">
        <v>18352.919999999998</v>
      </c>
      <c r="AQ81" s="64">
        <v>1073.6199999999999</v>
      </c>
      <c r="AR81" s="57">
        <f t="shared" si="9"/>
        <v>17765.580000000002</v>
      </c>
      <c r="AS81" s="1"/>
    </row>
    <row r="82" spans="1:45" x14ac:dyDescent="0.25">
      <c r="A82" s="37">
        <v>41091</v>
      </c>
      <c r="B82" s="1" t="s">
        <v>36</v>
      </c>
      <c r="C82" s="1" t="s">
        <v>2</v>
      </c>
      <c r="D82" s="1" t="s">
        <v>37</v>
      </c>
      <c r="E82" s="1" t="s">
        <v>38</v>
      </c>
      <c r="F82" s="1" t="s">
        <v>39</v>
      </c>
      <c r="G82" s="22">
        <v>41094</v>
      </c>
      <c r="H82" s="22">
        <v>41064</v>
      </c>
      <c r="I82" s="2">
        <v>53155639</v>
      </c>
      <c r="J82" s="2">
        <v>0.09</v>
      </c>
      <c r="K82" s="2">
        <v>0.36</v>
      </c>
      <c r="L82" s="2">
        <v>0</v>
      </c>
      <c r="M82" s="4" t="s">
        <v>46</v>
      </c>
      <c r="N82" s="1"/>
      <c r="O82" s="4">
        <v>201</v>
      </c>
      <c r="P82" s="4">
        <v>4244</v>
      </c>
      <c r="Q82" s="17">
        <v>41932</v>
      </c>
      <c r="R82" s="2">
        <v>0</v>
      </c>
      <c r="S82" s="2">
        <v>0</v>
      </c>
      <c r="T82" s="2">
        <v>0</v>
      </c>
      <c r="U82" s="2">
        <v>0</v>
      </c>
      <c r="V82" s="1">
        <v>0</v>
      </c>
      <c r="W82" s="1">
        <f t="shared" si="5"/>
        <v>201</v>
      </c>
      <c r="X82" s="1">
        <v>0</v>
      </c>
      <c r="Y82" s="1">
        <v>0</v>
      </c>
      <c r="Z82" s="1">
        <f t="shared" si="6"/>
        <v>4244</v>
      </c>
      <c r="AA82" s="4">
        <v>1.2648680999999999</v>
      </c>
      <c r="AB82" s="57">
        <f t="shared" si="7"/>
        <v>5368.1002164000001</v>
      </c>
      <c r="AC82" s="1">
        <v>41932</v>
      </c>
      <c r="AD82" s="4">
        <v>0.23309250000000001</v>
      </c>
      <c r="AE82" s="57">
        <f t="shared" si="8"/>
        <v>9774.0347099999999</v>
      </c>
      <c r="AF82" s="1">
        <v>251</v>
      </c>
      <c r="AG82" s="4">
        <v>14.131972299999999</v>
      </c>
      <c r="AH82" s="57">
        <v>3547.12</v>
      </c>
      <c r="AI82" s="1">
        <v>380</v>
      </c>
      <c r="AJ82" s="1">
        <v>220</v>
      </c>
      <c r="AK82" s="1">
        <v>353</v>
      </c>
      <c r="AL82" s="1">
        <v>204</v>
      </c>
      <c r="AM82" s="1">
        <v>399</v>
      </c>
      <c r="AN82" s="1">
        <v>231</v>
      </c>
      <c r="AO82" s="64">
        <v>19175.53</v>
      </c>
      <c r="AP82" s="64">
        <v>18689.25</v>
      </c>
      <c r="AQ82" s="64">
        <v>1093.31</v>
      </c>
      <c r="AR82" s="57">
        <f t="shared" si="9"/>
        <v>18082.219999999998</v>
      </c>
      <c r="AS82" s="1"/>
    </row>
    <row r="83" spans="1:45" x14ac:dyDescent="0.25">
      <c r="A83" s="37">
        <v>41122</v>
      </c>
      <c r="B83" s="1" t="s">
        <v>36</v>
      </c>
      <c r="C83" s="1" t="s">
        <v>2</v>
      </c>
      <c r="D83" s="1" t="s">
        <v>37</v>
      </c>
      <c r="E83" s="1" t="s">
        <v>38</v>
      </c>
      <c r="F83" s="1" t="s">
        <v>39</v>
      </c>
      <c r="G83" s="22">
        <v>41125</v>
      </c>
      <c r="H83" s="22">
        <v>41094</v>
      </c>
      <c r="I83" s="2">
        <v>53155639</v>
      </c>
      <c r="J83" s="2">
        <v>0.09</v>
      </c>
      <c r="K83" s="2">
        <v>0.36</v>
      </c>
      <c r="L83" s="2">
        <v>0</v>
      </c>
      <c r="M83" s="4" t="s">
        <v>46</v>
      </c>
      <c r="N83" s="1"/>
      <c r="O83" s="4">
        <v>159</v>
      </c>
      <c r="P83" s="4">
        <v>4181</v>
      </c>
      <c r="Q83" s="17">
        <v>40030</v>
      </c>
      <c r="R83" s="2">
        <v>0</v>
      </c>
      <c r="S83" s="2">
        <v>0</v>
      </c>
      <c r="T83" s="2">
        <v>0</v>
      </c>
      <c r="U83" s="2">
        <v>0</v>
      </c>
      <c r="V83" s="1">
        <v>0</v>
      </c>
      <c r="W83" s="1">
        <f t="shared" si="5"/>
        <v>159</v>
      </c>
      <c r="X83" s="1">
        <v>0</v>
      </c>
      <c r="Y83" s="1">
        <v>0</v>
      </c>
      <c r="Z83" s="1">
        <f t="shared" si="6"/>
        <v>4181</v>
      </c>
      <c r="AA83" s="4">
        <v>1.2672009</v>
      </c>
      <c r="AB83" s="57">
        <f t="shared" si="7"/>
        <v>5298.1669628999998</v>
      </c>
      <c r="AC83" s="1">
        <v>40030</v>
      </c>
      <c r="AD83" s="4">
        <v>0.23352229999999999</v>
      </c>
      <c r="AE83" s="57">
        <f t="shared" si="8"/>
        <v>9347.897669</v>
      </c>
      <c r="AF83" s="1">
        <v>251</v>
      </c>
      <c r="AG83" s="4">
        <v>14.158035999999999</v>
      </c>
      <c r="AH83" s="57">
        <v>3553.66</v>
      </c>
      <c r="AI83" s="1">
        <v>380</v>
      </c>
      <c r="AJ83" s="1">
        <v>220</v>
      </c>
      <c r="AK83" s="1">
        <v>353</v>
      </c>
      <c r="AL83" s="1">
        <v>204</v>
      </c>
      <c r="AM83" s="1">
        <v>399</v>
      </c>
      <c r="AN83" s="1">
        <v>231</v>
      </c>
      <c r="AO83" s="64">
        <v>18685.990000000002</v>
      </c>
      <c r="AP83" s="64">
        <v>18199.71</v>
      </c>
      <c r="AQ83" s="64">
        <v>1064.6600000000001</v>
      </c>
      <c r="AR83" s="57">
        <f t="shared" si="9"/>
        <v>17621.330000000002</v>
      </c>
      <c r="AS83" s="1"/>
    </row>
    <row r="84" spans="1:45" x14ac:dyDescent="0.25">
      <c r="A84" s="37">
        <v>41153</v>
      </c>
      <c r="B84" s="1" t="s">
        <v>36</v>
      </c>
      <c r="C84" s="1" t="s">
        <v>2</v>
      </c>
      <c r="D84" s="1" t="s">
        <v>37</v>
      </c>
      <c r="E84" s="1" t="s">
        <v>38</v>
      </c>
      <c r="F84" s="1" t="s">
        <v>39</v>
      </c>
      <c r="G84" s="22">
        <v>41156</v>
      </c>
      <c r="H84" s="22">
        <v>41125</v>
      </c>
      <c r="I84" s="2">
        <v>53155639</v>
      </c>
      <c r="J84" s="2">
        <v>0.09</v>
      </c>
      <c r="K84" s="2">
        <v>0.36</v>
      </c>
      <c r="L84" s="2">
        <v>0</v>
      </c>
      <c r="M84" s="4" t="s">
        <v>46</v>
      </c>
      <c r="N84" s="1"/>
      <c r="O84" s="4">
        <v>233</v>
      </c>
      <c r="P84" s="4">
        <v>4304</v>
      </c>
      <c r="Q84" s="17">
        <v>40531</v>
      </c>
      <c r="R84" s="2">
        <v>0</v>
      </c>
      <c r="S84" s="2">
        <v>0</v>
      </c>
      <c r="T84" s="2">
        <v>0</v>
      </c>
      <c r="U84" s="2">
        <v>0</v>
      </c>
      <c r="V84" s="1">
        <v>0</v>
      </c>
      <c r="W84" s="1">
        <f t="shared" si="5"/>
        <v>233</v>
      </c>
      <c r="X84" s="1">
        <v>0</v>
      </c>
      <c r="Y84" s="1">
        <v>0</v>
      </c>
      <c r="Z84" s="1">
        <f t="shared" si="6"/>
        <v>4304</v>
      </c>
      <c r="AA84" s="4">
        <v>1.2768546999999999</v>
      </c>
      <c r="AB84" s="57">
        <f t="shared" si="7"/>
        <v>5495.5826287999998</v>
      </c>
      <c r="AC84" s="1">
        <v>40531</v>
      </c>
      <c r="AD84" s="4">
        <v>0.2468834</v>
      </c>
      <c r="AE84" s="57">
        <f t="shared" si="8"/>
        <v>10006.4310854</v>
      </c>
      <c r="AF84" s="1">
        <v>251</v>
      </c>
      <c r="AG84" s="4">
        <v>13.963236800000001</v>
      </c>
      <c r="AH84" s="57">
        <v>3504.77</v>
      </c>
      <c r="AI84" s="1">
        <v>380</v>
      </c>
      <c r="AJ84" s="1">
        <v>220</v>
      </c>
      <c r="AK84" s="1">
        <v>353</v>
      </c>
      <c r="AL84" s="1">
        <v>204</v>
      </c>
      <c r="AM84" s="1">
        <v>399</v>
      </c>
      <c r="AN84" s="1">
        <v>231</v>
      </c>
      <c r="AO84" s="64">
        <v>19493.060000000001</v>
      </c>
      <c r="AP84" s="64">
        <v>19006.78</v>
      </c>
      <c r="AQ84" s="64">
        <v>1111.8800000000001</v>
      </c>
      <c r="AR84" s="57">
        <f t="shared" si="9"/>
        <v>18381.18</v>
      </c>
      <c r="AS84" s="1"/>
    </row>
    <row r="85" spans="1:45" x14ac:dyDescent="0.25">
      <c r="A85" s="37">
        <v>41183</v>
      </c>
      <c r="B85" s="1" t="s">
        <v>36</v>
      </c>
      <c r="C85" s="1" t="s">
        <v>2</v>
      </c>
      <c r="D85" s="1" t="s">
        <v>37</v>
      </c>
      <c r="E85" s="1" t="s">
        <v>38</v>
      </c>
      <c r="F85" s="1" t="s">
        <v>39</v>
      </c>
      <c r="G85" s="22">
        <v>41186</v>
      </c>
      <c r="H85" s="22">
        <v>41156</v>
      </c>
      <c r="I85" s="2">
        <v>53155639</v>
      </c>
      <c r="J85" s="2">
        <v>0.09</v>
      </c>
      <c r="K85" s="2">
        <v>0.36</v>
      </c>
      <c r="L85" s="2">
        <v>0</v>
      </c>
      <c r="M85" s="4" t="s">
        <v>46</v>
      </c>
      <c r="N85" s="1"/>
      <c r="O85" s="4">
        <v>278</v>
      </c>
      <c r="P85" s="4">
        <v>5466</v>
      </c>
      <c r="Q85" s="17">
        <v>55711</v>
      </c>
      <c r="R85" s="2">
        <v>0</v>
      </c>
      <c r="S85" s="2">
        <v>0</v>
      </c>
      <c r="T85" s="2">
        <v>0</v>
      </c>
      <c r="U85" s="2">
        <v>0</v>
      </c>
      <c r="V85" s="1">
        <v>0</v>
      </c>
      <c r="W85" s="1">
        <f t="shared" si="5"/>
        <v>278</v>
      </c>
      <c r="X85" s="1">
        <v>0</v>
      </c>
      <c r="Y85" s="1">
        <v>0</v>
      </c>
      <c r="Z85" s="1">
        <f t="shared" si="6"/>
        <v>5466</v>
      </c>
      <c r="AA85" s="4">
        <v>1.2954641</v>
      </c>
      <c r="AB85" s="57">
        <f t="shared" si="7"/>
        <v>7081.0067706</v>
      </c>
      <c r="AC85" s="1">
        <v>55711</v>
      </c>
      <c r="AD85" s="4">
        <v>0.27459939999999999</v>
      </c>
      <c r="AE85" s="57">
        <f t="shared" si="8"/>
        <v>15298.2071734</v>
      </c>
      <c r="AF85" s="1">
        <v>278</v>
      </c>
      <c r="AG85" s="4">
        <v>13.536498</v>
      </c>
      <c r="AH85" s="57">
        <v>3763.14</v>
      </c>
      <c r="AI85" s="1">
        <v>380</v>
      </c>
      <c r="AJ85" s="1">
        <v>220</v>
      </c>
      <c r="AK85" s="1">
        <v>353</v>
      </c>
      <c r="AL85" s="1">
        <v>204</v>
      </c>
      <c r="AM85" s="1">
        <v>399</v>
      </c>
      <c r="AN85" s="1">
        <v>231</v>
      </c>
      <c r="AO85" s="64">
        <v>27359.59</v>
      </c>
      <c r="AP85" s="64">
        <v>26873.31</v>
      </c>
      <c r="AQ85" s="64">
        <v>1572.06</v>
      </c>
      <c r="AR85" s="57">
        <f t="shared" si="9"/>
        <v>25787.53</v>
      </c>
      <c r="AS85" s="1"/>
    </row>
    <row r="86" spans="1:45" x14ac:dyDescent="0.25">
      <c r="A86" s="37">
        <v>41214</v>
      </c>
      <c r="B86" s="1" t="s">
        <v>36</v>
      </c>
      <c r="C86" s="1" t="s">
        <v>2</v>
      </c>
      <c r="D86" s="1" t="s">
        <v>37</v>
      </c>
      <c r="E86" s="1" t="s">
        <v>38</v>
      </c>
      <c r="F86" s="1" t="s">
        <v>39</v>
      </c>
      <c r="G86" s="22">
        <v>41217</v>
      </c>
      <c r="H86" s="22">
        <v>41186</v>
      </c>
      <c r="I86" s="2">
        <v>53155639</v>
      </c>
      <c r="J86" s="2">
        <v>0.09</v>
      </c>
      <c r="K86" s="2">
        <v>0.36</v>
      </c>
      <c r="L86" s="2">
        <v>0</v>
      </c>
      <c r="M86" s="4" t="s">
        <v>46</v>
      </c>
      <c r="N86" s="1"/>
      <c r="O86" s="4">
        <v>300</v>
      </c>
      <c r="P86" s="4">
        <v>4497</v>
      </c>
      <c r="Q86" s="17">
        <v>55447</v>
      </c>
      <c r="R86" s="2">
        <v>0</v>
      </c>
      <c r="S86" s="2">
        <v>0</v>
      </c>
      <c r="T86" s="2">
        <v>0</v>
      </c>
      <c r="U86" s="2">
        <v>0</v>
      </c>
      <c r="V86" s="1">
        <v>0</v>
      </c>
      <c r="W86" s="1">
        <f t="shared" si="5"/>
        <v>300</v>
      </c>
      <c r="X86" s="1">
        <v>0</v>
      </c>
      <c r="Y86" s="1">
        <v>0</v>
      </c>
      <c r="Z86" s="1">
        <f t="shared" si="6"/>
        <v>4497</v>
      </c>
      <c r="AA86" s="4">
        <v>1.3032223000000001</v>
      </c>
      <c r="AB86" s="57">
        <f t="shared" si="7"/>
        <v>5860.5906831000002</v>
      </c>
      <c r="AC86" s="1">
        <v>55447</v>
      </c>
      <c r="AD86" s="4">
        <v>0.27624389999999999</v>
      </c>
      <c r="AE86" s="57">
        <f t="shared" si="8"/>
        <v>15316.8955233</v>
      </c>
      <c r="AF86" s="1">
        <v>300</v>
      </c>
      <c r="AG86" s="4">
        <v>13.617566099999999</v>
      </c>
      <c r="AH86" s="57">
        <v>4085.26</v>
      </c>
      <c r="AI86" s="1">
        <v>380</v>
      </c>
      <c r="AJ86" s="1">
        <v>220</v>
      </c>
      <c r="AK86" s="1">
        <v>353</v>
      </c>
      <c r="AL86" s="1">
        <v>204</v>
      </c>
      <c r="AM86" s="1">
        <v>399</v>
      </c>
      <c r="AN86" s="1">
        <v>231</v>
      </c>
      <c r="AO86" s="64">
        <v>27083.54</v>
      </c>
      <c r="AP86" s="64">
        <v>26597.26</v>
      </c>
      <c r="AQ86" s="64">
        <v>1555.92</v>
      </c>
      <c r="AR86" s="57">
        <f t="shared" si="9"/>
        <v>25527.620000000003</v>
      </c>
      <c r="AS86" s="1"/>
    </row>
    <row r="87" spans="1:45" x14ac:dyDescent="0.25">
      <c r="A87" s="37">
        <v>41244</v>
      </c>
      <c r="B87" s="1" t="s">
        <v>36</v>
      </c>
      <c r="C87" s="1" t="s">
        <v>2</v>
      </c>
      <c r="D87" s="1" t="s">
        <v>37</v>
      </c>
      <c r="E87" s="1" t="s">
        <v>38</v>
      </c>
      <c r="F87" s="1" t="s">
        <v>39</v>
      </c>
      <c r="G87" s="22">
        <v>41247</v>
      </c>
      <c r="H87" s="22">
        <v>41217</v>
      </c>
      <c r="I87" s="2">
        <v>53155639</v>
      </c>
      <c r="J87" s="2">
        <v>0.09</v>
      </c>
      <c r="K87" s="2">
        <v>0.36</v>
      </c>
      <c r="L87" s="2">
        <v>0</v>
      </c>
      <c r="M87" s="4" t="s">
        <v>46</v>
      </c>
      <c r="N87" s="1"/>
      <c r="O87" s="4">
        <v>238</v>
      </c>
      <c r="P87" s="4">
        <v>3440</v>
      </c>
      <c r="Q87" s="17">
        <v>47239</v>
      </c>
      <c r="R87" s="2">
        <v>0</v>
      </c>
      <c r="S87" s="2">
        <v>0</v>
      </c>
      <c r="T87" s="2">
        <v>0</v>
      </c>
      <c r="U87" s="2">
        <v>0</v>
      </c>
      <c r="V87" s="1">
        <v>0</v>
      </c>
      <c r="W87" s="1">
        <f t="shared" si="5"/>
        <v>238</v>
      </c>
      <c r="X87" s="1">
        <v>0</v>
      </c>
      <c r="Y87" s="1">
        <v>0</v>
      </c>
      <c r="Z87" s="1">
        <f t="shared" si="6"/>
        <v>3440</v>
      </c>
      <c r="AA87" s="4">
        <v>1.2961990000000001</v>
      </c>
      <c r="AB87" s="57">
        <f t="shared" si="7"/>
        <v>4458.9245600000004</v>
      </c>
      <c r="AC87" s="1">
        <v>47239</v>
      </c>
      <c r="AD87" s="4">
        <v>0.27475529999999998</v>
      </c>
      <c r="AE87" s="57">
        <f t="shared" si="8"/>
        <v>12979.165616699998</v>
      </c>
      <c r="AF87" s="1">
        <v>251</v>
      </c>
      <c r="AG87" s="4">
        <v>13.544417749999999</v>
      </c>
      <c r="AH87" s="57">
        <v>3399.58</v>
      </c>
      <c r="AI87" s="1">
        <v>380</v>
      </c>
      <c r="AJ87" s="1">
        <v>220</v>
      </c>
      <c r="AK87" s="1">
        <v>353</v>
      </c>
      <c r="AL87" s="1">
        <v>204</v>
      </c>
      <c r="AM87" s="1">
        <v>399</v>
      </c>
      <c r="AN87" s="1">
        <v>231</v>
      </c>
      <c r="AO87" s="64">
        <v>21323.94</v>
      </c>
      <c r="AP87" s="64">
        <v>20837.66</v>
      </c>
      <c r="AQ87" s="64">
        <v>1218.98</v>
      </c>
      <c r="AR87" s="57">
        <f t="shared" si="9"/>
        <v>20104.96</v>
      </c>
      <c r="AS87" s="1"/>
    </row>
    <row r="88" spans="1:45" x14ac:dyDescent="0.25">
      <c r="A88" s="37" t="s">
        <v>47</v>
      </c>
      <c r="B88" s="1" t="s">
        <v>36</v>
      </c>
      <c r="C88" s="1" t="s">
        <v>2</v>
      </c>
      <c r="D88" s="1" t="s">
        <v>37</v>
      </c>
      <c r="E88" s="1" t="s">
        <v>38</v>
      </c>
      <c r="F88" s="1" t="s">
        <v>39</v>
      </c>
      <c r="G88" s="22">
        <v>41278</v>
      </c>
      <c r="H88" s="22">
        <v>41247</v>
      </c>
      <c r="I88" s="2">
        <v>53155639</v>
      </c>
      <c r="J88" s="2">
        <v>0.09</v>
      </c>
      <c r="K88" s="2">
        <v>0.36</v>
      </c>
      <c r="L88" s="2">
        <v>0</v>
      </c>
      <c r="M88" s="4" t="s">
        <v>46</v>
      </c>
      <c r="N88" s="1"/>
      <c r="O88" s="4">
        <v>299</v>
      </c>
      <c r="P88" s="4">
        <v>4070</v>
      </c>
      <c r="Q88" s="17">
        <v>53921</v>
      </c>
      <c r="R88" s="2">
        <v>0</v>
      </c>
      <c r="S88" s="2">
        <v>0</v>
      </c>
      <c r="T88" s="2">
        <v>0</v>
      </c>
      <c r="U88" s="2">
        <v>0</v>
      </c>
      <c r="V88" s="1">
        <v>0</v>
      </c>
      <c r="W88" s="1">
        <f t="shared" si="5"/>
        <v>299</v>
      </c>
      <c r="X88" s="1">
        <v>0</v>
      </c>
      <c r="Y88" s="1">
        <v>0</v>
      </c>
      <c r="Z88" s="1">
        <f t="shared" si="6"/>
        <v>4070</v>
      </c>
      <c r="AA88" s="4">
        <v>1.2960151</v>
      </c>
      <c r="AB88" s="57">
        <f t="shared" si="7"/>
        <v>5274.781457</v>
      </c>
      <c r="AC88" s="1">
        <v>53921</v>
      </c>
      <c r="AD88" s="4">
        <v>0.27471620000000002</v>
      </c>
      <c r="AE88" s="57">
        <f t="shared" si="8"/>
        <v>14812.972220200001</v>
      </c>
      <c r="AF88" s="1">
        <v>299</v>
      </c>
      <c r="AG88" s="4">
        <v>13.542256099999999</v>
      </c>
      <c r="AH88" s="57">
        <v>4049.13</v>
      </c>
      <c r="AI88" s="1">
        <v>380</v>
      </c>
      <c r="AJ88" s="1">
        <v>220</v>
      </c>
      <c r="AK88" s="1">
        <v>353</v>
      </c>
      <c r="AL88" s="1">
        <v>204</v>
      </c>
      <c r="AM88" s="1">
        <v>399</v>
      </c>
      <c r="AN88" s="1">
        <v>231</v>
      </c>
      <c r="AO88" s="64">
        <v>25923.21</v>
      </c>
      <c r="AP88" s="64">
        <v>25436.93</v>
      </c>
      <c r="AQ88" s="64">
        <v>1488.04</v>
      </c>
      <c r="AR88" s="57">
        <f t="shared" si="9"/>
        <v>24435.17</v>
      </c>
      <c r="AS88" s="1"/>
    </row>
    <row r="89" spans="1:45" x14ac:dyDescent="0.25">
      <c r="A89" s="37">
        <v>41306</v>
      </c>
      <c r="B89" s="1" t="s">
        <v>36</v>
      </c>
      <c r="C89" s="1" t="s">
        <v>2</v>
      </c>
      <c r="D89" s="1" t="s">
        <v>37</v>
      </c>
      <c r="E89" s="1" t="s">
        <v>38</v>
      </c>
      <c r="F89" s="1" t="s">
        <v>39</v>
      </c>
      <c r="G89" s="22">
        <v>41309</v>
      </c>
      <c r="H89" s="22">
        <v>41278</v>
      </c>
      <c r="I89" s="2">
        <v>53155639</v>
      </c>
      <c r="J89" s="2">
        <v>0.09</v>
      </c>
      <c r="K89" s="2">
        <v>0.36</v>
      </c>
      <c r="L89" s="2">
        <v>0</v>
      </c>
      <c r="M89" s="4" t="s">
        <v>46</v>
      </c>
      <c r="N89" s="1"/>
      <c r="O89" s="4">
        <v>265</v>
      </c>
      <c r="P89" s="4">
        <v>3450</v>
      </c>
      <c r="Q89" s="17">
        <v>47378</v>
      </c>
      <c r="R89" s="2">
        <v>0</v>
      </c>
      <c r="S89" s="2">
        <v>0</v>
      </c>
      <c r="T89" s="2">
        <v>0</v>
      </c>
      <c r="U89" s="2">
        <v>0</v>
      </c>
      <c r="V89" s="1">
        <v>0</v>
      </c>
      <c r="W89" s="1">
        <f>O89</f>
        <v>265</v>
      </c>
      <c r="X89" s="1">
        <v>0</v>
      </c>
      <c r="Y89" s="1">
        <v>0</v>
      </c>
      <c r="Z89" s="1">
        <f>P89</f>
        <v>3450</v>
      </c>
      <c r="AA89" s="4">
        <v>1.2104553</v>
      </c>
      <c r="AB89" s="57">
        <f>Z89*AA89</f>
        <v>4176.0707849999999</v>
      </c>
      <c r="AC89" s="1">
        <f>Q89</f>
        <v>47378</v>
      </c>
      <c r="AD89" s="4">
        <v>0.25237389999999998</v>
      </c>
      <c r="AE89" s="57">
        <f>AD89*AC89</f>
        <v>11956.970634199999</v>
      </c>
      <c r="AF89" s="1">
        <v>265</v>
      </c>
      <c r="AG89" s="4">
        <v>12.674337599999999</v>
      </c>
      <c r="AH89" s="57">
        <f>AG89*AF89</f>
        <v>3358.6994639999998</v>
      </c>
      <c r="AI89" s="1">
        <v>380</v>
      </c>
      <c r="AJ89" s="1">
        <v>220</v>
      </c>
      <c r="AK89" s="1">
        <v>353</v>
      </c>
      <c r="AL89" s="1">
        <v>204</v>
      </c>
      <c r="AM89" s="1">
        <v>399</v>
      </c>
      <c r="AN89" s="1">
        <v>231</v>
      </c>
      <c r="AO89" s="64">
        <v>20371.79</v>
      </c>
      <c r="AP89" s="64">
        <v>19846.61</v>
      </c>
      <c r="AQ89" s="64">
        <v>1161</v>
      </c>
      <c r="AR89" s="57">
        <f>AO89-AQ89</f>
        <v>19210.79</v>
      </c>
      <c r="AS89" s="1"/>
    </row>
    <row r="90" spans="1:45" x14ac:dyDescent="0.25">
      <c r="A90" s="37">
        <v>41334</v>
      </c>
      <c r="B90" s="1" t="s">
        <v>36</v>
      </c>
      <c r="C90" s="1" t="s">
        <v>2</v>
      </c>
      <c r="D90" s="1" t="s">
        <v>37</v>
      </c>
      <c r="E90" s="1" t="s">
        <v>38</v>
      </c>
      <c r="F90" s="1" t="s">
        <v>39</v>
      </c>
      <c r="G90" s="22">
        <v>41337</v>
      </c>
      <c r="H90" s="22">
        <v>41309</v>
      </c>
      <c r="I90" s="2">
        <v>53155639</v>
      </c>
      <c r="J90" s="2">
        <v>0.09</v>
      </c>
      <c r="K90" s="2">
        <v>0.36</v>
      </c>
      <c r="L90" s="2">
        <v>0</v>
      </c>
      <c r="M90" s="4" t="s">
        <v>46</v>
      </c>
      <c r="N90" s="1"/>
      <c r="O90" s="4">
        <v>327</v>
      </c>
      <c r="P90" s="4">
        <v>4655</v>
      </c>
      <c r="Q90" s="17">
        <v>52121</v>
      </c>
      <c r="R90" s="2">
        <v>0</v>
      </c>
      <c r="S90" s="2">
        <v>0</v>
      </c>
      <c r="T90" s="2">
        <v>0</v>
      </c>
      <c r="U90" s="2">
        <v>0</v>
      </c>
      <c r="V90" s="1">
        <v>0</v>
      </c>
      <c r="W90" s="1">
        <f t="shared" ref="W90:W111" si="10">O90</f>
        <v>327</v>
      </c>
      <c r="X90" s="1">
        <v>0</v>
      </c>
      <c r="Y90" s="1">
        <v>0</v>
      </c>
      <c r="Z90" s="1">
        <f t="shared" ref="Z90:Z111" si="11">P90</f>
        <v>4655</v>
      </c>
      <c r="AA90" s="23">
        <v>1.0878443</v>
      </c>
      <c r="AB90" s="57">
        <v>5063.91</v>
      </c>
      <c r="AC90" s="1">
        <v>52121</v>
      </c>
      <c r="AD90" s="4">
        <v>0.21970300000000001</v>
      </c>
      <c r="AE90" s="57">
        <f t="shared" ref="AE90:AE111" si="12">AD90*AC90</f>
        <v>11451.140063000001</v>
      </c>
      <c r="AF90" s="1">
        <v>327</v>
      </c>
      <c r="AG90" s="4">
        <v>11.434627799999999</v>
      </c>
      <c r="AH90" s="57">
        <v>3739.12</v>
      </c>
      <c r="AI90" s="1">
        <v>380</v>
      </c>
      <c r="AJ90" s="1">
        <v>220</v>
      </c>
      <c r="AK90" s="1">
        <v>353</v>
      </c>
      <c r="AL90" s="1">
        <v>204</v>
      </c>
      <c r="AM90" s="1">
        <v>399</v>
      </c>
      <c r="AN90" s="1">
        <v>231</v>
      </c>
      <c r="AO90" s="64">
        <v>22517.41</v>
      </c>
      <c r="AP90" s="64">
        <v>21992.23</v>
      </c>
      <c r="AQ90" s="64">
        <v>1286.52</v>
      </c>
      <c r="AR90" s="57">
        <f t="shared" ref="AR90:AR99" si="13">AO90-AQ90</f>
        <v>21230.89</v>
      </c>
      <c r="AS90" s="1"/>
    </row>
    <row r="91" spans="1:45" x14ac:dyDescent="0.25">
      <c r="A91" s="37">
        <v>41365</v>
      </c>
      <c r="B91" s="1" t="s">
        <v>36</v>
      </c>
      <c r="C91" s="1" t="s">
        <v>2</v>
      </c>
      <c r="D91" s="1" t="s">
        <v>37</v>
      </c>
      <c r="E91" s="1" t="s">
        <v>38</v>
      </c>
      <c r="F91" s="1" t="s">
        <v>39</v>
      </c>
      <c r="G91" s="22">
        <v>41368</v>
      </c>
      <c r="H91" s="22">
        <v>41337</v>
      </c>
      <c r="I91" s="2">
        <v>53155639</v>
      </c>
      <c r="J91" s="2">
        <v>0.09</v>
      </c>
      <c r="K91" s="2">
        <v>0.36</v>
      </c>
      <c r="L91" s="2">
        <v>0</v>
      </c>
      <c r="M91" s="4" t="s">
        <v>46</v>
      </c>
      <c r="N91" s="1"/>
      <c r="O91" s="4">
        <v>302</v>
      </c>
      <c r="P91" s="4">
        <v>6954</v>
      </c>
      <c r="Q91" s="17">
        <v>65755</v>
      </c>
      <c r="R91" s="2">
        <v>0</v>
      </c>
      <c r="S91" s="2">
        <v>0</v>
      </c>
      <c r="T91" s="2">
        <v>0</v>
      </c>
      <c r="U91" s="2">
        <v>0</v>
      </c>
      <c r="V91" s="1">
        <v>0</v>
      </c>
      <c r="W91" s="1">
        <f t="shared" si="10"/>
        <v>302</v>
      </c>
      <c r="X91" s="1">
        <v>0</v>
      </c>
      <c r="Y91" s="1">
        <v>0</v>
      </c>
      <c r="Z91" s="1">
        <f t="shared" si="11"/>
        <v>6954</v>
      </c>
      <c r="AA91" s="4">
        <v>1.0610006999999999</v>
      </c>
      <c r="AB91" s="57">
        <f t="shared" ref="AB91:AB111" si="14">Z91*AA91</f>
        <v>7378.1988677999998</v>
      </c>
      <c r="AC91" s="1">
        <v>65755</v>
      </c>
      <c r="AD91" s="4">
        <v>0.21428169999999999</v>
      </c>
      <c r="AE91" s="57">
        <f t="shared" si="12"/>
        <v>14090.093183499999</v>
      </c>
      <c r="AF91" s="1">
        <v>302</v>
      </c>
      <c r="AG91" s="4">
        <v>11.152467</v>
      </c>
      <c r="AH91" s="57">
        <v>3368.04</v>
      </c>
      <c r="AI91" s="1">
        <v>380</v>
      </c>
      <c r="AJ91" s="1">
        <v>220</v>
      </c>
      <c r="AK91" s="1">
        <v>353</v>
      </c>
      <c r="AL91" s="1">
        <v>204</v>
      </c>
      <c r="AM91" s="1">
        <v>399</v>
      </c>
      <c r="AN91" s="1">
        <v>231</v>
      </c>
      <c r="AO91" s="64">
        <v>26499.05</v>
      </c>
      <c r="AP91" s="64">
        <v>25973.87</v>
      </c>
      <c r="AQ91" s="64">
        <v>1519.45</v>
      </c>
      <c r="AR91" s="57">
        <f t="shared" si="13"/>
        <v>24979.599999999999</v>
      </c>
      <c r="AS91" s="1"/>
    </row>
    <row r="92" spans="1:45" x14ac:dyDescent="0.25">
      <c r="A92" s="37">
        <v>41395</v>
      </c>
      <c r="B92" s="1" t="s">
        <v>36</v>
      </c>
      <c r="C92" s="1" t="s">
        <v>2</v>
      </c>
      <c r="D92" s="1" t="s">
        <v>37</v>
      </c>
      <c r="E92" s="1" t="s">
        <v>38</v>
      </c>
      <c r="F92" s="1" t="s">
        <v>39</v>
      </c>
      <c r="G92" s="22">
        <v>41398</v>
      </c>
      <c r="H92" s="22">
        <v>41368</v>
      </c>
      <c r="I92" s="2">
        <v>53155639</v>
      </c>
      <c r="J92" s="2">
        <v>0.09</v>
      </c>
      <c r="K92" s="2">
        <v>0.36</v>
      </c>
      <c r="L92" s="2">
        <v>0</v>
      </c>
      <c r="M92" s="4" t="s">
        <v>40</v>
      </c>
      <c r="N92" s="1"/>
      <c r="O92" s="4">
        <v>234</v>
      </c>
      <c r="P92" s="4">
        <v>5789</v>
      </c>
      <c r="Q92" s="17">
        <v>52940</v>
      </c>
      <c r="R92" s="2">
        <v>0</v>
      </c>
      <c r="S92" s="2">
        <v>0</v>
      </c>
      <c r="T92" s="2">
        <v>0</v>
      </c>
      <c r="U92" s="2">
        <v>0</v>
      </c>
      <c r="V92" s="1">
        <v>0</v>
      </c>
      <c r="W92" s="1">
        <f t="shared" si="10"/>
        <v>234</v>
      </c>
      <c r="X92" s="1">
        <v>0</v>
      </c>
      <c r="Y92" s="1">
        <v>0</v>
      </c>
      <c r="Z92" s="1">
        <f t="shared" si="11"/>
        <v>5789</v>
      </c>
      <c r="AA92" s="23">
        <v>1.0698497</v>
      </c>
      <c r="AB92" s="57">
        <v>6193.35</v>
      </c>
      <c r="AC92" s="1">
        <v>52940</v>
      </c>
      <c r="AD92" s="4">
        <v>0.21606890000000001</v>
      </c>
      <c r="AE92" s="57">
        <f t="shared" si="12"/>
        <v>11438.687566000001</v>
      </c>
      <c r="AF92" s="1">
        <v>251</v>
      </c>
      <c r="AG92" s="4">
        <v>11.245481399999999</v>
      </c>
      <c r="AH92" s="57">
        <v>2822.61</v>
      </c>
      <c r="AI92" s="1">
        <v>380</v>
      </c>
      <c r="AJ92" s="1">
        <v>220</v>
      </c>
      <c r="AK92" s="1">
        <v>353</v>
      </c>
      <c r="AL92" s="1">
        <v>204</v>
      </c>
      <c r="AM92" s="1">
        <v>399</v>
      </c>
      <c r="AN92" s="1">
        <v>231</v>
      </c>
      <c r="AO92" s="64">
        <v>20979.82</v>
      </c>
      <c r="AP92" s="64">
        <v>20454.64</v>
      </c>
      <c r="AQ92" s="64">
        <v>1196.57</v>
      </c>
      <c r="AR92" s="57">
        <f t="shared" si="13"/>
        <v>19783.25</v>
      </c>
      <c r="AS92" s="1"/>
    </row>
    <row r="93" spans="1:45" x14ac:dyDescent="0.25">
      <c r="A93" s="37">
        <v>41426</v>
      </c>
      <c r="B93" s="1" t="s">
        <v>36</v>
      </c>
      <c r="C93" s="1" t="s">
        <v>2</v>
      </c>
      <c r="D93" s="1" t="s">
        <v>37</v>
      </c>
      <c r="E93" s="1" t="s">
        <v>38</v>
      </c>
      <c r="F93" s="1" t="s">
        <v>39</v>
      </c>
      <c r="G93" s="22">
        <v>41429</v>
      </c>
      <c r="H93" s="22">
        <v>41398</v>
      </c>
      <c r="I93" s="2">
        <v>53155639</v>
      </c>
      <c r="J93" s="2">
        <v>0.09</v>
      </c>
      <c r="K93" s="2">
        <v>0.36</v>
      </c>
      <c r="L93" s="2">
        <v>0</v>
      </c>
      <c r="M93" s="4" t="s">
        <v>40</v>
      </c>
      <c r="N93" s="1"/>
      <c r="O93" s="4">
        <v>207</v>
      </c>
      <c r="P93" s="4">
        <v>5565</v>
      </c>
      <c r="Q93" s="17">
        <v>51874</v>
      </c>
      <c r="R93" s="2">
        <v>0</v>
      </c>
      <c r="S93" s="2">
        <v>0</v>
      </c>
      <c r="T93" s="2">
        <v>0</v>
      </c>
      <c r="U93" s="2">
        <v>0</v>
      </c>
      <c r="V93" s="1">
        <v>0</v>
      </c>
      <c r="W93" s="1">
        <f t="shared" si="10"/>
        <v>207</v>
      </c>
      <c r="X93" s="1">
        <v>0</v>
      </c>
      <c r="Y93" s="1">
        <v>0</v>
      </c>
      <c r="Z93" s="1">
        <f t="shared" si="11"/>
        <v>5565</v>
      </c>
      <c r="AA93" s="23">
        <v>1.0621721</v>
      </c>
      <c r="AB93" s="57">
        <f t="shared" si="14"/>
        <v>5910.9877364999993</v>
      </c>
      <c r="AC93" s="1">
        <v>51874</v>
      </c>
      <c r="AD93" s="4">
        <v>0.21451819999999999</v>
      </c>
      <c r="AE93" s="57">
        <f t="shared" si="12"/>
        <v>11127.9171068</v>
      </c>
      <c r="AF93" s="1">
        <v>251</v>
      </c>
      <c r="AG93" s="4">
        <v>11.164779899999999</v>
      </c>
      <c r="AH93" s="57">
        <v>2802.35</v>
      </c>
      <c r="AI93" s="1">
        <v>380</v>
      </c>
      <c r="AJ93" s="1">
        <v>220</v>
      </c>
      <c r="AK93" s="1">
        <v>353</v>
      </c>
      <c r="AL93" s="1">
        <v>204</v>
      </c>
      <c r="AM93" s="1">
        <v>399</v>
      </c>
      <c r="AN93" s="1">
        <v>231</v>
      </c>
      <c r="AO93" s="64">
        <v>20366.419999999998</v>
      </c>
      <c r="AP93" s="64">
        <v>19841.240000000002</v>
      </c>
      <c r="AQ93" s="64">
        <v>1160.69</v>
      </c>
      <c r="AR93" s="57">
        <f t="shared" si="13"/>
        <v>19205.73</v>
      </c>
      <c r="AS93" s="1"/>
    </row>
    <row r="94" spans="1:45" x14ac:dyDescent="0.25">
      <c r="A94" s="37">
        <v>41456</v>
      </c>
      <c r="B94" s="1" t="s">
        <v>36</v>
      </c>
      <c r="C94" s="1" t="s">
        <v>2</v>
      </c>
      <c r="D94" s="1" t="s">
        <v>37</v>
      </c>
      <c r="E94" s="1" t="s">
        <v>38</v>
      </c>
      <c r="F94" s="1" t="s">
        <v>39</v>
      </c>
      <c r="G94" s="22">
        <v>41459</v>
      </c>
      <c r="H94" s="22">
        <v>41429</v>
      </c>
      <c r="I94" s="2">
        <v>53155639</v>
      </c>
      <c r="J94" s="2">
        <v>0.09</v>
      </c>
      <c r="K94" s="2">
        <v>0.36</v>
      </c>
      <c r="L94" s="2">
        <v>0</v>
      </c>
      <c r="M94" s="4" t="s">
        <v>40</v>
      </c>
      <c r="N94" s="1"/>
      <c r="O94" s="4">
        <v>186</v>
      </c>
      <c r="P94" s="4">
        <v>5706</v>
      </c>
      <c r="Q94" s="17">
        <v>49197</v>
      </c>
      <c r="R94" s="2">
        <v>0</v>
      </c>
      <c r="S94" s="2">
        <v>0</v>
      </c>
      <c r="T94" s="2">
        <v>0</v>
      </c>
      <c r="U94" s="2">
        <v>0</v>
      </c>
      <c r="V94" s="1">
        <v>0</v>
      </c>
      <c r="W94" s="1">
        <f t="shared" si="10"/>
        <v>186</v>
      </c>
      <c r="X94" s="1">
        <v>0</v>
      </c>
      <c r="Y94" s="1">
        <v>0</v>
      </c>
      <c r="Z94" s="1">
        <f t="shared" si="11"/>
        <v>5706</v>
      </c>
      <c r="AA94" s="23">
        <v>1.072085</v>
      </c>
      <c r="AB94" s="57">
        <f t="shared" si="14"/>
        <v>6117.3170099999998</v>
      </c>
      <c r="AC94" s="1">
        <v>49197</v>
      </c>
      <c r="AD94" s="4">
        <v>0.2165202</v>
      </c>
      <c r="AE94" s="57">
        <f t="shared" si="12"/>
        <v>10652.1442794</v>
      </c>
      <c r="AF94" s="1">
        <v>251</v>
      </c>
      <c r="AG94" s="4">
        <v>11.2689781</v>
      </c>
      <c r="AH94" s="57">
        <v>2828.51</v>
      </c>
      <c r="AI94" s="1">
        <v>380</v>
      </c>
      <c r="AJ94" s="1">
        <v>220</v>
      </c>
      <c r="AK94" s="1">
        <v>353</v>
      </c>
      <c r="AL94" s="1">
        <v>204</v>
      </c>
      <c r="AM94" s="1">
        <v>399</v>
      </c>
      <c r="AN94" s="1">
        <v>231</v>
      </c>
      <c r="AO94" s="64">
        <v>20123.14</v>
      </c>
      <c r="AP94" s="64">
        <v>19597.96</v>
      </c>
      <c r="AQ94" s="64">
        <v>1146.45</v>
      </c>
      <c r="AR94" s="57">
        <f t="shared" si="13"/>
        <v>18976.689999999999</v>
      </c>
      <c r="AS94" s="1"/>
    </row>
    <row r="95" spans="1:45" x14ac:dyDescent="0.25">
      <c r="A95" s="37">
        <v>41487</v>
      </c>
      <c r="B95" s="1" t="s">
        <v>36</v>
      </c>
      <c r="C95" s="1" t="s">
        <v>2</v>
      </c>
      <c r="D95" s="1" t="s">
        <v>37</v>
      </c>
      <c r="E95" s="1" t="s">
        <v>38</v>
      </c>
      <c r="F95" s="1" t="s">
        <v>39</v>
      </c>
      <c r="G95" s="22">
        <v>41490</v>
      </c>
      <c r="H95" s="22">
        <v>41459</v>
      </c>
      <c r="I95" s="2">
        <v>53155639</v>
      </c>
      <c r="J95" s="2">
        <v>0.09</v>
      </c>
      <c r="K95" s="2">
        <v>0.36</v>
      </c>
      <c r="L95" s="2">
        <v>0</v>
      </c>
      <c r="M95" s="4" t="s">
        <v>40</v>
      </c>
      <c r="N95" s="1"/>
      <c r="O95" s="4">
        <v>199</v>
      </c>
      <c r="P95" s="4">
        <v>5618</v>
      </c>
      <c r="Q95" s="17">
        <v>48186</v>
      </c>
      <c r="R95" s="2">
        <v>0</v>
      </c>
      <c r="S95" s="2">
        <v>0</v>
      </c>
      <c r="T95" s="2">
        <v>0</v>
      </c>
      <c r="U95" s="2">
        <v>0</v>
      </c>
      <c r="V95" s="1">
        <v>0</v>
      </c>
      <c r="W95" s="1">
        <f t="shared" si="10"/>
        <v>199</v>
      </c>
      <c r="X95" s="1">
        <v>0</v>
      </c>
      <c r="Y95" s="1">
        <v>0</v>
      </c>
      <c r="Z95" s="1">
        <f t="shared" si="11"/>
        <v>5618</v>
      </c>
      <c r="AA95" s="23">
        <v>1.0572113000000001</v>
      </c>
      <c r="AB95" s="57">
        <f t="shared" si="14"/>
        <v>5939.4130834000007</v>
      </c>
      <c r="AC95" s="1">
        <v>48186</v>
      </c>
      <c r="AD95" s="4">
        <v>0.21351629999999999</v>
      </c>
      <c r="AE95" s="57">
        <f t="shared" si="12"/>
        <v>10288.4964318</v>
      </c>
      <c r="AF95" s="1">
        <v>251</v>
      </c>
      <c r="AG95" s="4">
        <v>11.1126361</v>
      </c>
      <c r="AH95" s="57">
        <v>2789.27</v>
      </c>
      <c r="AI95" s="1">
        <v>380</v>
      </c>
      <c r="AJ95" s="1">
        <v>220</v>
      </c>
      <c r="AK95" s="1">
        <v>353</v>
      </c>
      <c r="AL95" s="1">
        <v>204</v>
      </c>
      <c r="AM95" s="1">
        <v>399</v>
      </c>
      <c r="AN95" s="1">
        <v>231</v>
      </c>
      <c r="AO95" s="64">
        <v>19542.349999999999</v>
      </c>
      <c r="AP95" s="64">
        <v>19017.169999999998</v>
      </c>
      <c r="AQ95" s="64">
        <v>1112.49</v>
      </c>
      <c r="AR95" s="57">
        <f t="shared" si="13"/>
        <v>18429.859999999997</v>
      </c>
      <c r="AS95" s="1"/>
    </row>
    <row r="96" spans="1:45" x14ac:dyDescent="0.25">
      <c r="A96" s="37">
        <v>41518</v>
      </c>
      <c r="B96" s="1" t="s">
        <v>36</v>
      </c>
      <c r="C96" s="1" t="s">
        <v>2</v>
      </c>
      <c r="D96" s="1" t="s">
        <v>37</v>
      </c>
      <c r="E96" s="1" t="s">
        <v>38</v>
      </c>
      <c r="F96" s="1" t="s">
        <v>39</v>
      </c>
      <c r="G96" s="22">
        <v>41521</v>
      </c>
      <c r="H96" s="22">
        <v>41490</v>
      </c>
      <c r="I96" s="2">
        <v>53155639</v>
      </c>
      <c r="J96" s="2">
        <v>0.09</v>
      </c>
      <c r="K96" s="2">
        <v>0.36</v>
      </c>
      <c r="L96" s="2">
        <v>0</v>
      </c>
      <c r="M96" s="4" t="s">
        <v>40</v>
      </c>
      <c r="N96" s="1"/>
      <c r="O96" s="4">
        <v>203</v>
      </c>
      <c r="P96" s="4">
        <v>6254</v>
      </c>
      <c r="Q96" s="17">
        <v>53402</v>
      </c>
      <c r="R96" s="2">
        <v>0</v>
      </c>
      <c r="S96" s="2">
        <v>0</v>
      </c>
      <c r="T96" s="2">
        <v>0</v>
      </c>
      <c r="U96" s="2">
        <v>0</v>
      </c>
      <c r="V96" s="1">
        <v>0</v>
      </c>
      <c r="W96" s="1">
        <f t="shared" si="10"/>
        <v>203</v>
      </c>
      <c r="X96" s="1">
        <v>0</v>
      </c>
      <c r="Y96" s="1">
        <v>0</v>
      </c>
      <c r="Z96" s="1">
        <f t="shared" si="11"/>
        <v>6254</v>
      </c>
      <c r="AA96" s="23">
        <v>1.0984214999999999</v>
      </c>
      <c r="AB96" s="57">
        <f t="shared" si="14"/>
        <v>6869.528061</v>
      </c>
      <c r="AC96" s="1">
        <v>53402</v>
      </c>
      <c r="AD96" s="4">
        <v>0.22528390000000001</v>
      </c>
      <c r="AE96" s="57">
        <f t="shared" si="12"/>
        <v>12030.610827800001</v>
      </c>
      <c r="AF96" s="1">
        <v>251</v>
      </c>
      <c r="AG96" s="4">
        <v>11.4753563</v>
      </c>
      <c r="AH96" s="57">
        <v>2880.31</v>
      </c>
      <c r="AI96" s="1">
        <v>380</v>
      </c>
      <c r="AJ96" s="1">
        <v>220</v>
      </c>
      <c r="AK96" s="1">
        <v>353</v>
      </c>
      <c r="AL96" s="1">
        <v>204</v>
      </c>
      <c r="AM96" s="1">
        <v>399</v>
      </c>
      <c r="AN96" s="1">
        <v>231</v>
      </c>
      <c r="AO96" s="64">
        <v>22763.69</v>
      </c>
      <c r="AP96" s="64">
        <v>21780.44</v>
      </c>
      <c r="AQ96" s="64">
        <v>1274.1400000000001</v>
      </c>
      <c r="AR96" s="57">
        <f t="shared" si="13"/>
        <v>21489.55</v>
      </c>
      <c r="AS96" s="1"/>
    </row>
    <row r="97" spans="1:45" x14ac:dyDescent="0.25">
      <c r="A97" s="37">
        <v>41548</v>
      </c>
      <c r="B97" s="1" t="s">
        <v>36</v>
      </c>
      <c r="C97" s="1" t="s">
        <v>2</v>
      </c>
      <c r="D97" s="1" t="s">
        <v>37</v>
      </c>
      <c r="E97" s="1" t="s">
        <v>38</v>
      </c>
      <c r="F97" s="1" t="s">
        <v>39</v>
      </c>
      <c r="G97" s="22">
        <v>41551</v>
      </c>
      <c r="H97" s="17" t="s">
        <v>48</v>
      </c>
      <c r="I97" s="2">
        <v>53155639</v>
      </c>
      <c r="J97" s="2">
        <v>0.09</v>
      </c>
      <c r="K97" s="2">
        <v>0.36</v>
      </c>
      <c r="L97" s="2">
        <v>0</v>
      </c>
      <c r="M97" s="4" t="s">
        <v>40</v>
      </c>
      <c r="N97" s="1"/>
      <c r="O97" s="4">
        <v>310</v>
      </c>
      <c r="P97" s="4">
        <v>6782</v>
      </c>
      <c r="Q97" s="17">
        <v>59346</v>
      </c>
      <c r="R97" s="2">
        <v>0</v>
      </c>
      <c r="S97" s="2">
        <v>0</v>
      </c>
      <c r="T97" s="2">
        <v>0</v>
      </c>
      <c r="U97" s="2">
        <v>0</v>
      </c>
      <c r="V97" s="1">
        <v>0</v>
      </c>
      <c r="W97" s="1">
        <f t="shared" si="10"/>
        <v>310</v>
      </c>
      <c r="X97" s="1">
        <v>0</v>
      </c>
      <c r="Y97" s="1">
        <v>0</v>
      </c>
      <c r="Z97" s="1">
        <f t="shared" si="11"/>
        <v>6782</v>
      </c>
      <c r="AA97" s="23">
        <v>1.0980219</v>
      </c>
      <c r="AB97" s="57">
        <f t="shared" si="14"/>
        <v>7446.7845257999998</v>
      </c>
      <c r="AC97" s="1">
        <v>59346</v>
      </c>
      <c r="AD97" s="4">
        <v>0.2322129</v>
      </c>
      <c r="AE97" s="57">
        <f t="shared" si="12"/>
        <v>13780.9067634</v>
      </c>
      <c r="AF97" s="1">
        <v>310</v>
      </c>
      <c r="AG97" s="4">
        <v>11.3277994</v>
      </c>
      <c r="AH97" s="57">
        <v>3511.61</v>
      </c>
      <c r="AI97" s="1">
        <v>380</v>
      </c>
      <c r="AJ97" s="1">
        <v>220</v>
      </c>
      <c r="AK97" s="1">
        <v>353</v>
      </c>
      <c r="AL97" s="1">
        <v>204</v>
      </c>
      <c r="AM97" s="1">
        <v>399</v>
      </c>
      <c r="AN97" s="1">
        <v>231</v>
      </c>
      <c r="AO97" s="64">
        <v>26601.15</v>
      </c>
      <c r="AP97" s="64">
        <v>26075.97</v>
      </c>
      <c r="AQ97" s="64">
        <v>1525.42</v>
      </c>
      <c r="AR97" s="57">
        <f t="shared" si="13"/>
        <v>25075.730000000003</v>
      </c>
      <c r="AS97" s="1"/>
    </row>
    <row r="98" spans="1:45" x14ac:dyDescent="0.25">
      <c r="A98" s="37">
        <v>41579</v>
      </c>
      <c r="B98" s="1" t="s">
        <v>36</v>
      </c>
      <c r="C98" s="1" t="s">
        <v>2</v>
      </c>
      <c r="D98" s="1" t="s">
        <v>37</v>
      </c>
      <c r="E98" s="1" t="s">
        <v>38</v>
      </c>
      <c r="F98" s="1" t="s">
        <v>39</v>
      </c>
      <c r="G98" s="22">
        <v>41582</v>
      </c>
      <c r="H98" s="22">
        <v>41551</v>
      </c>
      <c r="I98" s="2">
        <v>53155639</v>
      </c>
      <c r="J98" s="2">
        <v>0.09</v>
      </c>
      <c r="K98" s="2">
        <v>0.36</v>
      </c>
      <c r="L98" s="2">
        <v>0</v>
      </c>
      <c r="M98" s="4" t="s">
        <v>40</v>
      </c>
      <c r="N98" s="1"/>
      <c r="O98" s="4">
        <v>275</v>
      </c>
      <c r="P98" s="4">
        <v>5684</v>
      </c>
      <c r="Q98" s="17">
        <v>59293</v>
      </c>
      <c r="R98" s="2">
        <v>0</v>
      </c>
      <c r="S98" s="2">
        <v>0</v>
      </c>
      <c r="T98" s="2">
        <v>0</v>
      </c>
      <c r="U98" s="2">
        <v>0</v>
      </c>
      <c r="V98" s="1">
        <v>0</v>
      </c>
      <c r="W98" s="1">
        <f t="shared" si="10"/>
        <v>275</v>
      </c>
      <c r="X98" s="1">
        <v>0</v>
      </c>
      <c r="Y98" s="1">
        <v>0</v>
      </c>
      <c r="Z98" s="1">
        <f t="shared" si="11"/>
        <v>5684</v>
      </c>
      <c r="AA98" s="23">
        <v>1.1927131</v>
      </c>
      <c r="AB98" s="57">
        <f t="shared" si="14"/>
        <v>6779.3812603999995</v>
      </c>
      <c r="AC98" s="1">
        <v>59293</v>
      </c>
      <c r="AD98" s="4">
        <v>0.25223849999999998</v>
      </c>
      <c r="AE98" s="57">
        <f t="shared" si="12"/>
        <v>14955.977380499999</v>
      </c>
      <c r="AF98" s="1">
        <v>275</v>
      </c>
      <c r="AG98" s="4">
        <v>12.304686200000001</v>
      </c>
      <c r="AH98" s="57">
        <v>3383.78</v>
      </c>
      <c r="AI98" s="1">
        <v>380</v>
      </c>
      <c r="AJ98" s="1">
        <v>220</v>
      </c>
      <c r="AK98" s="1">
        <v>353</v>
      </c>
      <c r="AL98" s="1">
        <v>204</v>
      </c>
      <c r="AM98" s="1">
        <v>399</v>
      </c>
      <c r="AN98" s="1">
        <v>231</v>
      </c>
      <c r="AO98" s="64">
        <v>26234.93</v>
      </c>
      <c r="AP98" s="64">
        <v>25709.75</v>
      </c>
      <c r="AQ98" s="64">
        <v>1504</v>
      </c>
      <c r="AR98" s="57">
        <f t="shared" si="13"/>
        <v>24730.93</v>
      </c>
      <c r="AS98" s="1"/>
    </row>
    <row r="99" spans="1:45" x14ac:dyDescent="0.25">
      <c r="A99" s="37">
        <v>41609</v>
      </c>
      <c r="B99" s="1" t="s">
        <v>36</v>
      </c>
      <c r="C99" s="1" t="s">
        <v>2</v>
      </c>
      <c r="D99" s="1" t="s">
        <v>37</v>
      </c>
      <c r="E99" s="1" t="s">
        <v>38</v>
      </c>
      <c r="F99" s="1" t="s">
        <v>39</v>
      </c>
      <c r="G99" s="22">
        <v>41612</v>
      </c>
      <c r="H99" s="22">
        <v>41582</v>
      </c>
      <c r="I99" s="2">
        <v>53155639</v>
      </c>
      <c r="J99" s="2">
        <v>0.09</v>
      </c>
      <c r="K99" s="2">
        <v>0.36</v>
      </c>
      <c r="L99" s="2">
        <v>0</v>
      </c>
      <c r="M99" s="4" t="s">
        <v>46</v>
      </c>
      <c r="N99" s="1"/>
      <c r="O99" s="4">
        <v>271</v>
      </c>
      <c r="P99" s="4">
        <v>4807</v>
      </c>
      <c r="Q99" s="17">
        <v>59094</v>
      </c>
      <c r="R99" s="2">
        <v>0</v>
      </c>
      <c r="S99" s="2">
        <v>0</v>
      </c>
      <c r="T99" s="2">
        <v>0</v>
      </c>
      <c r="U99" s="2">
        <v>0</v>
      </c>
      <c r="V99" s="1">
        <v>0</v>
      </c>
      <c r="W99" s="1">
        <f t="shared" si="10"/>
        <v>271</v>
      </c>
      <c r="X99" s="1">
        <v>0</v>
      </c>
      <c r="Y99" s="1">
        <v>0</v>
      </c>
      <c r="Z99" s="1">
        <f t="shared" si="11"/>
        <v>4807</v>
      </c>
      <c r="AA99" s="23">
        <v>1.1201776999999999</v>
      </c>
      <c r="AB99" s="57">
        <f t="shared" si="14"/>
        <v>5384.6942038999996</v>
      </c>
      <c r="AC99" s="1">
        <v>59094</v>
      </c>
      <c r="AD99" s="4">
        <v>0.23689850000000001</v>
      </c>
      <c r="AE99" s="57">
        <f t="shared" si="12"/>
        <v>13999.279959000001</v>
      </c>
      <c r="AF99" s="1">
        <v>271</v>
      </c>
      <c r="AG99" s="4">
        <v>11.5563702</v>
      </c>
      <c r="AH99" s="57">
        <v>3131.77</v>
      </c>
      <c r="AI99" s="1">
        <v>380</v>
      </c>
      <c r="AJ99" s="1">
        <v>220</v>
      </c>
      <c r="AK99" s="1">
        <v>353</v>
      </c>
      <c r="AL99" s="1">
        <v>204</v>
      </c>
      <c r="AM99" s="1">
        <v>399</v>
      </c>
      <c r="AN99" s="1">
        <v>231</v>
      </c>
      <c r="AO99" s="64">
        <v>23503.16</v>
      </c>
      <c r="AP99" s="64">
        <v>22977.98</v>
      </c>
      <c r="AQ99" s="64">
        <v>1344.18</v>
      </c>
      <c r="AR99" s="57">
        <f t="shared" si="13"/>
        <v>22158.98</v>
      </c>
      <c r="AS99" s="1"/>
    </row>
    <row r="100" spans="1:45" x14ac:dyDescent="0.25">
      <c r="A100" s="37">
        <v>41640</v>
      </c>
      <c r="B100" s="1" t="s">
        <v>36</v>
      </c>
      <c r="C100" s="1" t="s">
        <v>2</v>
      </c>
      <c r="D100" s="1" t="s">
        <v>37</v>
      </c>
      <c r="E100" s="1" t="s">
        <v>38</v>
      </c>
      <c r="F100" s="1" t="s">
        <v>39</v>
      </c>
      <c r="G100" s="22">
        <v>41643</v>
      </c>
      <c r="H100" s="22">
        <v>41612</v>
      </c>
      <c r="I100" s="2">
        <v>53155639</v>
      </c>
      <c r="J100" s="2">
        <v>0.09</v>
      </c>
      <c r="K100" s="2">
        <v>0.36</v>
      </c>
      <c r="L100" s="2">
        <v>0</v>
      </c>
      <c r="M100" s="4" t="s">
        <v>46</v>
      </c>
      <c r="N100" s="1"/>
      <c r="O100" s="20">
        <v>237</v>
      </c>
      <c r="P100" s="4">
        <v>4282</v>
      </c>
      <c r="Q100" s="17">
        <v>53117</v>
      </c>
      <c r="R100" s="2">
        <v>0</v>
      </c>
      <c r="S100" s="2">
        <v>0</v>
      </c>
      <c r="T100" s="2">
        <v>0</v>
      </c>
      <c r="U100" s="2">
        <v>0</v>
      </c>
      <c r="V100" s="1">
        <v>0</v>
      </c>
      <c r="W100" s="1">
        <f t="shared" si="10"/>
        <v>237</v>
      </c>
      <c r="X100" s="1">
        <v>0</v>
      </c>
      <c r="Y100" s="1">
        <v>0</v>
      </c>
      <c r="Z100" s="1">
        <f t="shared" si="11"/>
        <v>4282</v>
      </c>
      <c r="AA100" s="23">
        <v>1.0871951</v>
      </c>
      <c r="AB100" s="57">
        <f t="shared" si="14"/>
        <v>4655.3694181999999</v>
      </c>
      <c r="AC100" s="1">
        <v>53117</v>
      </c>
      <c r="AD100" s="4">
        <v>0.22992309999999999</v>
      </c>
      <c r="AE100" s="57">
        <f t="shared" si="12"/>
        <v>12212.825302699999</v>
      </c>
      <c r="AF100" s="1">
        <v>251</v>
      </c>
      <c r="AG100" s="4">
        <v>11.2161042</v>
      </c>
      <c r="AH100" s="57">
        <v>2815.24</v>
      </c>
      <c r="AI100" s="1">
        <v>380</v>
      </c>
      <c r="AJ100" s="1">
        <v>220</v>
      </c>
      <c r="AK100" s="1">
        <v>353</v>
      </c>
      <c r="AL100" s="1">
        <v>204</v>
      </c>
      <c r="AM100" s="1">
        <v>399</v>
      </c>
      <c r="AN100" s="1">
        <v>231</v>
      </c>
      <c r="AO100" s="64">
        <v>20208.599999999999</v>
      </c>
      <c r="AP100" s="64">
        <v>19683.419999999998</v>
      </c>
      <c r="AQ100" s="64">
        <v>1151.47</v>
      </c>
      <c r="AR100" s="57">
        <f>AO100-AQ100</f>
        <v>19057.129999999997</v>
      </c>
      <c r="AS100" s="1"/>
    </row>
    <row r="101" spans="1:45" x14ac:dyDescent="0.25">
      <c r="A101" s="37">
        <v>41671</v>
      </c>
      <c r="B101" s="1" t="s">
        <v>36</v>
      </c>
      <c r="C101" s="1" t="s">
        <v>2</v>
      </c>
      <c r="D101" s="1" t="s">
        <v>37</v>
      </c>
      <c r="E101" s="1" t="s">
        <v>38</v>
      </c>
      <c r="F101" s="1" t="s">
        <v>39</v>
      </c>
      <c r="G101" s="22">
        <v>41674</v>
      </c>
      <c r="H101" s="22">
        <v>41643</v>
      </c>
      <c r="I101" s="2">
        <v>53155639</v>
      </c>
      <c r="J101" s="2">
        <v>0.09</v>
      </c>
      <c r="K101" s="2">
        <v>0.36</v>
      </c>
      <c r="L101" s="2">
        <v>0</v>
      </c>
      <c r="M101" s="4" t="s">
        <v>46</v>
      </c>
      <c r="N101" s="1"/>
      <c r="O101" s="4">
        <v>267</v>
      </c>
      <c r="P101" s="4">
        <v>4953</v>
      </c>
      <c r="Q101" s="17">
        <v>60861</v>
      </c>
      <c r="R101" s="2">
        <v>0</v>
      </c>
      <c r="S101" s="2">
        <v>0</v>
      </c>
      <c r="T101" s="2">
        <v>0</v>
      </c>
      <c r="U101" s="2">
        <v>0</v>
      </c>
      <c r="V101" s="1">
        <v>0</v>
      </c>
      <c r="W101" s="1">
        <f t="shared" si="10"/>
        <v>267</v>
      </c>
      <c r="X101" s="1">
        <v>0</v>
      </c>
      <c r="Y101" s="1">
        <v>0</v>
      </c>
      <c r="Z101" s="1">
        <f t="shared" si="11"/>
        <v>4953</v>
      </c>
      <c r="AA101" s="23">
        <v>1.0597649</v>
      </c>
      <c r="AB101" s="57">
        <f t="shared" si="14"/>
        <v>5249.0155496999996</v>
      </c>
      <c r="AC101" s="1">
        <v>60861</v>
      </c>
      <c r="AD101" s="4">
        <v>0.22412219999999999</v>
      </c>
      <c r="AE101" s="57">
        <f t="shared" si="12"/>
        <v>13640.301214199999</v>
      </c>
      <c r="AF101" s="1">
        <v>267</v>
      </c>
      <c r="AG101" s="4">
        <v>10.9331189</v>
      </c>
      <c r="AH101" s="57">
        <v>2919.14</v>
      </c>
      <c r="AI101" s="1">
        <v>380</v>
      </c>
      <c r="AJ101" s="1">
        <v>220</v>
      </c>
      <c r="AK101" s="1">
        <v>353</v>
      </c>
      <c r="AL101" s="1">
        <v>204</v>
      </c>
      <c r="AM101" s="1">
        <v>399</v>
      </c>
      <c r="AN101" s="1">
        <v>231</v>
      </c>
      <c r="AO101" s="64">
        <v>22712.79</v>
      </c>
      <c r="AP101" s="64">
        <v>22157.3</v>
      </c>
      <c r="AQ101" s="64">
        <v>1296.23</v>
      </c>
      <c r="AR101" s="57">
        <f t="shared" ref="AR101:AR111" si="15">AO101-AQ101</f>
        <v>21416.560000000001</v>
      </c>
      <c r="AS101" s="1"/>
    </row>
    <row r="102" spans="1:45" x14ac:dyDescent="0.25">
      <c r="A102" s="37">
        <v>41699</v>
      </c>
      <c r="B102" s="1" t="s">
        <v>36</v>
      </c>
      <c r="C102" s="1" t="s">
        <v>2</v>
      </c>
      <c r="D102" s="1" t="s">
        <v>37</v>
      </c>
      <c r="E102" s="1" t="s">
        <v>38</v>
      </c>
      <c r="F102" s="1" t="s">
        <v>39</v>
      </c>
      <c r="G102" s="22">
        <v>41702</v>
      </c>
      <c r="H102" s="22">
        <v>41674</v>
      </c>
      <c r="I102" s="2">
        <v>53155639</v>
      </c>
      <c r="J102" s="2">
        <v>0.09</v>
      </c>
      <c r="K102" s="2">
        <v>0.36</v>
      </c>
      <c r="L102" s="2">
        <v>0</v>
      </c>
      <c r="M102" s="4" t="s">
        <v>46</v>
      </c>
      <c r="N102" s="1"/>
      <c r="O102" s="4">
        <v>265</v>
      </c>
      <c r="P102" s="20">
        <v>5661</v>
      </c>
      <c r="Q102" s="17">
        <v>56417</v>
      </c>
      <c r="R102" s="2">
        <v>0</v>
      </c>
      <c r="S102" s="2">
        <v>0</v>
      </c>
      <c r="T102" s="2">
        <v>0</v>
      </c>
      <c r="U102" s="2">
        <v>0</v>
      </c>
      <c r="V102" s="1">
        <v>0</v>
      </c>
      <c r="W102" s="1">
        <f t="shared" si="10"/>
        <v>265</v>
      </c>
      <c r="X102" s="1">
        <v>0</v>
      </c>
      <c r="Y102" s="1">
        <v>0</v>
      </c>
      <c r="Z102" s="1">
        <f t="shared" si="11"/>
        <v>5661</v>
      </c>
      <c r="AA102" s="23">
        <v>1.0928825</v>
      </c>
      <c r="AB102" s="57">
        <f t="shared" si="14"/>
        <v>6186.8078324999997</v>
      </c>
      <c r="AC102" s="1">
        <v>56417</v>
      </c>
      <c r="AD102" s="4">
        <v>0.2311259</v>
      </c>
      <c r="AE102" s="57">
        <f t="shared" si="12"/>
        <v>13039.4299003</v>
      </c>
      <c r="AF102" s="1">
        <v>265</v>
      </c>
      <c r="AG102" s="4">
        <v>11.274778299999999</v>
      </c>
      <c r="AH102" s="57">
        <v>2987.81</v>
      </c>
      <c r="AI102" s="1">
        <v>380</v>
      </c>
      <c r="AJ102" s="1">
        <v>220</v>
      </c>
      <c r="AK102" s="1">
        <v>353</v>
      </c>
      <c r="AL102" s="1">
        <v>204</v>
      </c>
      <c r="AM102" s="1">
        <v>399</v>
      </c>
      <c r="AN102" s="1">
        <v>231</v>
      </c>
      <c r="AO102" s="64">
        <v>23084.21</v>
      </c>
      <c r="AP102" s="64">
        <v>22529.72</v>
      </c>
      <c r="AQ102" s="64">
        <v>1317.97</v>
      </c>
      <c r="AR102" s="57">
        <f t="shared" si="15"/>
        <v>21766.239999999998</v>
      </c>
      <c r="AS102" s="1"/>
    </row>
    <row r="103" spans="1:45" x14ac:dyDescent="0.25">
      <c r="A103" s="37">
        <v>41730</v>
      </c>
      <c r="B103" s="1" t="s">
        <v>36</v>
      </c>
      <c r="C103" s="1" t="s">
        <v>2</v>
      </c>
      <c r="D103" s="1" t="s">
        <v>37</v>
      </c>
      <c r="E103" s="1" t="s">
        <v>38</v>
      </c>
      <c r="F103" s="1" t="s">
        <v>39</v>
      </c>
      <c r="G103" s="22">
        <v>41733</v>
      </c>
      <c r="H103" s="22">
        <v>41702</v>
      </c>
      <c r="I103" s="2">
        <v>53155639</v>
      </c>
      <c r="J103" s="2">
        <v>0.09</v>
      </c>
      <c r="K103" s="2">
        <v>0.36</v>
      </c>
      <c r="L103" s="2">
        <v>0</v>
      </c>
      <c r="M103" s="4" t="s">
        <v>46</v>
      </c>
      <c r="N103" s="1"/>
      <c r="O103" s="4">
        <v>235</v>
      </c>
      <c r="P103" s="20">
        <v>6794</v>
      </c>
      <c r="Q103" s="17">
        <v>56748</v>
      </c>
      <c r="R103" s="2">
        <v>0</v>
      </c>
      <c r="S103" s="2">
        <v>0</v>
      </c>
      <c r="T103" s="2">
        <v>0</v>
      </c>
      <c r="U103" s="2">
        <v>0</v>
      </c>
      <c r="V103" s="1">
        <v>0</v>
      </c>
      <c r="W103" s="1">
        <f t="shared" si="10"/>
        <v>235</v>
      </c>
      <c r="X103" s="1">
        <v>0</v>
      </c>
      <c r="Y103" s="1">
        <v>0</v>
      </c>
      <c r="Z103" s="1">
        <f t="shared" si="11"/>
        <v>6794</v>
      </c>
      <c r="AA103" s="23">
        <v>1.1003046999999999</v>
      </c>
      <c r="AB103" s="57">
        <f t="shared" si="14"/>
        <v>7475.4701317999998</v>
      </c>
      <c r="AC103" s="1">
        <v>56748</v>
      </c>
      <c r="AD103" s="4">
        <v>0.23269570000000001</v>
      </c>
      <c r="AE103" s="57">
        <f t="shared" si="12"/>
        <v>13205.015583599999</v>
      </c>
      <c r="AF103" s="1">
        <v>251</v>
      </c>
      <c r="AG103" s="4">
        <v>11.351350500000001</v>
      </c>
      <c r="AH103" s="57">
        <v>2849.18</v>
      </c>
      <c r="AI103" s="1">
        <v>380</v>
      </c>
      <c r="AJ103" s="1">
        <v>220</v>
      </c>
      <c r="AK103" s="1">
        <v>353</v>
      </c>
      <c r="AL103" s="1">
        <v>204</v>
      </c>
      <c r="AM103" s="1">
        <v>399</v>
      </c>
      <c r="AN103" s="1">
        <v>231</v>
      </c>
      <c r="AO103" s="64">
        <v>24084.15</v>
      </c>
      <c r="AP103" s="64">
        <v>23529.66</v>
      </c>
      <c r="AQ103" s="64">
        <v>1376.46</v>
      </c>
      <c r="AR103" s="57">
        <f t="shared" si="15"/>
        <v>22707.690000000002</v>
      </c>
      <c r="AS103" s="1"/>
    </row>
    <row r="104" spans="1:45" x14ac:dyDescent="0.25">
      <c r="A104" s="37">
        <v>41760</v>
      </c>
      <c r="B104" s="1" t="s">
        <v>36</v>
      </c>
      <c r="C104" s="1" t="s">
        <v>2</v>
      </c>
      <c r="D104" s="1" t="s">
        <v>37</v>
      </c>
      <c r="E104" s="1" t="s">
        <v>38</v>
      </c>
      <c r="F104" s="1" t="s">
        <v>39</v>
      </c>
      <c r="G104" s="22">
        <v>41763</v>
      </c>
      <c r="H104" s="22">
        <v>41733</v>
      </c>
      <c r="I104" s="2">
        <v>53155639</v>
      </c>
      <c r="J104" s="2">
        <v>0.09</v>
      </c>
      <c r="K104" s="2">
        <v>0.36</v>
      </c>
      <c r="L104" s="2">
        <v>0</v>
      </c>
      <c r="M104" s="4" t="s">
        <v>40</v>
      </c>
      <c r="N104" s="1"/>
      <c r="O104" s="4">
        <v>244</v>
      </c>
      <c r="P104" s="20">
        <v>5437</v>
      </c>
      <c r="Q104" s="17">
        <v>53347</v>
      </c>
      <c r="R104" s="2">
        <v>0</v>
      </c>
      <c r="S104" s="2">
        <v>0</v>
      </c>
      <c r="T104" s="2">
        <v>0</v>
      </c>
      <c r="U104" s="2">
        <v>0</v>
      </c>
      <c r="V104" s="1">
        <v>0</v>
      </c>
      <c r="W104" s="1">
        <f t="shared" si="10"/>
        <v>244</v>
      </c>
      <c r="X104" s="1">
        <v>0</v>
      </c>
      <c r="Y104" s="1">
        <v>0</v>
      </c>
      <c r="Z104" s="1">
        <f t="shared" si="11"/>
        <v>5437</v>
      </c>
      <c r="AA104" s="23">
        <v>1.1018318</v>
      </c>
      <c r="AB104" s="57">
        <f t="shared" si="14"/>
        <v>5990.6594966000002</v>
      </c>
      <c r="AC104" s="1">
        <v>53347</v>
      </c>
      <c r="AD104" s="4">
        <v>0.23301859999999999</v>
      </c>
      <c r="AE104" s="57">
        <f t="shared" si="12"/>
        <v>12430.843254199999</v>
      </c>
      <c r="AF104" s="1">
        <v>251</v>
      </c>
      <c r="AG104" s="4">
        <v>11.367104899999999</v>
      </c>
      <c r="AH104" s="57">
        <v>2853.14</v>
      </c>
      <c r="AI104" s="1">
        <v>380</v>
      </c>
      <c r="AJ104" s="1">
        <v>220</v>
      </c>
      <c r="AK104" s="1">
        <v>353</v>
      </c>
      <c r="AL104" s="1">
        <v>204</v>
      </c>
      <c r="AM104" s="1">
        <v>399</v>
      </c>
      <c r="AN104" s="1">
        <v>231</v>
      </c>
      <c r="AO104" s="64">
        <v>21829.119999999999</v>
      </c>
      <c r="AP104" s="64">
        <v>21274.63</v>
      </c>
      <c r="AQ104" s="64">
        <v>1244.54</v>
      </c>
      <c r="AR104" s="57">
        <f t="shared" si="15"/>
        <v>20584.579999999998</v>
      </c>
      <c r="AS104" s="1"/>
    </row>
    <row r="105" spans="1:45" x14ac:dyDescent="0.25">
      <c r="A105" s="37">
        <v>41791</v>
      </c>
      <c r="B105" s="1" t="s">
        <v>36</v>
      </c>
      <c r="C105" s="1" t="s">
        <v>2</v>
      </c>
      <c r="D105" s="1" t="s">
        <v>37</v>
      </c>
      <c r="E105" s="1" t="s">
        <v>38</v>
      </c>
      <c r="F105" s="1" t="s">
        <v>39</v>
      </c>
      <c r="G105" s="22">
        <v>41794</v>
      </c>
      <c r="H105" s="22">
        <v>41763</v>
      </c>
      <c r="I105" s="2">
        <v>53155639</v>
      </c>
      <c r="J105" s="2">
        <v>0.09</v>
      </c>
      <c r="K105" s="2">
        <v>0.36</v>
      </c>
      <c r="L105" s="2">
        <v>0</v>
      </c>
      <c r="M105" s="4" t="s">
        <v>40</v>
      </c>
      <c r="N105" s="1"/>
      <c r="O105" s="4">
        <v>234</v>
      </c>
      <c r="P105" s="20">
        <v>6281</v>
      </c>
      <c r="Q105" s="17">
        <v>51230</v>
      </c>
      <c r="R105" s="2">
        <v>0</v>
      </c>
      <c r="S105" s="2">
        <v>0</v>
      </c>
      <c r="T105" s="2">
        <v>0</v>
      </c>
      <c r="U105" s="2">
        <v>0</v>
      </c>
      <c r="V105" s="1">
        <v>0</v>
      </c>
      <c r="W105" s="1">
        <f t="shared" si="10"/>
        <v>234</v>
      </c>
      <c r="X105" s="1">
        <v>0</v>
      </c>
      <c r="Y105" s="1">
        <v>0</v>
      </c>
      <c r="Z105" s="1">
        <f t="shared" si="11"/>
        <v>6281</v>
      </c>
      <c r="AA105" s="23">
        <v>1.0811246999999999</v>
      </c>
      <c r="AB105" s="57">
        <f t="shared" si="14"/>
        <v>6790.5442407</v>
      </c>
      <c r="AC105" s="1">
        <v>51230</v>
      </c>
      <c r="AD105" s="4">
        <v>0.22863939999999999</v>
      </c>
      <c r="AE105" s="57">
        <f t="shared" si="12"/>
        <v>11713.196462</v>
      </c>
      <c r="AF105" s="1">
        <v>251</v>
      </c>
      <c r="AG105" s="4">
        <v>11.153479000000001</v>
      </c>
      <c r="AH105" s="57">
        <v>2799.52</v>
      </c>
      <c r="AI105" s="1">
        <v>380</v>
      </c>
      <c r="AJ105" s="1">
        <v>220</v>
      </c>
      <c r="AK105" s="1">
        <v>353</v>
      </c>
      <c r="AL105" s="1">
        <v>204</v>
      </c>
      <c r="AM105" s="1">
        <v>399</v>
      </c>
      <c r="AN105" s="1">
        <v>231</v>
      </c>
      <c r="AO105" s="64">
        <v>21857.74</v>
      </c>
      <c r="AP105" s="64">
        <v>21303.25</v>
      </c>
      <c r="AQ105" s="64">
        <v>1246.22</v>
      </c>
      <c r="AR105" s="57">
        <f t="shared" si="15"/>
        <v>20611.52</v>
      </c>
      <c r="AS105" s="1"/>
    </row>
    <row r="106" spans="1:45" x14ac:dyDescent="0.25">
      <c r="A106" s="37">
        <v>41821</v>
      </c>
      <c r="B106" s="1" t="s">
        <v>36</v>
      </c>
      <c r="C106" s="1" t="s">
        <v>2</v>
      </c>
      <c r="D106" s="1" t="s">
        <v>37</v>
      </c>
      <c r="E106" s="1" t="s">
        <v>38</v>
      </c>
      <c r="F106" s="1" t="s">
        <v>39</v>
      </c>
      <c r="G106" s="22">
        <v>41824</v>
      </c>
      <c r="H106" s="22">
        <v>41794</v>
      </c>
      <c r="I106" s="2">
        <v>53155639</v>
      </c>
      <c r="J106" s="2">
        <v>0.09</v>
      </c>
      <c r="K106" s="2">
        <v>0.36</v>
      </c>
      <c r="L106" s="2">
        <v>0</v>
      </c>
      <c r="M106" s="4" t="s">
        <v>40</v>
      </c>
      <c r="N106" s="1"/>
      <c r="O106" s="4">
        <v>191</v>
      </c>
      <c r="P106" s="20">
        <v>4984</v>
      </c>
      <c r="Q106" s="17">
        <v>41335</v>
      </c>
      <c r="R106" s="2">
        <v>0</v>
      </c>
      <c r="S106" s="2">
        <v>0</v>
      </c>
      <c r="T106" s="2">
        <v>0</v>
      </c>
      <c r="U106" s="2">
        <v>0</v>
      </c>
      <c r="V106" s="1">
        <v>0</v>
      </c>
      <c r="W106" s="1">
        <f t="shared" si="10"/>
        <v>191</v>
      </c>
      <c r="X106" s="1">
        <v>0</v>
      </c>
      <c r="Y106" s="1">
        <v>0</v>
      </c>
      <c r="Z106" s="1">
        <f t="shared" si="11"/>
        <v>4984</v>
      </c>
      <c r="AA106" s="23">
        <v>1.1064388999999999</v>
      </c>
      <c r="AB106" s="57">
        <f t="shared" si="14"/>
        <v>5514.4914775999996</v>
      </c>
      <c r="AC106" s="1">
        <v>41335</v>
      </c>
      <c r="AD106" s="4">
        <v>0.2339929</v>
      </c>
      <c r="AE106" s="57">
        <v>9672.09</v>
      </c>
      <c r="AF106" s="1">
        <v>251</v>
      </c>
      <c r="AG106" s="4">
        <v>11.414633</v>
      </c>
      <c r="AH106" s="57">
        <v>2865.07</v>
      </c>
      <c r="AI106" s="1">
        <v>380</v>
      </c>
      <c r="AJ106" s="1">
        <v>220</v>
      </c>
      <c r="AK106" s="1">
        <v>353</v>
      </c>
      <c r="AL106" s="1">
        <v>204</v>
      </c>
      <c r="AM106" s="1">
        <v>399</v>
      </c>
      <c r="AN106" s="1">
        <v>231</v>
      </c>
      <c r="AO106" s="64">
        <v>18606.14</v>
      </c>
      <c r="AP106" s="64">
        <v>18051.650000000001</v>
      </c>
      <c r="AQ106" s="64">
        <v>1055.99</v>
      </c>
      <c r="AR106" s="57">
        <f t="shared" si="15"/>
        <v>17550.149999999998</v>
      </c>
      <c r="AS106" s="1"/>
    </row>
    <row r="107" spans="1:45" x14ac:dyDescent="0.25">
      <c r="A107" s="37">
        <v>41852</v>
      </c>
      <c r="B107" s="1" t="s">
        <v>36</v>
      </c>
      <c r="C107" s="1" t="s">
        <v>2</v>
      </c>
      <c r="D107" s="1" t="s">
        <v>37</v>
      </c>
      <c r="E107" s="1" t="s">
        <v>38</v>
      </c>
      <c r="F107" s="1" t="s">
        <v>39</v>
      </c>
      <c r="G107" s="22">
        <v>43316</v>
      </c>
      <c r="H107" s="22">
        <v>41824</v>
      </c>
      <c r="I107" s="2">
        <v>53155639</v>
      </c>
      <c r="J107" s="2">
        <v>0.09</v>
      </c>
      <c r="K107" s="2">
        <v>0.36</v>
      </c>
      <c r="L107" s="2">
        <v>0</v>
      </c>
      <c r="M107" s="4" t="s">
        <v>40</v>
      </c>
      <c r="N107" s="1"/>
      <c r="O107" s="4">
        <v>172</v>
      </c>
      <c r="P107" s="20">
        <v>5181</v>
      </c>
      <c r="Q107" s="17">
        <v>42998</v>
      </c>
      <c r="R107" s="2">
        <v>0</v>
      </c>
      <c r="S107" s="2">
        <v>0</v>
      </c>
      <c r="T107" s="2">
        <v>0</v>
      </c>
      <c r="U107" s="2">
        <v>0</v>
      </c>
      <c r="V107" s="1">
        <v>0</v>
      </c>
      <c r="W107" s="1">
        <f t="shared" si="10"/>
        <v>172</v>
      </c>
      <c r="X107" s="1">
        <v>0</v>
      </c>
      <c r="Y107" s="1">
        <v>0</v>
      </c>
      <c r="Z107" s="1">
        <f t="shared" si="11"/>
        <v>5181</v>
      </c>
      <c r="AA107" s="23">
        <v>1.0996950000000001</v>
      </c>
      <c r="AB107" s="57">
        <f t="shared" si="14"/>
        <v>5697.5197950000002</v>
      </c>
      <c r="AC107" s="1">
        <v>42998</v>
      </c>
      <c r="AD107" s="4">
        <v>0.23256669999999999</v>
      </c>
      <c r="AE107" s="57">
        <f t="shared" si="12"/>
        <v>9999.9029665999988</v>
      </c>
      <c r="AF107" s="1">
        <v>251</v>
      </c>
      <c r="AG107" s="4">
        <v>11.3450606</v>
      </c>
      <c r="AH107" s="57">
        <v>2847.61</v>
      </c>
      <c r="AI107" s="1">
        <v>380</v>
      </c>
      <c r="AJ107" s="1">
        <v>220</v>
      </c>
      <c r="AK107" s="1">
        <v>353</v>
      </c>
      <c r="AL107" s="1">
        <v>204</v>
      </c>
      <c r="AM107" s="1">
        <v>399</v>
      </c>
      <c r="AN107" s="1">
        <v>231</v>
      </c>
      <c r="AO107" s="64">
        <v>19099.509999999998</v>
      </c>
      <c r="AP107" s="64">
        <v>18545.02</v>
      </c>
      <c r="AQ107" s="64">
        <v>1084.8800000000001</v>
      </c>
      <c r="AR107" s="57">
        <f t="shared" si="15"/>
        <v>18014.629999999997</v>
      </c>
      <c r="AS107" s="1"/>
    </row>
    <row r="108" spans="1:45" x14ac:dyDescent="0.25">
      <c r="A108" s="37">
        <v>41883</v>
      </c>
      <c r="B108" s="1" t="s">
        <v>36</v>
      </c>
      <c r="C108" s="1" t="s">
        <v>2</v>
      </c>
      <c r="D108" s="1" t="s">
        <v>37</v>
      </c>
      <c r="E108" s="1" t="s">
        <v>38</v>
      </c>
      <c r="F108" s="1" t="s">
        <v>39</v>
      </c>
      <c r="G108" s="22">
        <v>41886</v>
      </c>
      <c r="H108" s="22">
        <v>41855</v>
      </c>
      <c r="I108" s="2">
        <v>53155639</v>
      </c>
      <c r="J108" s="2">
        <v>0.09</v>
      </c>
      <c r="K108" s="2">
        <v>0.36</v>
      </c>
      <c r="L108" s="2">
        <v>0</v>
      </c>
      <c r="M108" s="4" t="s">
        <v>40</v>
      </c>
      <c r="N108" s="2"/>
      <c r="O108" s="20">
        <v>274</v>
      </c>
      <c r="P108" s="20">
        <v>6928</v>
      </c>
      <c r="Q108" s="17">
        <v>54971</v>
      </c>
      <c r="R108" s="2">
        <v>0</v>
      </c>
      <c r="S108" s="2">
        <v>0</v>
      </c>
      <c r="T108" s="2">
        <v>0</v>
      </c>
      <c r="U108" s="2">
        <v>0</v>
      </c>
      <c r="V108" s="1">
        <v>0</v>
      </c>
      <c r="W108" s="1">
        <f t="shared" si="10"/>
        <v>274</v>
      </c>
      <c r="X108" s="1">
        <v>0</v>
      </c>
      <c r="Y108" s="1">
        <v>0</v>
      </c>
      <c r="Z108" s="1">
        <f t="shared" si="11"/>
        <v>6928</v>
      </c>
      <c r="AA108" s="23">
        <v>1.1373527000000001</v>
      </c>
      <c r="AB108" s="57">
        <f t="shared" si="14"/>
        <v>7879.5795056000006</v>
      </c>
      <c r="AC108" s="1">
        <v>54971</v>
      </c>
      <c r="AD108" s="4">
        <v>0.24990689999999999</v>
      </c>
      <c r="AE108" s="57">
        <f t="shared" si="12"/>
        <v>13737.632199899999</v>
      </c>
      <c r="AF108" s="1">
        <v>274</v>
      </c>
      <c r="AG108" s="4">
        <v>11.5951521</v>
      </c>
      <c r="AH108" s="57">
        <v>3177.07</v>
      </c>
      <c r="AI108" s="1">
        <v>380</v>
      </c>
      <c r="AJ108" s="1">
        <v>220</v>
      </c>
      <c r="AK108" s="1">
        <v>353</v>
      </c>
      <c r="AL108" s="1">
        <v>204</v>
      </c>
      <c r="AM108" s="1">
        <v>399</v>
      </c>
      <c r="AN108" s="1">
        <v>231</v>
      </c>
      <c r="AO108" s="64">
        <v>25891.29</v>
      </c>
      <c r="AP108" s="64">
        <v>25327.64</v>
      </c>
      <c r="AQ108" s="64">
        <v>1481.64</v>
      </c>
      <c r="AR108" s="57">
        <f t="shared" si="15"/>
        <v>24409.65</v>
      </c>
      <c r="AS108" s="1"/>
    </row>
    <row r="109" spans="1:45" x14ac:dyDescent="0.25">
      <c r="A109" s="37">
        <v>41913</v>
      </c>
      <c r="B109" s="1" t="s">
        <v>36</v>
      </c>
      <c r="C109" s="1" t="s">
        <v>2</v>
      </c>
      <c r="D109" s="1" t="s">
        <v>37</v>
      </c>
      <c r="E109" s="1" t="s">
        <v>38</v>
      </c>
      <c r="F109" s="1" t="s">
        <v>39</v>
      </c>
      <c r="G109" s="22">
        <v>41916</v>
      </c>
      <c r="H109" s="22">
        <v>41886</v>
      </c>
      <c r="I109" s="2">
        <v>53155639</v>
      </c>
      <c r="J109" s="2">
        <v>0.09</v>
      </c>
      <c r="K109" s="2">
        <v>0.36</v>
      </c>
      <c r="L109" s="2">
        <v>0</v>
      </c>
      <c r="M109" s="4" t="s">
        <v>40</v>
      </c>
      <c r="N109" s="2"/>
      <c r="O109" s="21">
        <v>327</v>
      </c>
      <c r="P109" s="20">
        <v>7747</v>
      </c>
      <c r="Q109" s="17">
        <v>67676</v>
      </c>
      <c r="R109" s="2">
        <v>0</v>
      </c>
      <c r="S109" s="2">
        <v>0</v>
      </c>
      <c r="T109" s="2">
        <v>0</v>
      </c>
      <c r="U109" s="2">
        <v>0</v>
      </c>
      <c r="V109" s="1">
        <v>0</v>
      </c>
      <c r="W109" s="1">
        <f t="shared" si="10"/>
        <v>327</v>
      </c>
      <c r="X109" s="1">
        <v>0</v>
      </c>
      <c r="Y109" s="1">
        <v>0</v>
      </c>
      <c r="Z109" s="1">
        <f t="shared" si="11"/>
        <v>7747</v>
      </c>
      <c r="AA109" s="23">
        <v>1.22955737</v>
      </c>
      <c r="AB109" s="57">
        <f t="shared" si="14"/>
        <v>9525.3809453899994</v>
      </c>
      <c r="AC109" s="1">
        <v>67676</v>
      </c>
      <c r="AD109" s="4">
        <v>0.28930650000000002</v>
      </c>
      <c r="AE109" s="57">
        <f t="shared" si="12"/>
        <v>19579.106694000002</v>
      </c>
      <c r="AF109" s="1">
        <v>327</v>
      </c>
      <c r="AG109" s="4">
        <v>12.252853200000001</v>
      </c>
      <c r="AH109" s="57">
        <v>4006.68</v>
      </c>
      <c r="AI109" s="1">
        <v>380</v>
      </c>
      <c r="AJ109" s="1">
        <v>220</v>
      </c>
      <c r="AK109" s="1">
        <v>353</v>
      </c>
      <c r="AL109" s="1">
        <v>204</v>
      </c>
      <c r="AM109" s="1">
        <v>399</v>
      </c>
      <c r="AN109" s="1">
        <v>231</v>
      </c>
      <c r="AO109" s="64">
        <v>35528.199999999997</v>
      </c>
      <c r="AP109" s="64">
        <v>34973.71</v>
      </c>
      <c r="AQ109" s="64">
        <v>2045.94</v>
      </c>
      <c r="AR109" s="57">
        <f t="shared" si="15"/>
        <v>33482.259999999995</v>
      </c>
      <c r="AS109" s="38" t="s">
        <v>41</v>
      </c>
    </row>
    <row r="110" spans="1:45" x14ac:dyDescent="0.25">
      <c r="A110" s="37">
        <v>41944</v>
      </c>
      <c r="B110" s="1" t="s">
        <v>36</v>
      </c>
      <c r="C110" s="1" t="s">
        <v>2</v>
      </c>
      <c r="D110" s="1" t="s">
        <v>37</v>
      </c>
      <c r="E110" s="1" t="s">
        <v>38</v>
      </c>
      <c r="F110" s="1" t="s">
        <v>39</v>
      </c>
      <c r="G110" s="22">
        <v>41947</v>
      </c>
      <c r="H110" s="22">
        <v>41916</v>
      </c>
      <c r="I110" s="2">
        <v>53155639</v>
      </c>
      <c r="J110" s="2">
        <v>0.09</v>
      </c>
      <c r="K110" s="2">
        <v>0.36</v>
      </c>
      <c r="L110" s="2">
        <v>0</v>
      </c>
      <c r="M110" s="4" t="s">
        <v>40</v>
      </c>
      <c r="N110" s="1"/>
      <c r="O110" s="4">
        <v>321</v>
      </c>
      <c r="P110" s="20">
        <v>6513</v>
      </c>
      <c r="Q110" s="17">
        <v>67095</v>
      </c>
      <c r="R110" s="2">
        <v>0</v>
      </c>
      <c r="S110" s="2">
        <v>0</v>
      </c>
      <c r="T110" s="2">
        <v>0</v>
      </c>
      <c r="U110" s="2">
        <v>0</v>
      </c>
      <c r="V110" s="1">
        <v>0</v>
      </c>
      <c r="W110" s="1">
        <f t="shared" si="10"/>
        <v>321</v>
      </c>
      <c r="X110" s="1">
        <v>0</v>
      </c>
      <c r="Y110" s="1">
        <v>0</v>
      </c>
      <c r="Z110" s="1">
        <f t="shared" si="11"/>
        <v>6513</v>
      </c>
      <c r="AA110" s="23">
        <v>1.2324911000000001</v>
      </c>
      <c r="AB110" s="57">
        <f t="shared" si="14"/>
        <v>8027.2145343000002</v>
      </c>
      <c r="AC110" s="1">
        <v>67095</v>
      </c>
      <c r="AD110" s="4">
        <v>0.2899929</v>
      </c>
      <c r="AE110" s="57">
        <f t="shared" si="12"/>
        <v>19457.073625500001</v>
      </c>
      <c r="AF110" s="1">
        <v>321</v>
      </c>
      <c r="AG110" s="4">
        <v>12.281924999999999</v>
      </c>
      <c r="AH110" s="57">
        <v>3942.49</v>
      </c>
      <c r="AI110" s="1">
        <v>380</v>
      </c>
      <c r="AJ110" s="1">
        <v>220</v>
      </c>
      <c r="AK110" s="1">
        <v>353</v>
      </c>
      <c r="AL110" s="1">
        <v>204</v>
      </c>
      <c r="AM110" s="1">
        <v>399</v>
      </c>
      <c r="AN110" s="1">
        <v>231</v>
      </c>
      <c r="AO110" s="64">
        <v>33700.720000000001</v>
      </c>
      <c r="AP110" s="64">
        <v>33146.230000000003</v>
      </c>
      <c r="AQ110" s="64">
        <v>1939.04</v>
      </c>
      <c r="AR110" s="57">
        <f t="shared" si="15"/>
        <v>31761.68</v>
      </c>
      <c r="AS110" s="1"/>
    </row>
    <row r="111" spans="1:45" x14ac:dyDescent="0.25">
      <c r="A111" s="37">
        <v>41974</v>
      </c>
      <c r="B111" s="1" t="s">
        <v>36</v>
      </c>
      <c r="C111" s="1" t="s">
        <v>2</v>
      </c>
      <c r="D111" s="1" t="s">
        <v>37</v>
      </c>
      <c r="E111" s="1" t="s">
        <v>38</v>
      </c>
      <c r="F111" s="1" t="s">
        <v>39</v>
      </c>
      <c r="G111" s="22">
        <v>41977</v>
      </c>
      <c r="H111" s="22">
        <v>41947</v>
      </c>
      <c r="I111" s="2">
        <v>53155639</v>
      </c>
      <c r="J111" s="2">
        <v>0.09</v>
      </c>
      <c r="K111" s="2">
        <v>0.36</v>
      </c>
      <c r="L111" s="2">
        <v>0</v>
      </c>
      <c r="M111" s="4" t="s">
        <v>40</v>
      </c>
      <c r="N111" s="1"/>
      <c r="O111" s="4">
        <v>230</v>
      </c>
      <c r="P111" s="20">
        <v>4935</v>
      </c>
      <c r="Q111" s="17">
        <v>58675</v>
      </c>
      <c r="R111" s="2">
        <v>0</v>
      </c>
      <c r="S111" s="2">
        <v>0</v>
      </c>
      <c r="T111" s="2">
        <v>0</v>
      </c>
      <c r="U111" s="2">
        <v>0</v>
      </c>
      <c r="V111" s="1">
        <v>0</v>
      </c>
      <c r="W111" s="1">
        <f t="shared" si="10"/>
        <v>230</v>
      </c>
      <c r="X111" s="1">
        <v>0</v>
      </c>
      <c r="Y111" s="1">
        <v>0</v>
      </c>
      <c r="Z111" s="1">
        <f t="shared" si="11"/>
        <v>4935</v>
      </c>
      <c r="AA111" s="23">
        <v>1.2347314</v>
      </c>
      <c r="AB111" s="57">
        <f t="shared" si="14"/>
        <v>6093.3994590000002</v>
      </c>
      <c r="AC111" s="1">
        <v>58675</v>
      </c>
      <c r="AD111" s="4">
        <v>0.2905199</v>
      </c>
      <c r="AE111" s="57">
        <f t="shared" si="12"/>
        <v>17046.255132499999</v>
      </c>
      <c r="AF111" s="1">
        <v>251</v>
      </c>
      <c r="AG111" s="4">
        <v>12.3042499</v>
      </c>
      <c r="AH111" s="57">
        <v>3088.36</v>
      </c>
      <c r="AI111" s="1">
        <v>380</v>
      </c>
      <c r="AJ111" s="1">
        <v>220</v>
      </c>
      <c r="AK111" s="1">
        <v>353</v>
      </c>
      <c r="AL111" s="1">
        <v>204</v>
      </c>
      <c r="AM111" s="1">
        <v>399</v>
      </c>
      <c r="AN111" s="1">
        <v>231</v>
      </c>
      <c r="AO111" s="64">
        <v>26782.49</v>
      </c>
      <c r="AP111" s="64">
        <v>26228</v>
      </c>
      <c r="AQ111" s="64">
        <v>1534.33</v>
      </c>
      <c r="AR111" s="57">
        <f t="shared" si="15"/>
        <v>25248.160000000003</v>
      </c>
      <c r="AS111" s="1"/>
    </row>
    <row r="112" spans="1:45" x14ac:dyDescent="0.25">
      <c r="A112" s="37">
        <v>42005</v>
      </c>
      <c r="B112" s="1" t="s">
        <v>36</v>
      </c>
      <c r="C112" s="1" t="s">
        <v>2</v>
      </c>
      <c r="D112" s="1" t="s">
        <v>37</v>
      </c>
      <c r="E112" s="1" t="s">
        <v>38</v>
      </c>
      <c r="F112" s="1" t="s">
        <v>39</v>
      </c>
      <c r="G112" s="22">
        <v>42038</v>
      </c>
      <c r="H112" s="22">
        <v>42008</v>
      </c>
      <c r="I112" s="2">
        <v>53155639</v>
      </c>
      <c r="J112" s="2">
        <v>0.09</v>
      </c>
      <c r="K112" s="2">
        <v>0.36</v>
      </c>
      <c r="L112" s="2">
        <v>0</v>
      </c>
      <c r="M112" s="4" t="s">
        <v>46</v>
      </c>
      <c r="N112" s="1"/>
      <c r="O112" s="4">
        <v>288</v>
      </c>
      <c r="P112" s="20">
        <v>5196</v>
      </c>
      <c r="Q112" s="17">
        <v>62756</v>
      </c>
      <c r="R112" s="2">
        <v>0</v>
      </c>
      <c r="S112" s="2">
        <v>0</v>
      </c>
      <c r="T112" s="2">
        <v>0</v>
      </c>
      <c r="U112" s="2">
        <v>0</v>
      </c>
      <c r="V112" s="1">
        <v>0</v>
      </c>
      <c r="W112" s="1">
        <f t="shared" ref="W112:W122" si="16">O112</f>
        <v>288</v>
      </c>
      <c r="X112" s="1">
        <v>0</v>
      </c>
      <c r="Y112" s="1">
        <v>0</v>
      </c>
      <c r="Z112" s="1">
        <f t="shared" ref="Z112:Z120" si="17">P112</f>
        <v>5196</v>
      </c>
      <c r="AA112" s="23">
        <v>1.4944511</v>
      </c>
      <c r="AB112" s="57">
        <f t="shared" ref="AB112:AB120" si="18">Z112*AA112</f>
        <v>7765.1679156</v>
      </c>
      <c r="AC112" s="1">
        <v>62756</v>
      </c>
      <c r="AD112" s="4">
        <v>0.38917770000000002</v>
      </c>
      <c r="AE112" s="57">
        <f t="shared" ref="AE112:AE120" si="19">AD112*AC112</f>
        <v>24423.235741200002</v>
      </c>
      <c r="AF112" s="1">
        <v>288</v>
      </c>
      <c r="AG112" s="4">
        <v>12.242625200000001</v>
      </c>
      <c r="AH112" s="57">
        <v>3525.87</v>
      </c>
      <c r="AI112" s="1">
        <v>380</v>
      </c>
      <c r="AJ112" s="1">
        <v>220</v>
      </c>
      <c r="AK112" s="1">
        <v>353</v>
      </c>
      <c r="AL112" s="1">
        <v>204</v>
      </c>
      <c r="AM112" s="1">
        <v>399</v>
      </c>
      <c r="AN112" s="1">
        <v>231</v>
      </c>
      <c r="AO112" s="64">
        <v>32381.55</v>
      </c>
      <c r="AP112" s="64">
        <v>31791.96</v>
      </c>
      <c r="AQ112" s="64">
        <v>1859.8</v>
      </c>
      <c r="AR112" s="57">
        <f>AO112-AQ112</f>
        <v>30521.75</v>
      </c>
      <c r="AS112" s="38" t="s">
        <v>50</v>
      </c>
    </row>
    <row r="113" spans="1:45" x14ac:dyDescent="0.25">
      <c r="A113" s="37">
        <v>42036</v>
      </c>
      <c r="B113" s="1" t="s">
        <v>36</v>
      </c>
      <c r="C113" s="1" t="s">
        <v>2</v>
      </c>
      <c r="D113" s="1" t="s">
        <v>37</v>
      </c>
      <c r="E113" s="1" t="s">
        <v>38</v>
      </c>
      <c r="F113" s="1" t="s">
        <v>39</v>
      </c>
      <c r="G113" s="22">
        <v>42066</v>
      </c>
      <c r="H113" s="22">
        <v>42038</v>
      </c>
      <c r="I113" s="2">
        <v>53155639</v>
      </c>
      <c r="J113" s="2">
        <v>0.09</v>
      </c>
      <c r="K113" s="2">
        <v>0.36</v>
      </c>
      <c r="L113" s="2">
        <v>0</v>
      </c>
      <c r="M113" s="4" t="s">
        <v>46</v>
      </c>
      <c r="N113" s="1"/>
      <c r="O113" s="4">
        <v>253</v>
      </c>
      <c r="P113" s="20">
        <v>4857</v>
      </c>
      <c r="Q113" s="17">
        <v>50125</v>
      </c>
      <c r="R113" s="2">
        <v>0</v>
      </c>
      <c r="S113" s="2">
        <v>0</v>
      </c>
      <c r="T113" s="2">
        <v>0</v>
      </c>
      <c r="U113" s="2">
        <v>0</v>
      </c>
      <c r="V113" s="1">
        <v>0</v>
      </c>
      <c r="W113" s="1">
        <f t="shared" si="16"/>
        <v>253</v>
      </c>
      <c r="X113" s="1">
        <v>0</v>
      </c>
      <c r="Y113" s="1">
        <v>0</v>
      </c>
      <c r="Z113" s="1">
        <f t="shared" si="17"/>
        <v>4857</v>
      </c>
      <c r="AA113" s="23">
        <v>1.2858826000000001</v>
      </c>
      <c r="AB113" s="57">
        <f t="shared" si="18"/>
        <v>6245.5317882000008</v>
      </c>
      <c r="AC113" s="1">
        <v>50125</v>
      </c>
      <c r="AD113" s="4">
        <v>0.34076289999999998</v>
      </c>
      <c r="AE113" s="57">
        <f t="shared" si="19"/>
        <v>17080.740362500001</v>
      </c>
      <c r="AF113" s="1">
        <v>253</v>
      </c>
      <c r="AG113" s="4">
        <v>12.309286999999999</v>
      </c>
      <c r="AH113" s="57">
        <v>3114.24</v>
      </c>
      <c r="AI113" s="1">
        <v>380</v>
      </c>
      <c r="AJ113" s="1">
        <v>220</v>
      </c>
      <c r="AK113" s="1">
        <v>353</v>
      </c>
      <c r="AL113" s="1">
        <v>204</v>
      </c>
      <c r="AM113" s="1">
        <v>399</v>
      </c>
      <c r="AN113" s="1">
        <v>231</v>
      </c>
      <c r="AO113" s="64">
        <v>27030.1</v>
      </c>
      <c r="AP113" s="64">
        <v>26440.51</v>
      </c>
      <c r="AQ113" s="64">
        <v>1546.75</v>
      </c>
      <c r="AR113" s="57">
        <v>19199.07</v>
      </c>
      <c r="AS113" s="38" t="s">
        <v>51</v>
      </c>
    </row>
    <row r="114" spans="1:45" x14ac:dyDescent="0.25">
      <c r="A114" s="37">
        <v>42064</v>
      </c>
      <c r="B114" s="1" t="s">
        <v>36</v>
      </c>
      <c r="C114" s="1" t="s">
        <v>2</v>
      </c>
      <c r="D114" s="1" t="s">
        <v>37</v>
      </c>
      <c r="E114" s="1" t="s">
        <v>38</v>
      </c>
      <c r="F114" s="1" t="s">
        <v>39</v>
      </c>
      <c r="G114" s="22">
        <v>42097</v>
      </c>
      <c r="H114" s="22">
        <v>42066</v>
      </c>
      <c r="I114" s="2">
        <v>53155639</v>
      </c>
      <c r="J114" s="2">
        <v>0.09</v>
      </c>
      <c r="K114" s="2">
        <v>0.36</v>
      </c>
      <c r="L114" s="2">
        <v>0</v>
      </c>
      <c r="M114" s="4" t="s">
        <v>46</v>
      </c>
      <c r="N114" s="1"/>
      <c r="O114" s="4">
        <v>257</v>
      </c>
      <c r="P114" s="20">
        <v>6452</v>
      </c>
      <c r="Q114" s="17">
        <v>56301</v>
      </c>
      <c r="R114" s="2">
        <v>0</v>
      </c>
      <c r="S114" s="2">
        <v>0</v>
      </c>
      <c r="T114" s="2">
        <v>0</v>
      </c>
      <c r="U114" s="2">
        <v>0</v>
      </c>
      <c r="V114" s="1">
        <v>0</v>
      </c>
      <c r="W114" s="1">
        <f t="shared" si="16"/>
        <v>257</v>
      </c>
      <c r="X114" s="1">
        <v>0</v>
      </c>
      <c r="Y114" s="1">
        <v>0</v>
      </c>
      <c r="Z114" s="1">
        <f t="shared" si="17"/>
        <v>6452</v>
      </c>
      <c r="AA114" s="23">
        <v>1.4164015999999999</v>
      </c>
      <c r="AB114" s="57">
        <f t="shared" si="18"/>
        <v>9138.6231231999991</v>
      </c>
      <c r="AC114" s="1">
        <v>56301</v>
      </c>
      <c r="AD114" s="4">
        <v>0.45060099999999997</v>
      </c>
      <c r="AE114" s="57">
        <f t="shared" si="19"/>
        <v>25369.286900999999</v>
      </c>
      <c r="AF114" s="1">
        <v>257</v>
      </c>
      <c r="AG114" s="4">
        <v>12.491363099999999</v>
      </c>
      <c r="AH114" s="57">
        <v>3210.28</v>
      </c>
      <c r="AI114" s="1">
        <v>380</v>
      </c>
      <c r="AJ114" s="1">
        <v>220</v>
      </c>
      <c r="AK114" s="1">
        <v>353</v>
      </c>
      <c r="AL114" s="1">
        <v>204</v>
      </c>
      <c r="AM114" s="1">
        <v>399</v>
      </c>
      <c r="AN114" s="1">
        <v>231</v>
      </c>
      <c r="AO114" s="64">
        <v>38307.769999999997</v>
      </c>
      <c r="AP114" s="64">
        <v>37718.18</v>
      </c>
      <c r="AQ114" s="64">
        <v>2206.4899999999998</v>
      </c>
      <c r="AR114" s="57">
        <f t="shared" ref="AR114:AR120" si="20">AO114-AQ114</f>
        <v>36101.279999999999</v>
      </c>
      <c r="AS114" s="1"/>
    </row>
    <row r="115" spans="1:45" x14ac:dyDescent="0.25">
      <c r="A115" s="37">
        <v>42095</v>
      </c>
      <c r="B115" s="1" t="s">
        <v>36</v>
      </c>
      <c r="C115" s="1" t="s">
        <v>2</v>
      </c>
      <c r="D115" s="1" t="s">
        <v>37</v>
      </c>
      <c r="E115" s="1" t="s">
        <v>38</v>
      </c>
      <c r="F115" s="1" t="s">
        <v>39</v>
      </c>
      <c r="G115" s="22">
        <v>42127</v>
      </c>
      <c r="H115" s="22">
        <v>42097</v>
      </c>
      <c r="I115" s="2">
        <v>53155639</v>
      </c>
      <c r="J115" s="2">
        <v>0.09</v>
      </c>
      <c r="K115" s="2">
        <v>0.36</v>
      </c>
      <c r="L115" s="2">
        <v>0</v>
      </c>
      <c r="M115" s="4" t="s">
        <v>40</v>
      </c>
      <c r="N115" s="1"/>
      <c r="O115" s="4">
        <v>241</v>
      </c>
      <c r="P115" s="20">
        <v>5225</v>
      </c>
      <c r="Q115" s="17">
        <v>50987</v>
      </c>
      <c r="R115" s="2">
        <v>0</v>
      </c>
      <c r="S115" s="2">
        <v>0</v>
      </c>
      <c r="T115" s="2">
        <v>0</v>
      </c>
      <c r="U115" s="2">
        <v>0</v>
      </c>
      <c r="V115" s="1">
        <v>0</v>
      </c>
      <c r="W115" s="1">
        <f t="shared" si="16"/>
        <v>241</v>
      </c>
      <c r="X115" s="1">
        <v>0</v>
      </c>
      <c r="Y115" s="1">
        <v>0</v>
      </c>
      <c r="Z115" s="1">
        <f t="shared" si="17"/>
        <v>5225</v>
      </c>
      <c r="AA115" s="23">
        <v>1.4242737999999999</v>
      </c>
      <c r="AB115" s="57">
        <f t="shared" si="18"/>
        <v>7441.8306049999992</v>
      </c>
      <c r="AC115" s="1">
        <v>50987</v>
      </c>
      <c r="AD115" s="4">
        <v>0.45310529999999999</v>
      </c>
      <c r="AE115" s="57">
        <f t="shared" si="19"/>
        <v>23102.479931099999</v>
      </c>
      <c r="AF115" s="1">
        <v>251</v>
      </c>
      <c r="AG115" s="4">
        <v>12.560787899999999</v>
      </c>
      <c r="AH115" s="57">
        <v>3152.72</v>
      </c>
      <c r="AI115" s="1">
        <v>380</v>
      </c>
      <c r="AJ115" s="1">
        <v>220</v>
      </c>
      <c r="AK115" s="1">
        <v>353</v>
      </c>
      <c r="AL115" s="1">
        <v>204</v>
      </c>
      <c r="AM115" s="1">
        <v>399</v>
      </c>
      <c r="AN115" s="1">
        <v>231</v>
      </c>
      <c r="AO115" s="64">
        <v>34286.639999999999</v>
      </c>
      <c r="AP115" s="64">
        <v>33697.050000000003</v>
      </c>
      <c r="AQ115" s="64">
        <v>1971.27</v>
      </c>
      <c r="AR115" s="57">
        <f t="shared" si="20"/>
        <v>32315.37</v>
      </c>
      <c r="AS115" s="1"/>
    </row>
    <row r="116" spans="1:45" x14ac:dyDescent="0.25">
      <c r="A116" s="37">
        <v>42125</v>
      </c>
      <c r="B116" s="1" t="s">
        <v>36</v>
      </c>
      <c r="C116" s="1" t="s">
        <v>2</v>
      </c>
      <c r="D116" s="1" t="s">
        <v>37</v>
      </c>
      <c r="E116" s="1" t="s">
        <v>38</v>
      </c>
      <c r="F116" s="1" t="s">
        <v>39</v>
      </c>
      <c r="G116" s="17" t="s">
        <v>49</v>
      </c>
      <c r="H116" s="17"/>
      <c r="I116" s="2">
        <v>53155639</v>
      </c>
      <c r="J116" s="2">
        <v>0.09</v>
      </c>
      <c r="K116" s="2">
        <v>0.36</v>
      </c>
      <c r="L116" s="2">
        <v>0</v>
      </c>
      <c r="M116" s="4" t="s">
        <v>40</v>
      </c>
      <c r="N116" s="1"/>
      <c r="O116" s="4">
        <v>198</v>
      </c>
      <c r="P116" s="20">
        <v>5822</v>
      </c>
      <c r="Q116" s="17">
        <v>49617</v>
      </c>
      <c r="R116" s="2">
        <v>0</v>
      </c>
      <c r="S116" s="2">
        <v>0</v>
      </c>
      <c r="T116" s="2">
        <v>0</v>
      </c>
      <c r="U116" s="2">
        <v>0</v>
      </c>
      <c r="V116" s="1">
        <v>0</v>
      </c>
      <c r="W116" s="1">
        <f t="shared" si="16"/>
        <v>198</v>
      </c>
      <c r="X116" s="1">
        <v>0</v>
      </c>
      <c r="Y116" s="1">
        <v>0</v>
      </c>
      <c r="Z116" s="1">
        <f t="shared" si="17"/>
        <v>5822</v>
      </c>
      <c r="AA116" s="23">
        <v>1.4510898999999999</v>
      </c>
      <c r="AB116" s="57">
        <f t="shared" si="18"/>
        <v>8448.2453977999994</v>
      </c>
      <c r="AC116" s="1">
        <v>49617</v>
      </c>
      <c r="AD116" s="4">
        <v>0.4616363</v>
      </c>
      <c r="AE116" s="57">
        <f t="shared" si="19"/>
        <v>22905.008297100001</v>
      </c>
      <c r="AF116" s="1">
        <v>251</v>
      </c>
      <c r="AG116" s="4">
        <v>12.7972815</v>
      </c>
      <c r="AH116" s="57">
        <v>3212.11</v>
      </c>
      <c r="AI116" s="1">
        <v>380</v>
      </c>
      <c r="AJ116" s="1">
        <v>220</v>
      </c>
      <c r="AK116" s="1">
        <v>353</v>
      </c>
      <c r="AL116" s="1">
        <v>204</v>
      </c>
      <c r="AM116" s="1">
        <v>399</v>
      </c>
      <c r="AN116" s="1">
        <v>231</v>
      </c>
      <c r="AO116" s="64">
        <v>35976.36</v>
      </c>
      <c r="AP116" s="64">
        <v>34565.35</v>
      </c>
      <c r="AQ116" s="64">
        <v>2022.06</v>
      </c>
      <c r="AR116" s="57">
        <f t="shared" si="20"/>
        <v>33954.300000000003</v>
      </c>
      <c r="AS116" s="1"/>
    </row>
    <row r="117" spans="1:45" x14ac:dyDescent="0.25">
      <c r="A117" s="37">
        <v>42156</v>
      </c>
      <c r="B117" s="1" t="s">
        <v>36</v>
      </c>
      <c r="C117" s="1" t="s">
        <v>2</v>
      </c>
      <c r="D117" s="1" t="s">
        <v>37</v>
      </c>
      <c r="E117" s="1" t="s">
        <v>38</v>
      </c>
      <c r="F117" s="1" t="s">
        <v>39</v>
      </c>
      <c r="G117" s="22">
        <v>42188</v>
      </c>
      <c r="H117" s="22">
        <v>42158</v>
      </c>
      <c r="I117" s="2">
        <v>53155639</v>
      </c>
      <c r="J117" s="2">
        <v>0.09</v>
      </c>
      <c r="K117" s="2">
        <v>0.36</v>
      </c>
      <c r="L117" s="2">
        <v>0</v>
      </c>
      <c r="M117" s="4" t="s">
        <v>40</v>
      </c>
      <c r="N117" s="1"/>
      <c r="O117" s="4">
        <v>220</v>
      </c>
      <c r="P117" s="20">
        <v>5454</v>
      </c>
      <c r="Q117" s="17">
        <v>44887</v>
      </c>
      <c r="R117" s="2">
        <v>0</v>
      </c>
      <c r="S117" s="2">
        <v>0</v>
      </c>
      <c r="T117" s="2">
        <v>0</v>
      </c>
      <c r="U117" s="2">
        <v>0</v>
      </c>
      <c r="V117" s="1">
        <v>0</v>
      </c>
      <c r="W117" s="1">
        <f t="shared" si="16"/>
        <v>220</v>
      </c>
      <c r="X117" s="1">
        <v>0</v>
      </c>
      <c r="Y117" s="1">
        <v>0</v>
      </c>
      <c r="Z117" s="1">
        <f t="shared" si="17"/>
        <v>5454</v>
      </c>
      <c r="AA117" s="23">
        <v>1.4866568</v>
      </c>
      <c r="AB117" s="57">
        <f t="shared" si="18"/>
        <v>8108.2261871999999</v>
      </c>
      <c r="AC117" s="1">
        <v>44887</v>
      </c>
      <c r="AD117" s="4">
        <v>0.47295130000000002</v>
      </c>
      <c r="AE117" s="57">
        <f t="shared" si="19"/>
        <v>21229.3650031</v>
      </c>
      <c r="AF117" s="1">
        <v>251</v>
      </c>
      <c r="AG117" s="4">
        <v>13.110949</v>
      </c>
      <c r="AH117" s="57">
        <v>3290.84</v>
      </c>
      <c r="AI117" s="1">
        <v>380</v>
      </c>
      <c r="AJ117" s="1">
        <v>220</v>
      </c>
      <c r="AK117" s="1">
        <v>353</v>
      </c>
      <c r="AL117" s="1">
        <v>204</v>
      </c>
      <c r="AM117" s="1">
        <v>399</v>
      </c>
      <c r="AN117" s="1">
        <v>231</v>
      </c>
      <c r="AO117" s="64">
        <v>33218.01</v>
      </c>
      <c r="AP117" s="64">
        <v>32628.42</v>
      </c>
      <c r="AQ117" s="64">
        <v>1908.75</v>
      </c>
      <c r="AR117" s="57">
        <f t="shared" si="20"/>
        <v>31309.260000000002</v>
      </c>
      <c r="AS117" s="1"/>
    </row>
    <row r="118" spans="1:45" x14ac:dyDescent="0.25">
      <c r="A118" s="37">
        <v>42186</v>
      </c>
      <c r="B118" s="1" t="s">
        <v>36</v>
      </c>
      <c r="C118" s="1" t="s">
        <v>2</v>
      </c>
      <c r="D118" s="1" t="s">
        <v>37</v>
      </c>
      <c r="E118" s="1" t="s">
        <v>38</v>
      </c>
      <c r="F118" s="1" t="s">
        <v>39</v>
      </c>
      <c r="G118" s="22">
        <v>42219</v>
      </c>
      <c r="H118" s="22">
        <v>42188</v>
      </c>
      <c r="I118" s="2">
        <v>53155639</v>
      </c>
      <c r="J118" s="2">
        <v>0.09</v>
      </c>
      <c r="K118" s="2">
        <v>0.36</v>
      </c>
      <c r="L118" s="2">
        <v>0</v>
      </c>
      <c r="M118" s="4" t="s">
        <v>40</v>
      </c>
      <c r="N118" s="1"/>
      <c r="O118" s="4">
        <v>217</v>
      </c>
      <c r="P118" s="20">
        <v>5561</v>
      </c>
      <c r="Q118" s="17">
        <v>47226</v>
      </c>
      <c r="R118" s="2">
        <v>0</v>
      </c>
      <c r="S118" s="2">
        <v>0</v>
      </c>
      <c r="T118" s="2">
        <v>0</v>
      </c>
      <c r="U118" s="2">
        <v>0</v>
      </c>
      <c r="V118" s="1">
        <v>0</v>
      </c>
      <c r="W118" s="1">
        <f t="shared" si="16"/>
        <v>217</v>
      </c>
      <c r="X118" s="1">
        <v>0</v>
      </c>
      <c r="Y118" s="1">
        <v>0</v>
      </c>
      <c r="Z118" s="1">
        <f t="shared" si="17"/>
        <v>5561</v>
      </c>
      <c r="AA118" s="23">
        <v>1.4402836000000001</v>
      </c>
      <c r="AB118" s="57">
        <f t="shared" si="18"/>
        <v>8009.4170996000003</v>
      </c>
      <c r="AC118" s="1">
        <v>47226</v>
      </c>
      <c r="AD118" s="4">
        <v>0.45819860000000001</v>
      </c>
      <c r="AE118" s="57">
        <f t="shared" si="19"/>
        <v>21638.887083599999</v>
      </c>
      <c r="AF118" s="1">
        <v>251</v>
      </c>
      <c r="AG118" s="4">
        <v>12.701980600000001</v>
      </c>
      <c r="AH118" s="57">
        <v>3188.19</v>
      </c>
      <c r="AI118" s="1">
        <v>380</v>
      </c>
      <c r="AJ118" s="1">
        <v>220</v>
      </c>
      <c r="AK118" s="1">
        <v>353</v>
      </c>
      <c r="AL118" s="1">
        <v>204</v>
      </c>
      <c r="AM118" s="1">
        <v>399</v>
      </c>
      <c r="AN118" s="1">
        <v>231</v>
      </c>
      <c r="AO118" s="64">
        <v>33426.07</v>
      </c>
      <c r="AP118" s="64">
        <v>32836.480000000003</v>
      </c>
      <c r="AQ118" s="64">
        <v>1920.91</v>
      </c>
      <c r="AR118" s="57">
        <f t="shared" si="20"/>
        <v>31505.16</v>
      </c>
      <c r="AS118" s="1"/>
    </row>
    <row r="119" spans="1:45" x14ac:dyDescent="0.25">
      <c r="A119" s="37">
        <v>42217</v>
      </c>
      <c r="B119" s="1" t="s">
        <v>36</v>
      </c>
      <c r="C119" s="1" t="s">
        <v>2</v>
      </c>
      <c r="D119" s="1" t="s">
        <v>37</v>
      </c>
      <c r="E119" s="1" t="s">
        <v>38</v>
      </c>
      <c r="F119" s="1" t="s">
        <v>39</v>
      </c>
      <c r="G119" s="22">
        <v>42250</v>
      </c>
      <c r="H119" s="22">
        <v>42219</v>
      </c>
      <c r="I119" s="2">
        <v>53155639</v>
      </c>
      <c r="J119" s="2">
        <v>0.09</v>
      </c>
      <c r="K119" s="2">
        <v>0.36</v>
      </c>
      <c r="L119" s="2">
        <v>0</v>
      </c>
      <c r="M119" s="4" t="s">
        <v>40</v>
      </c>
      <c r="N119" s="1"/>
      <c r="O119" s="4">
        <v>283</v>
      </c>
      <c r="P119" s="20">
        <v>7545</v>
      </c>
      <c r="Q119" s="17">
        <v>60692</v>
      </c>
      <c r="R119" s="2">
        <v>0</v>
      </c>
      <c r="S119" s="2">
        <v>0</v>
      </c>
      <c r="T119" s="2">
        <v>0</v>
      </c>
      <c r="U119" s="2">
        <v>0</v>
      </c>
      <c r="V119" s="1">
        <v>0</v>
      </c>
      <c r="W119" s="1">
        <f t="shared" si="16"/>
        <v>283</v>
      </c>
      <c r="X119" s="1">
        <v>0</v>
      </c>
      <c r="Y119" s="1">
        <v>0</v>
      </c>
      <c r="Z119" s="1">
        <f t="shared" si="17"/>
        <v>7545</v>
      </c>
      <c r="AA119" s="23">
        <v>1.4918799</v>
      </c>
      <c r="AB119" s="57">
        <f t="shared" si="18"/>
        <v>11256.233845500001</v>
      </c>
      <c r="AC119" s="1">
        <v>60692</v>
      </c>
      <c r="AD119" s="4">
        <v>0.48256850000000001</v>
      </c>
      <c r="AE119" s="57">
        <f t="shared" si="19"/>
        <v>29288.047402</v>
      </c>
      <c r="AF119" s="1">
        <v>283</v>
      </c>
      <c r="AG119" s="4">
        <v>13.003675899999999</v>
      </c>
      <c r="AH119" s="57">
        <v>3680.04</v>
      </c>
      <c r="AI119" s="1">
        <v>380</v>
      </c>
      <c r="AJ119" s="1">
        <v>220</v>
      </c>
      <c r="AK119" s="1">
        <v>353</v>
      </c>
      <c r="AL119" s="1">
        <v>204</v>
      </c>
      <c r="AM119" s="1">
        <v>399</v>
      </c>
      <c r="AN119" s="1">
        <v>231</v>
      </c>
      <c r="AO119" s="64">
        <v>46377.11</v>
      </c>
      <c r="AP119" s="64">
        <v>45056.54</v>
      </c>
      <c r="AQ119" s="64">
        <v>2635.78</v>
      </c>
      <c r="AR119" s="57">
        <f t="shared" si="20"/>
        <v>43741.33</v>
      </c>
      <c r="AS119" s="1"/>
    </row>
    <row r="120" spans="1:45" x14ac:dyDescent="0.25">
      <c r="A120" s="37">
        <v>42248</v>
      </c>
      <c r="B120" s="1" t="s">
        <v>36</v>
      </c>
      <c r="C120" s="1" t="s">
        <v>2</v>
      </c>
      <c r="D120" s="1" t="s">
        <v>37</v>
      </c>
      <c r="E120" s="1" t="s">
        <v>38</v>
      </c>
      <c r="F120" s="1" t="s">
        <v>39</v>
      </c>
      <c r="G120" s="22">
        <v>42280</v>
      </c>
      <c r="H120" s="22">
        <v>42250</v>
      </c>
      <c r="I120" s="2">
        <v>53155639</v>
      </c>
      <c r="J120" s="2">
        <v>0.09</v>
      </c>
      <c r="K120" s="2">
        <v>0.36</v>
      </c>
      <c r="L120" s="2">
        <v>0</v>
      </c>
      <c r="M120" s="4" t="s">
        <v>40</v>
      </c>
      <c r="N120" s="1"/>
      <c r="O120" s="4">
        <v>324</v>
      </c>
      <c r="P120" s="4">
        <v>8671</v>
      </c>
      <c r="Q120" s="17">
        <v>70653</v>
      </c>
      <c r="R120" s="2">
        <v>0</v>
      </c>
      <c r="S120" s="2">
        <v>0</v>
      </c>
      <c r="T120" s="2">
        <v>0</v>
      </c>
      <c r="U120" s="2">
        <v>0</v>
      </c>
      <c r="V120" s="1">
        <v>0</v>
      </c>
      <c r="W120" s="1">
        <f t="shared" si="16"/>
        <v>324</v>
      </c>
      <c r="X120" s="1">
        <v>0</v>
      </c>
      <c r="Y120" s="1">
        <v>0</v>
      </c>
      <c r="Z120" s="1">
        <f t="shared" si="17"/>
        <v>8671</v>
      </c>
      <c r="AA120" s="4">
        <v>1.6176074</v>
      </c>
      <c r="AB120" s="61">
        <f t="shared" si="18"/>
        <v>14026.273765400001</v>
      </c>
      <c r="AC120" s="1">
        <v>70653</v>
      </c>
      <c r="AD120" s="4">
        <v>0.53585669999999996</v>
      </c>
      <c r="AE120" s="61">
        <f t="shared" si="19"/>
        <v>37859.883425100001</v>
      </c>
      <c r="AF120" s="1">
        <v>324</v>
      </c>
      <c r="AG120" s="4">
        <v>13.815225099999999</v>
      </c>
      <c r="AH120" s="57">
        <v>4476.13</v>
      </c>
      <c r="AI120" s="1">
        <v>380</v>
      </c>
      <c r="AJ120" s="1">
        <v>220</v>
      </c>
      <c r="AK120" s="1">
        <v>353</v>
      </c>
      <c r="AL120" s="1">
        <v>204</v>
      </c>
      <c r="AM120" s="1">
        <v>399</v>
      </c>
      <c r="AN120" s="1">
        <v>231</v>
      </c>
      <c r="AO120" s="64">
        <v>58968.89</v>
      </c>
      <c r="AP120" s="64">
        <v>58379.3</v>
      </c>
      <c r="AQ120" s="64">
        <v>3415.17</v>
      </c>
      <c r="AR120" s="61">
        <f t="shared" si="20"/>
        <v>55553.72</v>
      </c>
      <c r="AS120" s="1"/>
    </row>
    <row r="121" spans="1:45" x14ac:dyDescent="0.25">
      <c r="A121" s="41">
        <v>42278</v>
      </c>
      <c r="B121" s="39" t="s">
        <v>36</v>
      </c>
      <c r="C121" s="1" t="s">
        <v>2</v>
      </c>
      <c r="D121" s="39" t="s">
        <v>37</v>
      </c>
      <c r="E121" s="39" t="s">
        <v>38</v>
      </c>
      <c r="F121" s="39" t="s">
        <v>39</v>
      </c>
      <c r="G121" s="45">
        <v>42311</v>
      </c>
      <c r="H121" s="45">
        <v>42280</v>
      </c>
      <c r="I121" s="40">
        <v>53155639</v>
      </c>
      <c r="J121" s="40">
        <v>0.09</v>
      </c>
      <c r="K121" s="40">
        <v>0.36</v>
      </c>
      <c r="L121" s="40">
        <v>0</v>
      </c>
      <c r="M121" s="43" t="s">
        <v>40</v>
      </c>
      <c r="N121" s="39"/>
      <c r="O121" s="43">
        <v>360</v>
      </c>
      <c r="P121" s="43">
        <v>7227</v>
      </c>
      <c r="Q121" s="44">
        <v>74454</v>
      </c>
      <c r="R121" s="40">
        <v>0</v>
      </c>
      <c r="S121" s="40">
        <v>0</v>
      </c>
      <c r="T121" s="40">
        <v>0</v>
      </c>
      <c r="U121" s="40">
        <v>0</v>
      </c>
      <c r="V121" s="42">
        <v>0</v>
      </c>
      <c r="W121" s="39">
        <f t="shared" si="16"/>
        <v>360</v>
      </c>
      <c r="X121" s="39">
        <v>0</v>
      </c>
      <c r="Y121" s="39">
        <v>0</v>
      </c>
      <c r="Z121" s="39">
        <v>7227</v>
      </c>
      <c r="AA121" s="46">
        <v>1.59914</v>
      </c>
      <c r="AB121" s="62">
        <v>11556.98</v>
      </c>
      <c r="AC121" s="39">
        <v>74454</v>
      </c>
      <c r="AD121" s="43">
        <v>0.52973910000000002</v>
      </c>
      <c r="AE121" s="62">
        <v>39441.19</v>
      </c>
      <c r="AF121" s="39">
        <v>360</v>
      </c>
      <c r="AG121" s="43">
        <v>13.657504100000001</v>
      </c>
      <c r="AH121" s="62">
        <v>4916.7</v>
      </c>
      <c r="AI121" s="39">
        <v>380</v>
      </c>
      <c r="AJ121" s="1">
        <v>220</v>
      </c>
      <c r="AK121" s="1">
        <v>353</v>
      </c>
      <c r="AL121" s="1">
        <v>204</v>
      </c>
      <c r="AM121" s="1">
        <v>399</v>
      </c>
      <c r="AN121" s="1">
        <v>231</v>
      </c>
      <c r="AO121" s="64">
        <v>59481.79</v>
      </c>
      <c r="AP121" s="64">
        <v>58892.2</v>
      </c>
      <c r="AQ121" s="64">
        <v>3445.17</v>
      </c>
      <c r="AR121" s="57">
        <f>AO121-AQ121</f>
        <v>56036.62</v>
      </c>
      <c r="AS121" s="38" t="s">
        <v>124</v>
      </c>
    </row>
    <row r="122" spans="1:45" x14ac:dyDescent="0.25">
      <c r="A122" s="37">
        <v>42309</v>
      </c>
      <c r="B122" s="1" t="s">
        <v>36</v>
      </c>
      <c r="C122" s="1" t="s">
        <v>2</v>
      </c>
      <c r="D122" s="1" t="s">
        <v>37</v>
      </c>
      <c r="E122" s="1" t="s">
        <v>38</v>
      </c>
      <c r="F122" s="1" t="s">
        <v>39</v>
      </c>
      <c r="G122" s="22">
        <v>42341</v>
      </c>
      <c r="H122" s="22">
        <v>42311</v>
      </c>
      <c r="I122" s="2">
        <v>53155639</v>
      </c>
      <c r="J122" s="2">
        <v>0.09</v>
      </c>
      <c r="K122" s="2">
        <v>0.36</v>
      </c>
      <c r="L122" s="2">
        <v>0</v>
      </c>
      <c r="M122" s="4" t="s">
        <v>114</v>
      </c>
      <c r="N122" s="1"/>
      <c r="O122" s="4">
        <v>336</v>
      </c>
      <c r="P122" s="4">
        <v>6625</v>
      </c>
      <c r="Q122" s="17">
        <v>77195</v>
      </c>
      <c r="R122" s="2">
        <v>0</v>
      </c>
      <c r="S122" s="2">
        <v>0</v>
      </c>
      <c r="T122" s="2">
        <v>0</v>
      </c>
      <c r="U122" s="2">
        <v>0</v>
      </c>
      <c r="V122" s="1">
        <v>0</v>
      </c>
      <c r="W122" s="1">
        <f t="shared" si="16"/>
        <v>336</v>
      </c>
      <c r="X122" s="1">
        <v>0</v>
      </c>
      <c r="Y122" s="1">
        <v>0</v>
      </c>
      <c r="Z122" s="1">
        <v>6625</v>
      </c>
      <c r="AA122" s="43">
        <v>1.6185304</v>
      </c>
      <c r="AB122" s="57">
        <v>10722.76</v>
      </c>
      <c r="AC122" s="1">
        <v>77195</v>
      </c>
      <c r="AD122" s="43">
        <v>0.53616249999999999</v>
      </c>
      <c r="AE122" s="57">
        <v>41389.06</v>
      </c>
      <c r="AF122" s="1">
        <v>336</v>
      </c>
      <c r="AG122" s="43">
        <v>13.8231088</v>
      </c>
      <c r="AH122" s="57">
        <f>SUM(AF122*AG122)</f>
        <v>4644.5645568</v>
      </c>
      <c r="AI122" s="1">
        <v>380</v>
      </c>
      <c r="AJ122" s="1">
        <v>320</v>
      </c>
      <c r="AK122" s="1">
        <v>353</v>
      </c>
      <c r="AL122" s="1">
        <v>204</v>
      </c>
      <c r="AM122" s="1">
        <v>399</v>
      </c>
      <c r="AN122" s="1">
        <v>231</v>
      </c>
      <c r="AO122" s="64">
        <v>59695.89</v>
      </c>
      <c r="AP122" s="64">
        <v>59106.3</v>
      </c>
      <c r="AQ122" s="64">
        <v>3457.7</v>
      </c>
      <c r="AR122" s="57">
        <f>AO122-AQ122</f>
        <v>56238.19</v>
      </c>
      <c r="AS122" s="38" t="s">
        <v>123</v>
      </c>
    </row>
    <row r="123" spans="1:45" x14ac:dyDescent="0.25">
      <c r="A123" s="37">
        <v>42339</v>
      </c>
      <c r="B123" s="1" t="s">
        <v>36</v>
      </c>
      <c r="C123" s="1" t="s">
        <v>2</v>
      </c>
      <c r="D123" s="1" t="s">
        <v>37</v>
      </c>
      <c r="E123" s="1" t="s">
        <v>38</v>
      </c>
      <c r="F123" s="1" t="s">
        <v>39</v>
      </c>
      <c r="G123" s="22">
        <v>42372</v>
      </c>
      <c r="H123" s="22">
        <v>42341</v>
      </c>
      <c r="I123" s="2">
        <v>53155639</v>
      </c>
      <c r="J123" s="2">
        <v>0.09</v>
      </c>
      <c r="K123" s="2">
        <v>0.36</v>
      </c>
      <c r="L123" s="2">
        <v>0</v>
      </c>
      <c r="M123" s="4" t="s">
        <v>114</v>
      </c>
      <c r="N123" s="1"/>
      <c r="O123" s="4">
        <v>300</v>
      </c>
      <c r="P123" s="4">
        <v>5242</v>
      </c>
      <c r="Q123" s="17">
        <v>63887</v>
      </c>
      <c r="R123" s="2">
        <v>0</v>
      </c>
      <c r="S123" s="2">
        <v>0</v>
      </c>
      <c r="T123" s="2">
        <v>0</v>
      </c>
      <c r="U123" s="2">
        <v>0</v>
      </c>
      <c r="V123" s="1">
        <v>0</v>
      </c>
      <c r="W123" s="1">
        <v>300</v>
      </c>
      <c r="X123" s="1">
        <v>0</v>
      </c>
      <c r="Y123" s="1">
        <v>0</v>
      </c>
      <c r="Z123" s="1">
        <v>5242</v>
      </c>
      <c r="AA123" s="43">
        <v>1.6294554999999999</v>
      </c>
      <c r="AB123" s="57">
        <v>8541.6</v>
      </c>
      <c r="AC123" s="1">
        <v>63887</v>
      </c>
      <c r="AD123" s="43">
        <v>0.53978150000000003</v>
      </c>
      <c r="AE123" s="57">
        <v>34485.019999999997</v>
      </c>
      <c r="AF123" s="1">
        <v>300</v>
      </c>
      <c r="AG123" s="43">
        <v>13.9164145</v>
      </c>
      <c r="AH123" s="57">
        <v>4174.92</v>
      </c>
      <c r="AI123" s="1">
        <v>380</v>
      </c>
      <c r="AJ123" s="1">
        <v>220</v>
      </c>
      <c r="AK123" s="1">
        <v>353</v>
      </c>
      <c r="AL123" s="1">
        <v>204</v>
      </c>
      <c r="AM123" s="1">
        <v>399</v>
      </c>
      <c r="AN123" s="1">
        <v>231</v>
      </c>
      <c r="AO123" s="64">
        <v>56140.97</v>
      </c>
      <c r="AP123" s="64">
        <v>55551.38</v>
      </c>
      <c r="AQ123" s="64">
        <v>3249.74</v>
      </c>
      <c r="AR123" s="57">
        <f>AO123-AQ123</f>
        <v>52891.23</v>
      </c>
      <c r="AS123" s="38" t="s">
        <v>122</v>
      </c>
    </row>
    <row r="124" spans="1:45" x14ac:dyDescent="0.25">
      <c r="A124" s="41">
        <v>42370</v>
      </c>
      <c r="B124" s="39" t="s">
        <v>36</v>
      </c>
      <c r="C124" s="1" t="s">
        <v>2</v>
      </c>
      <c r="D124" s="39" t="s">
        <v>37</v>
      </c>
      <c r="E124" s="39" t="s">
        <v>38</v>
      </c>
      <c r="F124" s="39" t="s">
        <v>39</v>
      </c>
      <c r="G124" s="45">
        <v>42403</v>
      </c>
      <c r="H124" s="45">
        <v>42372</v>
      </c>
      <c r="I124" s="40">
        <v>53155639</v>
      </c>
      <c r="J124" s="40">
        <v>0.09</v>
      </c>
      <c r="K124" s="40">
        <v>0.36</v>
      </c>
      <c r="L124" s="40">
        <v>0</v>
      </c>
      <c r="M124" s="43" t="s">
        <v>114</v>
      </c>
      <c r="N124" s="39"/>
      <c r="O124" s="43">
        <v>273</v>
      </c>
      <c r="P124" s="43">
        <v>4840</v>
      </c>
      <c r="Q124" s="44">
        <v>59515</v>
      </c>
      <c r="R124" s="40">
        <v>0</v>
      </c>
      <c r="S124" s="40">
        <v>0</v>
      </c>
      <c r="T124" s="40">
        <v>0</v>
      </c>
      <c r="U124" s="40">
        <v>0</v>
      </c>
      <c r="V124" s="39"/>
      <c r="W124" s="39">
        <v>273</v>
      </c>
      <c r="X124" s="39">
        <v>0</v>
      </c>
      <c r="Y124" s="39">
        <v>0</v>
      </c>
      <c r="Z124" s="39">
        <v>4840</v>
      </c>
      <c r="AA124" s="43">
        <v>1.6355922000000001</v>
      </c>
      <c r="AB124" s="62">
        <v>7916.26</v>
      </c>
      <c r="AC124" s="39">
        <v>59515</v>
      </c>
      <c r="AD124" s="43">
        <v>0.54041309999999998</v>
      </c>
      <c r="AE124" s="62">
        <v>32162.68</v>
      </c>
      <c r="AF124" s="39">
        <v>273</v>
      </c>
      <c r="AG124" s="47">
        <v>13.98672</v>
      </c>
      <c r="AH124" s="57">
        <v>3818.37</v>
      </c>
      <c r="AI124" s="1">
        <v>380</v>
      </c>
      <c r="AJ124" s="1">
        <v>220</v>
      </c>
      <c r="AK124" s="1">
        <v>353</v>
      </c>
      <c r="AL124" s="1">
        <v>204</v>
      </c>
      <c r="AM124" s="1">
        <v>399</v>
      </c>
      <c r="AN124" s="1">
        <v>231</v>
      </c>
      <c r="AO124" s="65">
        <v>45166.99</v>
      </c>
      <c r="AP124" s="64">
        <v>44512.72</v>
      </c>
      <c r="AQ124" s="64">
        <v>2603.98</v>
      </c>
      <c r="AR124" s="57">
        <v>42563.01</v>
      </c>
      <c r="AS124" s="38" t="s">
        <v>121</v>
      </c>
    </row>
    <row r="125" spans="1:45" x14ac:dyDescent="0.25">
      <c r="A125" s="41">
        <v>42401</v>
      </c>
      <c r="B125" s="39" t="s">
        <v>36</v>
      </c>
      <c r="C125" s="1" t="s">
        <v>2</v>
      </c>
      <c r="D125" s="39" t="s">
        <v>37</v>
      </c>
      <c r="E125" s="39" t="s">
        <v>38</v>
      </c>
      <c r="F125" s="39" t="s">
        <v>39</v>
      </c>
      <c r="G125" s="45">
        <v>42432</v>
      </c>
      <c r="H125" s="45">
        <v>42403</v>
      </c>
      <c r="I125" s="40">
        <v>53155639</v>
      </c>
      <c r="J125" s="40">
        <v>0.09</v>
      </c>
      <c r="K125" s="40">
        <v>0.36</v>
      </c>
      <c r="L125" s="40">
        <v>0</v>
      </c>
      <c r="M125" s="43" t="s">
        <v>114</v>
      </c>
      <c r="N125" s="39"/>
      <c r="O125" s="43">
        <v>309</v>
      </c>
      <c r="P125" s="43">
        <v>5584</v>
      </c>
      <c r="Q125" s="44">
        <v>64662</v>
      </c>
      <c r="R125" s="40">
        <v>0</v>
      </c>
      <c r="S125" s="40">
        <v>0</v>
      </c>
      <c r="T125" s="40">
        <v>0</v>
      </c>
      <c r="U125" s="40">
        <v>0</v>
      </c>
      <c r="V125" s="39">
        <v>0</v>
      </c>
      <c r="W125" s="39">
        <v>309</v>
      </c>
      <c r="X125" s="39">
        <v>0</v>
      </c>
      <c r="Y125" s="39">
        <v>0</v>
      </c>
      <c r="Z125" s="39">
        <v>5584</v>
      </c>
      <c r="AA125" s="43">
        <v>1.5958292000000001</v>
      </c>
      <c r="AB125" s="62">
        <v>8911.11</v>
      </c>
      <c r="AC125" s="39">
        <v>64662</v>
      </c>
      <c r="AD125" s="43">
        <v>0.51284339999999995</v>
      </c>
      <c r="AE125" s="62">
        <v>33161.47</v>
      </c>
      <c r="AF125" s="39">
        <v>309</v>
      </c>
      <c r="AG125" s="43">
        <v>13.831000400000001</v>
      </c>
      <c r="AH125" s="62">
        <v>4273.7700000000004</v>
      </c>
      <c r="AI125" s="39">
        <v>380</v>
      </c>
      <c r="AJ125" s="39">
        <v>220</v>
      </c>
      <c r="AK125" s="39">
        <v>353</v>
      </c>
      <c r="AL125" s="39">
        <v>204</v>
      </c>
      <c r="AM125" s="39">
        <v>399</v>
      </c>
      <c r="AN125" s="39">
        <v>231</v>
      </c>
      <c r="AO125" s="65">
        <v>48605.01</v>
      </c>
      <c r="AP125" s="64">
        <v>47950.74</v>
      </c>
      <c r="AQ125" s="64">
        <v>2805.09</v>
      </c>
      <c r="AR125" s="57">
        <v>45799.92</v>
      </c>
      <c r="AS125" s="38" t="s">
        <v>120</v>
      </c>
    </row>
    <row r="126" spans="1:45" x14ac:dyDescent="0.25">
      <c r="A126" s="41">
        <v>42430</v>
      </c>
      <c r="B126" s="39" t="s">
        <v>36</v>
      </c>
      <c r="C126" s="1" t="s">
        <v>2</v>
      </c>
      <c r="D126" s="39" t="s">
        <v>37</v>
      </c>
      <c r="E126" s="39" t="s">
        <v>38</v>
      </c>
      <c r="F126" s="39" t="s">
        <v>39</v>
      </c>
      <c r="G126" s="45">
        <v>42463</v>
      </c>
      <c r="H126" s="45">
        <v>42432</v>
      </c>
      <c r="I126" s="40">
        <v>53155639</v>
      </c>
      <c r="J126" s="40">
        <v>0.09</v>
      </c>
      <c r="K126" s="40">
        <v>0.36</v>
      </c>
      <c r="L126" s="40">
        <v>0</v>
      </c>
      <c r="M126" s="43" t="s">
        <v>114</v>
      </c>
      <c r="N126" s="39"/>
      <c r="O126" s="43">
        <v>307</v>
      </c>
      <c r="P126" s="43">
        <v>7093</v>
      </c>
      <c r="Q126" s="44">
        <v>68758</v>
      </c>
      <c r="R126" s="40">
        <v>0</v>
      </c>
      <c r="S126" s="40">
        <v>0</v>
      </c>
      <c r="T126" s="40">
        <v>0</v>
      </c>
      <c r="U126" s="40">
        <v>0</v>
      </c>
      <c r="V126" s="39">
        <v>0</v>
      </c>
      <c r="W126" s="39">
        <v>307</v>
      </c>
      <c r="X126" s="39">
        <v>0</v>
      </c>
      <c r="Y126" s="39">
        <v>0</v>
      </c>
      <c r="Z126" s="39">
        <v>7093</v>
      </c>
      <c r="AA126" s="43">
        <v>1.5802007</v>
      </c>
      <c r="AB126" s="62">
        <v>11208.36</v>
      </c>
      <c r="AC126" s="39">
        <v>68758</v>
      </c>
      <c r="AD126" s="43">
        <v>0.49333650000000001</v>
      </c>
      <c r="AE126" s="62">
        <v>33920.83</v>
      </c>
      <c r="AF126" s="39">
        <v>307</v>
      </c>
      <c r="AG126" s="43">
        <v>13.880531700000001</v>
      </c>
      <c r="AH126" s="62">
        <v>4261.32</v>
      </c>
      <c r="AI126" s="39">
        <v>380</v>
      </c>
      <c r="AJ126" s="39">
        <v>220</v>
      </c>
      <c r="AK126" s="39">
        <v>353</v>
      </c>
      <c r="AL126" s="39">
        <v>204</v>
      </c>
      <c r="AM126" s="39">
        <v>399</v>
      </c>
      <c r="AN126" s="39">
        <v>231</v>
      </c>
      <c r="AO126" s="65">
        <v>51599.39</v>
      </c>
      <c r="AP126" s="64">
        <v>50945.120000000003</v>
      </c>
      <c r="AQ126" s="64">
        <v>2980.28</v>
      </c>
      <c r="AR126" s="57">
        <v>48619.11</v>
      </c>
      <c r="AS126" s="38" t="s">
        <v>119</v>
      </c>
    </row>
    <row r="127" spans="1:45" x14ac:dyDescent="0.25">
      <c r="A127" s="41">
        <v>42461</v>
      </c>
      <c r="B127" s="39" t="s">
        <v>36</v>
      </c>
      <c r="C127" s="1" t="s">
        <v>2</v>
      </c>
      <c r="D127" s="39" t="s">
        <v>37</v>
      </c>
      <c r="E127" s="39" t="s">
        <v>38</v>
      </c>
      <c r="F127" s="39" t="s">
        <v>39</v>
      </c>
      <c r="G127" s="45">
        <v>42493</v>
      </c>
      <c r="H127" s="45">
        <v>42463</v>
      </c>
      <c r="I127" s="40">
        <v>53155639</v>
      </c>
      <c r="J127" s="40">
        <v>0.09</v>
      </c>
      <c r="K127" s="40">
        <v>0.36</v>
      </c>
      <c r="L127" s="40">
        <v>0</v>
      </c>
      <c r="M127" s="43" t="s">
        <v>40</v>
      </c>
      <c r="N127" s="39"/>
      <c r="O127" s="43">
        <v>289</v>
      </c>
      <c r="P127" s="43">
        <v>6437</v>
      </c>
      <c r="Q127" s="44">
        <v>65263</v>
      </c>
      <c r="R127" s="40">
        <v>0</v>
      </c>
      <c r="S127" s="40">
        <v>0</v>
      </c>
      <c r="T127" s="40">
        <v>0</v>
      </c>
      <c r="U127" s="40">
        <v>0</v>
      </c>
      <c r="V127" s="39">
        <v>0</v>
      </c>
      <c r="W127" s="39">
        <v>289</v>
      </c>
      <c r="X127" s="39">
        <v>0</v>
      </c>
      <c r="Y127" s="39">
        <v>0</v>
      </c>
      <c r="Z127" s="39">
        <v>6437</v>
      </c>
      <c r="AA127" s="46">
        <v>1.594133</v>
      </c>
      <c r="AB127" s="62">
        <v>10261.43</v>
      </c>
      <c r="AC127" s="39">
        <v>65263</v>
      </c>
      <c r="AD127" s="43">
        <v>0.4840525</v>
      </c>
      <c r="AE127" s="62">
        <v>31590.71</v>
      </c>
      <c r="AF127" s="39">
        <v>289</v>
      </c>
      <c r="AG127" s="43">
        <v>14.1770289</v>
      </c>
      <c r="AH127" s="62">
        <v>4097.16</v>
      </c>
      <c r="AI127" s="39">
        <v>380</v>
      </c>
      <c r="AJ127" s="39">
        <v>220</v>
      </c>
      <c r="AK127" s="39">
        <v>353</v>
      </c>
      <c r="AL127" s="39">
        <v>204</v>
      </c>
      <c r="AM127" s="39">
        <v>399</v>
      </c>
      <c r="AN127" s="39">
        <v>231</v>
      </c>
      <c r="AO127" s="65">
        <v>48864.44</v>
      </c>
      <c r="AP127" s="64">
        <v>47026.75</v>
      </c>
      <c r="AQ127" s="64">
        <v>2751.05</v>
      </c>
      <c r="AR127" s="58" t="s">
        <v>115</v>
      </c>
      <c r="AS127" s="1"/>
    </row>
    <row r="128" spans="1:45" x14ac:dyDescent="0.25">
      <c r="A128" s="41">
        <v>42491</v>
      </c>
      <c r="B128" s="39" t="s">
        <v>36</v>
      </c>
      <c r="C128" s="1" t="s">
        <v>2</v>
      </c>
      <c r="D128" s="39" t="s">
        <v>37</v>
      </c>
      <c r="E128" s="39" t="s">
        <v>38</v>
      </c>
      <c r="F128" s="39" t="s">
        <v>39</v>
      </c>
      <c r="G128" s="45">
        <v>42524</v>
      </c>
      <c r="H128" s="45">
        <v>42493</v>
      </c>
      <c r="I128" s="40">
        <v>53155639</v>
      </c>
      <c r="J128" s="40">
        <v>0.09</v>
      </c>
      <c r="K128" s="40">
        <v>0.36</v>
      </c>
      <c r="L128" s="40">
        <v>0</v>
      </c>
      <c r="M128" s="43" t="s">
        <v>40</v>
      </c>
      <c r="N128" s="39"/>
      <c r="O128" s="43">
        <v>249</v>
      </c>
      <c r="P128" s="43">
        <v>6311</v>
      </c>
      <c r="Q128" s="44">
        <v>61688</v>
      </c>
      <c r="R128" s="40">
        <v>0</v>
      </c>
      <c r="S128" s="40">
        <v>0</v>
      </c>
      <c r="T128" s="40">
        <v>0</v>
      </c>
      <c r="U128" s="40">
        <v>0</v>
      </c>
      <c r="V128" s="39">
        <v>0</v>
      </c>
      <c r="W128" s="39">
        <v>249</v>
      </c>
      <c r="X128" s="39">
        <v>0</v>
      </c>
      <c r="Y128" s="39">
        <v>0</v>
      </c>
      <c r="Z128" s="39">
        <v>6311</v>
      </c>
      <c r="AA128" s="43">
        <v>1.5503555</v>
      </c>
      <c r="AB128" s="62">
        <v>9784.2900000000009</v>
      </c>
      <c r="AC128" s="39">
        <v>61688</v>
      </c>
      <c r="AD128" s="43">
        <v>0.4707597</v>
      </c>
      <c r="AE128" s="62">
        <v>29040.22</v>
      </c>
      <c r="AF128" s="39">
        <v>251</v>
      </c>
      <c r="AG128" s="43">
        <v>13.7877055</v>
      </c>
      <c r="AH128" s="62">
        <v>3460.71</v>
      </c>
      <c r="AI128" s="39">
        <v>380</v>
      </c>
      <c r="AJ128" s="39">
        <v>220</v>
      </c>
      <c r="AK128" s="39">
        <v>353</v>
      </c>
      <c r="AL128" s="39">
        <v>204</v>
      </c>
      <c r="AM128" s="39">
        <v>399</v>
      </c>
      <c r="AN128" s="39">
        <v>231</v>
      </c>
      <c r="AO128" s="65">
        <v>42939.49</v>
      </c>
      <c r="AP128" s="64">
        <v>42285.22</v>
      </c>
      <c r="AQ128" s="64">
        <v>2473.67</v>
      </c>
      <c r="AR128" s="58">
        <v>40465.82</v>
      </c>
      <c r="AS128" s="1"/>
    </row>
    <row r="129" spans="1:45" x14ac:dyDescent="0.25">
      <c r="A129" s="37">
        <v>42522</v>
      </c>
      <c r="B129" s="39" t="s">
        <v>36</v>
      </c>
      <c r="C129" s="1" t="s">
        <v>2</v>
      </c>
      <c r="D129" s="39" t="s">
        <v>37</v>
      </c>
      <c r="E129" s="39" t="s">
        <v>38</v>
      </c>
      <c r="F129" s="39" t="s">
        <v>39</v>
      </c>
      <c r="G129" s="22">
        <v>42554</v>
      </c>
      <c r="H129" s="22">
        <v>42524</v>
      </c>
      <c r="I129" s="40">
        <v>53155639</v>
      </c>
      <c r="J129" s="40">
        <v>0.09</v>
      </c>
      <c r="K129" s="40">
        <v>0.36</v>
      </c>
      <c r="L129" s="2">
        <v>0</v>
      </c>
      <c r="M129" s="4" t="s">
        <v>40</v>
      </c>
      <c r="N129" s="1"/>
      <c r="O129" s="4">
        <v>244</v>
      </c>
      <c r="P129" s="43">
        <v>6311</v>
      </c>
      <c r="Q129" s="44">
        <v>61688</v>
      </c>
      <c r="R129" s="2">
        <v>0</v>
      </c>
      <c r="S129" s="2">
        <v>0</v>
      </c>
      <c r="T129" s="2">
        <v>0</v>
      </c>
      <c r="U129" s="2">
        <v>0</v>
      </c>
      <c r="V129" s="1">
        <v>0</v>
      </c>
      <c r="W129" s="1">
        <v>244</v>
      </c>
      <c r="X129" s="1">
        <v>0</v>
      </c>
      <c r="Y129" s="1">
        <v>0</v>
      </c>
      <c r="Z129" s="1">
        <v>5303</v>
      </c>
      <c r="AA129" s="4">
        <v>1.5442032000000001</v>
      </c>
      <c r="AB129" s="57">
        <v>8188.9</v>
      </c>
      <c r="AC129" s="1">
        <v>50301</v>
      </c>
      <c r="AD129" s="4">
        <v>0.46889150000000002</v>
      </c>
      <c r="AE129" s="57">
        <v>23585.71</v>
      </c>
      <c r="AF129" s="1">
        <v>251</v>
      </c>
      <c r="AG129" s="4">
        <v>13.7329919</v>
      </c>
      <c r="AH129" s="57">
        <v>3446.98</v>
      </c>
      <c r="AI129" s="1">
        <v>380</v>
      </c>
      <c r="AJ129" s="1">
        <v>220</v>
      </c>
      <c r="AK129" s="1">
        <v>353</v>
      </c>
      <c r="AL129" s="1">
        <v>204</v>
      </c>
      <c r="AM129" s="1">
        <v>399</v>
      </c>
      <c r="AN129" s="1">
        <v>231</v>
      </c>
      <c r="AO129" s="64">
        <v>35875.86</v>
      </c>
      <c r="AP129" s="64">
        <v>35221.589999999997</v>
      </c>
      <c r="AQ129" s="64">
        <v>2060.44</v>
      </c>
      <c r="AR129" s="58">
        <v>33815.42</v>
      </c>
      <c r="AS129" s="1"/>
    </row>
    <row r="130" spans="1:45" x14ac:dyDescent="0.25">
      <c r="A130" s="37">
        <v>42552</v>
      </c>
      <c r="B130" s="39" t="s">
        <v>36</v>
      </c>
      <c r="C130" s="1" t="s">
        <v>2</v>
      </c>
      <c r="D130" s="39" t="s">
        <v>37</v>
      </c>
      <c r="E130" s="39" t="s">
        <v>38</v>
      </c>
      <c r="F130" s="39" t="s">
        <v>39</v>
      </c>
      <c r="G130" s="22">
        <v>42585</v>
      </c>
      <c r="H130" s="22">
        <v>42554</v>
      </c>
      <c r="I130" s="40">
        <v>53155639</v>
      </c>
      <c r="J130" s="2">
        <v>0.09</v>
      </c>
      <c r="K130" s="40">
        <v>0.36</v>
      </c>
      <c r="L130" s="2">
        <v>0</v>
      </c>
      <c r="M130" s="4" t="s">
        <v>40</v>
      </c>
      <c r="N130" s="1"/>
      <c r="O130" s="4">
        <v>214</v>
      </c>
      <c r="P130" s="4">
        <v>5687</v>
      </c>
      <c r="Q130" s="17">
        <v>52461</v>
      </c>
      <c r="R130" s="2">
        <v>0</v>
      </c>
      <c r="S130" s="2">
        <v>0</v>
      </c>
      <c r="T130" s="2">
        <v>0</v>
      </c>
      <c r="U130" s="2">
        <v>0</v>
      </c>
      <c r="V130" s="1">
        <v>0</v>
      </c>
      <c r="W130" s="1">
        <v>214</v>
      </c>
      <c r="X130" s="1">
        <v>0</v>
      </c>
      <c r="Y130" s="1">
        <v>0</v>
      </c>
      <c r="Z130" s="1">
        <v>5687</v>
      </c>
      <c r="AA130" s="4">
        <v>1.4796168000000001</v>
      </c>
      <c r="AB130" s="57">
        <v>8414.58</v>
      </c>
      <c r="AC130" s="1">
        <v>52461</v>
      </c>
      <c r="AD130" s="4">
        <v>0.44925080000000001</v>
      </c>
      <c r="AE130" s="57">
        <v>23569.68</v>
      </c>
      <c r="AF130" s="1">
        <v>251</v>
      </c>
      <c r="AG130" s="4">
        <v>13.1586087</v>
      </c>
      <c r="AH130" s="57">
        <v>3302.81</v>
      </c>
      <c r="AI130" s="1">
        <v>380</v>
      </c>
      <c r="AJ130" s="1">
        <v>220</v>
      </c>
      <c r="AK130" s="1">
        <v>353</v>
      </c>
      <c r="AL130" s="1">
        <v>204</v>
      </c>
      <c r="AM130" s="1">
        <v>399</v>
      </c>
      <c r="AN130" s="1">
        <v>231</v>
      </c>
      <c r="AO130" s="64">
        <v>35941.339999999997</v>
      </c>
      <c r="AP130" s="64">
        <v>35287.07</v>
      </c>
      <c r="AQ130" s="64">
        <v>2064.2800000000002</v>
      </c>
      <c r="AR130" s="58">
        <v>33877.06</v>
      </c>
      <c r="AS130" s="1"/>
    </row>
    <row r="131" spans="1:45" x14ac:dyDescent="0.25">
      <c r="A131" s="37">
        <v>42583</v>
      </c>
      <c r="B131" s="39" t="s">
        <v>36</v>
      </c>
      <c r="C131" s="1" t="s">
        <v>2</v>
      </c>
      <c r="D131" s="39" t="s">
        <v>37</v>
      </c>
      <c r="E131" s="39" t="s">
        <v>38</v>
      </c>
      <c r="F131" s="39" t="s">
        <v>39</v>
      </c>
      <c r="G131" s="22">
        <v>42616</v>
      </c>
      <c r="H131" s="22">
        <v>42585</v>
      </c>
      <c r="I131" s="40">
        <v>53155639</v>
      </c>
      <c r="J131" s="2">
        <v>0.09</v>
      </c>
      <c r="K131" s="40">
        <v>0.36</v>
      </c>
      <c r="L131" s="2">
        <v>0</v>
      </c>
      <c r="M131" s="4" t="s">
        <v>40</v>
      </c>
      <c r="N131" s="1"/>
      <c r="O131" s="4">
        <v>249</v>
      </c>
      <c r="P131" s="4">
        <v>6643</v>
      </c>
      <c r="Q131" s="17">
        <v>60635</v>
      </c>
      <c r="R131" s="2">
        <v>0</v>
      </c>
      <c r="S131" s="2">
        <v>0</v>
      </c>
      <c r="T131" s="2">
        <v>0</v>
      </c>
      <c r="U131" s="2">
        <v>0</v>
      </c>
      <c r="V131" s="1">
        <v>0</v>
      </c>
      <c r="W131" s="1">
        <v>249</v>
      </c>
      <c r="X131" s="1">
        <v>0</v>
      </c>
      <c r="Y131" s="1">
        <v>0</v>
      </c>
      <c r="Z131" s="1">
        <v>6643</v>
      </c>
      <c r="AA131" s="4">
        <v>1.5431098000000001</v>
      </c>
      <c r="AB131" s="57">
        <v>10250.870000000001</v>
      </c>
      <c r="AC131" s="1">
        <v>60635</v>
      </c>
      <c r="AD131" s="4">
        <v>0.46855950000000002</v>
      </c>
      <c r="AE131" s="57">
        <v>28411.1</v>
      </c>
      <c r="AF131" s="1">
        <v>251</v>
      </c>
      <c r="AG131" s="4">
        <v>13.7232669</v>
      </c>
      <c r="AH131" s="57">
        <v>3444.53</v>
      </c>
      <c r="AI131" s="1">
        <v>380</v>
      </c>
      <c r="AJ131" s="1">
        <v>220</v>
      </c>
      <c r="AK131" s="1">
        <v>353</v>
      </c>
      <c r="AL131" s="1">
        <v>204</v>
      </c>
      <c r="AM131" s="1">
        <v>399</v>
      </c>
      <c r="AN131" s="1">
        <v>231</v>
      </c>
      <c r="AO131" s="64">
        <v>42760.77</v>
      </c>
      <c r="AP131" s="64">
        <v>42106.5</v>
      </c>
      <c r="AQ131" s="64">
        <v>2463.21</v>
      </c>
      <c r="AR131" s="58">
        <v>40297.56</v>
      </c>
      <c r="AS131" s="1"/>
    </row>
    <row r="132" spans="1:45" x14ac:dyDescent="0.25">
      <c r="A132" s="37">
        <v>42614</v>
      </c>
      <c r="B132" s="39" t="s">
        <v>36</v>
      </c>
      <c r="C132" s="1" t="s">
        <v>2</v>
      </c>
      <c r="D132" s="39" t="s">
        <v>37</v>
      </c>
      <c r="E132" s="39" t="s">
        <v>38</v>
      </c>
      <c r="F132" s="39" t="s">
        <v>39</v>
      </c>
      <c r="G132" s="22">
        <v>42646</v>
      </c>
      <c r="H132" s="22">
        <v>42616</v>
      </c>
      <c r="I132" s="40">
        <v>53155639</v>
      </c>
      <c r="J132" s="2">
        <v>0.09</v>
      </c>
      <c r="K132" s="2">
        <v>0.36</v>
      </c>
      <c r="L132" s="2">
        <v>0</v>
      </c>
      <c r="M132" s="4" t="s">
        <v>40</v>
      </c>
      <c r="N132" s="1"/>
      <c r="O132" s="4">
        <v>307</v>
      </c>
      <c r="P132" s="4">
        <v>6309</v>
      </c>
      <c r="Q132" s="17">
        <v>63225</v>
      </c>
      <c r="R132" s="2">
        <v>0</v>
      </c>
      <c r="S132" s="2">
        <v>0</v>
      </c>
      <c r="T132" s="2">
        <v>0</v>
      </c>
      <c r="U132" s="2">
        <v>0</v>
      </c>
      <c r="V132" s="1">
        <v>0</v>
      </c>
      <c r="W132" s="1">
        <v>307</v>
      </c>
      <c r="X132" s="1">
        <v>0</v>
      </c>
      <c r="Y132" s="1">
        <v>0</v>
      </c>
      <c r="Z132" s="1">
        <v>6309</v>
      </c>
      <c r="AA132" s="4">
        <v>1.546395</v>
      </c>
      <c r="AB132" s="57">
        <v>9756.2000000000007</v>
      </c>
      <c r="AC132" s="1">
        <v>63225</v>
      </c>
      <c r="AD132" s="23">
        <v>0.469557</v>
      </c>
      <c r="AE132" s="57">
        <v>29687.74</v>
      </c>
      <c r="AF132" s="1">
        <v>307</v>
      </c>
      <c r="AG132" s="4">
        <v>13.7524829</v>
      </c>
      <c r="AH132" s="57">
        <v>4222.01</v>
      </c>
      <c r="AI132" s="1">
        <v>380</v>
      </c>
      <c r="AJ132" s="1">
        <v>220</v>
      </c>
      <c r="AK132" s="1">
        <v>353</v>
      </c>
      <c r="AL132" s="1">
        <v>204</v>
      </c>
      <c r="AM132" s="1">
        <v>399</v>
      </c>
      <c r="AN132" s="1">
        <v>231</v>
      </c>
      <c r="AO132" s="64">
        <v>45860.49</v>
      </c>
      <c r="AP132" s="64">
        <v>45206.22</v>
      </c>
      <c r="AQ132" s="64">
        <v>2644.55</v>
      </c>
      <c r="AR132" s="58">
        <v>43215.94</v>
      </c>
      <c r="AS132" s="1"/>
    </row>
    <row r="133" spans="1:45" x14ac:dyDescent="0.25">
      <c r="A133" s="37">
        <v>42644</v>
      </c>
      <c r="B133" s="39" t="s">
        <v>36</v>
      </c>
      <c r="C133" s="1" t="s">
        <v>2</v>
      </c>
      <c r="D133" s="39" t="s">
        <v>37</v>
      </c>
      <c r="E133" s="39" t="s">
        <v>38</v>
      </c>
      <c r="F133" s="39" t="s">
        <v>39</v>
      </c>
      <c r="G133" s="22">
        <v>42677</v>
      </c>
      <c r="H133" s="22">
        <v>42646</v>
      </c>
      <c r="I133" s="40">
        <v>53155639</v>
      </c>
      <c r="J133" s="2">
        <v>0.09</v>
      </c>
      <c r="K133" s="2">
        <v>0.36</v>
      </c>
      <c r="L133" s="2">
        <v>0</v>
      </c>
      <c r="M133" s="4" t="s">
        <v>40</v>
      </c>
      <c r="N133" s="1"/>
      <c r="O133" s="4">
        <v>321</v>
      </c>
      <c r="P133" s="4">
        <v>5759</v>
      </c>
      <c r="Q133" s="17">
        <v>65156</v>
      </c>
      <c r="R133" s="2">
        <v>0</v>
      </c>
      <c r="S133" s="2">
        <v>0</v>
      </c>
      <c r="T133" s="2">
        <v>0</v>
      </c>
      <c r="U133" s="2">
        <v>0</v>
      </c>
      <c r="V133" s="1">
        <v>0</v>
      </c>
      <c r="W133" s="1">
        <v>321</v>
      </c>
      <c r="X133" s="1">
        <v>0</v>
      </c>
      <c r="Y133" s="1">
        <v>0</v>
      </c>
      <c r="Z133" s="1">
        <v>5759</v>
      </c>
      <c r="AA133" s="4">
        <v>1.7287526</v>
      </c>
      <c r="AB133" s="57">
        <v>9955.8799999999992</v>
      </c>
      <c r="AC133" s="1">
        <v>65156</v>
      </c>
      <c r="AD133" s="4">
        <v>0.46983910000000001</v>
      </c>
      <c r="AE133" s="57">
        <v>30612.83</v>
      </c>
      <c r="AF133" s="1">
        <v>321</v>
      </c>
      <c r="AG133" s="4">
        <v>12.521359</v>
      </c>
      <c r="AH133" s="57">
        <v>4019.35</v>
      </c>
      <c r="AI133" s="1">
        <v>380</v>
      </c>
      <c r="AJ133" s="1">
        <v>220</v>
      </c>
      <c r="AK133" s="1">
        <v>353</v>
      </c>
      <c r="AL133" s="1">
        <v>204</v>
      </c>
      <c r="AM133" s="1">
        <v>399</v>
      </c>
      <c r="AN133" s="1">
        <v>231</v>
      </c>
      <c r="AO133" s="64">
        <v>46995.32</v>
      </c>
      <c r="AP133" s="64">
        <v>46341.05</v>
      </c>
      <c r="AQ133" s="64">
        <v>2710.94</v>
      </c>
      <c r="AR133" s="58">
        <v>44284.38</v>
      </c>
      <c r="AS133" s="38" t="s">
        <v>118</v>
      </c>
    </row>
    <row r="134" spans="1:45" x14ac:dyDescent="0.25">
      <c r="A134" s="37">
        <v>42675</v>
      </c>
      <c r="B134" s="39" t="s">
        <v>36</v>
      </c>
      <c r="C134" s="1" t="s">
        <v>2</v>
      </c>
      <c r="D134" s="39" t="s">
        <v>37</v>
      </c>
      <c r="E134" s="39" t="s">
        <v>38</v>
      </c>
      <c r="F134" s="39" t="s">
        <v>39</v>
      </c>
      <c r="G134" s="22">
        <v>42707</v>
      </c>
      <c r="H134" s="22">
        <v>42677</v>
      </c>
      <c r="I134" s="40">
        <v>53155639</v>
      </c>
      <c r="J134" s="2">
        <v>0.09</v>
      </c>
      <c r="K134" s="2">
        <v>0.36</v>
      </c>
      <c r="L134" s="2">
        <v>0</v>
      </c>
      <c r="M134" s="4" t="s">
        <v>40</v>
      </c>
      <c r="N134" s="1"/>
      <c r="O134" s="4">
        <v>260</v>
      </c>
      <c r="P134" s="4">
        <v>4951</v>
      </c>
      <c r="Q134" s="17">
        <v>59640</v>
      </c>
      <c r="R134" s="55">
        <v>0</v>
      </c>
      <c r="S134" s="2">
        <v>0</v>
      </c>
      <c r="T134" s="2">
        <v>0</v>
      </c>
      <c r="U134" s="2">
        <v>0</v>
      </c>
      <c r="V134" s="1">
        <v>0</v>
      </c>
      <c r="W134" s="1">
        <v>260</v>
      </c>
      <c r="X134" s="1">
        <v>0</v>
      </c>
      <c r="Y134" s="1">
        <v>0</v>
      </c>
      <c r="Z134" s="1">
        <v>4951</v>
      </c>
      <c r="AA134" s="4">
        <v>2.0231294000000002</v>
      </c>
      <c r="AB134" s="57">
        <v>10016.51</v>
      </c>
      <c r="AC134" s="1">
        <v>59640</v>
      </c>
      <c r="AD134" s="4">
        <v>0.49174849999999998</v>
      </c>
      <c r="AE134" s="57">
        <v>29327.88</v>
      </c>
      <c r="AF134" s="1">
        <v>260</v>
      </c>
      <c r="AG134" s="4">
        <v>11.0018519</v>
      </c>
      <c r="AH134" s="57">
        <v>2860.48</v>
      </c>
      <c r="AI134" s="1">
        <v>380</v>
      </c>
      <c r="AJ134" s="1">
        <v>220</v>
      </c>
      <c r="AK134" s="1">
        <v>353</v>
      </c>
      <c r="AL134" s="1">
        <v>204</v>
      </c>
      <c r="AM134" s="1">
        <v>399</v>
      </c>
      <c r="AN134" s="1">
        <v>231</v>
      </c>
      <c r="AO134" s="64">
        <v>42859.14</v>
      </c>
      <c r="AP134" s="64">
        <v>42204.87</v>
      </c>
      <c r="AQ134" s="64">
        <v>2468.96</v>
      </c>
      <c r="AR134" s="58">
        <v>40390.18</v>
      </c>
      <c r="AS134" s="38" t="s">
        <v>117</v>
      </c>
    </row>
    <row r="135" spans="1:45" x14ac:dyDescent="0.25">
      <c r="A135" s="37">
        <v>42705</v>
      </c>
      <c r="B135" s="39" t="s">
        <v>36</v>
      </c>
      <c r="C135" s="1" t="s">
        <v>2</v>
      </c>
      <c r="D135" s="39" t="s">
        <v>37</v>
      </c>
      <c r="E135" s="39" t="s">
        <v>38</v>
      </c>
      <c r="F135" s="39" t="s">
        <v>39</v>
      </c>
      <c r="G135" s="22">
        <v>42738</v>
      </c>
      <c r="H135" s="22">
        <v>42707</v>
      </c>
      <c r="I135" s="40">
        <v>53155639</v>
      </c>
      <c r="J135" s="2">
        <v>0.09</v>
      </c>
      <c r="K135" s="2">
        <v>0.36</v>
      </c>
      <c r="L135" s="2">
        <v>0</v>
      </c>
      <c r="M135" s="4" t="s">
        <v>46</v>
      </c>
      <c r="N135" s="1"/>
      <c r="O135" s="4">
        <v>275</v>
      </c>
      <c r="P135" s="4">
        <v>4588</v>
      </c>
      <c r="Q135" s="17">
        <v>60888</v>
      </c>
      <c r="R135" s="2">
        <v>0</v>
      </c>
      <c r="S135" s="2">
        <v>0</v>
      </c>
      <c r="T135" s="2">
        <v>0</v>
      </c>
      <c r="U135" s="2">
        <v>0</v>
      </c>
      <c r="V135" s="1">
        <v>0</v>
      </c>
      <c r="W135" s="1">
        <v>275</v>
      </c>
      <c r="X135" s="1">
        <v>0</v>
      </c>
      <c r="Y135" s="1">
        <v>0</v>
      </c>
      <c r="Z135" s="1">
        <v>4588</v>
      </c>
      <c r="AA135" s="4">
        <v>2.0033192</v>
      </c>
      <c r="AB135" s="57">
        <v>9191.2199999999993</v>
      </c>
      <c r="AC135" s="1">
        <v>60888</v>
      </c>
      <c r="AD135" s="4">
        <v>0.47237489999999999</v>
      </c>
      <c r="AE135" s="57">
        <v>28761.96</v>
      </c>
      <c r="AF135" s="1">
        <v>275</v>
      </c>
      <c r="AG135" s="4">
        <v>10.9987166</v>
      </c>
      <c r="AH135" s="57">
        <v>3024.64</v>
      </c>
      <c r="AI135" s="1">
        <v>380</v>
      </c>
      <c r="AJ135" s="1">
        <v>220</v>
      </c>
      <c r="AK135" s="1">
        <v>353</v>
      </c>
      <c r="AL135" s="1">
        <v>204</v>
      </c>
      <c r="AM135" s="1">
        <v>399</v>
      </c>
      <c r="AN135" s="1">
        <v>231</v>
      </c>
      <c r="AO135" s="64">
        <v>42160.02</v>
      </c>
      <c r="AP135" s="64">
        <v>41505.75</v>
      </c>
      <c r="AQ135" s="64">
        <v>2428.06</v>
      </c>
      <c r="AR135" s="58">
        <v>39731.96</v>
      </c>
      <c r="AS135" s="1"/>
    </row>
    <row r="136" spans="1:45" x14ac:dyDescent="0.25">
      <c r="A136" s="37">
        <v>42736</v>
      </c>
      <c r="B136" s="39" t="s">
        <v>36</v>
      </c>
      <c r="C136" s="1" t="s">
        <v>2</v>
      </c>
      <c r="D136" s="39" t="s">
        <v>37</v>
      </c>
      <c r="E136" s="39" t="s">
        <v>38</v>
      </c>
      <c r="F136" s="39" t="s">
        <v>39</v>
      </c>
      <c r="G136" s="22">
        <v>42769</v>
      </c>
      <c r="H136" s="22">
        <v>42738</v>
      </c>
      <c r="I136" s="2">
        <v>53155639</v>
      </c>
      <c r="J136" s="2">
        <v>0.09</v>
      </c>
      <c r="K136" s="2">
        <v>0.36</v>
      </c>
      <c r="L136" s="2">
        <v>0</v>
      </c>
      <c r="M136" s="4" t="s">
        <v>46</v>
      </c>
      <c r="N136" s="1"/>
      <c r="O136" s="4">
        <v>289</v>
      </c>
      <c r="P136" s="4">
        <v>5511</v>
      </c>
      <c r="Q136" s="17">
        <v>69064</v>
      </c>
      <c r="R136" s="2">
        <v>0</v>
      </c>
      <c r="S136" s="2">
        <v>0</v>
      </c>
      <c r="T136" s="2">
        <v>0</v>
      </c>
      <c r="U136" s="2">
        <v>0</v>
      </c>
      <c r="V136" s="1">
        <v>0</v>
      </c>
      <c r="W136" s="1">
        <v>289</v>
      </c>
      <c r="X136" s="1">
        <v>0</v>
      </c>
      <c r="Y136" s="1">
        <v>0</v>
      </c>
      <c r="Z136" s="1">
        <v>5511</v>
      </c>
      <c r="AA136" s="4">
        <v>1.9914031000000001</v>
      </c>
      <c r="AB136" s="57">
        <v>10974.62</v>
      </c>
      <c r="AC136" s="1">
        <v>69064</v>
      </c>
      <c r="AD136" s="4">
        <v>0.46956500000000001</v>
      </c>
      <c r="AE136" s="57">
        <v>32430.03</v>
      </c>
      <c r="AF136" s="1">
        <v>289</v>
      </c>
      <c r="AG136" s="4">
        <v>10.933294200000001</v>
      </c>
      <c r="AH136" s="57">
        <v>3159.72</v>
      </c>
      <c r="AI136" s="1">
        <v>380</v>
      </c>
      <c r="AJ136" s="1">
        <v>220</v>
      </c>
      <c r="AK136" s="1">
        <v>353</v>
      </c>
      <c r="AL136" s="1">
        <v>204</v>
      </c>
      <c r="AM136" s="1">
        <v>399</v>
      </c>
      <c r="AN136" s="1">
        <v>231</v>
      </c>
      <c r="AO136" s="64">
        <v>48971.11</v>
      </c>
      <c r="AP136" s="64">
        <v>47395.3</v>
      </c>
      <c r="AQ136" s="64">
        <v>2772.6</v>
      </c>
      <c r="AR136" s="58">
        <v>46198.51</v>
      </c>
      <c r="AS136" s="1"/>
    </row>
    <row r="137" spans="1:45" x14ac:dyDescent="0.25">
      <c r="A137" s="37">
        <v>42767</v>
      </c>
      <c r="B137" s="39" t="s">
        <v>36</v>
      </c>
      <c r="C137" s="1" t="s">
        <v>2</v>
      </c>
      <c r="D137" s="39" t="s">
        <v>37</v>
      </c>
      <c r="E137" s="39" t="s">
        <v>38</v>
      </c>
      <c r="F137" s="39" t="s">
        <v>39</v>
      </c>
      <c r="G137" s="22">
        <v>42797</v>
      </c>
      <c r="H137" s="22">
        <v>42769</v>
      </c>
      <c r="I137" s="2">
        <v>53155639</v>
      </c>
      <c r="J137" s="2">
        <v>0.09</v>
      </c>
      <c r="K137" s="2">
        <v>0.36</v>
      </c>
      <c r="L137" s="2">
        <v>0</v>
      </c>
      <c r="M137" s="4" t="s">
        <v>46</v>
      </c>
      <c r="N137" s="1"/>
      <c r="O137" s="4">
        <v>274</v>
      </c>
      <c r="P137" s="4">
        <v>4883</v>
      </c>
      <c r="Q137" s="17">
        <v>53468</v>
      </c>
      <c r="R137" s="2">
        <v>0</v>
      </c>
      <c r="S137" s="2">
        <v>0</v>
      </c>
      <c r="T137" s="2">
        <v>0</v>
      </c>
      <c r="U137" s="2">
        <v>0</v>
      </c>
      <c r="V137" s="1">
        <v>0</v>
      </c>
      <c r="W137" s="1">
        <v>274</v>
      </c>
      <c r="X137" s="1">
        <v>0</v>
      </c>
      <c r="Y137" s="1">
        <v>0</v>
      </c>
      <c r="Z137" s="1">
        <v>4883</v>
      </c>
      <c r="AA137" s="4">
        <v>2.0098083</v>
      </c>
      <c r="AB137" s="57">
        <v>9813.89</v>
      </c>
      <c r="AC137" s="1">
        <v>53468</v>
      </c>
      <c r="AD137" s="4">
        <v>0.4762419</v>
      </c>
      <c r="AE137" s="57">
        <v>25463.7</v>
      </c>
      <c r="AF137" s="1">
        <v>274</v>
      </c>
      <c r="AG137" s="4">
        <v>11.017553400000001</v>
      </c>
      <c r="AH137" s="57">
        <v>3018.8</v>
      </c>
      <c r="AI137" s="1">
        <v>380</v>
      </c>
      <c r="AJ137" s="1">
        <v>220</v>
      </c>
      <c r="AK137" s="1">
        <v>353</v>
      </c>
      <c r="AL137" s="1">
        <v>204</v>
      </c>
      <c r="AM137" s="1">
        <v>399</v>
      </c>
      <c r="AN137" s="1">
        <v>231</v>
      </c>
      <c r="AO137" s="64">
        <v>39505.81</v>
      </c>
      <c r="AP137" s="64">
        <v>38803.19</v>
      </c>
      <c r="AQ137" s="64">
        <v>2269.9699999999998</v>
      </c>
      <c r="AR137" s="58">
        <v>37235.839999999997</v>
      </c>
      <c r="AS137" s="56" t="s">
        <v>116</v>
      </c>
    </row>
    <row r="138" spans="1:45" x14ac:dyDescent="0.25">
      <c r="A138" s="37">
        <v>42795</v>
      </c>
      <c r="B138" s="39" t="s">
        <v>36</v>
      </c>
      <c r="C138" s="1" t="s">
        <v>2</v>
      </c>
      <c r="D138" s="39" t="s">
        <v>37</v>
      </c>
      <c r="E138" s="39" t="s">
        <v>38</v>
      </c>
      <c r="F138" s="39" t="s">
        <v>39</v>
      </c>
      <c r="G138" s="22">
        <v>42828</v>
      </c>
      <c r="H138" s="22">
        <v>42797</v>
      </c>
      <c r="I138" s="2">
        <v>53155639</v>
      </c>
      <c r="J138" s="2">
        <v>0.09</v>
      </c>
      <c r="K138" s="2">
        <v>0.36</v>
      </c>
      <c r="L138" s="2">
        <v>0</v>
      </c>
      <c r="M138" s="4" t="s">
        <v>46</v>
      </c>
      <c r="N138" s="1"/>
      <c r="O138" s="4">
        <v>303</v>
      </c>
      <c r="P138" s="4">
        <v>7091</v>
      </c>
      <c r="Q138" s="17">
        <v>69538</v>
      </c>
      <c r="R138" s="2">
        <v>0</v>
      </c>
      <c r="S138" s="2">
        <v>0</v>
      </c>
      <c r="T138" s="2">
        <v>0</v>
      </c>
      <c r="U138" s="2">
        <v>0</v>
      </c>
      <c r="V138" s="1">
        <v>0</v>
      </c>
      <c r="W138" s="1">
        <v>303</v>
      </c>
      <c r="X138" s="1">
        <v>0</v>
      </c>
      <c r="Y138" s="1">
        <v>0</v>
      </c>
      <c r="Z138" s="1">
        <v>7091</v>
      </c>
      <c r="AA138" s="4">
        <v>2.0265754</v>
      </c>
      <c r="AB138" s="57">
        <v>14370.44</v>
      </c>
      <c r="AC138" s="1">
        <v>69538</v>
      </c>
      <c r="AD138" s="4">
        <v>0.4978089</v>
      </c>
      <c r="AE138" s="57">
        <v>34616.629999999997</v>
      </c>
      <c r="AF138" s="1">
        <v>303</v>
      </c>
      <c r="AG138" s="4">
        <v>10.9830697</v>
      </c>
      <c r="AH138" s="57">
        <v>3327.87</v>
      </c>
      <c r="AI138" s="1">
        <v>380</v>
      </c>
      <c r="AJ138" s="1">
        <v>220</v>
      </c>
      <c r="AK138" s="1">
        <v>353</v>
      </c>
      <c r="AL138" s="1">
        <v>204</v>
      </c>
      <c r="AM138" s="1">
        <v>399</v>
      </c>
      <c r="AN138" s="1">
        <v>231</v>
      </c>
      <c r="AO138" s="64">
        <v>54159.79</v>
      </c>
      <c r="AP138" s="64">
        <v>53457.17</v>
      </c>
      <c r="AQ138" s="64">
        <v>3127.23</v>
      </c>
      <c r="AR138" s="58">
        <v>51032.56</v>
      </c>
      <c r="AS138" s="38" t="s">
        <v>125</v>
      </c>
    </row>
    <row r="139" spans="1:45" x14ac:dyDescent="0.25">
      <c r="A139" s="37">
        <v>42826</v>
      </c>
      <c r="B139" s="39" t="s">
        <v>36</v>
      </c>
      <c r="C139" s="1" t="s">
        <v>2</v>
      </c>
      <c r="D139" s="39" t="s">
        <v>37</v>
      </c>
      <c r="E139" s="39" t="s">
        <v>38</v>
      </c>
      <c r="F139" s="39" t="s">
        <v>39</v>
      </c>
      <c r="G139" s="22">
        <v>42858</v>
      </c>
      <c r="H139" s="22">
        <v>42828</v>
      </c>
      <c r="I139" s="2">
        <v>53155639</v>
      </c>
      <c r="J139" s="2">
        <v>0.09</v>
      </c>
      <c r="K139" s="2">
        <v>0.36</v>
      </c>
      <c r="L139" s="2">
        <v>0</v>
      </c>
      <c r="M139" s="4" t="s">
        <v>40</v>
      </c>
      <c r="N139" s="1"/>
      <c r="O139" s="4">
        <v>316</v>
      </c>
      <c r="P139" s="4">
        <v>6768</v>
      </c>
      <c r="Q139" s="17">
        <v>66134</v>
      </c>
      <c r="R139" s="2">
        <v>0</v>
      </c>
      <c r="S139" s="2">
        <v>0</v>
      </c>
      <c r="T139" s="2">
        <v>0</v>
      </c>
      <c r="U139" s="2">
        <v>0</v>
      </c>
      <c r="V139" s="1">
        <v>0</v>
      </c>
      <c r="W139" s="1">
        <v>316</v>
      </c>
      <c r="X139" s="1">
        <v>0</v>
      </c>
      <c r="Y139" s="1">
        <v>0</v>
      </c>
      <c r="Z139" s="1">
        <v>6768</v>
      </c>
      <c r="AA139" s="4">
        <v>2.0074747999999998</v>
      </c>
      <c r="AB139" s="57">
        <v>13586.58</v>
      </c>
      <c r="AC139" s="1">
        <v>66134</v>
      </c>
      <c r="AD139" s="4">
        <v>0.47892590000000002</v>
      </c>
      <c r="AE139" s="57">
        <v>31673.279999999999</v>
      </c>
      <c r="AF139" s="1">
        <v>316</v>
      </c>
      <c r="AG139" s="4">
        <v>10.9815071</v>
      </c>
      <c r="AH139" s="57">
        <v>3470.15</v>
      </c>
      <c r="AI139" s="1">
        <v>380</v>
      </c>
      <c r="AJ139" s="1">
        <v>220</v>
      </c>
      <c r="AK139" s="1">
        <v>353</v>
      </c>
      <c r="AL139" s="1">
        <v>204</v>
      </c>
      <c r="AM139" s="1">
        <v>399</v>
      </c>
      <c r="AN139" s="1">
        <v>231</v>
      </c>
      <c r="AO139" s="64">
        <v>50860.22</v>
      </c>
      <c r="AP139" s="64">
        <v>50157.599999999999</v>
      </c>
      <c r="AQ139" s="64">
        <v>2934.2</v>
      </c>
      <c r="AR139" s="58">
        <v>47926.02</v>
      </c>
      <c r="AS139" s="38" t="s">
        <v>126</v>
      </c>
    </row>
    <row r="140" spans="1:45" x14ac:dyDescent="0.25">
      <c r="A140" s="37">
        <v>42856</v>
      </c>
      <c r="B140" s="39" t="s">
        <v>36</v>
      </c>
      <c r="C140" s="1" t="s">
        <v>2</v>
      </c>
      <c r="D140" s="39" t="s">
        <v>37</v>
      </c>
      <c r="E140" s="39" t="s">
        <v>38</v>
      </c>
      <c r="F140" s="39" t="s">
        <v>39</v>
      </c>
      <c r="G140" s="22">
        <v>42889</v>
      </c>
      <c r="H140" s="22">
        <v>42858</v>
      </c>
      <c r="I140" s="2">
        <v>53155639</v>
      </c>
      <c r="J140" s="2">
        <v>0.09</v>
      </c>
      <c r="K140" s="2">
        <v>0.36</v>
      </c>
      <c r="L140" s="2">
        <v>0</v>
      </c>
      <c r="M140" s="4" t="s">
        <v>40</v>
      </c>
      <c r="N140" s="1"/>
      <c r="O140" s="4">
        <v>258</v>
      </c>
      <c r="P140" s="4">
        <v>7569</v>
      </c>
      <c r="Q140" s="17">
        <v>66247</v>
      </c>
      <c r="R140" s="2">
        <v>0</v>
      </c>
      <c r="S140" s="2">
        <v>0</v>
      </c>
      <c r="T140" s="2">
        <v>0</v>
      </c>
      <c r="U140" s="2">
        <v>0</v>
      </c>
      <c r="V140" s="1">
        <v>0</v>
      </c>
      <c r="W140" s="1">
        <v>258</v>
      </c>
      <c r="X140" s="1">
        <v>0</v>
      </c>
      <c r="Y140" s="1">
        <v>0</v>
      </c>
      <c r="Z140" s="1">
        <v>7569</v>
      </c>
      <c r="AA140" s="4">
        <v>2.0548662000000002</v>
      </c>
      <c r="AB140" s="57">
        <v>15553.28</v>
      </c>
      <c r="AC140" s="1">
        <v>66247</v>
      </c>
      <c r="AD140" s="4">
        <v>0.5084999</v>
      </c>
      <c r="AE140" s="57">
        <v>33686.589999999997</v>
      </c>
      <c r="AF140" s="1">
        <v>258</v>
      </c>
      <c r="AG140" s="4">
        <v>11.1095109</v>
      </c>
      <c r="AH140" s="57">
        <v>2866.25</v>
      </c>
      <c r="AI140" s="1">
        <v>380</v>
      </c>
      <c r="AJ140" s="1">
        <v>220</v>
      </c>
      <c r="AK140" s="1">
        <v>353</v>
      </c>
      <c r="AL140" s="1">
        <v>204</v>
      </c>
      <c r="AM140" s="1">
        <v>399</v>
      </c>
      <c r="AN140" s="1">
        <v>231</v>
      </c>
      <c r="AO140" s="64">
        <v>52808.74</v>
      </c>
      <c r="AP140" s="64">
        <v>52106.12</v>
      </c>
      <c r="AQ140" s="64">
        <v>3048.19</v>
      </c>
      <c r="AR140" s="58">
        <v>49760.55</v>
      </c>
      <c r="AS140" s="38" t="s">
        <v>127</v>
      </c>
    </row>
    <row r="141" spans="1:45" x14ac:dyDescent="0.25">
      <c r="A141" s="37">
        <v>42887</v>
      </c>
      <c r="B141" s="1" t="s">
        <v>36</v>
      </c>
      <c r="C141" s="1" t="s">
        <v>2</v>
      </c>
      <c r="D141" s="1" t="s">
        <v>37</v>
      </c>
      <c r="E141" s="1" t="s">
        <v>38</v>
      </c>
      <c r="F141" s="1" t="s">
        <v>39</v>
      </c>
      <c r="G141" s="22">
        <v>42919</v>
      </c>
      <c r="H141" s="22">
        <v>42889</v>
      </c>
      <c r="I141" s="2">
        <v>53155639</v>
      </c>
      <c r="J141" s="2">
        <v>0.09</v>
      </c>
      <c r="K141" s="2">
        <v>0.36</v>
      </c>
      <c r="L141" s="2">
        <v>0</v>
      </c>
      <c r="M141" s="4" t="s">
        <v>40</v>
      </c>
      <c r="N141" s="1"/>
      <c r="O141" s="4">
        <v>244</v>
      </c>
      <c r="P141" s="4">
        <v>5460</v>
      </c>
      <c r="Q141" s="17">
        <v>51998</v>
      </c>
      <c r="R141" s="2">
        <v>0</v>
      </c>
      <c r="S141" s="2">
        <v>0</v>
      </c>
      <c r="T141" s="2">
        <v>0</v>
      </c>
      <c r="U141" s="2">
        <v>0</v>
      </c>
      <c r="V141" s="1">
        <v>0</v>
      </c>
      <c r="W141" s="1">
        <v>244</v>
      </c>
      <c r="X141" s="1">
        <v>0</v>
      </c>
      <c r="Y141" s="1">
        <v>0</v>
      </c>
      <c r="Z141" s="1">
        <v>5460</v>
      </c>
      <c r="AA141" s="4">
        <v>1.9708201999999999</v>
      </c>
      <c r="AB141" s="57">
        <v>10760.67</v>
      </c>
      <c r="AC141" s="1">
        <v>51998</v>
      </c>
      <c r="AD141" s="4">
        <v>0.46116869999999999</v>
      </c>
      <c r="AE141" s="57">
        <v>23979.85</v>
      </c>
      <c r="AF141" s="1">
        <v>251</v>
      </c>
      <c r="AG141" s="4">
        <v>10.8457422</v>
      </c>
      <c r="AH141" s="57">
        <v>2722.28</v>
      </c>
      <c r="AI141" s="1">
        <v>380</v>
      </c>
      <c r="AJ141" s="1">
        <v>220</v>
      </c>
      <c r="AK141" s="1">
        <v>353</v>
      </c>
      <c r="AL141" s="1">
        <v>204</v>
      </c>
      <c r="AM141" s="1">
        <v>399</v>
      </c>
      <c r="AN141" s="1">
        <v>231</v>
      </c>
      <c r="AO141" s="64">
        <v>38165.42</v>
      </c>
      <c r="AP141" s="64">
        <v>37462.800000000003</v>
      </c>
      <c r="AQ141" s="64">
        <v>2191.5500000000002</v>
      </c>
      <c r="AR141" s="58">
        <v>35973.870000000003</v>
      </c>
      <c r="AS141" s="38" t="s">
        <v>128</v>
      </c>
    </row>
    <row r="142" spans="1:45" x14ac:dyDescent="0.25">
      <c r="A142" s="37">
        <v>42917</v>
      </c>
      <c r="B142" s="1" t="s">
        <v>36</v>
      </c>
      <c r="C142" s="1" t="s">
        <v>2</v>
      </c>
      <c r="D142" s="1" t="s">
        <v>37</v>
      </c>
      <c r="E142" s="1" t="s">
        <v>38</v>
      </c>
      <c r="F142" s="1" t="s">
        <v>39</v>
      </c>
      <c r="G142" s="22">
        <v>42950</v>
      </c>
      <c r="H142" s="22">
        <v>42919</v>
      </c>
      <c r="I142" s="2">
        <v>53155639</v>
      </c>
      <c r="J142" s="2">
        <v>0.09</v>
      </c>
      <c r="K142" s="2">
        <v>0.36</v>
      </c>
      <c r="L142" s="2">
        <v>0</v>
      </c>
      <c r="M142" s="4" t="s">
        <v>40</v>
      </c>
      <c r="N142" s="1"/>
      <c r="O142" s="4">
        <v>174</v>
      </c>
      <c r="P142" s="4">
        <v>5673</v>
      </c>
      <c r="Q142" s="17">
        <v>46523</v>
      </c>
      <c r="R142" s="2">
        <v>0</v>
      </c>
      <c r="S142" s="2">
        <v>0</v>
      </c>
      <c r="T142" s="2">
        <v>0</v>
      </c>
      <c r="U142" s="2">
        <v>0</v>
      </c>
      <c r="V142" s="1">
        <v>0</v>
      </c>
      <c r="W142" s="1">
        <v>174</v>
      </c>
      <c r="X142" s="1">
        <v>0</v>
      </c>
      <c r="Y142" s="1">
        <v>0</v>
      </c>
      <c r="Z142" s="1">
        <v>5673</v>
      </c>
      <c r="AA142" s="4">
        <v>2.0375431000000002</v>
      </c>
      <c r="AB142" s="57">
        <v>11558.98</v>
      </c>
      <c r="AC142" s="1">
        <v>46523</v>
      </c>
      <c r="AD142" s="4">
        <v>0.49760330000000003</v>
      </c>
      <c r="AE142" s="57">
        <v>23149.99</v>
      </c>
      <c r="AF142" s="1">
        <v>251</v>
      </c>
      <c r="AG142" s="4">
        <v>11.063341100000001</v>
      </c>
      <c r="AH142" s="57">
        <v>2776.89</v>
      </c>
      <c r="AI142" s="1">
        <v>380</v>
      </c>
      <c r="AJ142" s="1">
        <v>220</v>
      </c>
      <c r="AK142" s="1">
        <v>353</v>
      </c>
      <c r="AL142" s="1">
        <v>204</v>
      </c>
      <c r="AM142" s="1">
        <v>399</v>
      </c>
      <c r="AN142" s="1">
        <v>231</v>
      </c>
      <c r="AO142" s="64">
        <v>38188.480000000003</v>
      </c>
      <c r="AP142" s="64">
        <v>37485.86</v>
      </c>
      <c r="AQ142" s="64">
        <v>2192.9</v>
      </c>
      <c r="AR142" s="58">
        <v>35995.58</v>
      </c>
      <c r="AS142" s="38" t="s">
        <v>129</v>
      </c>
    </row>
    <row r="143" spans="1:45" x14ac:dyDescent="0.25">
      <c r="A143" s="37">
        <v>42948</v>
      </c>
      <c r="B143" s="1" t="s">
        <v>36</v>
      </c>
      <c r="C143" s="1" t="s">
        <v>2</v>
      </c>
      <c r="D143" s="1" t="s">
        <v>37</v>
      </c>
      <c r="E143" s="1" t="s">
        <v>38</v>
      </c>
      <c r="F143" s="1" t="s">
        <v>39</v>
      </c>
      <c r="G143" s="22">
        <v>42981</v>
      </c>
      <c r="H143" s="22">
        <v>42950</v>
      </c>
      <c r="I143" s="2">
        <v>53155639</v>
      </c>
      <c r="J143" s="2">
        <v>0.09</v>
      </c>
      <c r="K143" s="2">
        <v>0.36</v>
      </c>
      <c r="L143" s="2">
        <v>0</v>
      </c>
      <c r="M143" s="4" t="s">
        <v>40</v>
      </c>
      <c r="N143" s="1"/>
      <c r="O143" s="4">
        <v>289</v>
      </c>
      <c r="P143" s="4">
        <v>7276</v>
      </c>
      <c r="Q143" s="17">
        <v>61170</v>
      </c>
      <c r="R143" s="2">
        <v>0</v>
      </c>
      <c r="S143" s="2">
        <v>0</v>
      </c>
      <c r="T143" s="2">
        <v>0</v>
      </c>
      <c r="U143" s="2">
        <v>0</v>
      </c>
      <c r="V143" s="1">
        <v>0</v>
      </c>
      <c r="W143" s="1">
        <v>289</v>
      </c>
      <c r="X143" s="1">
        <v>0</v>
      </c>
      <c r="Y143" s="1">
        <v>0</v>
      </c>
      <c r="Z143" s="1">
        <v>7276</v>
      </c>
      <c r="AA143" s="4">
        <v>2.0085152000000002</v>
      </c>
      <c r="AB143" s="57">
        <v>14613.95</v>
      </c>
      <c r="AC143" s="1">
        <v>61170</v>
      </c>
      <c r="AD143" s="4">
        <v>0.49907580000000001</v>
      </c>
      <c r="AE143" s="57">
        <v>30528.46</v>
      </c>
      <c r="AF143" s="1">
        <v>289</v>
      </c>
      <c r="AG143" s="4">
        <v>10.844218700000001</v>
      </c>
      <c r="AH143" s="57">
        <v>3133.97</v>
      </c>
      <c r="AI143" s="1">
        <v>380</v>
      </c>
      <c r="AJ143" s="1">
        <v>220</v>
      </c>
      <c r="AK143" s="1">
        <v>353</v>
      </c>
      <c r="AL143" s="1">
        <v>204</v>
      </c>
      <c r="AM143" s="1">
        <v>399</v>
      </c>
      <c r="AN143" s="1">
        <v>231</v>
      </c>
      <c r="AO143" s="64">
        <v>49803.16</v>
      </c>
      <c r="AP143" s="64">
        <v>49100.54</v>
      </c>
      <c r="AQ143" s="64">
        <v>2872.36</v>
      </c>
      <c r="AR143" s="58">
        <v>46930.8</v>
      </c>
      <c r="AS143" s="38" t="s">
        <v>130</v>
      </c>
    </row>
    <row r="144" spans="1:45" x14ac:dyDescent="0.25">
      <c r="A144" s="37">
        <v>42979</v>
      </c>
      <c r="B144" s="1" t="s">
        <v>36</v>
      </c>
      <c r="C144" s="1" t="s">
        <v>2</v>
      </c>
      <c r="D144" s="1" t="s">
        <v>37</v>
      </c>
      <c r="E144" s="1" t="s">
        <v>38</v>
      </c>
      <c r="F144" s="1" t="s">
        <v>39</v>
      </c>
      <c r="G144" s="22">
        <v>43011</v>
      </c>
      <c r="H144" s="22">
        <v>42981</v>
      </c>
      <c r="I144" s="2">
        <v>53155639</v>
      </c>
      <c r="J144" s="2">
        <v>0.09</v>
      </c>
      <c r="K144" s="2">
        <v>0.36</v>
      </c>
      <c r="L144" s="2">
        <v>0</v>
      </c>
      <c r="M144" s="4" t="s">
        <v>40</v>
      </c>
      <c r="N144" s="1"/>
      <c r="O144" s="4">
        <v>271</v>
      </c>
      <c r="P144" s="4">
        <v>6798</v>
      </c>
      <c r="Q144" s="17">
        <v>60035</v>
      </c>
      <c r="R144" s="2">
        <v>0</v>
      </c>
      <c r="S144" s="2">
        <v>0</v>
      </c>
      <c r="T144" s="2">
        <v>0</v>
      </c>
      <c r="U144" s="2">
        <v>0</v>
      </c>
      <c r="V144" s="1">
        <v>0</v>
      </c>
      <c r="W144" s="1">
        <v>271</v>
      </c>
      <c r="X144" s="1">
        <v>0</v>
      </c>
      <c r="Y144" s="1">
        <v>0</v>
      </c>
      <c r="Z144" s="1">
        <v>6798</v>
      </c>
      <c r="AA144" s="4">
        <v>2.0336430000000001</v>
      </c>
      <c r="AB144" s="57">
        <v>13824.7</v>
      </c>
      <c r="AC144" s="1">
        <v>60035</v>
      </c>
      <c r="AD144" s="4">
        <v>0.4972261</v>
      </c>
      <c r="AE144" s="57">
        <v>29850.959999999999</v>
      </c>
      <c r="AF144" s="1">
        <v>271</v>
      </c>
      <c r="AG144" s="4">
        <v>11.0380319</v>
      </c>
      <c r="AH144" s="57">
        <v>2991.3</v>
      </c>
      <c r="AI144" s="1">
        <v>380</v>
      </c>
      <c r="AJ144" s="1">
        <v>220</v>
      </c>
      <c r="AK144" s="1">
        <v>353</v>
      </c>
      <c r="AL144" s="1">
        <v>204</v>
      </c>
      <c r="AM144" s="1">
        <v>399</v>
      </c>
      <c r="AN144" s="1">
        <v>231</v>
      </c>
      <c r="AO144" s="64">
        <v>47811.1</v>
      </c>
      <c r="AP144" s="64">
        <v>47108.480000000003</v>
      </c>
      <c r="AQ144" s="64">
        <v>2755.83</v>
      </c>
      <c r="AR144" s="58">
        <v>45055.27</v>
      </c>
      <c r="AS144" s="38" t="s">
        <v>131</v>
      </c>
    </row>
    <row r="145" spans="1:45" x14ac:dyDescent="0.25">
      <c r="A145" s="37">
        <v>43009</v>
      </c>
      <c r="B145" s="1" t="s">
        <v>36</v>
      </c>
      <c r="C145" s="1" t="s">
        <v>2</v>
      </c>
      <c r="D145" s="1" t="s">
        <v>37</v>
      </c>
      <c r="E145" s="1" t="s">
        <v>38</v>
      </c>
      <c r="F145" s="1" t="s">
        <v>39</v>
      </c>
      <c r="G145" s="22">
        <v>43042</v>
      </c>
      <c r="H145" s="22">
        <v>43011</v>
      </c>
      <c r="I145" s="2">
        <v>53155639</v>
      </c>
      <c r="J145" s="2">
        <v>0.09</v>
      </c>
      <c r="K145" s="2">
        <v>0.36</v>
      </c>
      <c r="L145" s="2">
        <v>0</v>
      </c>
      <c r="M145" s="4" t="s">
        <v>40</v>
      </c>
      <c r="N145" s="1"/>
      <c r="O145" s="4">
        <v>359</v>
      </c>
      <c r="P145" s="4">
        <v>6349</v>
      </c>
      <c r="Q145" s="17">
        <v>72219</v>
      </c>
      <c r="R145" s="2">
        <v>0</v>
      </c>
      <c r="S145" s="2">
        <v>0</v>
      </c>
      <c r="T145" s="2">
        <v>0</v>
      </c>
      <c r="U145" s="2">
        <v>0</v>
      </c>
      <c r="V145" s="1">
        <v>0</v>
      </c>
      <c r="W145" s="1">
        <v>359</v>
      </c>
      <c r="X145" s="1">
        <v>0</v>
      </c>
      <c r="Y145" s="1">
        <v>0</v>
      </c>
      <c r="Z145" s="1">
        <v>6349</v>
      </c>
      <c r="AA145" s="4">
        <v>2.0112011000000001</v>
      </c>
      <c r="AB145" s="57">
        <v>12769.11</v>
      </c>
      <c r="AC145" s="1">
        <v>72919</v>
      </c>
      <c r="AD145" s="4">
        <v>0.49926333000000001</v>
      </c>
      <c r="AE145" s="57">
        <v>36405.78</v>
      </c>
      <c r="AF145" s="1">
        <v>359</v>
      </c>
      <c r="AG145" s="4">
        <v>13.096629999999999</v>
      </c>
      <c r="AH145" s="58" t="s">
        <v>132</v>
      </c>
      <c r="AI145" s="1">
        <v>380</v>
      </c>
      <c r="AJ145" s="1">
        <v>220</v>
      </c>
      <c r="AK145" s="1">
        <v>353</v>
      </c>
      <c r="AL145" s="1">
        <v>204</v>
      </c>
      <c r="AM145" s="1">
        <v>399</v>
      </c>
      <c r="AN145" s="1">
        <v>231</v>
      </c>
      <c r="AO145" s="64">
        <v>57408.02</v>
      </c>
      <c r="AP145" s="64">
        <v>56705.4</v>
      </c>
      <c r="AQ145" s="64">
        <v>3317.25</v>
      </c>
      <c r="AR145" s="58">
        <v>54090.77</v>
      </c>
      <c r="AS145" s="38" t="s">
        <v>133</v>
      </c>
    </row>
    <row r="146" spans="1:45" x14ac:dyDescent="0.25">
      <c r="A146" s="37">
        <v>43040</v>
      </c>
      <c r="B146" s="1" t="s">
        <v>36</v>
      </c>
      <c r="C146" s="1" t="s">
        <v>2</v>
      </c>
      <c r="D146" s="1" t="s">
        <v>37</v>
      </c>
      <c r="E146" s="1" t="s">
        <v>38</v>
      </c>
      <c r="F146" s="1" t="s">
        <v>39</v>
      </c>
      <c r="G146" s="22">
        <v>43072</v>
      </c>
      <c r="H146" s="22">
        <v>43042</v>
      </c>
      <c r="I146" s="2">
        <v>53155639</v>
      </c>
      <c r="J146" s="2">
        <v>0.09</v>
      </c>
      <c r="K146" s="2">
        <v>0.36</v>
      </c>
      <c r="L146" s="2">
        <v>0</v>
      </c>
      <c r="M146" s="4" t="s">
        <v>46</v>
      </c>
      <c r="N146" s="1"/>
      <c r="O146" s="4">
        <v>271</v>
      </c>
      <c r="P146" s="4">
        <v>4484</v>
      </c>
      <c r="Q146" s="17">
        <v>58783</v>
      </c>
      <c r="R146" s="2">
        <v>0</v>
      </c>
      <c r="S146" s="2">
        <v>0</v>
      </c>
      <c r="T146" s="2">
        <v>0</v>
      </c>
      <c r="U146" s="2">
        <v>0</v>
      </c>
      <c r="V146" s="1">
        <v>0</v>
      </c>
      <c r="W146" s="1">
        <v>271</v>
      </c>
      <c r="X146" s="1">
        <v>0</v>
      </c>
      <c r="Y146" s="1">
        <v>0</v>
      </c>
      <c r="Z146" s="1">
        <v>4484</v>
      </c>
      <c r="AA146" s="4">
        <v>2.1001352</v>
      </c>
      <c r="AB146" s="57">
        <v>9417</v>
      </c>
      <c r="AC146" s="1">
        <v>58783</v>
      </c>
      <c r="AD146" s="4">
        <v>0.52199930000000005</v>
      </c>
      <c r="AE146" s="57">
        <v>30684.68</v>
      </c>
      <c r="AF146" s="1">
        <v>271</v>
      </c>
      <c r="AG146" s="4">
        <v>16.648603699999999</v>
      </c>
      <c r="AH146" s="57">
        <v>4511.7700000000004</v>
      </c>
      <c r="AI146" s="1">
        <v>380</v>
      </c>
      <c r="AJ146" s="1">
        <v>220</v>
      </c>
      <c r="AK146" s="1">
        <v>353</v>
      </c>
      <c r="AL146" s="1">
        <v>204</v>
      </c>
      <c r="AM146" s="1">
        <v>399</v>
      </c>
      <c r="AN146" s="1">
        <v>231</v>
      </c>
      <c r="AO146" s="64">
        <v>45982.01</v>
      </c>
      <c r="AP146" s="64">
        <v>45279.39</v>
      </c>
      <c r="AQ146" s="64">
        <v>2648.83</v>
      </c>
      <c r="AR146" s="58">
        <v>43333.18</v>
      </c>
      <c r="AS146" s="38" t="s">
        <v>134</v>
      </c>
    </row>
    <row r="147" spans="1:45" x14ac:dyDescent="0.25">
      <c r="A147" s="37">
        <v>43070</v>
      </c>
      <c r="B147" s="1" t="s">
        <v>36</v>
      </c>
      <c r="C147" s="1" t="s">
        <v>2</v>
      </c>
      <c r="D147" s="1" t="s">
        <v>37</v>
      </c>
      <c r="E147" s="1" t="s">
        <v>38</v>
      </c>
      <c r="F147" s="1" t="s">
        <v>39</v>
      </c>
      <c r="G147" s="22">
        <v>43103</v>
      </c>
      <c r="H147" s="22">
        <v>43072</v>
      </c>
      <c r="I147" s="2">
        <v>53155639</v>
      </c>
      <c r="J147" s="2">
        <v>0.09</v>
      </c>
      <c r="K147" s="2">
        <v>0.36</v>
      </c>
      <c r="L147" s="2">
        <v>0</v>
      </c>
      <c r="M147" s="4" t="s">
        <v>46</v>
      </c>
      <c r="N147" s="1"/>
      <c r="O147" s="4">
        <v>262</v>
      </c>
      <c r="P147" s="4">
        <v>4303</v>
      </c>
      <c r="Q147" s="17">
        <v>58279</v>
      </c>
      <c r="R147" s="2">
        <v>0</v>
      </c>
      <c r="S147" s="2">
        <v>0</v>
      </c>
      <c r="T147" s="2">
        <v>0</v>
      </c>
      <c r="U147" s="2">
        <v>0</v>
      </c>
      <c r="V147" s="1">
        <v>0</v>
      </c>
      <c r="W147" s="1">
        <v>262</v>
      </c>
      <c r="X147" s="1">
        <v>0</v>
      </c>
      <c r="Y147" s="1">
        <v>0</v>
      </c>
      <c r="Z147" s="1">
        <v>4303</v>
      </c>
      <c r="AA147" s="4">
        <v>2.0670582999999998</v>
      </c>
      <c r="AB147" s="57">
        <v>8894.5499999999993</v>
      </c>
      <c r="AC147" s="1">
        <v>58279</v>
      </c>
      <c r="AD147" s="4">
        <v>0.4925485</v>
      </c>
      <c r="AE147" s="57">
        <v>28705.23</v>
      </c>
      <c r="AF147" s="1">
        <v>262</v>
      </c>
      <c r="AG147" s="4">
        <v>16.610350700000001</v>
      </c>
      <c r="AH147" s="57">
        <v>4351.91</v>
      </c>
      <c r="AI147" s="1">
        <v>380</v>
      </c>
      <c r="AJ147" s="1">
        <v>220</v>
      </c>
      <c r="AK147" s="1">
        <v>353</v>
      </c>
      <c r="AL147" s="1">
        <v>204</v>
      </c>
      <c r="AM147" s="1">
        <v>399</v>
      </c>
      <c r="AN147" s="1">
        <v>231</v>
      </c>
      <c r="AO147" s="64">
        <v>42654.31</v>
      </c>
      <c r="AP147" s="64">
        <v>41951.69</v>
      </c>
      <c r="AQ147" s="64">
        <v>2454.16</v>
      </c>
      <c r="AR147" s="58">
        <v>40200.15</v>
      </c>
      <c r="AS147" s="38" t="s">
        <v>135</v>
      </c>
    </row>
    <row r="148" spans="1:45" x14ac:dyDescent="0.25">
      <c r="A148" s="37">
        <v>43101</v>
      </c>
      <c r="B148" s="1" t="s">
        <v>36</v>
      </c>
      <c r="C148" s="1" t="s">
        <v>2</v>
      </c>
      <c r="D148" s="1" t="s">
        <v>37</v>
      </c>
      <c r="E148" s="1" t="s">
        <v>38</v>
      </c>
      <c r="F148" s="1" t="s">
        <v>39</v>
      </c>
      <c r="G148" s="22">
        <v>43134</v>
      </c>
      <c r="H148" s="22">
        <v>43103</v>
      </c>
      <c r="I148" s="2">
        <v>53155639</v>
      </c>
      <c r="J148" s="2">
        <v>0.09</v>
      </c>
      <c r="K148" s="2">
        <v>0.36</v>
      </c>
      <c r="L148" s="2">
        <v>0</v>
      </c>
      <c r="M148" s="4" t="s">
        <v>46</v>
      </c>
      <c r="N148" s="1"/>
      <c r="O148" s="4">
        <v>281</v>
      </c>
      <c r="P148" s="4">
        <v>5261</v>
      </c>
      <c r="Q148" s="17">
        <v>66603</v>
      </c>
      <c r="R148" s="2">
        <v>0</v>
      </c>
      <c r="S148" s="2">
        <v>0</v>
      </c>
      <c r="T148" s="2">
        <v>0</v>
      </c>
      <c r="U148" s="2">
        <v>0</v>
      </c>
      <c r="V148" s="1">
        <v>0</v>
      </c>
      <c r="W148" s="1">
        <v>281</v>
      </c>
      <c r="X148" s="1">
        <v>0</v>
      </c>
      <c r="Y148" s="1">
        <v>0</v>
      </c>
      <c r="Z148" s="1">
        <v>5261</v>
      </c>
      <c r="AA148" s="4">
        <v>2.0387023000000002</v>
      </c>
      <c r="AB148" s="57">
        <v>10725.61</v>
      </c>
      <c r="AC148" s="1">
        <v>66603</v>
      </c>
      <c r="AD148" s="4">
        <v>0.45778249999999998</v>
      </c>
      <c r="AE148" s="57">
        <v>30489.68</v>
      </c>
      <c r="AF148" s="1">
        <v>281</v>
      </c>
      <c r="AG148" s="4">
        <v>16.6779735</v>
      </c>
      <c r="AH148" s="57">
        <v>4686.51</v>
      </c>
      <c r="AI148" s="1">
        <v>380</v>
      </c>
      <c r="AJ148" s="1">
        <v>220</v>
      </c>
      <c r="AK148" s="1">
        <v>353</v>
      </c>
      <c r="AL148" s="1">
        <v>204</v>
      </c>
      <c r="AM148" s="1">
        <v>399</v>
      </c>
      <c r="AN148" s="1">
        <v>231</v>
      </c>
      <c r="AO148" s="64">
        <v>47618.720000000001</v>
      </c>
      <c r="AP148" s="64">
        <v>46902.47</v>
      </c>
      <c r="AQ148" s="64">
        <v>2743.77</v>
      </c>
      <c r="AR148" s="58">
        <v>44874.95</v>
      </c>
      <c r="AS148" s="69" t="s">
        <v>136</v>
      </c>
    </row>
    <row r="149" spans="1:45" x14ac:dyDescent="0.25">
      <c r="A149" s="37">
        <v>43132</v>
      </c>
      <c r="B149" s="1" t="s">
        <v>36</v>
      </c>
      <c r="C149" s="1" t="s">
        <v>2</v>
      </c>
      <c r="D149" s="1" t="s">
        <v>37</v>
      </c>
      <c r="E149" s="1" t="s">
        <v>38</v>
      </c>
      <c r="F149" s="1" t="s">
        <v>39</v>
      </c>
      <c r="G149" s="22">
        <v>43162</v>
      </c>
      <c r="H149" s="22">
        <v>43134</v>
      </c>
      <c r="I149" s="2">
        <v>53155639</v>
      </c>
      <c r="J149" s="2">
        <v>0.09</v>
      </c>
      <c r="K149" s="2">
        <v>0.36</v>
      </c>
      <c r="L149" s="2">
        <v>0</v>
      </c>
      <c r="M149" s="4" t="s">
        <v>46</v>
      </c>
      <c r="N149" s="1"/>
      <c r="O149" s="4">
        <v>325</v>
      </c>
      <c r="P149" s="4">
        <v>5156</v>
      </c>
      <c r="Q149" s="17">
        <v>54131</v>
      </c>
      <c r="R149" s="2">
        <v>0</v>
      </c>
      <c r="S149" s="2">
        <v>0</v>
      </c>
      <c r="T149" s="2">
        <v>0</v>
      </c>
      <c r="U149" s="2">
        <v>0</v>
      </c>
      <c r="V149" s="1">
        <v>0</v>
      </c>
      <c r="W149" s="1">
        <v>325</v>
      </c>
      <c r="X149" s="1">
        <v>0</v>
      </c>
      <c r="Y149" s="1">
        <v>0</v>
      </c>
      <c r="Z149" s="1">
        <v>5156</v>
      </c>
      <c r="AA149" s="4">
        <v>2.0730230000000001</v>
      </c>
      <c r="AB149" s="57">
        <v>10688.5</v>
      </c>
      <c r="AC149" s="1">
        <v>54131</v>
      </c>
      <c r="AD149" s="4">
        <v>0.46548899999999999</v>
      </c>
      <c r="AE149" s="57">
        <v>25197.38</v>
      </c>
      <c r="AF149" s="1">
        <v>325</v>
      </c>
      <c r="AG149" s="4">
        <v>16.958739399999999</v>
      </c>
      <c r="AH149" s="57">
        <v>5511.59</v>
      </c>
      <c r="AI149" s="1">
        <v>380</v>
      </c>
      <c r="AJ149" s="1">
        <v>220</v>
      </c>
      <c r="AK149" s="1">
        <v>353</v>
      </c>
      <c r="AL149" s="1">
        <v>204</v>
      </c>
      <c r="AM149" s="1">
        <v>399</v>
      </c>
      <c r="AN149" s="1">
        <v>231</v>
      </c>
      <c r="AO149" s="64">
        <v>44623.61</v>
      </c>
      <c r="AP149" s="64">
        <v>43907.360000000001</v>
      </c>
      <c r="AQ149" s="64">
        <v>2568.56</v>
      </c>
      <c r="AR149" s="58">
        <v>42055.05</v>
      </c>
      <c r="AS149" s="69" t="s">
        <v>136</v>
      </c>
    </row>
    <row r="150" spans="1:45" x14ac:dyDescent="0.25">
      <c r="A150" s="41">
        <v>43160</v>
      </c>
      <c r="B150" s="1" t="s">
        <v>36</v>
      </c>
      <c r="C150" s="1" t="s">
        <v>2</v>
      </c>
      <c r="D150" s="1" t="s">
        <v>37</v>
      </c>
      <c r="E150" s="1" t="s">
        <v>38</v>
      </c>
      <c r="F150" s="1" t="s">
        <v>39</v>
      </c>
      <c r="G150" s="22">
        <v>43193</v>
      </c>
      <c r="H150" s="22">
        <v>43162</v>
      </c>
      <c r="I150" s="2">
        <v>53155639</v>
      </c>
      <c r="J150" s="2">
        <v>0.09</v>
      </c>
      <c r="K150" s="2">
        <v>0.36</v>
      </c>
      <c r="L150" s="2">
        <v>0</v>
      </c>
      <c r="M150" s="4" t="s">
        <v>46</v>
      </c>
      <c r="N150" s="1"/>
      <c r="O150" s="4">
        <v>288</v>
      </c>
      <c r="P150" s="4">
        <v>6656</v>
      </c>
      <c r="Q150" s="17">
        <v>62303</v>
      </c>
      <c r="R150" s="2">
        <v>0</v>
      </c>
      <c r="S150" s="2">
        <v>0</v>
      </c>
      <c r="T150" s="2">
        <v>0</v>
      </c>
      <c r="U150" s="2">
        <v>0</v>
      </c>
      <c r="V150" s="1">
        <v>0</v>
      </c>
      <c r="W150" s="1">
        <v>288</v>
      </c>
      <c r="X150" s="1">
        <v>0</v>
      </c>
      <c r="Y150" s="1">
        <v>0</v>
      </c>
      <c r="Z150" s="1">
        <v>6656</v>
      </c>
      <c r="AA150" s="4">
        <v>2.0523494000000002</v>
      </c>
      <c r="AB150" s="57">
        <v>13660.43</v>
      </c>
      <c r="AC150" s="1">
        <v>62303</v>
      </c>
      <c r="AD150" s="4">
        <v>0.4608469</v>
      </c>
      <c r="AE150" s="57">
        <v>28712.14</v>
      </c>
      <c r="AF150" s="1">
        <v>288</v>
      </c>
      <c r="AG150" s="4">
        <v>16.789615900000001</v>
      </c>
      <c r="AH150" s="57">
        <v>4835.3999999999996</v>
      </c>
      <c r="AI150" s="1">
        <v>380</v>
      </c>
      <c r="AJ150" s="1">
        <v>220</v>
      </c>
      <c r="AK150" s="1">
        <v>353</v>
      </c>
      <c r="AL150" s="1">
        <v>204</v>
      </c>
      <c r="AM150" s="1">
        <v>399</v>
      </c>
      <c r="AN150" s="1">
        <v>231</v>
      </c>
      <c r="AO150" s="64">
        <v>49166.65</v>
      </c>
      <c r="AP150" s="64">
        <v>48450.400000000001</v>
      </c>
      <c r="AQ150" s="64">
        <v>2834.33</v>
      </c>
      <c r="AR150" s="58">
        <v>46332.32</v>
      </c>
      <c r="AS150" s="69" t="s">
        <v>136</v>
      </c>
    </row>
    <row r="151" spans="1:45" x14ac:dyDescent="0.25">
      <c r="A151" s="37">
        <v>43191</v>
      </c>
      <c r="B151" s="1" t="s">
        <v>36</v>
      </c>
      <c r="C151" s="1" t="s">
        <v>2</v>
      </c>
      <c r="D151" s="1" t="s">
        <v>37</v>
      </c>
      <c r="E151" s="1" t="s">
        <v>38</v>
      </c>
      <c r="F151" s="1" t="s">
        <v>39</v>
      </c>
      <c r="G151" s="22">
        <v>43223</v>
      </c>
      <c r="H151" s="22">
        <v>43193</v>
      </c>
      <c r="I151" s="2">
        <v>53155639</v>
      </c>
      <c r="J151" s="2">
        <v>0.09</v>
      </c>
      <c r="K151" s="2">
        <v>0.36</v>
      </c>
      <c r="L151" s="2">
        <v>0</v>
      </c>
      <c r="M151" s="4" t="s">
        <v>40</v>
      </c>
      <c r="N151" s="1"/>
      <c r="O151" s="4">
        <v>224</v>
      </c>
      <c r="P151" s="4">
        <v>6070</v>
      </c>
      <c r="Q151" s="17">
        <v>52689</v>
      </c>
      <c r="R151" s="2">
        <v>0</v>
      </c>
      <c r="S151" s="2">
        <v>0</v>
      </c>
      <c r="T151" s="2">
        <v>0</v>
      </c>
      <c r="U151" s="2">
        <v>0</v>
      </c>
      <c r="V151" s="1">
        <v>0</v>
      </c>
      <c r="W151" s="1">
        <v>224</v>
      </c>
      <c r="X151" s="1">
        <v>0</v>
      </c>
      <c r="Y151" s="1">
        <v>0</v>
      </c>
      <c r="Z151" s="1">
        <v>6070</v>
      </c>
      <c r="AA151" s="4">
        <v>2.0853375999999999</v>
      </c>
      <c r="AB151" s="57">
        <v>12657.99</v>
      </c>
      <c r="AC151" s="1">
        <v>52689</v>
      </c>
      <c r="AD151" s="4">
        <v>0.46932990000000002</v>
      </c>
      <c r="AE151" s="57">
        <v>24728.52</v>
      </c>
      <c r="AF151" s="1">
        <v>251</v>
      </c>
      <c r="AG151" s="4">
        <v>17.048133499999999</v>
      </c>
      <c r="AH151" s="57">
        <v>4279.08</v>
      </c>
      <c r="AI151" s="1">
        <v>380</v>
      </c>
      <c r="AJ151" s="1">
        <v>353</v>
      </c>
      <c r="AK151" s="1">
        <v>399</v>
      </c>
      <c r="AL151" s="1">
        <v>220</v>
      </c>
      <c r="AM151" s="1">
        <v>204</v>
      </c>
      <c r="AN151" s="1">
        <v>231</v>
      </c>
      <c r="AO151" s="64">
        <v>42381.84</v>
      </c>
      <c r="AP151" s="64">
        <v>41665.589999999997</v>
      </c>
      <c r="AQ151" s="64">
        <v>2437.41</v>
      </c>
      <c r="AR151" s="58">
        <v>39944.43</v>
      </c>
      <c r="AS151" s="38" t="s">
        <v>137</v>
      </c>
    </row>
    <row r="152" spans="1:45" x14ac:dyDescent="0.25">
      <c r="A152" s="37">
        <v>43221</v>
      </c>
      <c r="B152" s="1" t="s">
        <v>36</v>
      </c>
      <c r="C152" s="1" t="s">
        <v>2</v>
      </c>
      <c r="D152" s="1" t="s">
        <v>37</v>
      </c>
      <c r="E152" s="1" t="s">
        <v>38</v>
      </c>
      <c r="F152" s="1" t="s">
        <v>39</v>
      </c>
      <c r="G152" s="22">
        <v>43254</v>
      </c>
      <c r="H152" s="22">
        <v>43223</v>
      </c>
      <c r="I152" s="2">
        <v>53155639</v>
      </c>
      <c r="J152" s="2">
        <v>0.09</v>
      </c>
      <c r="K152" s="2">
        <v>0.36</v>
      </c>
      <c r="L152" s="2">
        <v>0</v>
      </c>
      <c r="M152" s="4" t="s">
        <v>40</v>
      </c>
      <c r="N152" s="1"/>
      <c r="O152" s="4">
        <v>233</v>
      </c>
      <c r="P152" s="4">
        <v>5882</v>
      </c>
      <c r="Q152" s="17">
        <v>53189</v>
      </c>
      <c r="R152" s="2">
        <v>0</v>
      </c>
      <c r="S152" s="2">
        <v>0</v>
      </c>
      <c r="T152" s="2">
        <v>0</v>
      </c>
      <c r="U152" s="2">
        <v>0</v>
      </c>
      <c r="V152" s="1">
        <v>0</v>
      </c>
      <c r="W152" s="1">
        <v>233</v>
      </c>
      <c r="X152" s="1">
        <v>0</v>
      </c>
      <c r="Y152" s="1">
        <v>0</v>
      </c>
      <c r="Z152" s="1">
        <v>5882</v>
      </c>
      <c r="AA152" s="4">
        <v>2.0947646999999998</v>
      </c>
      <c r="AB152" s="57">
        <v>12321.4</v>
      </c>
      <c r="AC152" s="1">
        <v>53189</v>
      </c>
      <c r="AD152" s="4">
        <v>0.48523179999999999</v>
      </c>
      <c r="AE152" s="57">
        <v>25808.99</v>
      </c>
      <c r="AF152" s="1">
        <v>251</v>
      </c>
      <c r="AG152" s="4">
        <v>16.979827400000001</v>
      </c>
      <c r="AH152" s="57">
        <v>4261.93</v>
      </c>
      <c r="AI152" s="1">
        <v>380</v>
      </c>
      <c r="AJ152" s="1">
        <v>353</v>
      </c>
      <c r="AK152" s="1">
        <v>399</v>
      </c>
      <c r="AL152" s="1">
        <v>220</v>
      </c>
      <c r="AM152" s="1">
        <v>204</v>
      </c>
      <c r="AN152" s="1">
        <v>231</v>
      </c>
      <c r="AO152" s="64">
        <v>43108.57</v>
      </c>
      <c r="AP152" s="64">
        <v>42392.32</v>
      </c>
      <c r="AQ152" s="64">
        <v>2479.9299999999998</v>
      </c>
      <c r="AR152" s="58">
        <v>40628.639999999999</v>
      </c>
      <c r="AS152" s="38" t="s">
        <v>138</v>
      </c>
    </row>
    <row r="153" spans="1:45" x14ac:dyDescent="0.25">
      <c r="A153" s="37">
        <v>43252</v>
      </c>
      <c r="B153" s="1" t="s">
        <v>36</v>
      </c>
      <c r="C153" s="1" t="s">
        <v>2</v>
      </c>
      <c r="D153" s="1" t="s">
        <v>37</v>
      </c>
      <c r="E153" s="1" t="s">
        <v>38</v>
      </c>
      <c r="F153" s="1" t="s">
        <v>39</v>
      </c>
      <c r="G153" s="22">
        <v>43284</v>
      </c>
      <c r="H153" s="22">
        <v>43254</v>
      </c>
      <c r="I153" s="2">
        <v>53155639</v>
      </c>
      <c r="J153" s="2">
        <v>0.09</v>
      </c>
      <c r="K153" s="2">
        <v>0.36</v>
      </c>
      <c r="L153" s="2">
        <v>0</v>
      </c>
      <c r="M153" s="4" t="s">
        <v>40</v>
      </c>
      <c r="N153" s="1"/>
      <c r="O153" s="4">
        <v>221</v>
      </c>
      <c r="P153" s="4">
        <v>5705</v>
      </c>
      <c r="Q153" s="17">
        <v>49141</v>
      </c>
      <c r="R153" s="2">
        <v>0</v>
      </c>
      <c r="S153" s="2">
        <v>0</v>
      </c>
      <c r="T153" s="2">
        <v>0</v>
      </c>
      <c r="U153" s="2">
        <v>0</v>
      </c>
      <c r="V153" s="1">
        <v>0</v>
      </c>
      <c r="W153" s="1">
        <v>221</v>
      </c>
      <c r="X153" s="1">
        <v>0</v>
      </c>
      <c r="Y153" s="1">
        <v>0</v>
      </c>
      <c r="Z153" s="1">
        <v>5705</v>
      </c>
      <c r="AA153" s="4">
        <v>2.2329102999999999</v>
      </c>
      <c r="AB153" s="57">
        <v>12738.75</v>
      </c>
      <c r="AC153" s="1">
        <v>49141</v>
      </c>
      <c r="AD153" s="4">
        <v>0.56962550000000001</v>
      </c>
      <c r="AE153" s="57">
        <v>27991.96</v>
      </c>
      <c r="AF153" s="1">
        <v>251</v>
      </c>
      <c r="AG153" s="4">
        <v>17.322410900000001</v>
      </c>
      <c r="AH153" s="57">
        <v>4347.92</v>
      </c>
      <c r="AI153" s="1">
        <v>380</v>
      </c>
      <c r="AJ153" s="1">
        <v>353</v>
      </c>
      <c r="AK153" s="1">
        <v>353</v>
      </c>
      <c r="AL153" s="1">
        <v>204</v>
      </c>
      <c r="AM153" s="1">
        <v>399</v>
      </c>
      <c r="AN153" s="1">
        <v>231</v>
      </c>
      <c r="AO153" s="64">
        <v>45794.879999999997</v>
      </c>
      <c r="AP153" s="64">
        <v>45078.63</v>
      </c>
      <c r="AQ153" s="64">
        <v>2637.08</v>
      </c>
      <c r="AR153" s="57">
        <v>43157.8</v>
      </c>
      <c r="AS153" s="38" t="s">
        <v>139</v>
      </c>
    </row>
    <row r="154" spans="1:45" x14ac:dyDescent="0.25">
      <c r="A154" s="37">
        <v>43282</v>
      </c>
      <c r="B154" s="1" t="s">
        <v>36</v>
      </c>
      <c r="C154" s="1" t="s">
        <v>2</v>
      </c>
      <c r="D154" s="1" t="s">
        <v>37</v>
      </c>
      <c r="E154" s="1" t="s">
        <v>38</v>
      </c>
      <c r="F154" s="1" t="s">
        <v>39</v>
      </c>
      <c r="G154" s="22">
        <v>43315</v>
      </c>
      <c r="H154" s="22">
        <v>43284</v>
      </c>
      <c r="I154" s="2">
        <v>53155639</v>
      </c>
      <c r="J154" s="2">
        <v>0.09</v>
      </c>
      <c r="K154" s="2">
        <v>0.36</v>
      </c>
      <c r="L154" s="2">
        <v>0</v>
      </c>
      <c r="M154" s="4"/>
      <c r="N154" s="1"/>
      <c r="O154" s="4">
        <v>201</v>
      </c>
      <c r="P154" s="4">
        <v>6074</v>
      </c>
      <c r="Q154" s="17">
        <v>48230</v>
      </c>
      <c r="R154" s="2">
        <v>0</v>
      </c>
      <c r="S154" s="2">
        <v>0</v>
      </c>
      <c r="T154" s="2">
        <v>0</v>
      </c>
      <c r="U154" s="2">
        <v>0</v>
      </c>
      <c r="V154" s="1">
        <v>0</v>
      </c>
      <c r="W154" s="1">
        <v>201</v>
      </c>
      <c r="X154" s="1">
        <v>0</v>
      </c>
      <c r="Y154" s="1">
        <v>0</v>
      </c>
      <c r="Z154" s="1">
        <v>6074</v>
      </c>
      <c r="AA154" s="4">
        <v>2.2187266999999999</v>
      </c>
      <c r="AB154" s="57">
        <v>13476.54</v>
      </c>
      <c r="AC154" s="1">
        <v>48230</v>
      </c>
      <c r="AD154" s="4">
        <v>0.58375889999999997</v>
      </c>
      <c r="AE154" s="57">
        <v>28154.69</v>
      </c>
      <c r="AF154" s="1">
        <v>251</v>
      </c>
      <c r="AG154" s="4">
        <v>16.7053674</v>
      </c>
      <c r="AH154" s="57">
        <v>4193.04</v>
      </c>
      <c r="AI154" s="1">
        <v>380</v>
      </c>
      <c r="AJ154" s="1">
        <v>220</v>
      </c>
      <c r="AK154" s="1">
        <v>353</v>
      </c>
      <c r="AL154" s="1">
        <v>204</v>
      </c>
      <c r="AM154" s="1">
        <v>399</v>
      </c>
      <c r="AN154" s="1">
        <v>231</v>
      </c>
      <c r="AO154" s="64">
        <v>46540.52</v>
      </c>
      <c r="AP154" s="64">
        <v>45824.27</v>
      </c>
      <c r="AQ154" s="64">
        <v>2680.7</v>
      </c>
      <c r="AR154" s="57">
        <v>43859.82</v>
      </c>
      <c r="AS154" s="38" t="s">
        <v>140</v>
      </c>
    </row>
    <row r="155" spans="1:45" x14ac:dyDescent="0.25">
      <c r="A155" s="37">
        <v>43313</v>
      </c>
      <c r="B155" s="1" t="s">
        <v>36</v>
      </c>
      <c r="C155" s="1" t="s">
        <v>2</v>
      </c>
      <c r="D155" s="1" t="s">
        <v>37</v>
      </c>
      <c r="E155" s="1" t="s">
        <v>38</v>
      </c>
      <c r="F155" s="1" t="s">
        <v>39</v>
      </c>
      <c r="G155" s="22">
        <v>43346</v>
      </c>
      <c r="H155" s="22">
        <v>43315</v>
      </c>
      <c r="I155" s="2">
        <v>53155639</v>
      </c>
      <c r="J155" s="2">
        <v>0.09</v>
      </c>
      <c r="K155" s="2">
        <v>0.36</v>
      </c>
      <c r="L155" s="2">
        <v>0</v>
      </c>
      <c r="M155" s="4"/>
      <c r="N155" s="1"/>
      <c r="O155" s="4">
        <v>248</v>
      </c>
      <c r="P155" s="4">
        <v>6584</v>
      </c>
      <c r="Q155" s="17">
        <v>56207</v>
      </c>
      <c r="R155" s="2">
        <v>0</v>
      </c>
      <c r="S155" s="2">
        <v>0</v>
      </c>
      <c r="T155" s="2">
        <v>0</v>
      </c>
      <c r="U155" s="2">
        <v>0</v>
      </c>
      <c r="V155" s="1">
        <v>0</v>
      </c>
      <c r="W155" s="1">
        <v>248</v>
      </c>
      <c r="X155" s="1">
        <v>0</v>
      </c>
      <c r="Y155" s="1">
        <v>0</v>
      </c>
      <c r="Z155" s="1">
        <v>6584</v>
      </c>
      <c r="AA155" s="4">
        <v>2.2488299</v>
      </c>
      <c r="AB155" s="57">
        <v>14806.29</v>
      </c>
      <c r="AC155" s="1">
        <v>56207</v>
      </c>
      <c r="AD155" s="4">
        <v>0.59167930000000002</v>
      </c>
      <c r="AE155" s="57">
        <v>33256.51</v>
      </c>
      <c r="AF155" s="1">
        <v>251</v>
      </c>
      <c r="AG155" s="4">
        <v>16.932021899999999</v>
      </c>
      <c r="AH155" s="57">
        <v>4249.93</v>
      </c>
      <c r="AI155" s="1">
        <v>380</v>
      </c>
      <c r="AJ155" s="1">
        <v>220</v>
      </c>
      <c r="AK155" s="1">
        <v>353</v>
      </c>
      <c r="AL155" s="1">
        <v>204</v>
      </c>
      <c r="AM155" s="1">
        <v>399</v>
      </c>
      <c r="AN155" s="1">
        <v>231</v>
      </c>
      <c r="AO155" s="64">
        <v>53028.98</v>
      </c>
      <c r="AP155" s="64">
        <v>52312.73</v>
      </c>
      <c r="AQ155" s="64">
        <v>3060.28</v>
      </c>
      <c r="AR155" s="57">
        <v>49968.7</v>
      </c>
      <c r="AS155" s="38" t="s">
        <v>141</v>
      </c>
    </row>
    <row r="156" spans="1:45" x14ac:dyDescent="0.25">
      <c r="A156" s="37">
        <v>43344</v>
      </c>
      <c r="B156" s="1" t="s">
        <v>36</v>
      </c>
      <c r="C156" s="1" t="s">
        <v>2</v>
      </c>
      <c r="D156" s="1" t="s">
        <v>37</v>
      </c>
      <c r="E156" s="1" t="s">
        <v>38</v>
      </c>
      <c r="F156" s="1" t="s">
        <v>39</v>
      </c>
      <c r="G156" s="22">
        <v>43376</v>
      </c>
      <c r="H156" s="22">
        <v>43346</v>
      </c>
      <c r="I156" s="2">
        <v>53155639</v>
      </c>
      <c r="J156" s="2">
        <v>0.09</v>
      </c>
      <c r="K156" s="2">
        <v>0.36</v>
      </c>
      <c r="L156" s="2">
        <v>0</v>
      </c>
      <c r="M156" s="4"/>
      <c r="N156" s="1"/>
      <c r="O156" s="4">
        <v>311</v>
      </c>
      <c r="P156" s="4">
        <v>7536</v>
      </c>
      <c r="Q156" s="17">
        <v>64514</v>
      </c>
      <c r="R156" s="2">
        <v>0</v>
      </c>
      <c r="S156" s="2">
        <v>0</v>
      </c>
      <c r="T156" s="2">
        <v>0</v>
      </c>
      <c r="U156" s="2">
        <v>0</v>
      </c>
      <c r="V156" s="1">
        <v>0</v>
      </c>
      <c r="W156" s="1">
        <v>311</v>
      </c>
      <c r="X156" s="1">
        <v>0</v>
      </c>
      <c r="Y156" s="1">
        <v>0</v>
      </c>
      <c r="Z156" s="1">
        <v>7536</v>
      </c>
      <c r="AA156" s="4">
        <v>2.2235863</v>
      </c>
      <c r="AB156" s="57">
        <v>16756.939999999999</v>
      </c>
      <c r="AC156" s="1">
        <v>64514</v>
      </c>
      <c r="AD156" s="4">
        <v>0.58503749999999999</v>
      </c>
      <c r="AE156" s="67">
        <v>37743.1</v>
      </c>
      <c r="AF156" s="36">
        <v>361</v>
      </c>
      <c r="AG156" s="68">
        <f>AH156/361</f>
        <v>19.988282548476452</v>
      </c>
      <c r="AH156" s="57">
        <f>5206.74+2009.03</f>
        <v>7215.7699999999995</v>
      </c>
      <c r="AI156" s="1">
        <v>380</v>
      </c>
      <c r="AJ156" s="1">
        <v>220</v>
      </c>
      <c r="AK156" s="1">
        <v>353</v>
      </c>
      <c r="AL156" s="1">
        <v>204</v>
      </c>
      <c r="AM156" s="1">
        <v>399</v>
      </c>
      <c r="AN156" s="1">
        <v>231</v>
      </c>
      <c r="AO156" s="64">
        <v>62432.06</v>
      </c>
      <c r="AP156" s="64">
        <v>61715.81</v>
      </c>
      <c r="AQ156" s="64">
        <v>3610.35</v>
      </c>
      <c r="AR156" s="57">
        <v>58821.71</v>
      </c>
      <c r="AS156" s="38" t="s">
        <v>142</v>
      </c>
    </row>
    <row r="157" spans="1:45" x14ac:dyDescent="0.25">
      <c r="A157" s="37">
        <v>43374</v>
      </c>
      <c r="B157" s="1" t="s">
        <v>36</v>
      </c>
      <c r="C157" s="1" t="s">
        <v>2</v>
      </c>
      <c r="D157" s="1" t="s">
        <v>37</v>
      </c>
      <c r="E157" s="1" t="s">
        <v>38</v>
      </c>
      <c r="F157" s="1" t="s">
        <v>39</v>
      </c>
      <c r="G157" s="22">
        <v>43407</v>
      </c>
      <c r="H157" s="22">
        <v>43376</v>
      </c>
      <c r="I157" s="2">
        <v>53155639</v>
      </c>
      <c r="J157" s="2">
        <v>0.09</v>
      </c>
      <c r="K157" s="2">
        <v>0.36</v>
      </c>
      <c r="L157" s="2">
        <v>0</v>
      </c>
      <c r="M157" s="4"/>
      <c r="N157" s="1"/>
      <c r="O157" s="4">
        <v>289</v>
      </c>
      <c r="P157" s="4">
        <v>7371</v>
      </c>
      <c r="Q157" s="17">
        <v>64908</v>
      </c>
      <c r="R157" s="2">
        <v>0</v>
      </c>
      <c r="S157" s="2">
        <v>0</v>
      </c>
      <c r="T157" s="2">
        <v>0</v>
      </c>
      <c r="U157" s="2">
        <v>0</v>
      </c>
      <c r="V157" s="1">
        <v>0</v>
      </c>
      <c r="W157" s="1">
        <v>289</v>
      </c>
      <c r="X157" s="1">
        <v>0</v>
      </c>
      <c r="Y157" s="1">
        <v>0</v>
      </c>
      <c r="Z157" s="1">
        <v>7371</v>
      </c>
      <c r="AA157" s="4">
        <v>2.2615715000000001</v>
      </c>
      <c r="AB157" s="57">
        <v>16670.04</v>
      </c>
      <c r="AC157" s="1">
        <v>64908</v>
      </c>
      <c r="AD157" s="4">
        <v>0.60751659999999996</v>
      </c>
      <c r="AE157" s="57">
        <f>AC157*AD157-0.01</f>
        <v>39432.677472799995</v>
      </c>
      <c r="AF157" s="36">
        <v>327</v>
      </c>
      <c r="AG157" s="68">
        <f>AH157/327</f>
        <v>18.313547400611618</v>
      </c>
      <c r="AH157" s="57">
        <f>4741.61+1246.92</f>
        <v>5988.53</v>
      </c>
      <c r="AI157" s="1">
        <v>380</v>
      </c>
      <c r="AJ157" s="1">
        <v>220</v>
      </c>
      <c r="AK157" s="1">
        <v>353</v>
      </c>
      <c r="AL157" s="1">
        <v>204</v>
      </c>
      <c r="AM157" s="1">
        <v>399</v>
      </c>
      <c r="AN157" s="1">
        <v>231</v>
      </c>
      <c r="AO157" s="64">
        <v>62807.5</v>
      </c>
      <c r="AP157" s="64">
        <v>62091.25</v>
      </c>
      <c r="AQ157" s="64">
        <v>3632.32</v>
      </c>
      <c r="AR157" s="57">
        <v>59175.18</v>
      </c>
      <c r="AS157" s="38" t="s">
        <v>143</v>
      </c>
    </row>
    <row r="158" spans="1:45" x14ac:dyDescent="0.25">
      <c r="A158" s="37">
        <v>43405</v>
      </c>
      <c r="B158" s="1" t="s">
        <v>36</v>
      </c>
      <c r="C158" s="1" t="s">
        <v>2</v>
      </c>
      <c r="D158" s="1" t="s">
        <v>37</v>
      </c>
      <c r="E158" s="1" t="s">
        <v>38</v>
      </c>
      <c r="F158" s="1" t="s">
        <v>39</v>
      </c>
      <c r="G158" s="22">
        <v>43437</v>
      </c>
      <c r="H158" s="22">
        <v>43407</v>
      </c>
      <c r="I158" s="2">
        <v>53155639</v>
      </c>
      <c r="J158" s="2">
        <v>0.09</v>
      </c>
      <c r="K158" s="2">
        <v>0.36</v>
      </c>
      <c r="L158" s="2">
        <v>0</v>
      </c>
      <c r="M158" s="4"/>
      <c r="N158" s="1"/>
      <c r="O158" s="4">
        <v>229</v>
      </c>
      <c r="P158" s="4">
        <v>4242</v>
      </c>
      <c r="Q158" s="17">
        <v>53231</v>
      </c>
      <c r="R158" s="2">
        <v>0</v>
      </c>
      <c r="S158" s="2">
        <v>0</v>
      </c>
      <c r="T158" s="2">
        <v>0</v>
      </c>
      <c r="U158" s="2">
        <v>0</v>
      </c>
      <c r="V158" s="1">
        <v>0</v>
      </c>
      <c r="W158" s="1">
        <v>229</v>
      </c>
      <c r="X158" s="1">
        <v>0</v>
      </c>
      <c r="Y158" s="1">
        <v>0</v>
      </c>
      <c r="Z158" s="1">
        <v>4242</v>
      </c>
      <c r="AA158" s="4">
        <v>2.2575607</v>
      </c>
      <c r="AB158" s="57">
        <v>9576.57</v>
      </c>
      <c r="AC158" s="1">
        <v>53231</v>
      </c>
      <c r="AD158" s="4">
        <v>0.59129089999999995</v>
      </c>
      <c r="AE158" s="57">
        <v>31475</v>
      </c>
      <c r="AF158" s="1">
        <v>251</v>
      </c>
      <c r="AG158" s="4">
        <v>15.835899599999999</v>
      </c>
      <c r="AH158" s="57">
        <v>3974.81</v>
      </c>
      <c r="AI158" s="1">
        <v>380</v>
      </c>
      <c r="AJ158" s="1">
        <v>220</v>
      </c>
      <c r="AK158" s="1">
        <v>353</v>
      </c>
      <c r="AL158" s="1">
        <v>204</v>
      </c>
      <c r="AM158" s="1">
        <v>399</v>
      </c>
      <c r="AN158" s="1">
        <v>231</v>
      </c>
      <c r="AO158" s="64">
        <v>45742.63</v>
      </c>
      <c r="AP158" s="64">
        <v>45026.38</v>
      </c>
      <c r="AQ158" s="64">
        <v>2634.03</v>
      </c>
      <c r="AR158" s="57">
        <v>43108.6</v>
      </c>
      <c r="AS158" s="38" t="s">
        <v>144</v>
      </c>
    </row>
    <row r="159" spans="1:45" x14ac:dyDescent="0.25">
      <c r="A159" s="37">
        <v>43435</v>
      </c>
      <c r="B159" s="1" t="s">
        <v>36</v>
      </c>
      <c r="C159" s="1" t="s">
        <v>2</v>
      </c>
      <c r="D159" s="1" t="s">
        <v>37</v>
      </c>
      <c r="E159" s="1" t="s">
        <v>38</v>
      </c>
      <c r="F159" s="1" t="s">
        <v>39</v>
      </c>
      <c r="G159" s="22">
        <v>43468</v>
      </c>
      <c r="H159" s="22">
        <v>43437</v>
      </c>
      <c r="I159" s="2">
        <v>53155639</v>
      </c>
      <c r="J159" s="2">
        <v>0.09</v>
      </c>
      <c r="K159" s="2">
        <v>0.36</v>
      </c>
      <c r="L159" s="2">
        <v>0</v>
      </c>
      <c r="M159" s="4" t="s">
        <v>46</v>
      </c>
      <c r="N159" s="1"/>
      <c r="O159" s="4">
        <v>258</v>
      </c>
      <c r="P159" s="4">
        <v>4606</v>
      </c>
      <c r="Q159" s="17">
        <v>56172</v>
      </c>
      <c r="R159" s="2">
        <v>0</v>
      </c>
      <c r="S159" s="2">
        <v>0</v>
      </c>
      <c r="T159" s="2">
        <v>0</v>
      </c>
      <c r="U159" s="2">
        <v>0</v>
      </c>
      <c r="V159" s="1">
        <v>0</v>
      </c>
      <c r="W159" s="1">
        <v>258</v>
      </c>
      <c r="X159" s="1">
        <v>0</v>
      </c>
      <c r="Y159" s="1">
        <v>0</v>
      </c>
      <c r="Z159" s="1">
        <v>4606</v>
      </c>
      <c r="AA159" s="4">
        <v>2.2377527000000002</v>
      </c>
      <c r="AB159" s="57">
        <v>10307.08</v>
      </c>
      <c r="AC159" s="1">
        <v>56172</v>
      </c>
      <c r="AD159" s="4">
        <v>0.57683169999999995</v>
      </c>
      <c r="AE159" s="57">
        <v>32401.79</v>
      </c>
      <c r="AF159" s="1">
        <v>258</v>
      </c>
      <c r="AG159" s="4">
        <v>15.7850649</v>
      </c>
      <c r="AH159" s="57">
        <v>4072.54</v>
      </c>
      <c r="AI159" s="1">
        <v>380</v>
      </c>
      <c r="AJ159" s="1">
        <v>220</v>
      </c>
      <c r="AK159" s="1">
        <v>353</v>
      </c>
      <c r="AL159" s="1">
        <v>204</v>
      </c>
      <c r="AM159" s="1">
        <v>399</v>
      </c>
      <c r="AN159" s="1">
        <v>231</v>
      </c>
      <c r="AO159" s="64">
        <v>47497.66</v>
      </c>
      <c r="AP159" s="64">
        <v>46781.41</v>
      </c>
      <c r="AQ159" s="64">
        <v>2736.69</v>
      </c>
      <c r="AR159" s="57">
        <v>44760.97</v>
      </c>
      <c r="AS159" s="1" t="s">
        <v>136</v>
      </c>
    </row>
    <row r="160" spans="1:45" x14ac:dyDescent="0.25">
      <c r="A160" s="37">
        <v>43466</v>
      </c>
      <c r="B160" s="1" t="s">
        <v>36</v>
      </c>
      <c r="C160" s="1" t="s">
        <v>2</v>
      </c>
      <c r="D160" s="1" t="s">
        <v>37</v>
      </c>
      <c r="E160" s="1" t="s">
        <v>38</v>
      </c>
      <c r="F160" s="1" t="s">
        <v>39</v>
      </c>
      <c r="G160" s="22">
        <v>43499</v>
      </c>
      <c r="H160" s="22">
        <v>43468</v>
      </c>
      <c r="I160" s="2">
        <v>53155639</v>
      </c>
      <c r="J160" s="2">
        <v>0.09</v>
      </c>
      <c r="K160" s="2">
        <v>0.36</v>
      </c>
      <c r="L160" s="2">
        <v>0</v>
      </c>
      <c r="M160" s="4" t="s">
        <v>46</v>
      </c>
      <c r="N160" s="1"/>
      <c r="O160" s="4">
        <v>286</v>
      </c>
      <c r="P160" s="4">
        <v>5632</v>
      </c>
      <c r="Q160" s="17">
        <v>67570</v>
      </c>
      <c r="R160" s="2">
        <v>0</v>
      </c>
      <c r="S160" s="2">
        <v>0</v>
      </c>
      <c r="T160" s="2">
        <v>0</v>
      </c>
      <c r="U160" s="2">
        <v>0</v>
      </c>
      <c r="V160" s="1">
        <v>0</v>
      </c>
      <c r="W160" s="1">
        <v>286</v>
      </c>
      <c r="X160" s="1">
        <v>0</v>
      </c>
      <c r="Y160" s="1">
        <v>0</v>
      </c>
      <c r="Z160" s="1">
        <v>5632</v>
      </c>
      <c r="AA160" s="4">
        <v>2.2878850000000002</v>
      </c>
      <c r="AB160" s="57">
        <v>12885.36</v>
      </c>
      <c r="AC160" s="1">
        <v>67570</v>
      </c>
      <c r="AD160" s="4">
        <v>0.58975429999999995</v>
      </c>
      <c r="AE160" s="57">
        <v>39849.69</v>
      </c>
      <c r="AF160" s="1">
        <v>286</v>
      </c>
      <c r="AG160" s="4">
        <v>16.138696899999999</v>
      </c>
      <c r="AH160" s="57">
        <v>4615.66</v>
      </c>
      <c r="AI160" s="1">
        <v>380</v>
      </c>
      <c r="AJ160" s="1">
        <v>220</v>
      </c>
      <c r="AK160" s="1">
        <v>353</v>
      </c>
      <c r="AL160" s="1">
        <v>204</v>
      </c>
      <c r="AM160" s="1">
        <v>399</v>
      </c>
      <c r="AN160" s="1">
        <v>231</v>
      </c>
      <c r="AO160" s="64">
        <v>59222.16</v>
      </c>
      <c r="AP160" s="64">
        <v>58480.41</v>
      </c>
      <c r="AQ160" s="64">
        <v>3421.09</v>
      </c>
      <c r="AR160" s="57">
        <v>55801.07</v>
      </c>
      <c r="AS160" s="1" t="s">
        <v>136</v>
      </c>
    </row>
    <row r="161" spans="1:45" x14ac:dyDescent="0.25">
      <c r="A161" s="37">
        <v>43497</v>
      </c>
      <c r="B161" s="1" t="s">
        <v>36</v>
      </c>
      <c r="C161" s="1" t="s">
        <v>2</v>
      </c>
      <c r="D161" s="1" t="s">
        <v>37</v>
      </c>
      <c r="E161" s="1" t="s">
        <v>38</v>
      </c>
      <c r="F161" s="1" t="s">
        <v>39</v>
      </c>
      <c r="G161" s="22">
        <v>43527</v>
      </c>
      <c r="H161" s="22">
        <v>43499</v>
      </c>
      <c r="I161" s="2">
        <v>53155639</v>
      </c>
      <c r="J161" s="2">
        <v>0.09</v>
      </c>
      <c r="K161" s="2">
        <v>0.36</v>
      </c>
      <c r="L161" s="2">
        <v>0</v>
      </c>
      <c r="M161" s="4" t="s">
        <v>46</v>
      </c>
      <c r="N161" s="1"/>
      <c r="O161" s="4">
        <v>278</v>
      </c>
      <c r="P161" s="4">
        <v>5420</v>
      </c>
      <c r="Q161" s="17">
        <v>56610</v>
      </c>
      <c r="R161" s="2">
        <v>0</v>
      </c>
      <c r="S161" s="2">
        <v>0</v>
      </c>
      <c r="T161" s="2">
        <v>0</v>
      </c>
      <c r="U161" s="2">
        <v>0</v>
      </c>
      <c r="V161" s="1">
        <v>0</v>
      </c>
      <c r="W161" s="1">
        <v>278</v>
      </c>
      <c r="X161" s="1">
        <v>0</v>
      </c>
      <c r="Y161" s="1">
        <v>0</v>
      </c>
      <c r="Z161" s="1">
        <v>5420</v>
      </c>
      <c r="AA161" s="4">
        <v>2.2990390000000001</v>
      </c>
      <c r="AB161" s="57">
        <v>12460.79</v>
      </c>
      <c r="AC161" s="1">
        <v>56610</v>
      </c>
      <c r="AD161" s="4">
        <v>0.59262950000000003</v>
      </c>
      <c r="AE161" s="57">
        <v>33548.75</v>
      </c>
      <c r="AF161" s="1">
        <v>278</v>
      </c>
      <c r="AG161" s="4">
        <v>16.217376699999999</v>
      </c>
      <c r="AH161" s="57">
        <v>4508.43</v>
      </c>
      <c r="AI161" s="1">
        <v>380</v>
      </c>
      <c r="AJ161" s="1">
        <v>220</v>
      </c>
      <c r="AK161" s="1">
        <v>353</v>
      </c>
      <c r="AL161" s="1">
        <v>204</v>
      </c>
      <c r="AM161" s="1">
        <v>399</v>
      </c>
      <c r="AN161" s="1">
        <v>231</v>
      </c>
      <c r="AO161" s="64">
        <v>52135.45</v>
      </c>
      <c r="AP161" s="64">
        <v>51393.7</v>
      </c>
      <c r="AQ161" s="64">
        <v>3006.51</v>
      </c>
      <c r="AR161" s="57">
        <v>49128.94</v>
      </c>
      <c r="AS161" s="1" t="s">
        <v>136</v>
      </c>
    </row>
    <row r="162" spans="1:45" x14ac:dyDescent="0.25">
      <c r="A162" s="37">
        <v>43525</v>
      </c>
      <c r="B162" s="1" t="s">
        <v>36</v>
      </c>
      <c r="C162" s="1" t="s">
        <v>2</v>
      </c>
      <c r="D162" s="1" t="s">
        <v>37</v>
      </c>
      <c r="E162" s="1" t="s">
        <v>38</v>
      </c>
      <c r="F162" s="1" t="s">
        <v>39</v>
      </c>
      <c r="G162" s="22">
        <v>43558</v>
      </c>
      <c r="H162" s="22">
        <v>43527</v>
      </c>
      <c r="I162" s="2">
        <v>53155639</v>
      </c>
      <c r="J162" s="2">
        <v>0.09</v>
      </c>
      <c r="K162" s="2">
        <v>0.36</v>
      </c>
      <c r="L162" s="2">
        <v>0</v>
      </c>
      <c r="M162" s="4" t="s">
        <v>46</v>
      </c>
      <c r="N162" s="1"/>
      <c r="O162" s="4">
        <v>251</v>
      </c>
      <c r="P162" s="4">
        <v>6566</v>
      </c>
      <c r="Q162" s="17">
        <v>55458</v>
      </c>
      <c r="R162" s="2">
        <v>0</v>
      </c>
      <c r="S162" s="2">
        <v>0</v>
      </c>
      <c r="T162" s="2">
        <v>0</v>
      </c>
      <c r="U162" s="2">
        <v>0</v>
      </c>
      <c r="V162" s="1">
        <v>0</v>
      </c>
      <c r="W162" s="1">
        <v>251</v>
      </c>
      <c r="X162" s="1">
        <v>0</v>
      </c>
      <c r="Y162" s="1">
        <v>0</v>
      </c>
      <c r="Z162" s="1">
        <v>6566</v>
      </c>
      <c r="AA162" s="4">
        <v>2.2954186000000001</v>
      </c>
      <c r="AB162" s="57">
        <v>15071.71</v>
      </c>
      <c r="AC162" s="1">
        <v>55458</v>
      </c>
      <c r="AD162" s="4">
        <v>0.59169629999999995</v>
      </c>
      <c r="AE162" s="57">
        <v>32814.29</v>
      </c>
      <c r="AF162" s="1">
        <v>251</v>
      </c>
      <c r="AG162" s="4">
        <v>16.1918389</v>
      </c>
      <c r="AH162" s="57">
        <v>4064.15</v>
      </c>
      <c r="AI162" s="1">
        <v>380</v>
      </c>
      <c r="AJ162" s="1">
        <v>220</v>
      </c>
      <c r="AK162" s="1">
        <v>353</v>
      </c>
      <c r="AL162" s="1">
        <v>204</v>
      </c>
      <c r="AM162" s="1">
        <v>399</v>
      </c>
      <c r="AN162" s="1">
        <v>231</v>
      </c>
      <c r="AO162" s="64">
        <v>52691.9</v>
      </c>
      <c r="AP162" s="64">
        <v>51950.15</v>
      </c>
      <c r="AQ162" s="64">
        <v>3039.07</v>
      </c>
      <c r="AR162" s="57">
        <v>49652.83</v>
      </c>
      <c r="AS162" s="1" t="s">
        <v>136</v>
      </c>
    </row>
    <row r="163" spans="1:45" x14ac:dyDescent="0.25">
      <c r="A163" s="37">
        <v>43556</v>
      </c>
      <c r="B163" s="1" t="s">
        <v>36</v>
      </c>
      <c r="C163" s="1" t="s">
        <v>2</v>
      </c>
      <c r="D163" s="1" t="s">
        <v>37</v>
      </c>
      <c r="E163" s="1" t="s">
        <v>38</v>
      </c>
      <c r="F163" s="1" t="s">
        <v>39</v>
      </c>
      <c r="G163" s="22">
        <v>43588</v>
      </c>
      <c r="H163" s="22">
        <v>43558</v>
      </c>
      <c r="I163" s="2">
        <v>53155639</v>
      </c>
      <c r="J163" s="2">
        <v>0.09</v>
      </c>
      <c r="K163" s="2">
        <v>0.36</v>
      </c>
      <c r="L163" s="2">
        <v>0</v>
      </c>
      <c r="M163" s="4"/>
      <c r="N163" s="1"/>
      <c r="O163" s="4">
        <v>230</v>
      </c>
      <c r="P163" s="4">
        <v>6263</v>
      </c>
      <c r="Q163" s="17">
        <v>53594</v>
      </c>
      <c r="R163" s="2">
        <v>0</v>
      </c>
      <c r="S163" s="2">
        <v>0</v>
      </c>
      <c r="T163" s="2">
        <v>0</v>
      </c>
      <c r="U163" s="2">
        <v>0</v>
      </c>
      <c r="V163" s="1">
        <v>0</v>
      </c>
      <c r="W163" s="1">
        <v>230</v>
      </c>
      <c r="X163" s="1">
        <v>0</v>
      </c>
      <c r="Y163" s="1">
        <v>0</v>
      </c>
      <c r="Z163" s="1">
        <v>6263</v>
      </c>
      <c r="AA163" s="4">
        <v>2.2811742000000002</v>
      </c>
      <c r="AB163" s="57">
        <f>Z163*AA163</f>
        <v>14286.994014600001</v>
      </c>
      <c r="AC163" s="1">
        <v>53594</v>
      </c>
      <c r="AD163" s="4">
        <v>0.58907989999999999</v>
      </c>
      <c r="AE163" s="57">
        <f>AD163*AC163-0.01</f>
        <v>31571.1381606</v>
      </c>
      <c r="AF163" s="1">
        <v>251</v>
      </c>
      <c r="AG163" s="4">
        <v>16.081329499999999</v>
      </c>
      <c r="AH163" s="57">
        <f>AG163*AF163</f>
        <v>4036.4137044999998</v>
      </c>
      <c r="AI163" s="1">
        <v>380</v>
      </c>
      <c r="AJ163" s="1">
        <v>220</v>
      </c>
      <c r="AK163" s="1">
        <v>353</v>
      </c>
      <c r="AL163" s="1">
        <v>204</v>
      </c>
      <c r="AM163" s="1">
        <v>399</v>
      </c>
      <c r="AN163" s="1">
        <v>231</v>
      </c>
      <c r="AO163" s="64">
        <v>50636.29</v>
      </c>
      <c r="AP163" s="64">
        <v>49894.54</v>
      </c>
      <c r="AQ163" s="64">
        <v>2918.81</v>
      </c>
      <c r="AR163" s="57">
        <f>AO163-AQ163</f>
        <v>47717.48</v>
      </c>
      <c r="AS163" s="1" t="s">
        <v>161</v>
      </c>
    </row>
    <row r="164" spans="1:45" x14ac:dyDescent="0.25">
      <c r="A164" s="37">
        <v>43586</v>
      </c>
      <c r="B164" s="1" t="s">
        <v>36</v>
      </c>
      <c r="C164" s="1" t="s">
        <v>2</v>
      </c>
      <c r="D164" s="1" t="s">
        <v>37</v>
      </c>
      <c r="E164" s="1" t="s">
        <v>38</v>
      </c>
      <c r="F164" s="1" t="s">
        <v>39</v>
      </c>
      <c r="G164" s="22">
        <v>43619</v>
      </c>
      <c r="H164" s="22">
        <v>43588</v>
      </c>
      <c r="I164" s="2">
        <v>53155639</v>
      </c>
      <c r="J164" s="2">
        <v>0.09</v>
      </c>
      <c r="K164" s="2">
        <v>0.36</v>
      </c>
      <c r="L164" s="2">
        <v>0</v>
      </c>
      <c r="M164" s="4"/>
      <c r="N164" s="1"/>
      <c r="O164" s="4">
        <v>246</v>
      </c>
      <c r="P164" s="4">
        <v>6889</v>
      </c>
      <c r="Q164" s="17">
        <v>55579</v>
      </c>
      <c r="R164" s="2">
        <v>0</v>
      </c>
      <c r="S164" s="2">
        <v>0</v>
      </c>
      <c r="T164" s="2">
        <v>0</v>
      </c>
      <c r="U164" s="2">
        <v>0</v>
      </c>
      <c r="V164" s="1">
        <v>0</v>
      </c>
      <c r="W164" s="1">
        <v>246</v>
      </c>
      <c r="X164" s="1">
        <v>0</v>
      </c>
      <c r="Y164" s="1">
        <v>0</v>
      </c>
      <c r="Z164" s="1">
        <v>6889</v>
      </c>
      <c r="AA164" s="4">
        <v>2.2922690000000001</v>
      </c>
      <c r="AB164" s="57">
        <f t="shared" ref="AB164:AB172" si="21">Z164*AA164</f>
        <v>15791.441141000001</v>
      </c>
      <c r="AC164" s="1">
        <v>55579</v>
      </c>
      <c r="AD164" s="4">
        <v>0.60041529999999999</v>
      </c>
      <c r="AE164" s="57">
        <f t="shared" ref="AE164:AE176" si="22">AD164*AC164</f>
        <v>33370.481958700002</v>
      </c>
      <c r="AF164" s="1">
        <v>251</v>
      </c>
      <c r="AG164" s="4">
        <v>16.0790434</v>
      </c>
      <c r="AH164" s="57">
        <f t="shared" ref="AH164:AH169" si="23">AG164*AF164</f>
        <v>4035.8398934000002</v>
      </c>
      <c r="AI164" s="1">
        <v>380</v>
      </c>
      <c r="AJ164" s="1">
        <v>220</v>
      </c>
      <c r="AK164" s="1">
        <v>353</v>
      </c>
      <c r="AL164" s="1">
        <v>204</v>
      </c>
      <c r="AM164" s="1">
        <v>399</v>
      </c>
      <c r="AN164" s="1">
        <v>231</v>
      </c>
      <c r="AO164" s="64">
        <v>53939.5</v>
      </c>
      <c r="AP164" s="64">
        <v>53197.75</v>
      </c>
      <c r="AQ164" s="64">
        <v>3112.05</v>
      </c>
      <c r="AR164" s="57">
        <f t="shared" ref="AR164:AR189" si="24">AO164-AQ164</f>
        <v>50827.45</v>
      </c>
      <c r="AS164" s="1" t="s">
        <v>162</v>
      </c>
    </row>
    <row r="165" spans="1:45" x14ac:dyDescent="0.25">
      <c r="A165" s="37">
        <v>43617</v>
      </c>
      <c r="B165" s="1" t="s">
        <v>36</v>
      </c>
      <c r="C165" s="1" t="s">
        <v>2</v>
      </c>
      <c r="D165" s="1" t="s">
        <v>37</v>
      </c>
      <c r="E165" s="1" t="s">
        <v>38</v>
      </c>
      <c r="F165" s="1" t="s">
        <v>39</v>
      </c>
      <c r="G165" s="22">
        <v>43649</v>
      </c>
      <c r="H165" s="22">
        <v>43619</v>
      </c>
      <c r="I165" s="2">
        <v>53155639</v>
      </c>
      <c r="J165" s="2">
        <v>0.09</v>
      </c>
      <c r="K165" s="2">
        <v>0.36</v>
      </c>
      <c r="L165" s="2">
        <v>0</v>
      </c>
      <c r="M165" s="4"/>
      <c r="N165" s="1"/>
      <c r="O165" s="4">
        <v>211</v>
      </c>
      <c r="P165" s="4">
        <v>5637</v>
      </c>
      <c r="Q165" s="17">
        <v>46376</v>
      </c>
      <c r="R165" s="2">
        <v>0</v>
      </c>
      <c r="S165" s="2">
        <v>0</v>
      </c>
      <c r="T165" s="2">
        <v>0</v>
      </c>
      <c r="U165" s="2">
        <v>0</v>
      </c>
      <c r="V165" s="1">
        <v>0</v>
      </c>
      <c r="W165" s="1">
        <v>211</v>
      </c>
      <c r="X165" s="1">
        <v>0</v>
      </c>
      <c r="Y165" s="1">
        <v>0</v>
      </c>
      <c r="Z165" s="1">
        <v>5637</v>
      </c>
      <c r="AA165" s="4">
        <v>2.2792925999999998</v>
      </c>
      <c r="AB165" s="57">
        <f t="shared" si="21"/>
        <v>12848.372386199999</v>
      </c>
      <c r="AC165" s="1">
        <v>46376</v>
      </c>
      <c r="AD165" s="4">
        <v>0.58912070000000005</v>
      </c>
      <c r="AE165" s="57">
        <f t="shared" si="22"/>
        <v>27321.061583200004</v>
      </c>
      <c r="AF165" s="1">
        <v>251</v>
      </c>
      <c r="AG165" s="4">
        <v>16.063058600000002</v>
      </c>
      <c r="AH165" s="57">
        <f>AG165*AF165-0.01</f>
        <v>4031.8177086000001</v>
      </c>
      <c r="AI165" s="1">
        <v>380</v>
      </c>
      <c r="AJ165" s="1">
        <v>220</v>
      </c>
      <c r="AK165" s="1">
        <v>353</v>
      </c>
      <c r="AL165" s="1">
        <v>204</v>
      </c>
      <c r="AM165" s="1">
        <v>399</v>
      </c>
      <c r="AN165" s="1">
        <v>231</v>
      </c>
      <c r="AO165" s="64">
        <v>44943</v>
      </c>
      <c r="AP165" s="64">
        <v>44201.25</v>
      </c>
      <c r="AQ165" s="64">
        <v>2585.75</v>
      </c>
      <c r="AR165" s="57">
        <f t="shared" si="24"/>
        <v>42357.25</v>
      </c>
      <c r="AS165" s="1" t="s">
        <v>163</v>
      </c>
    </row>
    <row r="166" spans="1:45" x14ac:dyDescent="0.25">
      <c r="A166" s="37">
        <v>43647</v>
      </c>
      <c r="B166" s="1" t="s">
        <v>36</v>
      </c>
      <c r="C166" s="1" t="s">
        <v>2</v>
      </c>
      <c r="D166" s="1" t="s">
        <v>37</v>
      </c>
      <c r="E166" s="1" t="s">
        <v>38</v>
      </c>
      <c r="F166" s="1" t="s">
        <v>39</v>
      </c>
      <c r="G166" s="22">
        <v>43680</v>
      </c>
      <c r="H166" s="22">
        <v>43649</v>
      </c>
      <c r="I166" s="2"/>
      <c r="J166" s="2"/>
      <c r="K166" s="2"/>
      <c r="L166" s="2"/>
      <c r="M166" s="4"/>
      <c r="N166" s="1"/>
      <c r="O166" s="4">
        <v>181</v>
      </c>
      <c r="P166" s="4">
        <v>5927</v>
      </c>
      <c r="Q166" s="17">
        <v>45868</v>
      </c>
      <c r="R166" s="2"/>
      <c r="S166" s="2"/>
      <c r="T166" s="2"/>
      <c r="U166" s="2"/>
      <c r="V166" s="1"/>
      <c r="W166" s="1">
        <v>181</v>
      </c>
      <c r="X166" s="1">
        <v>0</v>
      </c>
      <c r="Y166" s="1">
        <v>0</v>
      </c>
      <c r="Z166" s="1">
        <v>5927</v>
      </c>
      <c r="AA166" s="4">
        <v>2.2869608000000001</v>
      </c>
      <c r="AB166" s="57">
        <f>Z166*AA166-0.01</f>
        <v>13554.8066616</v>
      </c>
      <c r="AC166" s="1">
        <v>45868</v>
      </c>
      <c r="AD166" s="4">
        <v>0.60775950000000001</v>
      </c>
      <c r="AE166" s="57">
        <f t="shared" si="22"/>
        <v>27876.712746000001</v>
      </c>
      <c r="AF166" s="1">
        <v>251</v>
      </c>
      <c r="AG166" s="4">
        <v>15.958797000000001</v>
      </c>
      <c r="AH166" s="57">
        <f>AG166*AF166-0.01</f>
        <v>4005.6480470000001</v>
      </c>
      <c r="AI166" s="1">
        <v>380</v>
      </c>
      <c r="AJ166" s="1">
        <v>220</v>
      </c>
      <c r="AK166" s="1">
        <v>353</v>
      </c>
      <c r="AL166" s="1">
        <v>204</v>
      </c>
      <c r="AM166" s="1">
        <v>399</v>
      </c>
      <c r="AN166" s="1">
        <v>231</v>
      </c>
      <c r="AO166" s="64">
        <v>46178.92</v>
      </c>
      <c r="AP166" s="64">
        <v>45437.17</v>
      </c>
      <c r="AQ166" s="64">
        <v>2658.06</v>
      </c>
      <c r="AR166" s="57">
        <f t="shared" si="24"/>
        <v>43520.86</v>
      </c>
      <c r="AS166" s="1" t="s">
        <v>164</v>
      </c>
    </row>
    <row r="167" spans="1:45" x14ac:dyDescent="0.25">
      <c r="A167" s="37">
        <v>43678</v>
      </c>
      <c r="B167" s="1" t="s">
        <v>36</v>
      </c>
      <c r="C167" s="1" t="s">
        <v>2</v>
      </c>
      <c r="D167" s="1" t="s">
        <v>37</v>
      </c>
      <c r="E167" s="1" t="s">
        <v>38</v>
      </c>
      <c r="F167" s="1" t="s">
        <v>39</v>
      </c>
      <c r="G167" s="22">
        <v>43711</v>
      </c>
      <c r="H167" s="22">
        <v>43680</v>
      </c>
      <c r="I167" s="2"/>
      <c r="J167" s="2"/>
      <c r="K167" s="2"/>
      <c r="L167" s="2"/>
      <c r="M167" s="4"/>
      <c r="N167" s="1"/>
      <c r="O167" s="4">
        <v>261</v>
      </c>
      <c r="P167" s="4">
        <v>6325</v>
      </c>
      <c r="Q167" s="17">
        <v>50895</v>
      </c>
      <c r="R167" s="2"/>
      <c r="S167" s="2"/>
      <c r="T167" s="2"/>
      <c r="U167" s="2"/>
      <c r="V167" s="1"/>
      <c r="W167" s="1">
        <v>261</v>
      </c>
      <c r="X167" s="1">
        <v>0</v>
      </c>
      <c r="Y167" s="1">
        <v>0</v>
      </c>
      <c r="Z167" s="1">
        <v>6325</v>
      </c>
      <c r="AA167" s="4">
        <v>2.3263729999999998</v>
      </c>
      <c r="AB167" s="57">
        <f>Z167*AA167-0.01</f>
        <v>14714.299224999999</v>
      </c>
      <c r="AC167" s="1">
        <v>50895</v>
      </c>
      <c r="AD167" s="4">
        <v>0.64170430000000001</v>
      </c>
      <c r="AE167" s="57">
        <f t="shared" si="22"/>
        <v>32659.540348499999</v>
      </c>
      <c r="AF167" s="1">
        <v>261</v>
      </c>
      <c r="AG167" s="4">
        <v>16.010758200000001</v>
      </c>
      <c r="AH167" s="57">
        <f>AG167*AF167-0.01</f>
        <v>4178.7978902000004</v>
      </c>
      <c r="AI167" s="1">
        <v>380</v>
      </c>
      <c r="AJ167" s="1">
        <v>220</v>
      </c>
      <c r="AK167" s="1">
        <v>353</v>
      </c>
      <c r="AL167" s="1">
        <v>204</v>
      </c>
      <c r="AM167" s="1">
        <v>399</v>
      </c>
      <c r="AN167" s="1">
        <v>231</v>
      </c>
      <c r="AO167" s="64">
        <v>52294.39</v>
      </c>
      <c r="AP167" s="64">
        <v>51552.639999999999</v>
      </c>
      <c r="AQ167" s="64">
        <v>3015.81</v>
      </c>
      <c r="AR167" s="57">
        <f t="shared" si="24"/>
        <v>49278.58</v>
      </c>
      <c r="AS167" s="1" t="s">
        <v>165</v>
      </c>
    </row>
    <row r="168" spans="1:45" x14ac:dyDescent="0.25">
      <c r="A168" s="37">
        <v>43709</v>
      </c>
      <c r="B168" s="1" t="s">
        <v>36</v>
      </c>
      <c r="C168" s="1" t="s">
        <v>2</v>
      </c>
      <c r="D168" s="1" t="s">
        <v>37</v>
      </c>
      <c r="E168" s="1" t="s">
        <v>38</v>
      </c>
      <c r="F168" s="1" t="s">
        <v>39</v>
      </c>
      <c r="G168" s="22">
        <v>43741</v>
      </c>
      <c r="H168" s="22">
        <v>43711</v>
      </c>
      <c r="I168" s="2"/>
      <c r="J168" s="2"/>
      <c r="K168" s="2"/>
      <c r="L168" s="2"/>
      <c r="M168" s="4"/>
      <c r="N168" s="1"/>
      <c r="O168" s="4">
        <v>306</v>
      </c>
      <c r="P168" s="4">
        <v>8259</v>
      </c>
      <c r="Q168" s="17">
        <v>65533</v>
      </c>
      <c r="R168" s="2"/>
      <c r="S168" s="2"/>
      <c r="T168" s="2"/>
      <c r="U168" s="2"/>
      <c r="V168" s="1"/>
      <c r="W168" s="1">
        <v>306</v>
      </c>
      <c r="X168" s="1">
        <v>0</v>
      </c>
      <c r="Y168" s="1">
        <v>0</v>
      </c>
      <c r="Z168" s="1">
        <v>8259</v>
      </c>
      <c r="AA168" s="4">
        <v>2.3039171000000001</v>
      </c>
      <c r="AB168" s="57">
        <f t="shared" si="21"/>
        <v>19028.051328900001</v>
      </c>
      <c r="AC168" s="1">
        <v>65533</v>
      </c>
      <c r="AD168" s="4">
        <v>0.63296810000000003</v>
      </c>
      <c r="AE168" s="57">
        <f>AD168*AC168-0.01</f>
        <v>41480.288497300004</v>
      </c>
      <c r="AF168" s="1">
        <v>306</v>
      </c>
      <c r="AG168" s="4">
        <v>15.880369</v>
      </c>
      <c r="AH168" s="57">
        <f t="shared" si="23"/>
        <v>4859.392914</v>
      </c>
      <c r="AI168" s="1">
        <v>380</v>
      </c>
      <c r="AJ168" s="1">
        <v>220</v>
      </c>
      <c r="AK168" s="1">
        <v>353</v>
      </c>
      <c r="AL168" s="1">
        <v>204</v>
      </c>
      <c r="AM168" s="1">
        <v>399</v>
      </c>
      <c r="AN168" s="1">
        <v>231</v>
      </c>
      <c r="AO168" s="64">
        <v>67856.320000000007</v>
      </c>
      <c r="AP168" s="64">
        <v>67114.570000000007</v>
      </c>
      <c r="AQ168" s="64">
        <v>3926.18</v>
      </c>
      <c r="AR168" s="57">
        <f t="shared" si="24"/>
        <v>63930.140000000007</v>
      </c>
      <c r="AS168" s="1" t="s">
        <v>166</v>
      </c>
    </row>
    <row r="169" spans="1:45" x14ac:dyDescent="0.25">
      <c r="A169" s="37">
        <v>43739</v>
      </c>
      <c r="B169" s="1" t="s">
        <v>36</v>
      </c>
      <c r="C169" s="1" t="s">
        <v>2</v>
      </c>
      <c r="D169" s="1" t="s">
        <v>37</v>
      </c>
      <c r="E169" s="1" t="s">
        <v>38</v>
      </c>
      <c r="F169" s="1" t="s">
        <v>39</v>
      </c>
      <c r="G169" s="22">
        <v>43772</v>
      </c>
      <c r="H169" s="22">
        <v>43741</v>
      </c>
      <c r="I169" s="2"/>
      <c r="J169" s="2"/>
      <c r="K169" s="2"/>
      <c r="L169" s="74"/>
      <c r="M169" s="4"/>
      <c r="N169" s="1"/>
      <c r="O169" s="4">
        <v>280</v>
      </c>
      <c r="P169" s="4">
        <v>7722</v>
      </c>
      <c r="Q169" s="17">
        <v>65692</v>
      </c>
      <c r="R169" s="2"/>
      <c r="S169" s="2"/>
      <c r="T169" s="2"/>
      <c r="U169" s="2"/>
      <c r="V169" s="1"/>
      <c r="W169" s="1">
        <v>280</v>
      </c>
      <c r="X169" s="1">
        <v>0</v>
      </c>
      <c r="Y169" s="1">
        <v>0</v>
      </c>
      <c r="Z169" s="1">
        <v>7722</v>
      </c>
      <c r="AA169" s="4">
        <v>2.2937528</v>
      </c>
      <c r="AB169" s="57">
        <f t="shared" si="21"/>
        <v>17712.359121599999</v>
      </c>
      <c r="AC169" s="1">
        <v>65692</v>
      </c>
      <c r="AD169" s="4">
        <v>0.58124220000000004</v>
      </c>
      <c r="AE169" s="57">
        <f t="shared" si="22"/>
        <v>38182.962602400003</v>
      </c>
      <c r="AF169" s="1">
        <v>280</v>
      </c>
      <c r="AG169" s="4">
        <v>16.548796100000001</v>
      </c>
      <c r="AH169" s="57">
        <f t="shared" si="23"/>
        <v>4633.6629080000002</v>
      </c>
      <c r="AI169" s="1">
        <v>380</v>
      </c>
      <c r="AJ169" s="1">
        <v>220</v>
      </c>
      <c r="AK169" s="1">
        <v>353</v>
      </c>
      <c r="AL169" s="1">
        <v>204</v>
      </c>
      <c r="AM169" s="1">
        <v>399</v>
      </c>
      <c r="AN169" s="1">
        <v>231</v>
      </c>
      <c r="AO169" s="64">
        <v>62230.55</v>
      </c>
      <c r="AP169" s="64">
        <v>61488.800000000003</v>
      </c>
      <c r="AQ169" s="64">
        <v>3597.07</v>
      </c>
      <c r="AR169" s="57">
        <f t="shared" si="24"/>
        <v>58633.48</v>
      </c>
      <c r="AS169" s="1" t="s">
        <v>167</v>
      </c>
    </row>
    <row r="170" spans="1:45" x14ac:dyDescent="0.25">
      <c r="A170" s="37">
        <v>43770</v>
      </c>
      <c r="B170" s="1" t="s">
        <v>36</v>
      </c>
      <c r="C170" s="1" t="s">
        <v>2</v>
      </c>
      <c r="D170" s="1" t="s">
        <v>37</v>
      </c>
      <c r="E170" s="1" t="s">
        <v>38</v>
      </c>
      <c r="F170" s="1" t="s">
        <v>39</v>
      </c>
      <c r="G170" s="22">
        <v>43802</v>
      </c>
      <c r="H170" s="22">
        <v>43772</v>
      </c>
      <c r="I170" s="1"/>
      <c r="J170" s="2"/>
      <c r="K170" s="2"/>
      <c r="L170" s="74"/>
      <c r="M170" s="4"/>
      <c r="N170" s="1"/>
      <c r="O170" s="4">
        <v>292</v>
      </c>
      <c r="P170" s="4">
        <v>6682</v>
      </c>
      <c r="Q170" s="17">
        <v>56535</v>
      </c>
      <c r="R170" s="2"/>
      <c r="S170" s="2"/>
      <c r="T170" s="2"/>
      <c r="U170" s="2"/>
      <c r="V170" s="1"/>
      <c r="W170" s="1">
        <v>292</v>
      </c>
      <c r="X170" s="1">
        <v>0</v>
      </c>
      <c r="Y170" s="1">
        <v>0</v>
      </c>
      <c r="Z170" s="1">
        <v>6682</v>
      </c>
      <c r="AA170" s="4">
        <v>2.326908</v>
      </c>
      <c r="AB170" s="57">
        <f>Z170*AA170-0.01</f>
        <v>15548.389256</v>
      </c>
      <c r="AC170" s="1">
        <v>56535</v>
      </c>
      <c r="AD170" s="4">
        <v>0.57163269999999999</v>
      </c>
      <c r="AE170" s="57">
        <f t="shared" si="22"/>
        <v>32317.254694499999</v>
      </c>
      <c r="AF170" s="1">
        <v>292</v>
      </c>
      <c r="AG170" s="4">
        <v>17.334652999999999</v>
      </c>
      <c r="AH170" s="57">
        <f>AG170*AF170-0.01</f>
        <v>5061.7086759999993</v>
      </c>
      <c r="AI170" s="1">
        <v>380</v>
      </c>
      <c r="AJ170" s="1">
        <v>220</v>
      </c>
      <c r="AK170" s="1">
        <v>353</v>
      </c>
      <c r="AL170" s="1">
        <v>204</v>
      </c>
      <c r="AM170" s="1">
        <v>399</v>
      </c>
      <c r="AN170" s="1">
        <v>231</v>
      </c>
      <c r="AO170" s="64">
        <v>55090.54</v>
      </c>
      <c r="AP170" s="64">
        <v>54348.79</v>
      </c>
      <c r="AQ170" s="64">
        <v>3179.38</v>
      </c>
      <c r="AR170" s="57">
        <f t="shared" si="24"/>
        <v>51911.16</v>
      </c>
      <c r="AS170" s="1" t="s">
        <v>168</v>
      </c>
    </row>
    <row r="171" spans="1:45" x14ac:dyDescent="0.25">
      <c r="A171" s="37">
        <v>43800</v>
      </c>
      <c r="B171" s="1" t="s">
        <v>36</v>
      </c>
      <c r="C171" s="1" t="s">
        <v>2</v>
      </c>
      <c r="D171" s="1" t="s">
        <v>37</v>
      </c>
      <c r="E171" s="1" t="s">
        <v>38</v>
      </c>
      <c r="F171" s="1" t="s">
        <v>39</v>
      </c>
      <c r="G171" s="22">
        <v>43833</v>
      </c>
      <c r="H171" s="22">
        <v>43802</v>
      </c>
      <c r="I171" s="1"/>
      <c r="J171" s="2"/>
      <c r="K171" s="2"/>
      <c r="L171" s="74"/>
      <c r="M171" s="4"/>
      <c r="N171" s="1"/>
      <c r="O171" s="4">
        <v>255</v>
      </c>
      <c r="P171" s="4">
        <v>6202</v>
      </c>
      <c r="Q171" s="17">
        <v>54825</v>
      </c>
      <c r="R171" s="2"/>
      <c r="S171" s="2"/>
      <c r="T171" s="2"/>
      <c r="U171" s="2"/>
      <c r="V171" s="1"/>
      <c r="W171" s="1">
        <v>255</v>
      </c>
      <c r="X171" s="1">
        <v>0</v>
      </c>
      <c r="Y171" s="1">
        <v>0</v>
      </c>
      <c r="Z171" s="1">
        <v>6202</v>
      </c>
      <c r="AA171" s="4">
        <v>2.3104216000000002</v>
      </c>
      <c r="AB171" s="57">
        <f t="shared" si="21"/>
        <v>14329.234763200002</v>
      </c>
      <c r="AC171" s="1">
        <v>54825</v>
      </c>
      <c r="AD171" s="4">
        <v>0.54338450000000005</v>
      </c>
      <c r="AE171" s="57">
        <f t="shared" si="22"/>
        <v>29791.055212500003</v>
      </c>
      <c r="AF171" s="1">
        <v>255</v>
      </c>
      <c r="AG171" s="4">
        <v>17.450810600000001</v>
      </c>
      <c r="AH171" s="57">
        <f>AG171*AF171-0.01</f>
        <v>4449.9467029999996</v>
      </c>
      <c r="AI171" s="1">
        <v>380</v>
      </c>
      <c r="AJ171" s="1">
        <v>220</v>
      </c>
      <c r="AK171" s="1">
        <v>353</v>
      </c>
      <c r="AL171" s="1">
        <v>204</v>
      </c>
      <c r="AM171" s="1">
        <v>399</v>
      </c>
      <c r="AN171" s="1">
        <v>231</v>
      </c>
      <c r="AO171" s="64">
        <v>49311.98</v>
      </c>
      <c r="AP171" s="64">
        <v>48570.23</v>
      </c>
      <c r="AQ171" s="64">
        <v>2841.34</v>
      </c>
      <c r="AR171" s="57">
        <f t="shared" si="24"/>
        <v>46470.64</v>
      </c>
      <c r="AS171" s="1"/>
    </row>
    <row r="172" spans="1:45" x14ac:dyDescent="0.25">
      <c r="A172" s="37">
        <v>43831</v>
      </c>
      <c r="B172" s="1" t="s">
        <v>36</v>
      </c>
      <c r="C172" s="1" t="s">
        <v>2</v>
      </c>
      <c r="D172" s="1" t="s">
        <v>37</v>
      </c>
      <c r="E172" s="1" t="s">
        <v>38</v>
      </c>
      <c r="F172" s="1" t="s">
        <v>39</v>
      </c>
      <c r="G172" s="22">
        <v>43864</v>
      </c>
      <c r="H172" s="22">
        <v>43833</v>
      </c>
      <c r="M172" s="4"/>
      <c r="N172" s="1"/>
      <c r="O172" s="4">
        <v>268</v>
      </c>
      <c r="P172" s="4">
        <v>7092</v>
      </c>
      <c r="Q172" s="17">
        <v>55305</v>
      </c>
      <c r="R172" s="1"/>
      <c r="S172" s="1"/>
      <c r="T172" s="1"/>
      <c r="U172" s="1"/>
      <c r="V172" s="1"/>
      <c r="W172" s="38">
        <v>302</v>
      </c>
      <c r="X172" s="1">
        <v>0</v>
      </c>
      <c r="Y172" s="1">
        <v>0</v>
      </c>
      <c r="Z172" s="1">
        <v>7092</v>
      </c>
      <c r="AA172" s="4">
        <v>2.2653131000000002</v>
      </c>
      <c r="AB172" s="57">
        <f t="shared" si="21"/>
        <v>16065.600505200002</v>
      </c>
      <c r="AC172" s="1">
        <v>55305</v>
      </c>
      <c r="AD172" s="4">
        <v>0.52970189999999995</v>
      </c>
      <c r="AE172" s="57">
        <f t="shared" si="22"/>
        <v>29295.163579499997</v>
      </c>
      <c r="AF172" s="38">
        <v>302</v>
      </c>
      <c r="AG172" s="4">
        <v>17.140454900000002</v>
      </c>
      <c r="AH172" s="57">
        <f>AG172*AF172-0.01</f>
        <v>5176.4073797999999</v>
      </c>
      <c r="AI172" s="1">
        <v>380</v>
      </c>
      <c r="AJ172" s="1">
        <v>220</v>
      </c>
      <c r="AK172" s="1">
        <v>353</v>
      </c>
      <c r="AL172" s="1">
        <v>204</v>
      </c>
      <c r="AM172" s="1">
        <v>399</v>
      </c>
      <c r="AN172" s="1">
        <v>231</v>
      </c>
      <c r="AO172" s="64">
        <v>51303.92</v>
      </c>
      <c r="AP172" s="64">
        <v>50537.17</v>
      </c>
      <c r="AQ172" s="64">
        <v>2956.41</v>
      </c>
      <c r="AR172" s="57">
        <f t="shared" si="24"/>
        <v>48347.509999999995</v>
      </c>
      <c r="AS172" s="38" t="s">
        <v>177</v>
      </c>
    </row>
    <row r="173" spans="1:45" x14ac:dyDescent="0.25">
      <c r="A173" s="37">
        <v>43862</v>
      </c>
      <c r="B173" s="1" t="s">
        <v>36</v>
      </c>
      <c r="C173" s="1" t="s">
        <v>2</v>
      </c>
      <c r="D173" s="1" t="s">
        <v>37</v>
      </c>
      <c r="E173" s="1" t="s">
        <v>38</v>
      </c>
      <c r="F173" s="1" t="s">
        <v>39</v>
      </c>
      <c r="G173" s="22">
        <v>43892</v>
      </c>
      <c r="H173" s="22">
        <v>43864</v>
      </c>
      <c r="M173" s="4"/>
      <c r="N173" s="1"/>
      <c r="O173" s="4">
        <v>266</v>
      </c>
      <c r="P173" s="4">
        <v>6903</v>
      </c>
      <c r="Q173" s="17">
        <v>51486</v>
      </c>
      <c r="R173" s="1"/>
      <c r="S173" s="1"/>
      <c r="T173" s="1"/>
      <c r="U173" s="1"/>
      <c r="V173" s="1"/>
      <c r="W173" s="38">
        <v>296</v>
      </c>
      <c r="X173" s="1">
        <v>0</v>
      </c>
      <c r="Y173" s="1">
        <v>0</v>
      </c>
      <c r="Z173" s="1">
        <v>6903</v>
      </c>
      <c r="AA173" s="4">
        <v>2.2486410999999999</v>
      </c>
      <c r="AB173" s="57">
        <f>Z173*AA173-0.01</f>
        <v>15522.3595133</v>
      </c>
      <c r="AC173" s="1">
        <v>51486</v>
      </c>
      <c r="AD173" s="4">
        <v>0.51278699999999999</v>
      </c>
      <c r="AE173" s="57">
        <f t="shared" si="22"/>
        <v>26401.351481999998</v>
      </c>
      <c r="AF173" s="38">
        <v>296</v>
      </c>
      <c r="AG173" s="4">
        <v>17.1428555</v>
      </c>
      <c r="AH173" s="57">
        <f>AG173*AF173-0.02</f>
        <v>5074.2652279999993</v>
      </c>
      <c r="AI173" s="1">
        <v>380</v>
      </c>
      <c r="AJ173" s="1">
        <v>220</v>
      </c>
      <c r="AK173" s="1">
        <v>353</v>
      </c>
      <c r="AL173" s="1">
        <v>204</v>
      </c>
      <c r="AM173" s="1">
        <v>399</v>
      </c>
      <c r="AN173" s="1">
        <v>231</v>
      </c>
      <c r="AO173" s="64">
        <v>47764.73</v>
      </c>
      <c r="AP173" s="64">
        <v>46997.98</v>
      </c>
      <c r="AQ173" s="64">
        <v>2749.35</v>
      </c>
      <c r="AR173" s="57">
        <f t="shared" si="24"/>
        <v>45015.380000000005</v>
      </c>
      <c r="AS173" s="38" t="s">
        <v>178</v>
      </c>
    </row>
    <row r="174" spans="1:45" x14ac:dyDescent="0.25">
      <c r="A174" s="37">
        <v>43891</v>
      </c>
      <c r="B174" s="1" t="s">
        <v>36</v>
      </c>
      <c r="C174" s="1" t="s">
        <v>2</v>
      </c>
      <c r="D174" s="1" t="s">
        <v>37</v>
      </c>
      <c r="E174" s="1" t="s">
        <v>38</v>
      </c>
      <c r="F174" s="1" t="s">
        <v>39</v>
      </c>
      <c r="G174" s="22">
        <v>43924</v>
      </c>
      <c r="H174" s="22">
        <v>43892</v>
      </c>
      <c r="M174" s="4"/>
      <c r="N174" s="1"/>
      <c r="O174" s="4">
        <v>230</v>
      </c>
      <c r="P174" s="4">
        <v>5927</v>
      </c>
      <c r="Q174" s="17">
        <v>47083</v>
      </c>
      <c r="R174" s="1"/>
      <c r="S174" s="1"/>
      <c r="T174" s="1"/>
      <c r="U174" s="1"/>
      <c r="V174" s="1"/>
      <c r="W174" s="1">
        <v>251</v>
      </c>
      <c r="X174" s="1">
        <v>0</v>
      </c>
      <c r="Y174" s="1">
        <v>0</v>
      </c>
      <c r="Z174" s="1">
        <v>5927</v>
      </c>
      <c r="AA174" s="4">
        <v>2.2433000000000001</v>
      </c>
      <c r="AB174" s="57">
        <f>Z174*AA174-0.01</f>
        <v>13296.0291</v>
      </c>
      <c r="AC174" s="1">
        <v>47083</v>
      </c>
      <c r="AD174" s="4">
        <v>0.51156900000000005</v>
      </c>
      <c r="AE174" s="57">
        <f t="shared" si="22"/>
        <v>24086.203227000002</v>
      </c>
      <c r="AF174" s="1">
        <v>251</v>
      </c>
      <c r="AG174" s="4">
        <v>17.1021371</v>
      </c>
      <c r="AH174" s="57">
        <f>AG174*AF174-0.01</f>
        <v>4292.6264120999995</v>
      </c>
      <c r="AI174" s="1">
        <v>380</v>
      </c>
      <c r="AJ174" s="1">
        <v>220</v>
      </c>
      <c r="AK174" s="1">
        <v>353</v>
      </c>
      <c r="AL174" s="1">
        <v>204</v>
      </c>
      <c r="AM174" s="1">
        <v>399</v>
      </c>
      <c r="AN174" s="1">
        <v>231</v>
      </c>
      <c r="AO174" s="64">
        <v>42441.61</v>
      </c>
      <c r="AP174" s="64">
        <v>41674.86</v>
      </c>
      <c r="AQ174" s="64">
        <v>2437.9499999999998</v>
      </c>
      <c r="AR174" s="57">
        <f t="shared" si="24"/>
        <v>40003.660000000003</v>
      </c>
      <c r="AS174" s="1"/>
    </row>
    <row r="175" spans="1:45" x14ac:dyDescent="0.25">
      <c r="A175" s="37">
        <v>43922</v>
      </c>
      <c r="B175" s="1" t="s">
        <v>36</v>
      </c>
      <c r="C175" s="1" t="s">
        <v>2</v>
      </c>
      <c r="D175" s="1" t="s">
        <v>37</v>
      </c>
      <c r="E175" s="1" t="s">
        <v>38</v>
      </c>
      <c r="F175" s="1" t="s">
        <v>39</v>
      </c>
      <c r="G175" s="22">
        <v>43954</v>
      </c>
      <c r="H175" s="22">
        <v>43924</v>
      </c>
      <c r="M175" s="4"/>
      <c r="N175" s="1"/>
      <c r="O175" s="4">
        <v>134</v>
      </c>
      <c r="P175" s="4">
        <v>2904</v>
      </c>
      <c r="Q175" s="17">
        <v>32116</v>
      </c>
      <c r="R175" s="1"/>
      <c r="S175" s="1"/>
      <c r="T175" s="1"/>
      <c r="U175" s="1"/>
      <c r="V175" s="1"/>
      <c r="W175" s="1">
        <v>251</v>
      </c>
      <c r="X175" s="1">
        <v>0</v>
      </c>
      <c r="Y175" s="1">
        <v>0</v>
      </c>
      <c r="Z175" s="1">
        <v>2904</v>
      </c>
      <c r="AA175" s="4">
        <v>2.2461245999999999</v>
      </c>
      <c r="AB175" s="57">
        <f t="shared" ref="AB175:AB176" si="25">Z175*AA175-0.01</f>
        <v>6522.7358383999999</v>
      </c>
      <c r="AC175" s="1">
        <v>32116</v>
      </c>
      <c r="AD175" s="4">
        <v>0.51221300000000003</v>
      </c>
      <c r="AE175" s="57">
        <f t="shared" si="22"/>
        <v>16450.232708</v>
      </c>
      <c r="AF175" s="1">
        <v>251</v>
      </c>
      <c r="AG175" s="4">
        <v>17.123669700000001</v>
      </c>
      <c r="AH175" s="57">
        <f>AG175*AF175</f>
        <v>4298.0410947</v>
      </c>
      <c r="AI175" s="1">
        <v>380</v>
      </c>
      <c r="AJ175" s="1">
        <v>220</v>
      </c>
      <c r="AK175" s="1">
        <v>353</v>
      </c>
      <c r="AL175" s="1">
        <v>204</v>
      </c>
      <c r="AM175" s="1">
        <v>399</v>
      </c>
      <c r="AN175" s="1">
        <v>231</v>
      </c>
      <c r="AO175" s="64">
        <v>28037.759999999998</v>
      </c>
      <c r="AP175" s="64">
        <v>27271.01</v>
      </c>
      <c r="AQ175" s="64">
        <v>1595.35</v>
      </c>
      <c r="AR175" s="57">
        <f t="shared" si="24"/>
        <v>26442.41</v>
      </c>
      <c r="AS175" s="1"/>
    </row>
    <row r="176" spans="1:45" x14ac:dyDescent="0.25">
      <c r="A176" s="37">
        <v>43952</v>
      </c>
      <c r="B176" s="1" t="s">
        <v>36</v>
      </c>
      <c r="C176" s="1" t="s">
        <v>2</v>
      </c>
      <c r="D176" s="1" t="s">
        <v>37</v>
      </c>
      <c r="E176" s="1" t="s">
        <v>38</v>
      </c>
      <c r="F176" s="1" t="s">
        <v>39</v>
      </c>
      <c r="G176" s="22">
        <v>43985</v>
      </c>
      <c r="H176" s="22">
        <v>43954</v>
      </c>
      <c r="M176" s="4"/>
      <c r="N176" s="1"/>
      <c r="O176" s="4">
        <v>88</v>
      </c>
      <c r="P176" s="4">
        <v>3233</v>
      </c>
      <c r="Q176" s="17">
        <v>30265</v>
      </c>
      <c r="R176" s="1"/>
      <c r="S176" s="1"/>
      <c r="T176" s="1"/>
      <c r="U176" s="1"/>
      <c r="V176" s="1"/>
      <c r="W176" s="1">
        <v>251</v>
      </c>
      <c r="X176" s="1">
        <v>0</v>
      </c>
      <c r="Y176" s="1">
        <v>0</v>
      </c>
      <c r="Z176" s="1">
        <v>3233</v>
      </c>
      <c r="AA176" s="4">
        <v>2.2483263</v>
      </c>
      <c r="AB176" s="57">
        <f t="shared" si="25"/>
        <v>7268.8289279000001</v>
      </c>
      <c r="AC176" s="1">
        <v>30265</v>
      </c>
      <c r="AD176" s="4">
        <v>0.51271509999999998</v>
      </c>
      <c r="AE176" s="57">
        <f t="shared" si="22"/>
        <v>15517.322501499999</v>
      </c>
      <c r="AF176" s="1">
        <v>251</v>
      </c>
      <c r="AG176" s="4">
        <v>17.140454900000002</v>
      </c>
      <c r="AH176" s="57">
        <f t="shared" ref="AH176:AH185" si="26">AG176*AF176</f>
        <v>4302.2541799000001</v>
      </c>
      <c r="AI176" s="1">
        <v>380</v>
      </c>
      <c r="AJ176" s="1">
        <v>220</v>
      </c>
      <c r="AK176" s="1">
        <v>353</v>
      </c>
      <c r="AL176" s="1">
        <v>204</v>
      </c>
      <c r="AM176" s="1">
        <v>399</v>
      </c>
      <c r="AN176" s="1">
        <v>231</v>
      </c>
      <c r="AO176" s="64">
        <v>27855.15</v>
      </c>
      <c r="AP176" s="64">
        <v>27088.400000000001</v>
      </c>
      <c r="AQ176" s="64">
        <v>1584.66</v>
      </c>
      <c r="AR176" s="57">
        <f t="shared" si="24"/>
        <v>26270.49</v>
      </c>
      <c r="AS176" s="1"/>
    </row>
    <row r="177" spans="1:45" x14ac:dyDescent="0.25">
      <c r="A177" s="37">
        <v>43983</v>
      </c>
      <c r="B177" s="1" t="s">
        <v>36</v>
      </c>
      <c r="C177" s="1" t="s">
        <v>2</v>
      </c>
      <c r="D177" s="1" t="s">
        <v>37</v>
      </c>
      <c r="E177" s="1" t="s">
        <v>38</v>
      </c>
      <c r="F177" s="1" t="s">
        <v>39</v>
      </c>
      <c r="G177" s="22">
        <v>44015</v>
      </c>
      <c r="H177" s="22">
        <v>43985</v>
      </c>
      <c r="M177" s="4"/>
      <c r="N177" s="1"/>
      <c r="O177" s="4">
        <v>133</v>
      </c>
      <c r="P177" s="4">
        <v>3117</v>
      </c>
      <c r="Q177" s="17">
        <v>29530</v>
      </c>
      <c r="R177" s="1"/>
      <c r="S177" s="1"/>
      <c r="T177" s="1"/>
      <c r="U177" s="1"/>
      <c r="V177" s="1"/>
      <c r="W177" s="1">
        <v>251</v>
      </c>
      <c r="X177" s="1">
        <v>0</v>
      </c>
      <c r="Y177" s="1">
        <v>0</v>
      </c>
      <c r="Z177" s="1">
        <v>3117</v>
      </c>
      <c r="AA177" s="4">
        <v>2.2330038999999999</v>
      </c>
      <c r="AB177" s="57">
        <f>Z177*AA177</f>
        <v>6960.2731562999998</v>
      </c>
      <c r="AC177" s="1">
        <v>29530</v>
      </c>
      <c r="AD177" s="4">
        <v>0.50922100000000003</v>
      </c>
      <c r="AE177" s="57">
        <f>AD177*AC177-0.01</f>
        <v>15037.28613</v>
      </c>
      <c r="AF177" s="1">
        <v>251</v>
      </c>
      <c r="AG177" s="4">
        <v>17.0236427</v>
      </c>
      <c r="AH177" s="57">
        <f t="shared" si="26"/>
        <v>4272.9343177000001</v>
      </c>
      <c r="AI177" s="1">
        <v>380</v>
      </c>
      <c r="AJ177" s="1">
        <v>220</v>
      </c>
      <c r="AK177" s="1">
        <v>353</v>
      </c>
      <c r="AL177" s="1">
        <v>204</v>
      </c>
      <c r="AM177" s="1">
        <v>399</v>
      </c>
      <c r="AN177" s="1">
        <v>231</v>
      </c>
      <c r="AO177" s="64">
        <v>27037.24</v>
      </c>
      <c r="AP177" s="64">
        <v>26270.49</v>
      </c>
      <c r="AQ177" s="64">
        <v>1536.8</v>
      </c>
      <c r="AR177" s="57">
        <f t="shared" si="24"/>
        <v>25500.440000000002</v>
      </c>
      <c r="AS177" s="1"/>
    </row>
    <row r="178" spans="1:45" x14ac:dyDescent="0.25">
      <c r="A178" s="37">
        <v>44013</v>
      </c>
      <c r="B178" s="1" t="s">
        <v>36</v>
      </c>
      <c r="C178" s="1" t="s">
        <v>2</v>
      </c>
      <c r="D178" s="1" t="s">
        <v>37</v>
      </c>
      <c r="E178" s="1" t="s">
        <v>38</v>
      </c>
      <c r="F178" s="1" t="s">
        <v>39</v>
      </c>
      <c r="G178" s="22">
        <v>44046</v>
      </c>
      <c r="H178" s="22">
        <v>44015</v>
      </c>
      <c r="M178" s="4"/>
      <c r="N178" s="1"/>
      <c r="O178" s="4">
        <v>92</v>
      </c>
      <c r="P178" s="4">
        <v>3024</v>
      </c>
      <c r="Q178" s="17">
        <v>28725</v>
      </c>
      <c r="R178" s="1"/>
      <c r="S178" s="1"/>
      <c r="T178" s="1"/>
      <c r="U178" s="1"/>
      <c r="V178" s="1"/>
      <c r="W178" s="1">
        <v>251</v>
      </c>
      <c r="X178" s="1">
        <v>0</v>
      </c>
      <c r="Y178" s="1">
        <v>0</v>
      </c>
      <c r="Z178" s="1">
        <v>3024</v>
      </c>
      <c r="AA178" s="4">
        <v>2.2274276</v>
      </c>
      <c r="AB178" s="57">
        <f>Z178*AA178</f>
        <v>6735.7410623999995</v>
      </c>
      <c r="AC178" s="1">
        <v>28725</v>
      </c>
      <c r="AD178" s="4">
        <v>0.5079494</v>
      </c>
      <c r="AE178" s="57">
        <f t="shared" ref="AE178:AE180" si="27">AD178*AC178-0.01</f>
        <v>14590.836514999999</v>
      </c>
      <c r="AF178" s="1">
        <v>251</v>
      </c>
      <c r="AG178" s="4">
        <v>16.9811309</v>
      </c>
      <c r="AH178" s="57">
        <f t="shared" si="26"/>
        <v>4262.2638558999997</v>
      </c>
      <c r="AI178" s="1">
        <v>380</v>
      </c>
      <c r="AJ178" s="1">
        <v>220</v>
      </c>
      <c r="AK178" s="1">
        <v>353</v>
      </c>
      <c r="AL178" s="1">
        <v>204</v>
      </c>
      <c r="AM178" s="1">
        <v>399</v>
      </c>
      <c r="AN178" s="1">
        <v>231</v>
      </c>
      <c r="AO178" s="64">
        <v>26355.59</v>
      </c>
      <c r="AP178" s="64">
        <v>25588.84</v>
      </c>
      <c r="AQ178" s="64">
        <v>1496.92</v>
      </c>
      <c r="AR178" s="57">
        <f t="shared" si="24"/>
        <v>24858.67</v>
      </c>
      <c r="AS178" s="1"/>
    </row>
    <row r="179" spans="1:45" x14ac:dyDescent="0.25">
      <c r="A179" s="37">
        <v>44044</v>
      </c>
      <c r="B179" s="1" t="s">
        <v>36</v>
      </c>
      <c r="C179" s="1" t="s">
        <v>2</v>
      </c>
      <c r="D179" s="1" t="s">
        <v>37</v>
      </c>
      <c r="E179" s="1" t="s">
        <v>38</v>
      </c>
      <c r="F179" s="1" t="s">
        <v>39</v>
      </c>
      <c r="G179" s="22">
        <v>44077</v>
      </c>
      <c r="H179" s="22">
        <v>44046</v>
      </c>
      <c r="M179" s="4"/>
      <c r="N179" s="1"/>
      <c r="O179" s="4">
        <v>122</v>
      </c>
      <c r="P179" s="4">
        <v>3636</v>
      </c>
      <c r="Q179" s="17">
        <v>32086</v>
      </c>
      <c r="R179" s="1"/>
      <c r="S179" s="1"/>
      <c r="T179" s="1"/>
      <c r="U179" s="1"/>
      <c r="V179" s="1"/>
      <c r="W179" s="1">
        <v>251</v>
      </c>
      <c r="X179" s="1">
        <v>0</v>
      </c>
      <c r="Y179" s="1">
        <v>0</v>
      </c>
      <c r="Z179" s="1">
        <v>3636</v>
      </c>
      <c r="AA179" s="4">
        <v>2.2243415</v>
      </c>
      <c r="AB179" s="57">
        <f>Z179*AA179-0.01</f>
        <v>8087.695694</v>
      </c>
      <c r="AC179" s="1">
        <v>32086</v>
      </c>
      <c r="AD179" s="4">
        <v>0.50724550000000002</v>
      </c>
      <c r="AE179" s="57">
        <f t="shared" si="27"/>
        <v>16275.469113000001</v>
      </c>
      <c r="AF179" s="1">
        <v>251</v>
      </c>
      <c r="AG179" s="4">
        <v>16.957603899999999</v>
      </c>
      <c r="AH179" s="57">
        <f>AG179*AF179-0.01</f>
        <v>4256.3485788999997</v>
      </c>
      <c r="AI179" s="1">
        <v>380</v>
      </c>
      <c r="AJ179" s="1">
        <v>220</v>
      </c>
      <c r="AK179" s="1">
        <v>353</v>
      </c>
      <c r="AL179" s="1">
        <v>204</v>
      </c>
      <c r="AM179" s="1">
        <v>399</v>
      </c>
      <c r="AN179" s="1">
        <v>231</v>
      </c>
      <c r="AO179" s="64">
        <v>29386.27</v>
      </c>
      <c r="AP179" s="64">
        <v>28619.52</v>
      </c>
      <c r="AQ179" s="64">
        <v>1674.22</v>
      </c>
      <c r="AR179" s="57">
        <f t="shared" si="24"/>
        <v>27712.05</v>
      </c>
      <c r="AS179" s="1"/>
    </row>
    <row r="180" spans="1:45" x14ac:dyDescent="0.25">
      <c r="A180" s="37">
        <v>44075</v>
      </c>
      <c r="B180" s="1" t="s">
        <v>36</v>
      </c>
      <c r="C180" s="1" t="s">
        <v>2</v>
      </c>
      <c r="D180" s="1" t="s">
        <v>37</v>
      </c>
      <c r="E180" s="1" t="s">
        <v>38</v>
      </c>
      <c r="F180" s="1" t="s">
        <v>39</v>
      </c>
      <c r="G180" s="22">
        <v>44107</v>
      </c>
      <c r="H180" s="22">
        <v>44077</v>
      </c>
      <c r="M180" s="4"/>
      <c r="N180" s="1"/>
      <c r="O180" s="4">
        <v>131</v>
      </c>
      <c r="P180" s="4">
        <v>3886</v>
      </c>
      <c r="Q180" s="17">
        <v>35811</v>
      </c>
      <c r="R180" s="1"/>
      <c r="S180" s="1"/>
      <c r="T180" s="1"/>
      <c r="U180" s="1"/>
      <c r="V180" s="1"/>
      <c r="W180" s="1">
        <v>251</v>
      </c>
      <c r="X180" s="1">
        <v>0</v>
      </c>
      <c r="Y180" s="1">
        <v>0</v>
      </c>
      <c r="Z180" s="1">
        <v>3886</v>
      </c>
      <c r="AA180" s="4">
        <v>2.2151350000000001</v>
      </c>
      <c r="AB180" s="57">
        <f t="shared" ref="AB180:AB181" si="28">Z180*AA180</f>
        <v>8608.0146100000002</v>
      </c>
      <c r="AC180" s="1">
        <v>35811</v>
      </c>
      <c r="AD180" s="4">
        <v>0.50514610000000004</v>
      </c>
      <c r="AE180" s="57">
        <f t="shared" si="27"/>
        <v>18089.776987100002</v>
      </c>
      <c r="AF180" s="1">
        <v>251</v>
      </c>
      <c r="AG180" s="4">
        <v>16.8874165</v>
      </c>
      <c r="AH180" s="57">
        <f t="shared" si="26"/>
        <v>4238.7415415000005</v>
      </c>
      <c r="AI180" s="1">
        <v>380</v>
      </c>
      <c r="AJ180" s="1">
        <v>220</v>
      </c>
      <c r="AK180" s="1">
        <v>353</v>
      </c>
      <c r="AL180" s="1">
        <v>204</v>
      </c>
      <c r="AM180" s="1">
        <v>399</v>
      </c>
      <c r="AN180" s="1">
        <v>231</v>
      </c>
      <c r="AO180" s="64">
        <v>31703.279999999999</v>
      </c>
      <c r="AP180" s="64">
        <v>30936.53</v>
      </c>
      <c r="AQ180" s="64">
        <v>1809.76</v>
      </c>
      <c r="AR180" s="57">
        <f t="shared" si="24"/>
        <v>29893.52</v>
      </c>
      <c r="AS180" s="1"/>
    </row>
    <row r="181" spans="1:45" x14ac:dyDescent="0.25">
      <c r="A181" s="77">
        <v>44105</v>
      </c>
      <c r="B181" s="78" t="s">
        <v>36</v>
      </c>
      <c r="C181" s="78" t="s">
        <v>2</v>
      </c>
      <c r="D181" s="78" t="s">
        <v>37</v>
      </c>
      <c r="E181" s="78" t="s">
        <v>38</v>
      </c>
      <c r="F181" s="78" t="s">
        <v>39</v>
      </c>
      <c r="G181" s="79">
        <v>44137</v>
      </c>
      <c r="H181" s="79">
        <v>44107</v>
      </c>
      <c r="M181" s="80"/>
      <c r="N181" s="78"/>
      <c r="O181" s="80">
        <v>162</v>
      </c>
      <c r="P181" s="80">
        <v>3652</v>
      </c>
      <c r="Q181" s="81">
        <v>37199</v>
      </c>
      <c r="R181" s="78"/>
      <c r="S181" s="78"/>
      <c r="T181" s="78"/>
      <c r="U181" s="78"/>
      <c r="V181" s="78"/>
      <c r="W181" s="78">
        <v>251</v>
      </c>
      <c r="X181" s="78">
        <v>0</v>
      </c>
      <c r="Y181" s="1">
        <v>0</v>
      </c>
      <c r="Z181" s="1">
        <v>3652</v>
      </c>
      <c r="AA181" s="4">
        <v>2.2694420000000002</v>
      </c>
      <c r="AB181" s="57">
        <f t="shared" si="28"/>
        <v>8288.0021840000009</v>
      </c>
      <c r="AC181" s="1">
        <v>37199</v>
      </c>
      <c r="AD181" s="4">
        <v>0.49556309999999998</v>
      </c>
      <c r="AE181" s="57">
        <f>AD181*AC181</f>
        <v>18434.451756899998</v>
      </c>
      <c r="AF181" s="1">
        <v>251</v>
      </c>
      <c r="AG181" s="4">
        <v>19.067701199999998</v>
      </c>
      <c r="AH181" s="57">
        <f t="shared" si="26"/>
        <v>4785.9930011999995</v>
      </c>
      <c r="AI181" s="1">
        <v>380</v>
      </c>
      <c r="AJ181" s="1">
        <v>220</v>
      </c>
      <c r="AK181" s="1">
        <v>353</v>
      </c>
      <c r="AL181" s="1">
        <v>204</v>
      </c>
      <c r="AM181" s="1">
        <v>399</v>
      </c>
      <c r="AN181" s="1">
        <v>231</v>
      </c>
      <c r="AO181" s="64">
        <v>32275.19</v>
      </c>
      <c r="AP181" s="64">
        <v>31509.439999999999</v>
      </c>
      <c r="AQ181" s="64">
        <v>1843.23</v>
      </c>
      <c r="AR181" s="57">
        <f t="shared" si="24"/>
        <v>30431.96</v>
      </c>
      <c r="AS181" s="1"/>
    </row>
    <row r="182" spans="1:45" x14ac:dyDescent="0.25">
      <c r="A182" s="37">
        <v>44136</v>
      </c>
      <c r="B182" s="1" t="s">
        <v>36</v>
      </c>
      <c r="C182" s="1" t="s">
        <v>2</v>
      </c>
      <c r="D182" s="1" t="s">
        <v>37</v>
      </c>
      <c r="E182" s="1" t="s">
        <v>38</v>
      </c>
      <c r="F182" s="1" t="s">
        <v>39</v>
      </c>
      <c r="G182" s="22">
        <v>44168</v>
      </c>
      <c r="H182" s="22">
        <v>44137</v>
      </c>
      <c r="I182" s="1"/>
      <c r="J182" s="2"/>
      <c r="K182" s="2"/>
      <c r="L182" s="2"/>
      <c r="M182" s="4"/>
      <c r="N182" s="1"/>
      <c r="O182" s="4">
        <v>149</v>
      </c>
      <c r="P182" s="4">
        <v>4161</v>
      </c>
      <c r="Q182" s="17">
        <v>35495</v>
      </c>
      <c r="R182" s="1"/>
      <c r="S182" s="1"/>
      <c r="T182" s="1"/>
      <c r="U182" s="1"/>
      <c r="V182" s="1"/>
      <c r="W182" s="1">
        <v>251</v>
      </c>
      <c r="X182" s="1">
        <v>0</v>
      </c>
      <c r="Y182" s="76">
        <v>0</v>
      </c>
      <c r="Z182" s="1">
        <v>4161</v>
      </c>
      <c r="AA182" s="4">
        <v>2.3571968000000001</v>
      </c>
      <c r="AB182" s="57">
        <f>Z182*AA182-0.01</f>
        <v>9808.2858847999996</v>
      </c>
      <c r="AC182" s="1">
        <v>35495</v>
      </c>
      <c r="AD182" s="4">
        <v>0.48875590000000002</v>
      </c>
      <c r="AE182" s="57">
        <f>AD182*AC182</f>
        <v>17348.390670500001</v>
      </c>
      <c r="AF182" s="1">
        <v>251</v>
      </c>
      <c r="AG182" s="4">
        <v>22.352611700000001</v>
      </c>
      <c r="AH182" s="57">
        <f>AG182*AF182-0.01</f>
        <v>5610.4955367000002</v>
      </c>
      <c r="AI182" s="1">
        <v>380</v>
      </c>
      <c r="AJ182" s="1">
        <v>220</v>
      </c>
      <c r="AK182" s="1">
        <v>353</v>
      </c>
      <c r="AL182" s="1">
        <v>204</v>
      </c>
      <c r="AM182" s="1">
        <v>399</v>
      </c>
      <c r="AN182" s="1">
        <v>231</v>
      </c>
      <c r="AO182" s="64">
        <v>33533.93</v>
      </c>
      <c r="AP182" s="64">
        <v>32767.18</v>
      </c>
      <c r="AQ182" s="64">
        <v>2118.84</v>
      </c>
      <c r="AR182" s="57">
        <f t="shared" si="24"/>
        <v>31415.09</v>
      </c>
      <c r="AS182" s="1"/>
    </row>
    <row r="183" spans="1:45" x14ac:dyDescent="0.25">
      <c r="A183" s="37">
        <v>44166</v>
      </c>
      <c r="B183" s="1" t="s">
        <v>36</v>
      </c>
      <c r="C183" s="1" t="s">
        <v>2</v>
      </c>
      <c r="D183" s="1" t="s">
        <v>37</v>
      </c>
      <c r="E183" s="1" t="s">
        <v>38</v>
      </c>
      <c r="F183" s="1" t="s">
        <v>39</v>
      </c>
      <c r="G183" s="22">
        <v>44197</v>
      </c>
      <c r="H183" s="22">
        <v>44168</v>
      </c>
      <c r="I183" s="1"/>
      <c r="J183" s="2"/>
      <c r="K183" s="2"/>
      <c r="L183" s="2"/>
      <c r="M183" s="4"/>
      <c r="N183" s="1"/>
      <c r="O183" s="4">
        <v>152</v>
      </c>
      <c r="P183" s="4">
        <v>3774</v>
      </c>
      <c r="Q183" s="17">
        <v>33447</v>
      </c>
      <c r="R183" s="1"/>
      <c r="S183" s="1"/>
      <c r="T183" s="1"/>
      <c r="U183" s="1"/>
      <c r="V183" s="1"/>
      <c r="W183" s="1">
        <v>268</v>
      </c>
      <c r="X183" s="1">
        <v>0</v>
      </c>
      <c r="Y183" s="76">
        <v>0</v>
      </c>
      <c r="Z183" s="1">
        <v>3774</v>
      </c>
      <c r="AA183" s="4">
        <v>2.3648927999999998</v>
      </c>
      <c r="AB183" s="57">
        <f>Z183*AA183-0.01</f>
        <v>8925.0954271999999</v>
      </c>
      <c r="AC183" s="1">
        <v>33447</v>
      </c>
      <c r="AD183" s="4">
        <v>0.5492129</v>
      </c>
      <c r="AE183" s="57">
        <f>AD183*AC183</f>
        <v>18369.523866300002</v>
      </c>
      <c r="AF183" s="1">
        <v>268</v>
      </c>
      <c r="AG183" s="4">
        <v>21.721420200000001</v>
      </c>
      <c r="AH183" s="57">
        <f t="shared" si="26"/>
        <v>5821.3406136000003</v>
      </c>
      <c r="AI183" s="1">
        <v>380</v>
      </c>
      <c r="AJ183" s="1">
        <v>220</v>
      </c>
      <c r="AK183" s="1">
        <v>353</v>
      </c>
      <c r="AL183" s="1">
        <v>204</v>
      </c>
      <c r="AM183" s="1">
        <v>399</v>
      </c>
      <c r="AN183" s="1">
        <v>231</v>
      </c>
      <c r="AO183" s="64">
        <v>33882.71</v>
      </c>
      <c r="AP183" s="64">
        <v>33115.96</v>
      </c>
      <c r="AQ183" s="64">
        <v>2146.8200000000002</v>
      </c>
      <c r="AR183" s="57">
        <f t="shared" si="24"/>
        <v>31735.89</v>
      </c>
      <c r="AS183" s="1" t="s">
        <v>179</v>
      </c>
    </row>
    <row r="184" spans="1:45" x14ac:dyDescent="0.25">
      <c r="A184" s="37">
        <v>44197</v>
      </c>
      <c r="B184" s="1"/>
      <c r="C184" s="1"/>
      <c r="D184" s="1"/>
      <c r="E184" s="1"/>
      <c r="F184" s="1"/>
      <c r="G184" s="22">
        <v>44228</v>
      </c>
      <c r="H184" s="22">
        <v>44197</v>
      </c>
      <c r="I184" s="1"/>
      <c r="J184" s="2"/>
      <c r="K184" s="2"/>
      <c r="L184" s="2"/>
      <c r="M184" s="4"/>
      <c r="N184" s="1"/>
      <c r="O184" s="4">
        <v>1</v>
      </c>
      <c r="P184" s="4">
        <v>4305</v>
      </c>
      <c r="Q184" s="17">
        <v>39137</v>
      </c>
      <c r="R184" s="1"/>
      <c r="S184" s="1"/>
      <c r="T184" s="1"/>
      <c r="U184" s="1"/>
      <c r="V184" s="1"/>
      <c r="W184" s="1">
        <v>251</v>
      </c>
      <c r="X184" s="1">
        <v>0</v>
      </c>
      <c r="Y184" s="1">
        <v>27</v>
      </c>
      <c r="Z184" s="1">
        <v>4305</v>
      </c>
      <c r="AA184" s="4">
        <v>2.2959893999999998</v>
      </c>
      <c r="AB184" s="57">
        <f>Z184*AA184</f>
        <v>9884.2343669999991</v>
      </c>
      <c r="AC184" s="1">
        <v>39137</v>
      </c>
      <c r="AD184" s="4">
        <v>0.48399930000000002</v>
      </c>
      <c r="AE184" s="57">
        <f t="shared" ref="AE184" si="29">AD184*AC184</f>
        <v>18942.2806041</v>
      </c>
      <c r="AF184" s="1">
        <v>251</v>
      </c>
      <c r="AG184" s="4">
        <v>21.6772773</v>
      </c>
      <c r="AH184" s="57">
        <f t="shared" si="26"/>
        <v>5440.9966022999997</v>
      </c>
      <c r="AI184" s="1">
        <v>380</v>
      </c>
      <c r="AJ184" s="1">
        <v>220</v>
      </c>
      <c r="AK184" s="1">
        <v>353</v>
      </c>
      <c r="AL184" s="1">
        <v>204</v>
      </c>
      <c r="AM184" s="1">
        <v>399</v>
      </c>
      <c r="AN184" s="1">
        <v>231</v>
      </c>
      <c r="AO184" s="64">
        <v>35043.129999999997</v>
      </c>
      <c r="AP184" s="64">
        <v>34276.379999999997</v>
      </c>
      <c r="AQ184" s="64">
        <v>2201.02</v>
      </c>
      <c r="AR184" s="57">
        <f t="shared" si="24"/>
        <v>32842.11</v>
      </c>
      <c r="AS184" s="1" t="s">
        <v>180</v>
      </c>
    </row>
    <row r="185" spans="1:45" x14ac:dyDescent="0.25">
      <c r="A185" s="37">
        <v>44228</v>
      </c>
      <c r="B185" s="1"/>
      <c r="C185" s="1"/>
      <c r="D185" s="1"/>
      <c r="E185" s="1"/>
      <c r="F185" s="1"/>
      <c r="G185" s="22">
        <v>44256</v>
      </c>
      <c r="H185" s="22">
        <v>44228</v>
      </c>
      <c r="I185" s="1"/>
      <c r="J185" s="2"/>
      <c r="K185" s="2"/>
      <c r="L185" s="2"/>
      <c r="M185" s="4"/>
      <c r="N185" s="1"/>
      <c r="O185" s="4">
        <v>152</v>
      </c>
      <c r="P185" s="4">
        <v>3258</v>
      </c>
      <c r="Q185" s="17">
        <v>28473</v>
      </c>
      <c r="R185" s="1"/>
      <c r="S185" s="1"/>
      <c r="T185" s="1"/>
      <c r="U185" s="1"/>
      <c r="V185" s="1"/>
      <c r="W185" s="1">
        <v>251</v>
      </c>
      <c r="X185" s="1">
        <v>0</v>
      </c>
      <c r="Y185" s="1">
        <v>0</v>
      </c>
      <c r="Z185" s="1">
        <v>3258</v>
      </c>
      <c r="AA185" s="4">
        <v>2.3307243999999998</v>
      </c>
      <c r="AB185" s="57">
        <f>Z185*AA185</f>
        <v>7593.5000951999991</v>
      </c>
      <c r="AC185" s="1">
        <v>28473</v>
      </c>
      <c r="AD185" s="4">
        <v>0.49132150000000002</v>
      </c>
      <c r="AE185" s="57">
        <f>AD185*AC185-0.01</f>
        <v>13989.387069500001</v>
      </c>
      <c r="AF185" s="1">
        <v>251</v>
      </c>
      <c r="AG185" s="4">
        <v>22.005223900000001</v>
      </c>
      <c r="AH185" s="57">
        <f t="shared" si="26"/>
        <v>5523.3111988999999</v>
      </c>
      <c r="AI185" s="1">
        <v>380</v>
      </c>
      <c r="AJ185" s="1">
        <v>220</v>
      </c>
      <c r="AK185" s="1">
        <v>353</v>
      </c>
      <c r="AL185" s="1">
        <v>204</v>
      </c>
      <c r="AM185" s="1">
        <v>399</v>
      </c>
      <c r="AN185" s="1">
        <v>231</v>
      </c>
      <c r="AO185" s="64">
        <v>27872.95</v>
      </c>
      <c r="AP185" s="64">
        <v>27106.2</v>
      </c>
      <c r="AQ185" s="64">
        <v>1784.53</v>
      </c>
      <c r="AR185" s="57">
        <f t="shared" si="24"/>
        <v>26088.420000000002</v>
      </c>
      <c r="AS185" s="1" t="s">
        <v>181</v>
      </c>
    </row>
    <row r="186" spans="1:45" x14ac:dyDescent="0.25">
      <c r="A186" s="37">
        <v>44256</v>
      </c>
      <c r="B186" s="1"/>
      <c r="C186" s="1"/>
      <c r="D186" s="1"/>
      <c r="E186" s="1"/>
      <c r="F186" s="1"/>
      <c r="G186" s="22">
        <v>44287</v>
      </c>
      <c r="H186" s="22">
        <v>44256</v>
      </c>
      <c r="I186" s="1"/>
      <c r="J186" s="2"/>
      <c r="K186" s="2"/>
      <c r="L186" s="2"/>
      <c r="M186" s="4"/>
      <c r="N186" s="1"/>
      <c r="O186" s="4">
        <v>115</v>
      </c>
      <c r="P186" s="4">
        <v>3908</v>
      </c>
      <c r="Q186" s="17">
        <v>33909</v>
      </c>
      <c r="R186" s="1"/>
      <c r="S186" s="1"/>
      <c r="T186" s="1"/>
      <c r="U186" s="1"/>
      <c r="V186" s="1"/>
      <c r="W186" s="1">
        <v>251</v>
      </c>
      <c r="X186" s="1">
        <v>0</v>
      </c>
      <c r="Y186" s="1">
        <v>0</v>
      </c>
      <c r="Z186" s="1">
        <v>3908</v>
      </c>
      <c r="AA186" s="4">
        <v>2.3132267</v>
      </c>
      <c r="AB186" s="57">
        <f>Z186*AA186-0.01</f>
        <v>9040.0799435999998</v>
      </c>
      <c r="AC186" s="1">
        <v>33909</v>
      </c>
      <c r="AD186" s="4">
        <v>0.48763299999999998</v>
      </c>
      <c r="AE186" s="57">
        <f>AD186*AC186-0.01</f>
        <v>16535.137397000002</v>
      </c>
      <c r="AF186" s="1">
        <v>251</v>
      </c>
      <c r="AG186" s="4">
        <v>21.8400207</v>
      </c>
      <c r="AH186" s="57">
        <f t="shared" ref="AH186:AH196" si="30">AG186*AF186-0.01</f>
        <v>5481.8351956999995</v>
      </c>
      <c r="AI186" s="1">
        <v>380</v>
      </c>
      <c r="AJ186" s="1">
        <v>220</v>
      </c>
      <c r="AK186" s="1">
        <v>353</v>
      </c>
      <c r="AL186" s="1">
        <v>204</v>
      </c>
      <c r="AM186" s="1">
        <v>399</v>
      </c>
      <c r="AN186" s="1">
        <v>231</v>
      </c>
      <c r="AO186" s="64">
        <v>31823.81</v>
      </c>
      <c r="AP186" s="64">
        <v>31057.06</v>
      </c>
      <c r="AQ186" s="64">
        <v>2014.17</v>
      </c>
      <c r="AR186" s="57">
        <f t="shared" si="24"/>
        <v>29809.64</v>
      </c>
      <c r="AS186" s="1" t="s">
        <v>182</v>
      </c>
    </row>
    <row r="187" spans="1:45" x14ac:dyDescent="0.25">
      <c r="A187" s="37">
        <v>44287</v>
      </c>
      <c r="B187" s="1"/>
      <c r="C187" s="1"/>
      <c r="D187" s="1"/>
      <c r="E187" s="1"/>
      <c r="F187" s="1"/>
      <c r="G187" s="22">
        <v>44317</v>
      </c>
      <c r="H187" s="22">
        <v>44287</v>
      </c>
      <c r="I187" s="1"/>
      <c r="J187" s="2"/>
      <c r="K187" s="2"/>
      <c r="L187" s="2"/>
      <c r="M187" s="4"/>
      <c r="N187" s="1"/>
      <c r="O187" s="4">
        <v>98</v>
      </c>
      <c r="P187" s="4">
        <v>3016</v>
      </c>
      <c r="Q187" s="17">
        <v>29412</v>
      </c>
      <c r="R187" s="1"/>
      <c r="S187" s="1"/>
      <c r="T187" s="1"/>
      <c r="U187" s="1"/>
      <c r="V187" s="1"/>
      <c r="W187" s="1">
        <v>251</v>
      </c>
      <c r="X187" s="1">
        <v>0</v>
      </c>
      <c r="Y187" s="1">
        <v>0</v>
      </c>
      <c r="Z187" s="1">
        <v>3016</v>
      </c>
      <c r="AA187" s="4">
        <v>2.2827299000000001</v>
      </c>
      <c r="AB187" s="57">
        <f>Z187*AA187-0</f>
        <v>6884.7133784000007</v>
      </c>
      <c r="AC187" s="1">
        <v>29412</v>
      </c>
      <c r="AD187" s="4">
        <v>0.48220499999999999</v>
      </c>
      <c r="AE187" s="57">
        <f>AD187*AC187-0</f>
        <v>14182.61346</v>
      </c>
      <c r="AF187" s="1">
        <v>251</v>
      </c>
      <c r="AG187" s="4">
        <v>21.540116699999999</v>
      </c>
      <c r="AH187" s="57">
        <f t="shared" si="30"/>
        <v>5406.5592916999994</v>
      </c>
      <c r="AI187" s="1">
        <v>380</v>
      </c>
      <c r="AJ187" s="1">
        <v>220</v>
      </c>
      <c r="AK187" s="1">
        <v>353</v>
      </c>
      <c r="AL187" s="1">
        <v>204</v>
      </c>
      <c r="AM187" s="1">
        <v>399</v>
      </c>
      <c r="AN187" s="1">
        <v>231</v>
      </c>
      <c r="AO187" s="64">
        <v>30704.82</v>
      </c>
      <c r="AP187" s="64">
        <v>29822.52</v>
      </c>
      <c r="AQ187" s="64">
        <v>1939.23</v>
      </c>
      <c r="AR187" s="57">
        <f t="shared" si="24"/>
        <v>28765.59</v>
      </c>
      <c r="AS187" s="1" t="s">
        <v>183</v>
      </c>
    </row>
    <row r="188" spans="1:45" x14ac:dyDescent="0.25">
      <c r="A188" s="37">
        <v>44317</v>
      </c>
      <c r="B188" s="1"/>
      <c r="C188" s="1"/>
      <c r="D188" s="1"/>
      <c r="E188" s="1"/>
      <c r="F188" s="1"/>
      <c r="G188" s="22">
        <v>44348</v>
      </c>
      <c r="H188" s="22">
        <v>44317</v>
      </c>
      <c r="I188" s="1"/>
      <c r="J188" s="2"/>
      <c r="K188" s="2"/>
      <c r="L188" s="2"/>
      <c r="M188" s="4"/>
      <c r="N188" s="1"/>
      <c r="O188" s="4">
        <v>102</v>
      </c>
      <c r="P188" s="4">
        <v>3204</v>
      </c>
      <c r="Q188" s="17">
        <v>29713</v>
      </c>
      <c r="R188" s="1"/>
      <c r="S188" s="1"/>
      <c r="T188" s="1"/>
      <c r="U188" s="1"/>
      <c r="V188" s="1"/>
      <c r="W188" s="1">
        <v>251</v>
      </c>
      <c r="X188" s="1">
        <v>0</v>
      </c>
      <c r="Y188" s="1">
        <v>0</v>
      </c>
      <c r="Z188" s="1">
        <v>3204</v>
      </c>
      <c r="AA188" s="4">
        <v>2.34599</v>
      </c>
      <c r="AB188" s="57">
        <f>Z188*AA188-0</f>
        <v>7516.5519599999998</v>
      </c>
      <c r="AC188" s="1">
        <v>29713</v>
      </c>
      <c r="AD188" s="4">
        <v>0.52561429999999998</v>
      </c>
      <c r="AE188" s="57">
        <f>AD188*AC188-0.01</f>
        <v>15617.567695899999</v>
      </c>
      <c r="AF188" s="1">
        <v>251</v>
      </c>
      <c r="AG188" s="4">
        <v>21.777595099999999</v>
      </c>
      <c r="AH188" s="57">
        <f t="shared" si="30"/>
        <v>5466.1663700999998</v>
      </c>
      <c r="AI188" s="1">
        <v>380</v>
      </c>
      <c r="AJ188" s="1">
        <v>220</v>
      </c>
      <c r="AK188" s="1">
        <v>353</v>
      </c>
      <c r="AL188" s="1">
        <v>204</v>
      </c>
      <c r="AM188" s="1">
        <v>399</v>
      </c>
      <c r="AN188" s="1">
        <v>231</v>
      </c>
      <c r="AO188" s="64">
        <v>30074.06</v>
      </c>
      <c r="AP188" s="64">
        <v>29230.65</v>
      </c>
      <c r="AQ188" s="64">
        <v>1906.74</v>
      </c>
      <c r="AR188" s="57">
        <f t="shared" si="24"/>
        <v>28167.32</v>
      </c>
      <c r="AS188" s="1" t="s">
        <v>184</v>
      </c>
    </row>
    <row r="189" spans="1:45" x14ac:dyDescent="0.25">
      <c r="A189" s="37">
        <v>44348</v>
      </c>
      <c r="B189" s="1"/>
      <c r="C189" s="1"/>
      <c r="D189" s="1"/>
      <c r="E189" s="1"/>
      <c r="F189" s="1"/>
      <c r="G189" s="22">
        <v>44378</v>
      </c>
      <c r="H189" s="22">
        <v>44348</v>
      </c>
      <c r="I189" s="1"/>
      <c r="J189" s="2"/>
      <c r="K189" s="2"/>
      <c r="L189" s="2"/>
      <c r="M189" s="4"/>
      <c r="N189" s="1"/>
      <c r="O189" s="16">
        <v>92</v>
      </c>
      <c r="P189" s="16">
        <v>3187</v>
      </c>
      <c r="Q189" s="18">
        <v>28609</v>
      </c>
      <c r="W189" s="75">
        <v>251</v>
      </c>
      <c r="X189" s="75">
        <v>0</v>
      </c>
      <c r="Y189" s="1">
        <v>0</v>
      </c>
      <c r="Z189" s="1">
        <v>3187</v>
      </c>
      <c r="AA189" s="4">
        <v>2.4127160000000001</v>
      </c>
      <c r="AB189" s="57">
        <f>Z189*AA189-0.01</f>
        <v>7689.3158919999996</v>
      </c>
      <c r="AC189" s="1">
        <v>28609</v>
      </c>
      <c r="AD189" s="4">
        <v>0.56211420000000001</v>
      </c>
      <c r="AE189" s="57">
        <f>AD189*AC189-0.01</f>
        <v>16081.515147800001</v>
      </c>
      <c r="AF189" s="1">
        <v>251</v>
      </c>
      <c r="AG189" s="4">
        <v>22.139199399999999</v>
      </c>
      <c r="AH189" s="57">
        <f t="shared" si="30"/>
        <v>5556.9290493999997</v>
      </c>
      <c r="AI189" s="1">
        <v>380</v>
      </c>
      <c r="AJ189" s="1">
        <v>220</v>
      </c>
      <c r="AK189" s="1">
        <v>353</v>
      </c>
      <c r="AL189" s="1">
        <v>204</v>
      </c>
      <c r="AM189" s="1">
        <v>399</v>
      </c>
      <c r="AN189" s="1">
        <v>231</v>
      </c>
      <c r="AO189" s="64">
        <v>30094.52</v>
      </c>
      <c r="AP189" s="64">
        <v>29327.77</v>
      </c>
      <c r="AQ189" s="64">
        <v>1915.71</v>
      </c>
      <c r="AR189" s="57">
        <f t="shared" si="24"/>
        <v>28178.81</v>
      </c>
      <c r="AS189" s="1" t="s">
        <v>188</v>
      </c>
    </row>
    <row r="190" spans="1:45" x14ac:dyDescent="0.25">
      <c r="A190" s="37">
        <v>44378</v>
      </c>
      <c r="B190" s="1"/>
      <c r="C190" s="1"/>
      <c r="D190" s="1"/>
      <c r="E190" s="1"/>
      <c r="F190" s="1"/>
      <c r="G190" s="22">
        <v>44409</v>
      </c>
      <c r="H190" s="22">
        <v>44378</v>
      </c>
      <c r="I190" s="1"/>
      <c r="J190" s="2"/>
      <c r="K190" s="2"/>
      <c r="L190" s="2"/>
      <c r="M190" s="4"/>
      <c r="N190" s="1"/>
      <c r="O190" s="4">
        <v>83</v>
      </c>
      <c r="P190" s="4">
        <v>3183</v>
      </c>
      <c r="Q190" s="17">
        <v>27612</v>
      </c>
      <c r="R190" s="1"/>
      <c r="S190" s="1"/>
      <c r="T190" s="1"/>
      <c r="U190" s="1"/>
      <c r="V190" s="1"/>
      <c r="W190" s="1">
        <v>251</v>
      </c>
      <c r="X190" s="1">
        <v>0</v>
      </c>
      <c r="Y190" s="75">
        <v>0</v>
      </c>
      <c r="Z190" s="75">
        <v>3183</v>
      </c>
      <c r="AA190" s="4">
        <v>2.5707914000000001</v>
      </c>
      <c r="AB190" s="57">
        <f>Z190*AA190-0.01</f>
        <v>8182.8190261999998</v>
      </c>
      <c r="AC190" s="1">
        <v>27612</v>
      </c>
      <c r="AD190" s="4">
        <v>0.63501209999999997</v>
      </c>
      <c r="AE190" s="57">
        <f>AD190*AC190-0</f>
        <v>17533.954105199999</v>
      </c>
      <c r="AF190" s="1">
        <v>251</v>
      </c>
      <c r="AG190" s="4">
        <v>23.158196700000001</v>
      </c>
      <c r="AH190" s="57">
        <f t="shared" si="30"/>
        <v>5812.6973717000001</v>
      </c>
      <c r="AI190" s="1">
        <v>380</v>
      </c>
      <c r="AJ190" s="1">
        <v>220</v>
      </c>
      <c r="AK190" s="1">
        <v>353</v>
      </c>
      <c r="AL190" s="1">
        <v>204</v>
      </c>
      <c r="AM190" s="1">
        <v>399</v>
      </c>
      <c r="AN190" s="1">
        <v>231</v>
      </c>
      <c r="AO190" s="64">
        <v>32296.22</v>
      </c>
      <c r="AP190" s="64">
        <v>31529.47</v>
      </c>
      <c r="AQ190" s="64">
        <v>2053.71</v>
      </c>
      <c r="AR190" s="57">
        <f t="shared" ref="AR190:AR197" si="31">AO190-AQ190</f>
        <v>30242.510000000002</v>
      </c>
      <c r="AS190" s="1" t="s">
        <v>185</v>
      </c>
    </row>
    <row r="191" spans="1:45" x14ac:dyDescent="0.25">
      <c r="A191" s="37">
        <v>44409</v>
      </c>
      <c r="B191" s="1"/>
      <c r="C191" s="1"/>
      <c r="D191" s="1"/>
      <c r="E191" s="1"/>
      <c r="F191" s="1"/>
      <c r="G191" s="22">
        <v>44440</v>
      </c>
      <c r="H191" s="22">
        <v>44409</v>
      </c>
      <c r="I191" s="1"/>
      <c r="J191" s="2"/>
      <c r="K191" s="2"/>
      <c r="L191" s="2"/>
      <c r="M191" s="4"/>
      <c r="N191" s="1"/>
      <c r="O191" s="4">
        <v>111</v>
      </c>
      <c r="P191" s="4">
        <v>3614</v>
      </c>
      <c r="Q191" s="17">
        <v>30849</v>
      </c>
      <c r="R191" s="1"/>
      <c r="S191" s="1"/>
      <c r="T191" s="1"/>
      <c r="U191" s="1"/>
      <c r="V191" s="1"/>
      <c r="W191" s="1">
        <v>251</v>
      </c>
      <c r="X191" s="1">
        <v>0</v>
      </c>
      <c r="Y191" s="1">
        <v>0</v>
      </c>
      <c r="Z191" s="1">
        <v>3614</v>
      </c>
      <c r="AA191" s="4">
        <v>2.5504712</v>
      </c>
      <c r="AB191" s="57">
        <f>Z191*AA191-0</f>
        <v>9217.4029167999997</v>
      </c>
      <c r="AC191" s="1">
        <v>30849</v>
      </c>
      <c r="AD191" s="4">
        <v>0.63163349999999996</v>
      </c>
      <c r="AE191" s="57">
        <f>AD191*AC191-0</f>
        <v>19485.2618415</v>
      </c>
      <c r="AF191" s="1">
        <v>251</v>
      </c>
      <c r="AG191" s="4">
        <v>22.9555215</v>
      </c>
      <c r="AH191" s="57">
        <f t="shared" si="30"/>
        <v>5761.8258964999995</v>
      </c>
      <c r="AI191" s="1">
        <v>380</v>
      </c>
      <c r="AJ191" s="1">
        <v>220</v>
      </c>
      <c r="AK191" s="1">
        <v>353</v>
      </c>
      <c r="AL191" s="1">
        <v>204</v>
      </c>
      <c r="AM191" s="1">
        <v>399</v>
      </c>
      <c r="AN191" s="1">
        <v>231</v>
      </c>
      <c r="AO191" s="64">
        <v>35231.24</v>
      </c>
      <c r="AP191" s="64">
        <v>34464.49</v>
      </c>
      <c r="AQ191" s="64">
        <v>2223.5700000000002</v>
      </c>
      <c r="AR191" s="57">
        <f t="shared" si="31"/>
        <v>33007.67</v>
      </c>
      <c r="AS191" s="1" t="s">
        <v>186</v>
      </c>
    </row>
    <row r="192" spans="1:45" x14ac:dyDescent="0.25">
      <c r="A192" s="37">
        <v>44440</v>
      </c>
      <c r="B192" s="1"/>
      <c r="C192" s="1"/>
      <c r="D192" s="1"/>
      <c r="E192" s="1"/>
      <c r="F192" s="1"/>
      <c r="G192" s="22">
        <v>44470</v>
      </c>
      <c r="H192" s="22">
        <v>44440</v>
      </c>
      <c r="I192" s="1"/>
      <c r="J192" s="2"/>
      <c r="K192" s="2"/>
      <c r="L192" s="2"/>
      <c r="M192" s="4"/>
      <c r="N192" s="1"/>
      <c r="O192" s="4">
        <v>164</v>
      </c>
      <c r="P192" s="4">
        <v>4603</v>
      </c>
      <c r="Q192" s="17">
        <v>38841</v>
      </c>
      <c r="R192" s="1"/>
      <c r="S192" s="1"/>
      <c r="T192" s="1"/>
      <c r="U192" s="1"/>
      <c r="V192" s="1"/>
      <c r="W192" s="1">
        <v>251</v>
      </c>
      <c r="X192" s="1">
        <v>0</v>
      </c>
      <c r="Y192" s="1">
        <v>0</v>
      </c>
      <c r="Z192" s="1">
        <v>4603</v>
      </c>
      <c r="AA192" s="4">
        <v>2.4748739999999998</v>
      </c>
      <c r="AB192" s="57">
        <f>Z192*AA192-0.01</f>
        <v>11391.835021999999</v>
      </c>
      <c r="AC192" s="1">
        <v>38841</v>
      </c>
      <c r="AD192" s="4">
        <v>0.65944060000000004</v>
      </c>
      <c r="AE192" s="57">
        <f>AD192*AC192-0</f>
        <v>25613.332344600003</v>
      </c>
      <c r="AF192" s="1">
        <v>251</v>
      </c>
      <c r="AG192" s="4">
        <v>21.718471900000001</v>
      </c>
      <c r="AH192" s="57">
        <f t="shared" si="30"/>
        <v>5451.3264468999996</v>
      </c>
      <c r="AI192" s="1">
        <v>380</v>
      </c>
      <c r="AJ192" s="1">
        <v>220</v>
      </c>
      <c r="AK192" s="1">
        <v>353</v>
      </c>
      <c r="AL192" s="1">
        <v>204</v>
      </c>
      <c r="AM192" s="1">
        <v>399</v>
      </c>
      <c r="AN192" s="1">
        <v>231</v>
      </c>
      <c r="AO192" s="64">
        <v>43223.25</v>
      </c>
      <c r="AP192" s="64">
        <v>42456.5</v>
      </c>
      <c r="AQ192" s="64">
        <v>2679.93</v>
      </c>
      <c r="AR192" s="57">
        <f t="shared" si="31"/>
        <v>40543.32</v>
      </c>
      <c r="AS192" s="1" t="s">
        <v>187</v>
      </c>
    </row>
    <row r="193" spans="1:45" x14ac:dyDescent="0.25">
      <c r="A193" s="37">
        <v>44470</v>
      </c>
      <c r="B193" s="1"/>
      <c r="C193" s="1"/>
      <c r="D193" s="1"/>
      <c r="E193" s="1"/>
      <c r="F193" s="1"/>
      <c r="G193" s="22">
        <v>44501</v>
      </c>
      <c r="H193" s="22">
        <v>44470</v>
      </c>
      <c r="I193" s="1"/>
      <c r="J193" s="2"/>
      <c r="K193" s="2"/>
      <c r="L193" s="2"/>
      <c r="M193" s="4"/>
      <c r="N193" s="1"/>
      <c r="O193" s="4">
        <v>149</v>
      </c>
      <c r="P193" s="4">
        <v>3870</v>
      </c>
      <c r="Q193" s="17">
        <v>38558</v>
      </c>
      <c r="R193" s="1"/>
      <c r="S193" s="1"/>
      <c r="T193" s="1"/>
      <c r="U193" s="1"/>
      <c r="V193" s="1"/>
      <c r="W193" s="1">
        <v>251</v>
      </c>
      <c r="X193" s="1">
        <v>0</v>
      </c>
      <c r="Y193" s="1">
        <v>0</v>
      </c>
      <c r="Z193" s="1">
        <v>3870</v>
      </c>
      <c r="AA193" s="4">
        <v>2.5746661999999998</v>
      </c>
      <c r="AB193" s="57">
        <f>Z193*AA193-0.01</f>
        <v>9963.9481939999987</v>
      </c>
      <c r="AC193" s="1">
        <v>38558</v>
      </c>
      <c r="AD193" s="4">
        <v>0.7109721</v>
      </c>
      <c r="AE193" s="57">
        <f>AD193*AC193-0</f>
        <v>27413.662231800001</v>
      </c>
      <c r="AF193" s="1">
        <v>251</v>
      </c>
      <c r="AG193" s="4">
        <v>20.0299117</v>
      </c>
      <c r="AH193" s="57">
        <f t="shared" si="30"/>
        <v>5027.4978366999994</v>
      </c>
      <c r="AI193" s="1">
        <v>380</v>
      </c>
      <c r="AJ193" s="1">
        <v>220</v>
      </c>
      <c r="AK193" s="1">
        <v>353</v>
      </c>
      <c r="AL193" s="1">
        <v>204</v>
      </c>
      <c r="AM193" s="1">
        <v>399</v>
      </c>
      <c r="AN193" s="1">
        <v>231</v>
      </c>
      <c r="AO193" s="64">
        <v>43171.86</v>
      </c>
      <c r="AP193" s="64">
        <v>42405.11</v>
      </c>
      <c r="AQ193" s="64">
        <v>2661.68</v>
      </c>
      <c r="AR193" s="57">
        <f t="shared" si="31"/>
        <v>40510.18</v>
      </c>
      <c r="AS193" s="1" t="s">
        <v>189</v>
      </c>
    </row>
    <row r="194" spans="1:45" x14ac:dyDescent="0.25">
      <c r="A194" s="37">
        <v>44501</v>
      </c>
      <c r="G194" s="22">
        <v>44531</v>
      </c>
      <c r="H194" s="22">
        <v>44501</v>
      </c>
      <c r="M194" s="4"/>
      <c r="O194" s="4">
        <v>164</v>
      </c>
      <c r="P194" s="4">
        <v>3520</v>
      </c>
      <c r="Q194" s="17">
        <v>35552</v>
      </c>
      <c r="R194" s="4"/>
      <c r="S194" s="4"/>
      <c r="T194" s="4"/>
      <c r="U194" s="4"/>
      <c r="V194" s="4"/>
      <c r="W194" s="1">
        <v>251</v>
      </c>
      <c r="X194" s="1">
        <v>0</v>
      </c>
      <c r="Y194" s="1">
        <v>0</v>
      </c>
      <c r="Z194" s="1">
        <v>3520</v>
      </c>
      <c r="AA194" s="4">
        <v>2.6949825000000001</v>
      </c>
      <c r="AB194" s="57">
        <f>Z194*AA194-0.01</f>
        <v>9486.3284000000003</v>
      </c>
      <c r="AC194" s="1">
        <v>35552</v>
      </c>
      <c r="AD194" s="4">
        <v>0.78983780000000003</v>
      </c>
      <c r="AE194" s="57">
        <f>AD194*AC194-0</f>
        <v>28080.3134656</v>
      </c>
      <c r="AF194" s="1">
        <v>251</v>
      </c>
      <c r="AG194" s="4">
        <v>16.273449400000001</v>
      </c>
      <c r="AH194" s="57">
        <f t="shared" si="30"/>
        <v>4084.6257993999998</v>
      </c>
      <c r="AI194" s="1">
        <v>380</v>
      </c>
      <c r="AJ194" s="1">
        <v>220</v>
      </c>
      <c r="AK194" s="1">
        <v>353</v>
      </c>
      <c r="AL194" s="1">
        <v>204</v>
      </c>
      <c r="AM194" s="1">
        <v>399</v>
      </c>
      <c r="AN194" s="1">
        <v>231</v>
      </c>
      <c r="AO194" s="64">
        <v>42418.02</v>
      </c>
      <c r="AP194" s="64">
        <v>41651.269999999997</v>
      </c>
      <c r="AQ194" s="64">
        <v>2583.62</v>
      </c>
      <c r="AR194" s="57">
        <f t="shared" si="31"/>
        <v>39834.399999999994</v>
      </c>
      <c r="AS194" s="1" t="s">
        <v>198</v>
      </c>
    </row>
    <row r="195" spans="1:45" x14ac:dyDescent="0.25">
      <c r="A195" s="37">
        <v>44531</v>
      </c>
      <c r="G195" s="22">
        <v>44562</v>
      </c>
      <c r="H195" s="22">
        <v>44531</v>
      </c>
      <c r="M195" s="4"/>
      <c r="O195" s="4">
        <v>131</v>
      </c>
      <c r="P195" s="4">
        <v>3715</v>
      </c>
      <c r="Q195" s="17">
        <v>35890</v>
      </c>
      <c r="R195" s="4"/>
      <c r="S195" s="4"/>
      <c r="T195" s="4"/>
      <c r="U195" s="4"/>
      <c r="V195" s="4"/>
      <c r="W195" s="1">
        <v>251</v>
      </c>
      <c r="X195" s="1">
        <v>0</v>
      </c>
      <c r="Y195" s="1">
        <v>0</v>
      </c>
      <c r="Z195" s="1">
        <v>3715</v>
      </c>
      <c r="AA195" s="4">
        <v>2.6949825000000001</v>
      </c>
      <c r="AB195" s="57">
        <f>Z195*AA195-0.01</f>
        <v>10011.8499875</v>
      </c>
      <c r="AC195" s="1">
        <v>35890</v>
      </c>
      <c r="AD195" s="4">
        <v>0.78983780000000003</v>
      </c>
      <c r="AE195" s="57">
        <f>AD195*AC195-0.01</f>
        <v>28347.268642000003</v>
      </c>
      <c r="AF195" s="1">
        <v>251</v>
      </c>
      <c r="AG195" s="4">
        <v>16.273449400000001</v>
      </c>
      <c r="AH195" s="57">
        <f t="shared" si="30"/>
        <v>4084.6257993999998</v>
      </c>
      <c r="AI195" s="1">
        <v>380</v>
      </c>
      <c r="AJ195" s="1">
        <v>220</v>
      </c>
      <c r="AK195" s="1">
        <v>353</v>
      </c>
      <c r="AL195" s="1">
        <v>204</v>
      </c>
      <c r="AM195" s="1">
        <v>399</v>
      </c>
      <c r="AN195" s="1">
        <v>231</v>
      </c>
      <c r="AO195" s="64">
        <v>43210.5</v>
      </c>
      <c r="AP195" s="64">
        <v>42443.75</v>
      </c>
      <c r="AQ195" s="64">
        <v>2629.98</v>
      </c>
      <c r="AR195" s="57">
        <f t="shared" si="31"/>
        <v>40580.519999999997</v>
      </c>
      <c r="AS195" s="1" t="s">
        <v>199</v>
      </c>
    </row>
    <row r="196" spans="1:45" x14ac:dyDescent="0.25">
      <c r="A196" s="37">
        <v>44562</v>
      </c>
      <c r="G196" s="22">
        <v>44593</v>
      </c>
      <c r="H196" s="22">
        <v>44562</v>
      </c>
      <c r="M196" s="4"/>
      <c r="O196" s="4">
        <v>155</v>
      </c>
      <c r="P196" s="4">
        <v>3524</v>
      </c>
      <c r="Q196" s="17">
        <v>36422</v>
      </c>
      <c r="R196" s="4"/>
      <c r="S196" s="4"/>
      <c r="T196" s="4"/>
      <c r="U196" s="4"/>
      <c r="V196" s="4"/>
      <c r="W196" s="1">
        <v>251</v>
      </c>
      <c r="X196" s="1">
        <v>0</v>
      </c>
      <c r="Y196" s="1">
        <v>0</v>
      </c>
      <c r="Z196" s="1">
        <v>3524</v>
      </c>
      <c r="AA196" s="4">
        <v>2.6204944000000001</v>
      </c>
      <c r="AB196" s="57">
        <f>Z196*AA196-0</f>
        <v>9234.6222656000009</v>
      </c>
      <c r="AC196" s="1">
        <v>36422</v>
      </c>
      <c r="AD196" s="4">
        <v>0.768007</v>
      </c>
      <c r="AE196" s="57">
        <f>AD196*AC196-0</f>
        <v>27972.350954000001</v>
      </c>
      <c r="AF196" s="1">
        <v>251</v>
      </c>
      <c r="AG196" s="4">
        <v>15.823658200000001</v>
      </c>
      <c r="AH196" s="57">
        <f t="shared" si="30"/>
        <v>3971.7282081999997</v>
      </c>
      <c r="AI196" s="1">
        <v>380</v>
      </c>
      <c r="AJ196" s="1">
        <v>220</v>
      </c>
      <c r="AK196" s="1">
        <v>353</v>
      </c>
      <c r="AL196" s="1">
        <v>204</v>
      </c>
      <c r="AM196" s="1">
        <v>399</v>
      </c>
      <c r="AN196" s="1">
        <v>231</v>
      </c>
      <c r="AO196" s="64">
        <v>42073.73</v>
      </c>
      <c r="AP196" s="64">
        <v>41178.699999999997</v>
      </c>
      <c r="AQ196" s="64">
        <v>2551.92</v>
      </c>
      <c r="AR196" s="57">
        <f t="shared" si="31"/>
        <v>39521.810000000005</v>
      </c>
      <c r="AS196" s="1" t="s">
        <v>200</v>
      </c>
    </row>
    <row r="197" spans="1:45" x14ac:dyDescent="0.25">
      <c r="A197" s="37">
        <v>44593</v>
      </c>
      <c r="G197" s="22">
        <v>44621</v>
      </c>
      <c r="H197" s="22">
        <v>44593</v>
      </c>
      <c r="M197" s="4"/>
      <c r="O197" s="4">
        <v>138</v>
      </c>
      <c r="P197" s="4">
        <v>3789</v>
      </c>
      <c r="Q197" s="17">
        <v>33066</v>
      </c>
      <c r="R197" s="4"/>
      <c r="S197" s="4"/>
      <c r="T197" s="4"/>
      <c r="U197" s="4"/>
      <c r="V197" s="4"/>
      <c r="W197" s="1">
        <v>251</v>
      </c>
      <c r="X197" s="1">
        <v>0</v>
      </c>
      <c r="Y197" s="1">
        <v>0</v>
      </c>
      <c r="Z197" s="1">
        <v>3789</v>
      </c>
      <c r="AA197" s="4">
        <v>2.5669282</v>
      </c>
      <c r="AB197" s="57">
        <f>Z197*AA197-0</f>
        <v>9726.0909498000001</v>
      </c>
      <c r="AC197" s="1">
        <v>33066</v>
      </c>
      <c r="AD197" s="4">
        <v>0.75230790000000003</v>
      </c>
      <c r="AE197" s="57">
        <f>AD197*AC197-0</f>
        <v>24875.813021400001</v>
      </c>
      <c r="AF197" s="1">
        <v>251</v>
      </c>
      <c r="AG197" s="4">
        <v>15.500201799999999</v>
      </c>
      <c r="AH197" s="57">
        <f>AG197*AF197-0</f>
        <v>3890.5506517999997</v>
      </c>
      <c r="AI197" s="1">
        <v>380</v>
      </c>
      <c r="AJ197" s="1">
        <v>220</v>
      </c>
      <c r="AK197" s="1">
        <v>353</v>
      </c>
      <c r="AL197" s="1">
        <v>204</v>
      </c>
      <c r="AM197" s="1">
        <v>399</v>
      </c>
      <c r="AN197" s="1">
        <v>231</v>
      </c>
      <c r="AO197" s="64">
        <v>39387.480000000003</v>
      </c>
      <c r="AP197" s="64">
        <v>38492.449999999997</v>
      </c>
      <c r="AQ197" s="64">
        <v>2391.85</v>
      </c>
      <c r="AR197" s="57">
        <f t="shared" si="31"/>
        <v>36995.630000000005</v>
      </c>
      <c r="AS197" s="1" t="s">
        <v>201</v>
      </c>
    </row>
    <row r="198" spans="1:45" x14ac:dyDescent="0.25">
      <c r="A198" s="37">
        <v>44621</v>
      </c>
      <c r="G198" s="22">
        <v>44652</v>
      </c>
      <c r="H198" s="22">
        <v>44621</v>
      </c>
      <c r="M198" s="4"/>
      <c r="O198" s="4">
        <v>224</v>
      </c>
      <c r="P198" s="4">
        <v>5321</v>
      </c>
      <c r="Q198" s="17">
        <v>48278</v>
      </c>
      <c r="R198" s="4"/>
      <c r="S198" s="4"/>
      <c r="T198" s="4"/>
      <c r="U198" s="4"/>
      <c r="V198" s="4"/>
      <c r="W198" s="1">
        <v>251</v>
      </c>
      <c r="X198" s="1">
        <v>0</v>
      </c>
      <c r="Y198" s="1">
        <v>0</v>
      </c>
      <c r="Z198" s="1">
        <v>5321</v>
      </c>
      <c r="AA198" s="4">
        <v>2.6888679999999998</v>
      </c>
      <c r="AB198" s="57">
        <f>Z198*AA198-0.01</f>
        <v>14307.456627999998</v>
      </c>
      <c r="AC198" s="1">
        <v>48278</v>
      </c>
      <c r="AD198" s="4">
        <v>0.78804580000000002</v>
      </c>
      <c r="AE198" s="57">
        <f>AD198*AC198-0.01</f>
        <v>38045.265132399996</v>
      </c>
      <c r="AF198" s="1">
        <v>251</v>
      </c>
      <c r="AG198" s="4">
        <v>16.236526999999999</v>
      </c>
      <c r="AH198" s="57">
        <f>AG198*AF198-0.01</f>
        <v>4075.3582769999994</v>
      </c>
      <c r="AI198" s="1">
        <v>380</v>
      </c>
      <c r="AJ198" s="1">
        <v>220</v>
      </c>
      <c r="AK198" s="1">
        <v>353</v>
      </c>
      <c r="AL198" s="1">
        <v>204</v>
      </c>
      <c r="AM198" s="1">
        <v>399</v>
      </c>
      <c r="AN198" s="1">
        <v>231</v>
      </c>
      <c r="AO198" s="64">
        <v>57323.12</v>
      </c>
      <c r="AP198" s="64">
        <v>56428.09</v>
      </c>
      <c r="AQ198" s="64">
        <v>3447.74</v>
      </c>
      <c r="AR198" s="57">
        <f>AO198-AQ198-1701.51</f>
        <v>52173.87</v>
      </c>
      <c r="AS198" s="1" t="s">
        <v>210</v>
      </c>
    </row>
    <row r="199" spans="1:45" x14ac:dyDescent="0.25">
      <c r="A199" s="37">
        <v>44652</v>
      </c>
      <c r="G199" s="22">
        <v>44682</v>
      </c>
      <c r="H199" s="22">
        <v>44652</v>
      </c>
      <c r="M199" s="4"/>
      <c r="O199" s="4">
        <v>216</v>
      </c>
      <c r="P199" s="4">
        <v>4672</v>
      </c>
      <c r="Q199" s="17">
        <v>47419</v>
      </c>
      <c r="R199" s="4"/>
      <c r="S199" s="4"/>
      <c r="T199" s="4"/>
      <c r="U199" s="4"/>
      <c r="V199" s="4"/>
      <c r="W199" s="1">
        <v>251</v>
      </c>
      <c r="X199" s="1">
        <v>0</v>
      </c>
      <c r="Y199" s="1">
        <v>0</v>
      </c>
      <c r="Z199" s="1">
        <v>4672</v>
      </c>
      <c r="AA199" s="4">
        <v>2.4869623000000001</v>
      </c>
      <c r="AB199" s="57">
        <f>Z199*AA199-0.01</f>
        <v>11619.0778656</v>
      </c>
      <c r="AC199" s="1">
        <v>47419</v>
      </c>
      <c r="AD199" s="4">
        <v>0.65573289999999995</v>
      </c>
      <c r="AE199" s="57">
        <f>AD199*AC199-0.01</f>
        <v>31094.188385099998</v>
      </c>
      <c r="AF199" s="1">
        <v>251</v>
      </c>
      <c r="AG199" s="4">
        <v>15.642075</v>
      </c>
      <c r="AH199" s="57">
        <f>AG199*AF199-0</f>
        <v>3926.1608249999999</v>
      </c>
      <c r="AI199" s="1">
        <v>380</v>
      </c>
      <c r="AJ199" s="1">
        <v>220</v>
      </c>
      <c r="AK199" s="1">
        <v>353</v>
      </c>
      <c r="AL199" s="1">
        <v>204</v>
      </c>
      <c r="AM199" s="1">
        <v>399</v>
      </c>
      <c r="AN199" s="1">
        <v>231</v>
      </c>
      <c r="AO199" s="64">
        <v>47534.46</v>
      </c>
      <c r="AP199" s="64">
        <v>46639.43</v>
      </c>
      <c r="AQ199" s="64">
        <v>2869.72</v>
      </c>
      <c r="AR199" s="57">
        <f>AO199-AQ199</f>
        <v>44664.74</v>
      </c>
      <c r="AS199" s="1" t="s">
        <v>211</v>
      </c>
    </row>
    <row r="200" spans="1:45" x14ac:dyDescent="0.25">
      <c r="A200" s="37">
        <v>44682</v>
      </c>
      <c r="G200" s="22">
        <v>44713</v>
      </c>
      <c r="H200" s="22">
        <v>44682</v>
      </c>
      <c r="M200" s="4"/>
      <c r="O200" s="4">
        <v>174</v>
      </c>
      <c r="P200" s="4">
        <v>4520</v>
      </c>
      <c r="Q200" s="17">
        <v>42749</v>
      </c>
      <c r="R200" s="4"/>
      <c r="S200" s="4"/>
      <c r="T200" s="4"/>
      <c r="U200" s="4"/>
      <c r="V200" s="4"/>
      <c r="W200" s="1">
        <v>251</v>
      </c>
      <c r="X200" s="1">
        <v>0</v>
      </c>
      <c r="Y200" s="1">
        <v>0</v>
      </c>
      <c r="Z200" s="1">
        <v>4520</v>
      </c>
      <c r="AA200" s="4">
        <v>2.3892533999999999</v>
      </c>
      <c r="AB200" s="57">
        <f>Z200*AA200-0.01</f>
        <v>10799.415368</v>
      </c>
      <c r="AC200" s="1">
        <v>42749</v>
      </c>
      <c r="AD200" s="4">
        <v>0.56351110000000004</v>
      </c>
      <c r="AE200" s="57">
        <f t="shared" ref="AE200:AE203" si="32">AD200*AC200-0.01</f>
        <v>24089.526013900002</v>
      </c>
      <c r="AF200" s="1">
        <v>251</v>
      </c>
      <c r="AG200" s="4">
        <v>15.595204900000001</v>
      </c>
      <c r="AH200" s="57">
        <f>AG200*AF200-0.01</f>
        <v>3914.3864298999997</v>
      </c>
      <c r="AI200" s="1">
        <v>380</v>
      </c>
      <c r="AJ200" s="1">
        <v>220</v>
      </c>
      <c r="AK200" s="1">
        <v>353</v>
      </c>
      <c r="AL200" s="1">
        <v>204</v>
      </c>
      <c r="AM200" s="1">
        <v>399</v>
      </c>
      <c r="AN200" s="1">
        <v>231</v>
      </c>
      <c r="AO200" s="64">
        <v>39698.370000000003</v>
      </c>
      <c r="AP200" s="64">
        <v>38803.339999999997</v>
      </c>
      <c r="AQ200" s="64">
        <v>2410.9</v>
      </c>
      <c r="AR200" s="57">
        <f>AO200-AQ200</f>
        <v>37287.47</v>
      </c>
      <c r="AS200" s="1"/>
    </row>
    <row r="201" spans="1:45" x14ac:dyDescent="0.25">
      <c r="A201" s="77">
        <v>44713</v>
      </c>
      <c r="G201" s="79">
        <v>44743</v>
      </c>
      <c r="H201" s="79">
        <v>44713</v>
      </c>
      <c r="M201" s="80"/>
      <c r="O201" s="80">
        <v>129</v>
      </c>
      <c r="P201" s="80">
        <v>3838</v>
      </c>
      <c r="Q201" s="81">
        <v>34935</v>
      </c>
      <c r="R201" s="80"/>
      <c r="S201" s="80"/>
      <c r="T201" s="80"/>
      <c r="U201" s="80"/>
      <c r="V201" s="80"/>
      <c r="W201" s="78">
        <v>251</v>
      </c>
      <c r="X201" s="78">
        <v>0</v>
      </c>
      <c r="Y201" s="78">
        <v>0</v>
      </c>
      <c r="Z201" s="78">
        <v>3838</v>
      </c>
      <c r="AA201" s="80">
        <v>2.1739864</v>
      </c>
      <c r="AB201" s="82">
        <f t="shared" ref="AB201" si="33">Z201*AA201-0.01</f>
        <v>8343.7498032000003</v>
      </c>
      <c r="AC201" s="78">
        <v>34935</v>
      </c>
      <c r="AD201" s="80">
        <v>0.51273990000000003</v>
      </c>
      <c r="AE201" s="82">
        <f t="shared" si="32"/>
        <v>17912.558406500004</v>
      </c>
      <c r="AF201" s="78">
        <v>251</v>
      </c>
      <c r="AG201" s="80">
        <v>14.1901081</v>
      </c>
      <c r="AH201" s="82">
        <f>AG201*AF201-0.01</f>
        <v>3561.7071330999997</v>
      </c>
      <c r="AI201" s="78">
        <v>380</v>
      </c>
      <c r="AJ201" s="78">
        <v>220</v>
      </c>
      <c r="AK201" s="78">
        <v>353</v>
      </c>
      <c r="AL201" s="78">
        <v>204</v>
      </c>
      <c r="AM201" s="78">
        <v>399</v>
      </c>
      <c r="AN201" s="78">
        <v>231</v>
      </c>
      <c r="AO201" s="83">
        <v>30713.05</v>
      </c>
      <c r="AP201" s="83">
        <v>29818.02</v>
      </c>
      <c r="AQ201" s="83">
        <v>1872.56</v>
      </c>
      <c r="AR201" s="82">
        <f t="shared" ref="AR201:AR203" si="34">AO201-AQ201</f>
        <v>28840.489999999998</v>
      </c>
      <c r="AS201" s="78"/>
    </row>
    <row r="202" spans="1:45" s="1" customFormat="1" x14ac:dyDescent="0.25">
      <c r="A202" s="37">
        <v>44743</v>
      </c>
      <c r="G202" s="22">
        <v>44774</v>
      </c>
      <c r="H202" s="22">
        <v>44743</v>
      </c>
      <c r="J202" s="2"/>
      <c r="K202" s="2"/>
      <c r="L202" s="2"/>
      <c r="M202" s="4"/>
      <c r="O202" s="4">
        <v>114</v>
      </c>
      <c r="P202" s="4">
        <v>3632</v>
      </c>
      <c r="Q202" s="17">
        <v>35495</v>
      </c>
      <c r="W202" s="1">
        <v>251</v>
      </c>
      <c r="X202" s="1">
        <v>0</v>
      </c>
      <c r="Y202" s="1">
        <v>0</v>
      </c>
      <c r="Z202" s="1">
        <v>3632</v>
      </c>
      <c r="AA202" s="84">
        <v>2.1891797</v>
      </c>
      <c r="AB202" s="57">
        <f>Z202*AA202-0</f>
        <v>7951.1006704000001</v>
      </c>
      <c r="AC202" s="1">
        <v>35495</v>
      </c>
      <c r="AD202" s="4">
        <v>0.51632330000000004</v>
      </c>
      <c r="AE202" s="57">
        <f t="shared" si="32"/>
        <v>18326.885533500004</v>
      </c>
      <c r="AF202" s="1">
        <v>251</v>
      </c>
      <c r="AG202" s="4">
        <v>14.2892776</v>
      </c>
      <c r="AH202" s="57">
        <f>AG202*AF202-0.01</f>
        <v>3586.5986776</v>
      </c>
      <c r="AO202" s="64">
        <v>30759.62</v>
      </c>
      <c r="AP202" s="64">
        <v>29864.59</v>
      </c>
      <c r="AQ202" s="64">
        <v>1876.16</v>
      </c>
      <c r="AR202" s="57">
        <f t="shared" si="34"/>
        <v>28883.46</v>
      </c>
    </row>
    <row r="203" spans="1:45" s="1" customFormat="1" x14ac:dyDescent="0.25">
      <c r="A203" s="37">
        <v>44774</v>
      </c>
      <c r="G203" s="22">
        <v>44805</v>
      </c>
      <c r="H203" s="22">
        <v>44774</v>
      </c>
      <c r="J203" s="2"/>
      <c r="K203" s="2"/>
      <c r="L203" s="2"/>
      <c r="M203" s="4"/>
      <c r="O203" s="4">
        <v>181</v>
      </c>
      <c r="P203" s="4">
        <v>3771</v>
      </c>
      <c r="Q203" s="17">
        <v>32793</v>
      </c>
      <c r="W203" s="1">
        <v>251</v>
      </c>
      <c r="X203" s="1">
        <v>0</v>
      </c>
      <c r="Y203" s="1">
        <v>0</v>
      </c>
      <c r="Z203" s="1">
        <v>3771</v>
      </c>
      <c r="AA203" s="4">
        <v>2.1670039000000001</v>
      </c>
      <c r="AB203" s="57">
        <f>Z203*AA203-0</f>
        <v>8171.7717069</v>
      </c>
      <c r="AC203" s="1">
        <v>32793</v>
      </c>
      <c r="AD203" s="4">
        <v>0.51109309999999997</v>
      </c>
      <c r="AE203" s="57">
        <f t="shared" si="32"/>
        <v>16760.2660283</v>
      </c>
      <c r="AF203" s="1">
        <v>251</v>
      </c>
      <c r="AG203" s="4">
        <v>14.144531499999999</v>
      </c>
      <c r="AH203" s="57">
        <f>AG203*AF203-0.01</f>
        <v>3550.2674064999997</v>
      </c>
      <c r="AO203" s="64">
        <v>29377.34</v>
      </c>
      <c r="AP203" s="64">
        <v>28482.31</v>
      </c>
      <c r="AQ203" s="64">
        <v>1794</v>
      </c>
      <c r="AR203" s="57">
        <f t="shared" si="34"/>
        <v>27583.34</v>
      </c>
    </row>
  </sheetData>
  <mergeCells count="10">
    <mergeCell ref="A1:AS1"/>
    <mergeCell ref="AI3:AJ3"/>
    <mergeCell ref="AK3:AL3"/>
    <mergeCell ref="AM3:AN3"/>
    <mergeCell ref="G2:H2"/>
    <mergeCell ref="P2:R2"/>
    <mergeCell ref="S2:U2"/>
    <mergeCell ref="V2:W2"/>
    <mergeCell ref="X2:Y2"/>
    <mergeCell ref="AI2:AN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2"/>
  <sheetViews>
    <sheetView tabSelected="1" topLeftCell="A118" workbookViewId="0">
      <pane xSplit="1" topLeftCell="L1" activePane="topRight" state="frozen"/>
      <selection activeCell="A100" sqref="A100"/>
      <selection pane="topRight" activeCell="T17" sqref="T17"/>
    </sheetView>
  </sheetViews>
  <sheetFormatPr defaultRowHeight="15" x14ac:dyDescent="0.25"/>
  <cols>
    <col min="1" max="1" width="10.42578125" bestFit="1" customWidth="1"/>
    <col min="2" max="5" width="29.7109375" bestFit="1" customWidth="1"/>
    <col min="6" max="6" width="29.7109375" customWidth="1"/>
    <col min="7" max="9" width="29.85546875" bestFit="1" customWidth="1"/>
    <col min="10" max="11" width="29.85546875" customWidth="1"/>
    <col min="12" max="13" width="29.85546875" bestFit="1" customWidth="1"/>
  </cols>
  <sheetData>
    <row r="1" spans="1:13" x14ac:dyDescent="0.25">
      <c r="A1" s="30" t="s">
        <v>52</v>
      </c>
      <c r="B1" s="30" t="s">
        <v>53</v>
      </c>
      <c r="C1" s="30" t="s">
        <v>54</v>
      </c>
      <c r="D1" s="30" t="s">
        <v>55</v>
      </c>
      <c r="E1" s="30" t="s">
        <v>56</v>
      </c>
      <c r="F1" s="30" t="s">
        <v>98</v>
      </c>
      <c r="G1" s="30" t="s">
        <v>99</v>
      </c>
      <c r="H1" s="30" t="s">
        <v>145</v>
      </c>
      <c r="I1" s="30" t="s">
        <v>154</v>
      </c>
      <c r="J1" s="30" t="s">
        <v>169</v>
      </c>
      <c r="K1" s="30" t="s">
        <v>190</v>
      </c>
      <c r="L1" s="30" t="s">
        <v>202</v>
      </c>
      <c r="M1" s="30" t="s">
        <v>212</v>
      </c>
    </row>
    <row r="2" spans="1:13" x14ac:dyDescent="0.25">
      <c r="A2" s="24" t="s">
        <v>57</v>
      </c>
      <c r="B2" s="32">
        <f>CEB!O76</f>
        <v>260</v>
      </c>
      <c r="C2" s="32">
        <f>CEB!O88</f>
        <v>299</v>
      </c>
      <c r="D2" s="32">
        <f>CEB!O100</f>
        <v>237</v>
      </c>
      <c r="E2" s="32">
        <f>CEB!O112</f>
        <v>288</v>
      </c>
      <c r="F2" s="32">
        <f>CEB!O124</f>
        <v>273</v>
      </c>
      <c r="G2" s="32">
        <f>CEB!O136</f>
        <v>289</v>
      </c>
      <c r="H2" s="32">
        <f>CEB!O148</f>
        <v>281</v>
      </c>
      <c r="I2" s="32">
        <f>CEB!O160</f>
        <v>286</v>
      </c>
      <c r="J2" s="32">
        <f>CEB!O172</f>
        <v>268</v>
      </c>
      <c r="K2" s="32">
        <f>CEB!O184</f>
        <v>1</v>
      </c>
      <c r="L2" s="32">
        <f>CEB!O196</f>
        <v>155</v>
      </c>
      <c r="M2" s="32">
        <v>218</v>
      </c>
    </row>
    <row r="3" spans="1:13" x14ac:dyDescent="0.25">
      <c r="A3" s="24" t="s">
        <v>58</v>
      </c>
      <c r="B3" s="32">
        <f>CEB!O77</f>
        <v>251</v>
      </c>
      <c r="C3" s="32">
        <f>CEB!O89</f>
        <v>265</v>
      </c>
      <c r="D3" s="32">
        <f>CEB!O101</f>
        <v>267</v>
      </c>
      <c r="E3" s="32">
        <f>CEB!O113</f>
        <v>253</v>
      </c>
      <c r="F3" s="32">
        <f>CEB!O125</f>
        <v>309</v>
      </c>
      <c r="G3" s="32">
        <f>CEB!O137</f>
        <v>274</v>
      </c>
      <c r="H3" s="32">
        <f>CEB!O149</f>
        <v>325</v>
      </c>
      <c r="I3" s="32">
        <f>CEB!O161</f>
        <v>278</v>
      </c>
      <c r="J3" s="32">
        <f>CEB!O173</f>
        <v>266</v>
      </c>
      <c r="K3" s="32">
        <f>CEB!O185</f>
        <v>152</v>
      </c>
      <c r="L3" s="32">
        <f>CEB!O197</f>
        <v>138</v>
      </c>
      <c r="M3" s="32">
        <v>224</v>
      </c>
    </row>
    <row r="4" spans="1:13" x14ac:dyDescent="0.25">
      <c r="A4" s="24" t="s">
        <v>59</v>
      </c>
      <c r="B4" s="32">
        <f>CEB!O78</f>
        <v>283</v>
      </c>
      <c r="C4" s="32">
        <f>CEB!O90</f>
        <v>327</v>
      </c>
      <c r="D4" s="32">
        <f>CEB!O102</f>
        <v>265</v>
      </c>
      <c r="E4" s="32">
        <f>CEB!O114</f>
        <v>257</v>
      </c>
      <c r="F4" s="32">
        <f>CEB!O126</f>
        <v>307</v>
      </c>
      <c r="G4" s="32">
        <f>CEB!O138</f>
        <v>303</v>
      </c>
      <c r="H4" s="32">
        <f>CEB!O150</f>
        <v>288</v>
      </c>
      <c r="I4" s="32">
        <f>CEB!O162</f>
        <v>251</v>
      </c>
      <c r="J4" s="32">
        <f>CEB!O174</f>
        <v>230</v>
      </c>
      <c r="K4" s="32">
        <f>CEB!O186</f>
        <v>115</v>
      </c>
      <c r="L4" s="32">
        <f>CEB!O198</f>
        <v>224</v>
      </c>
      <c r="M4" s="32">
        <v>265</v>
      </c>
    </row>
    <row r="5" spans="1:13" x14ac:dyDescent="0.25">
      <c r="A5" s="24" t="s">
        <v>60</v>
      </c>
      <c r="B5" s="32">
        <f>CEB!O79</f>
        <v>289</v>
      </c>
      <c r="C5" s="32">
        <f>CEB!O91</f>
        <v>302</v>
      </c>
      <c r="D5" s="32">
        <f>CEB!O103</f>
        <v>235</v>
      </c>
      <c r="E5" s="32">
        <f>CEB!O115</f>
        <v>241</v>
      </c>
      <c r="F5" s="32">
        <f>CEB!O127</f>
        <v>289</v>
      </c>
      <c r="G5" s="32">
        <f>CEB!O139</f>
        <v>316</v>
      </c>
      <c r="H5" s="32">
        <f>CEB!O151</f>
        <v>224</v>
      </c>
      <c r="I5" s="32">
        <f>CEB!O163</f>
        <v>230</v>
      </c>
      <c r="J5" s="32">
        <f>CEB!O175</f>
        <v>134</v>
      </c>
      <c r="K5" s="32">
        <f>CEB!O187</f>
        <v>98</v>
      </c>
      <c r="L5" s="32">
        <f>CEB!O199</f>
        <v>216</v>
      </c>
      <c r="M5" s="32">
        <v>256</v>
      </c>
    </row>
    <row r="6" spans="1:13" x14ac:dyDescent="0.25">
      <c r="A6" s="24" t="s">
        <v>61</v>
      </c>
      <c r="B6" s="32">
        <f>CEB!O80</f>
        <v>258</v>
      </c>
      <c r="C6" s="32">
        <f>CEB!O92</f>
        <v>234</v>
      </c>
      <c r="D6" s="32">
        <f>CEB!O104</f>
        <v>244</v>
      </c>
      <c r="E6" s="32">
        <f>CEB!O116</f>
        <v>198</v>
      </c>
      <c r="F6" s="32">
        <f>CEB!O128</f>
        <v>249</v>
      </c>
      <c r="G6" s="32">
        <f>CEB!O140</f>
        <v>258</v>
      </c>
      <c r="H6" s="32">
        <f>CEB!O152</f>
        <v>233</v>
      </c>
      <c r="I6" s="32">
        <f>CEB!O164</f>
        <v>246</v>
      </c>
      <c r="J6" s="32">
        <f>CEB!O176</f>
        <v>88</v>
      </c>
      <c r="K6" s="32">
        <f>CEB!O188</f>
        <v>102</v>
      </c>
      <c r="L6" s="32">
        <f>CEB!O200</f>
        <v>174</v>
      </c>
      <c r="M6" s="32">
        <v>220</v>
      </c>
    </row>
    <row r="7" spans="1:13" x14ac:dyDescent="0.25">
      <c r="A7" s="24" t="s">
        <v>62</v>
      </c>
      <c r="B7" s="32">
        <f>CEB!O81</f>
        <v>199</v>
      </c>
      <c r="C7" s="32">
        <f>CEB!O93</f>
        <v>207</v>
      </c>
      <c r="D7" s="32">
        <f>CEB!O105</f>
        <v>234</v>
      </c>
      <c r="E7" s="32">
        <f>CEB!O117</f>
        <v>220</v>
      </c>
      <c r="F7" s="32">
        <f>CEB!O129</f>
        <v>244</v>
      </c>
      <c r="G7" s="32">
        <f>CEB!O141</f>
        <v>244</v>
      </c>
      <c r="H7" s="32">
        <f>CEB!O153</f>
        <v>221</v>
      </c>
      <c r="I7" s="32">
        <f>CEB!O165</f>
        <v>211</v>
      </c>
      <c r="J7" s="32">
        <f>CEB!O177</f>
        <v>133</v>
      </c>
      <c r="K7" s="32">
        <f>CEB!O189</f>
        <v>92</v>
      </c>
      <c r="L7" s="32">
        <f>CEB!O201</f>
        <v>129</v>
      </c>
      <c r="M7" s="32">
        <v>0</v>
      </c>
    </row>
    <row r="8" spans="1:13" x14ac:dyDescent="0.25">
      <c r="A8" s="24" t="s">
        <v>63</v>
      </c>
      <c r="B8" s="32">
        <f>CEB!O82</f>
        <v>201</v>
      </c>
      <c r="C8" s="32">
        <f>CEB!O94</f>
        <v>186</v>
      </c>
      <c r="D8" s="32">
        <f>CEB!O106</f>
        <v>191</v>
      </c>
      <c r="E8" s="32">
        <f>CEB!O118</f>
        <v>217</v>
      </c>
      <c r="F8" s="32">
        <f>CEB!O130</f>
        <v>214</v>
      </c>
      <c r="G8" s="32">
        <f>CEB!O142</f>
        <v>174</v>
      </c>
      <c r="H8" s="32">
        <f>CEB!O154</f>
        <v>201</v>
      </c>
      <c r="I8" s="32">
        <f>CEB!O166</f>
        <v>181</v>
      </c>
      <c r="J8" s="32">
        <f>CEB!O178</f>
        <v>92</v>
      </c>
      <c r="K8" s="32">
        <f>CEB!O190</f>
        <v>83</v>
      </c>
      <c r="L8" s="32">
        <f>CEB!O202</f>
        <v>114</v>
      </c>
      <c r="M8" s="32">
        <v>0</v>
      </c>
    </row>
    <row r="9" spans="1:13" x14ac:dyDescent="0.25">
      <c r="A9" s="24" t="s">
        <v>64</v>
      </c>
      <c r="B9" s="32">
        <f>CEB!O83</f>
        <v>159</v>
      </c>
      <c r="C9" s="32">
        <f>CEB!O95</f>
        <v>199</v>
      </c>
      <c r="D9" s="32">
        <f>CEB!O107</f>
        <v>172</v>
      </c>
      <c r="E9" s="32">
        <f>CEB!O119</f>
        <v>283</v>
      </c>
      <c r="F9" s="32">
        <f>CEB!O131</f>
        <v>249</v>
      </c>
      <c r="G9" s="32">
        <f>CEB!O143</f>
        <v>289</v>
      </c>
      <c r="H9" s="32">
        <f>CEB!O155</f>
        <v>248</v>
      </c>
      <c r="I9" s="32">
        <f>CEB!O167</f>
        <v>261</v>
      </c>
      <c r="J9" s="32">
        <f>CEB!O179</f>
        <v>122</v>
      </c>
      <c r="K9" s="32">
        <f>CEB!O191</f>
        <v>111</v>
      </c>
      <c r="L9" s="32">
        <f>CEB!O203</f>
        <v>181</v>
      </c>
      <c r="M9" s="32">
        <v>150</v>
      </c>
    </row>
    <row r="10" spans="1:13" x14ac:dyDescent="0.25">
      <c r="A10" s="24" t="s">
        <v>65</v>
      </c>
      <c r="B10" s="32">
        <f>CEB!O84</f>
        <v>233</v>
      </c>
      <c r="C10" s="32">
        <f>CEB!O96</f>
        <v>203</v>
      </c>
      <c r="D10" s="32">
        <f>CEB!O108</f>
        <v>274</v>
      </c>
      <c r="E10" s="32">
        <f>CEB!O120</f>
        <v>324</v>
      </c>
      <c r="F10" s="32">
        <f>CEB!O132</f>
        <v>307</v>
      </c>
      <c r="G10" s="32">
        <f>CEB!O144</f>
        <v>271</v>
      </c>
      <c r="H10" s="32">
        <f>CEB!O156</f>
        <v>311</v>
      </c>
      <c r="I10" s="32">
        <f>CEB!O168</f>
        <v>306</v>
      </c>
      <c r="J10" s="32">
        <f>CEB!O180</f>
        <v>131</v>
      </c>
      <c r="K10" s="32">
        <f>CEB!O192</f>
        <v>164</v>
      </c>
      <c r="L10" s="32">
        <v>181</v>
      </c>
      <c r="M10" s="32">
        <v>0</v>
      </c>
    </row>
    <row r="11" spans="1:13" x14ac:dyDescent="0.25">
      <c r="A11" s="24" t="s">
        <v>66</v>
      </c>
      <c r="B11" s="32">
        <f>CEB!O85</f>
        <v>278</v>
      </c>
      <c r="C11" s="32">
        <f>CEB!O97</f>
        <v>310</v>
      </c>
      <c r="D11" s="32">
        <f>CEB!O109</f>
        <v>327</v>
      </c>
      <c r="E11" s="32">
        <f>CEB!O121</f>
        <v>360</v>
      </c>
      <c r="F11" s="32">
        <f>CEB!O133</f>
        <v>321</v>
      </c>
      <c r="G11" s="32">
        <f>CEB!O145</f>
        <v>359</v>
      </c>
      <c r="H11" s="32">
        <f>CEB!O157</f>
        <v>289</v>
      </c>
      <c r="I11" s="32">
        <f>CEB!O169</f>
        <v>280</v>
      </c>
      <c r="J11" s="32">
        <f>CEB!O181</f>
        <v>162</v>
      </c>
      <c r="K11" s="32">
        <f>CEB!O193</f>
        <v>149</v>
      </c>
      <c r="L11" s="32">
        <v>161</v>
      </c>
      <c r="M11" s="32">
        <v>0</v>
      </c>
    </row>
    <row r="12" spans="1:13" x14ac:dyDescent="0.25">
      <c r="A12" s="24" t="s">
        <v>67</v>
      </c>
      <c r="B12" s="32">
        <f>CEB!O86</f>
        <v>300</v>
      </c>
      <c r="C12" s="32">
        <f>CEB!O98</f>
        <v>275</v>
      </c>
      <c r="D12" s="32">
        <f>CEB!O110</f>
        <v>321</v>
      </c>
      <c r="E12" s="32">
        <f>CEB!O122</f>
        <v>336</v>
      </c>
      <c r="F12" s="32">
        <f>CEB!O134</f>
        <v>260</v>
      </c>
      <c r="G12" s="32">
        <f>CEB!O146</f>
        <v>271</v>
      </c>
      <c r="H12" s="32">
        <f>CEB!O158</f>
        <v>229</v>
      </c>
      <c r="I12" s="32">
        <f>CEB!O170</f>
        <v>292</v>
      </c>
      <c r="J12" s="32">
        <f>CEB!O182</f>
        <v>149</v>
      </c>
      <c r="K12" s="32">
        <f>CEB!O194</f>
        <v>164</v>
      </c>
      <c r="L12" s="32">
        <v>161</v>
      </c>
      <c r="M12" s="32">
        <v>0</v>
      </c>
    </row>
    <row r="13" spans="1:13" x14ac:dyDescent="0.25">
      <c r="A13" s="24" t="s">
        <v>68</v>
      </c>
      <c r="B13" s="32">
        <f>CEB!O87</f>
        <v>238</v>
      </c>
      <c r="C13" s="32">
        <f>CEB!O99</f>
        <v>271</v>
      </c>
      <c r="D13" s="32">
        <f>CEB!O111</f>
        <v>230</v>
      </c>
      <c r="E13" s="32">
        <f>CEB!O123</f>
        <v>300</v>
      </c>
      <c r="F13" s="32">
        <f>CEB!O135</f>
        <v>275</v>
      </c>
      <c r="G13" s="32">
        <f>CEB!O147</f>
        <v>262</v>
      </c>
      <c r="H13" s="32">
        <f>CEB!O159</f>
        <v>258</v>
      </c>
      <c r="I13" s="32">
        <f>CEB!O171</f>
        <v>255</v>
      </c>
      <c r="J13" s="32">
        <f>CEB!O183</f>
        <v>152</v>
      </c>
      <c r="K13" s="32">
        <f>CEB!O195</f>
        <v>131</v>
      </c>
      <c r="L13" s="32">
        <v>161</v>
      </c>
      <c r="M13" s="32">
        <v>0</v>
      </c>
    </row>
    <row r="14" spans="1:13" x14ac:dyDescent="0.25">
      <c r="A14" s="31" t="s">
        <v>69</v>
      </c>
      <c r="B14" s="30">
        <f t="shared" ref="B14:J14" si="0">AVERAGE(B2:B13)</f>
        <v>245.75</v>
      </c>
      <c r="C14" s="30">
        <f t="shared" si="0"/>
        <v>256.5</v>
      </c>
      <c r="D14" s="30">
        <f t="shared" si="0"/>
        <v>249.75</v>
      </c>
      <c r="E14" s="53">
        <f t="shared" si="0"/>
        <v>273.08333333333331</v>
      </c>
      <c r="F14" s="53">
        <f t="shared" si="0"/>
        <v>274.75</v>
      </c>
      <c r="G14" s="53">
        <f t="shared" si="0"/>
        <v>275.83333333333331</v>
      </c>
      <c r="H14" s="53">
        <f t="shared" si="0"/>
        <v>259</v>
      </c>
      <c r="I14" s="53">
        <f t="shared" si="0"/>
        <v>256.41666666666669</v>
      </c>
      <c r="J14" s="53">
        <f t="shared" si="0"/>
        <v>160.58333333333334</v>
      </c>
      <c r="K14" s="53">
        <f t="shared" ref="K14:L14" si="1">AVERAGE(K2:K13)</f>
        <v>113.5</v>
      </c>
      <c r="L14" s="53">
        <f t="shared" si="1"/>
        <v>166.25</v>
      </c>
      <c r="M14" s="53">
        <f t="shared" ref="M14" si="2">AVERAGE(M2:M13)</f>
        <v>111.08333333333333</v>
      </c>
    </row>
    <row r="15" spans="1:13" x14ac:dyDescent="0.25">
      <c r="F15" s="70"/>
      <c r="G15" s="70"/>
      <c r="H15" s="70"/>
      <c r="I15" s="70"/>
      <c r="J15" s="70"/>
      <c r="K15" s="70"/>
      <c r="L15" s="70"/>
      <c r="M15" s="70"/>
    </row>
    <row r="16" spans="1:13" x14ac:dyDescent="0.25">
      <c r="F16" s="70"/>
      <c r="G16" s="70"/>
      <c r="H16" s="70"/>
      <c r="I16" s="70"/>
      <c r="J16" s="70"/>
      <c r="K16" s="70"/>
      <c r="L16" s="70"/>
      <c r="M16" s="70"/>
    </row>
    <row r="17" spans="1:13" x14ac:dyDescent="0.25">
      <c r="F17" s="70"/>
      <c r="G17" s="70"/>
      <c r="H17" s="70"/>
      <c r="I17" s="70"/>
      <c r="J17" s="70"/>
      <c r="K17" s="70"/>
      <c r="L17" s="70"/>
      <c r="M17" s="70"/>
    </row>
    <row r="18" spans="1:13" x14ac:dyDescent="0.25">
      <c r="A18" s="30" t="s">
        <v>52</v>
      </c>
      <c r="B18" s="35" t="s">
        <v>70</v>
      </c>
      <c r="C18" s="35" t="s">
        <v>71</v>
      </c>
      <c r="D18" s="35" t="s">
        <v>72</v>
      </c>
      <c r="E18" s="35" t="s">
        <v>73</v>
      </c>
      <c r="F18" s="35" t="s">
        <v>100</v>
      </c>
      <c r="G18" s="35" t="s">
        <v>101</v>
      </c>
      <c r="H18" s="35" t="s">
        <v>146</v>
      </c>
      <c r="I18" s="35" t="s">
        <v>153</v>
      </c>
      <c r="J18" s="35" t="s">
        <v>170</v>
      </c>
      <c r="K18" s="35" t="s">
        <v>191</v>
      </c>
      <c r="L18" s="35" t="s">
        <v>203</v>
      </c>
      <c r="M18" s="35" t="s">
        <v>213</v>
      </c>
    </row>
    <row r="19" spans="1:13" x14ac:dyDescent="0.25">
      <c r="A19" s="24" t="s">
        <v>57</v>
      </c>
      <c r="B19" s="29">
        <f>CEB!P76</f>
        <v>3979</v>
      </c>
      <c r="C19" s="29">
        <f>CEB!P88</f>
        <v>4070</v>
      </c>
      <c r="D19" s="29">
        <f>CEB!P100</f>
        <v>4282</v>
      </c>
      <c r="E19" s="29">
        <f>CEB!P112</f>
        <v>5196</v>
      </c>
      <c r="F19" s="32">
        <f>CEB!P124</f>
        <v>4840</v>
      </c>
      <c r="G19" s="32">
        <f>CEB!P136</f>
        <v>5511</v>
      </c>
      <c r="H19" s="32">
        <f>CEB!P148</f>
        <v>5261</v>
      </c>
      <c r="I19" s="32">
        <f>CEB!P160</f>
        <v>5632</v>
      </c>
      <c r="J19" s="32">
        <f>CEB!P172</f>
        <v>7092</v>
      </c>
      <c r="K19" s="32">
        <f>CEB!P184</f>
        <v>4305</v>
      </c>
      <c r="L19" s="32">
        <f>CEB!P196</f>
        <v>3524</v>
      </c>
      <c r="M19" s="32">
        <v>4074</v>
      </c>
    </row>
    <row r="20" spans="1:13" x14ac:dyDescent="0.25">
      <c r="A20" s="24" t="s">
        <v>58</v>
      </c>
      <c r="B20" s="29">
        <f>CEB!P77</f>
        <v>4306</v>
      </c>
      <c r="C20" s="29">
        <f>CEB!P89</f>
        <v>3450</v>
      </c>
      <c r="D20" s="29">
        <f>CEB!P101</f>
        <v>4953</v>
      </c>
      <c r="E20" s="29">
        <f>CEB!P113</f>
        <v>4857</v>
      </c>
      <c r="F20" s="32">
        <f>CEB!P125</f>
        <v>5584</v>
      </c>
      <c r="G20" s="32">
        <f>CEB!P137</f>
        <v>4883</v>
      </c>
      <c r="H20" s="32">
        <f>CEB!P149</f>
        <v>5156</v>
      </c>
      <c r="I20" s="32">
        <f>CEB!P161</f>
        <v>5420</v>
      </c>
      <c r="J20" s="32">
        <f>CEB!P173</f>
        <v>6903</v>
      </c>
      <c r="K20" s="32">
        <f>CEB!P185</f>
        <v>3258</v>
      </c>
      <c r="L20" s="32">
        <f>CEB!P197</f>
        <v>3789</v>
      </c>
      <c r="M20" s="32">
        <v>4104</v>
      </c>
    </row>
    <row r="21" spans="1:13" x14ac:dyDescent="0.25">
      <c r="A21" s="24" t="s">
        <v>59</v>
      </c>
      <c r="B21" s="29">
        <f>CEB!P78</f>
        <v>4251</v>
      </c>
      <c r="C21" s="29">
        <f>CEB!P90</f>
        <v>4655</v>
      </c>
      <c r="D21" s="29">
        <f>CEB!P102</f>
        <v>5661</v>
      </c>
      <c r="E21" s="29">
        <f>CEB!P114</f>
        <v>6452</v>
      </c>
      <c r="F21" s="32">
        <f>CEB!P126</f>
        <v>7093</v>
      </c>
      <c r="G21" s="32">
        <f>CEB!P138</f>
        <v>7091</v>
      </c>
      <c r="H21" s="32">
        <f>CEB!P150</f>
        <v>6656</v>
      </c>
      <c r="I21" s="32">
        <f>CEB!P162</f>
        <v>6566</v>
      </c>
      <c r="J21" s="32">
        <f>CEB!P174</f>
        <v>5927</v>
      </c>
      <c r="K21" s="32">
        <f>CEB!P186</f>
        <v>3908</v>
      </c>
      <c r="L21" s="32">
        <f>CEB!P198</f>
        <v>5321</v>
      </c>
      <c r="M21" s="32">
        <v>0</v>
      </c>
    </row>
    <row r="22" spans="1:13" x14ac:dyDescent="0.25">
      <c r="A22" s="24" t="s">
        <v>60</v>
      </c>
      <c r="B22" s="29">
        <f>CEB!P79</f>
        <v>6176</v>
      </c>
      <c r="C22" s="29">
        <f>CEB!P91</f>
        <v>6954</v>
      </c>
      <c r="D22" s="29">
        <f>CEB!P103</f>
        <v>6794</v>
      </c>
      <c r="E22" s="29">
        <f>CEB!P115</f>
        <v>5225</v>
      </c>
      <c r="F22" s="32">
        <f>CEB!P127</f>
        <v>6437</v>
      </c>
      <c r="G22" s="32">
        <f>CEB!P139</f>
        <v>6768</v>
      </c>
      <c r="H22" s="32">
        <f>CEB!P151</f>
        <v>6070</v>
      </c>
      <c r="I22" s="32">
        <f>CEB!P163</f>
        <v>6263</v>
      </c>
      <c r="J22" s="32">
        <f>CEB!P175</f>
        <v>2904</v>
      </c>
      <c r="K22" s="32">
        <f>CEB!P187</f>
        <v>3016</v>
      </c>
      <c r="L22" s="32">
        <f>CEB!P199</f>
        <v>4672</v>
      </c>
      <c r="M22" s="32">
        <v>0</v>
      </c>
    </row>
    <row r="23" spans="1:13" x14ac:dyDescent="0.25">
      <c r="A23" s="24" t="s">
        <v>61</v>
      </c>
      <c r="B23" s="29">
        <f>CEB!P80</f>
        <v>5367</v>
      </c>
      <c r="C23" s="29">
        <f>CEB!P92</f>
        <v>5789</v>
      </c>
      <c r="D23" s="29">
        <f>CEB!P104</f>
        <v>5437</v>
      </c>
      <c r="E23" s="29">
        <f>CEB!P116</f>
        <v>5822</v>
      </c>
      <c r="F23" s="32">
        <f>CEB!P128</f>
        <v>6311</v>
      </c>
      <c r="G23" s="32">
        <f>CEB!P140</f>
        <v>7569</v>
      </c>
      <c r="H23" s="32">
        <f>CEB!P152</f>
        <v>5882</v>
      </c>
      <c r="I23" s="32">
        <f>CEB!P164</f>
        <v>6889</v>
      </c>
      <c r="J23" s="32">
        <f>CEB!P176</f>
        <v>3233</v>
      </c>
      <c r="K23" s="32">
        <f>CEB!P188</f>
        <v>3204</v>
      </c>
      <c r="L23" s="32">
        <f>CEB!P200</f>
        <v>4520</v>
      </c>
      <c r="M23" s="32">
        <v>0</v>
      </c>
    </row>
    <row r="24" spans="1:13" x14ac:dyDescent="0.25">
      <c r="A24" s="24" t="s">
        <v>62</v>
      </c>
      <c r="B24" s="29">
        <f>CEB!P81</f>
        <v>4014</v>
      </c>
      <c r="C24" s="29">
        <f>CEB!P93</f>
        <v>5565</v>
      </c>
      <c r="D24" s="29">
        <f>CEB!P105</f>
        <v>6281</v>
      </c>
      <c r="E24" s="29">
        <f>CEB!P117</f>
        <v>5454</v>
      </c>
      <c r="F24" s="32">
        <f>CEB!P129</f>
        <v>6311</v>
      </c>
      <c r="G24" s="32">
        <f>CEB!P141</f>
        <v>5460</v>
      </c>
      <c r="H24" s="32">
        <f>CEB!P153</f>
        <v>5705</v>
      </c>
      <c r="I24" s="32">
        <f>CEB!P165</f>
        <v>5637</v>
      </c>
      <c r="J24" s="32">
        <f>CEB!P177</f>
        <v>3117</v>
      </c>
      <c r="K24" s="32">
        <f>CEB!P189</f>
        <v>3187</v>
      </c>
      <c r="L24" s="32">
        <f>CEB!P201</f>
        <v>3838</v>
      </c>
      <c r="M24" s="32">
        <v>0</v>
      </c>
    </row>
    <row r="25" spans="1:13" x14ac:dyDescent="0.25">
      <c r="A25" s="24" t="s">
        <v>63</v>
      </c>
      <c r="B25" s="29">
        <f>CEB!P82</f>
        <v>4244</v>
      </c>
      <c r="C25" s="29">
        <f>CEB!P94</f>
        <v>5706</v>
      </c>
      <c r="D25" s="29">
        <f>CEB!P106</f>
        <v>4984</v>
      </c>
      <c r="E25" s="29">
        <f>CEB!P118</f>
        <v>5561</v>
      </c>
      <c r="F25" s="32">
        <f>CEB!P130</f>
        <v>5687</v>
      </c>
      <c r="G25" s="32">
        <f>CEB!P142</f>
        <v>5673</v>
      </c>
      <c r="H25" s="32">
        <f>CEB!P154</f>
        <v>6074</v>
      </c>
      <c r="I25" s="32">
        <f>CEB!P166</f>
        <v>5927</v>
      </c>
      <c r="J25" s="32">
        <f>CEB!P178</f>
        <v>3024</v>
      </c>
      <c r="K25" s="32">
        <f>CEB!P190</f>
        <v>3183</v>
      </c>
      <c r="L25" s="32">
        <f>CEB!P202</f>
        <v>3632</v>
      </c>
      <c r="M25" s="32">
        <v>0</v>
      </c>
    </row>
    <row r="26" spans="1:13" x14ac:dyDescent="0.25">
      <c r="A26" s="24" t="s">
        <v>64</v>
      </c>
      <c r="B26" s="29">
        <f>CEB!P83</f>
        <v>4181</v>
      </c>
      <c r="C26" s="29">
        <f>CEB!P95</f>
        <v>5618</v>
      </c>
      <c r="D26" s="29">
        <f>CEB!P107</f>
        <v>5181</v>
      </c>
      <c r="E26" s="29">
        <f>CEB!P119</f>
        <v>7545</v>
      </c>
      <c r="F26" s="32">
        <f>CEB!P131</f>
        <v>6643</v>
      </c>
      <c r="G26" s="32">
        <f>CEB!P143</f>
        <v>7276</v>
      </c>
      <c r="H26" s="32">
        <f>CEB!P155</f>
        <v>6584</v>
      </c>
      <c r="I26" s="32">
        <f>CEB!P167</f>
        <v>6325</v>
      </c>
      <c r="J26" s="32">
        <f>CEB!P179</f>
        <v>3636</v>
      </c>
      <c r="K26" s="32">
        <f>CEB!P191</f>
        <v>3614</v>
      </c>
      <c r="L26" s="32">
        <f>CEB!P203</f>
        <v>3771</v>
      </c>
      <c r="M26" s="32">
        <v>5462</v>
      </c>
    </row>
    <row r="27" spans="1:13" x14ac:dyDescent="0.25">
      <c r="A27" s="24" t="s">
        <v>65</v>
      </c>
      <c r="B27" s="29">
        <f>CEB!P84</f>
        <v>4304</v>
      </c>
      <c r="C27" s="29">
        <f>CEB!P96</f>
        <v>6254</v>
      </c>
      <c r="D27" s="29">
        <f>CEB!P108</f>
        <v>6928</v>
      </c>
      <c r="E27" s="29">
        <f>CEB!P120</f>
        <v>8671</v>
      </c>
      <c r="F27" s="32">
        <f>CEB!P132</f>
        <v>6309</v>
      </c>
      <c r="G27" s="32">
        <f>CEB!P144</f>
        <v>6798</v>
      </c>
      <c r="H27" s="32">
        <f>CEB!P156</f>
        <v>7536</v>
      </c>
      <c r="I27" s="32">
        <f>CEB!P168</f>
        <v>8259</v>
      </c>
      <c r="J27" s="32">
        <f>CEB!P180</f>
        <v>3886</v>
      </c>
      <c r="K27" s="32">
        <f>CEB!P192</f>
        <v>4603</v>
      </c>
      <c r="L27" s="32">
        <v>3771</v>
      </c>
      <c r="M27" s="32">
        <v>1820</v>
      </c>
    </row>
    <row r="28" spans="1:13" x14ac:dyDescent="0.25">
      <c r="A28" s="24" t="s">
        <v>66</v>
      </c>
      <c r="B28" s="29">
        <f>CEB!P85</f>
        <v>5466</v>
      </c>
      <c r="C28" s="29">
        <f>CEB!P97</f>
        <v>6782</v>
      </c>
      <c r="D28" s="29">
        <f>CEB!P109</f>
        <v>7747</v>
      </c>
      <c r="E28" s="29">
        <f>CEB!P121</f>
        <v>7227</v>
      </c>
      <c r="F28" s="32">
        <f>CEB!P133</f>
        <v>5759</v>
      </c>
      <c r="G28" s="32">
        <f>CEB!P145</f>
        <v>6349</v>
      </c>
      <c r="H28" s="32">
        <f>CEB!P157</f>
        <v>7371</v>
      </c>
      <c r="I28" s="32">
        <f>CEB!P169</f>
        <v>7722</v>
      </c>
      <c r="J28" s="32">
        <f>CEB!P181</f>
        <v>3652</v>
      </c>
      <c r="K28" s="32">
        <f>CEB!P193</f>
        <v>3870</v>
      </c>
      <c r="L28" s="32">
        <v>4064</v>
      </c>
      <c r="M28" s="32">
        <v>6858</v>
      </c>
    </row>
    <row r="29" spans="1:13" x14ac:dyDescent="0.25">
      <c r="A29" s="24" t="s">
        <v>67</v>
      </c>
      <c r="B29" s="29">
        <f>CEB!P86</f>
        <v>4497</v>
      </c>
      <c r="C29" s="29">
        <f>CEB!P98</f>
        <v>5684</v>
      </c>
      <c r="D29" s="29">
        <f>CEB!P110</f>
        <v>6513</v>
      </c>
      <c r="E29" s="29">
        <f>CEB!P122</f>
        <v>6625</v>
      </c>
      <c r="F29" s="32">
        <f>CEB!P134</f>
        <v>4951</v>
      </c>
      <c r="G29" s="32">
        <f>CEB!P146</f>
        <v>4484</v>
      </c>
      <c r="H29" s="32">
        <f>CEB!P158</f>
        <v>4242</v>
      </c>
      <c r="I29" s="32">
        <f>CEB!P170</f>
        <v>6682</v>
      </c>
      <c r="J29" s="32">
        <f>CEB!P182</f>
        <v>4161</v>
      </c>
      <c r="K29" s="32">
        <f>CEB!P194</f>
        <v>3520</v>
      </c>
      <c r="L29" s="32">
        <v>4019</v>
      </c>
      <c r="M29" s="32">
        <v>6730</v>
      </c>
    </row>
    <row r="30" spans="1:13" x14ac:dyDescent="0.25">
      <c r="A30" s="24" t="s">
        <v>68</v>
      </c>
      <c r="B30" s="29">
        <f>CEB!P87</f>
        <v>3440</v>
      </c>
      <c r="C30" s="29">
        <f>CEB!P99</f>
        <v>4807</v>
      </c>
      <c r="D30" s="29">
        <f>CEB!P111</f>
        <v>4935</v>
      </c>
      <c r="E30" s="29">
        <f>CEB!P123</f>
        <v>5242</v>
      </c>
      <c r="F30" s="32">
        <f>CEB!P135</f>
        <v>4588</v>
      </c>
      <c r="G30" s="32">
        <f>CEB!P147</f>
        <v>4303</v>
      </c>
      <c r="H30" s="32">
        <f>CEB!P159</f>
        <v>4606</v>
      </c>
      <c r="I30" s="32">
        <f>CEB!P171</f>
        <v>6202</v>
      </c>
      <c r="J30" s="32">
        <f>CEB!P183</f>
        <v>3774</v>
      </c>
      <c r="K30" s="32">
        <f>CEB!P195</f>
        <v>3715</v>
      </c>
      <c r="L30" s="32">
        <v>4032</v>
      </c>
      <c r="M30" s="32">
        <v>5841</v>
      </c>
    </row>
    <row r="31" spans="1:13" x14ac:dyDescent="0.25">
      <c r="A31" s="48" t="s">
        <v>69</v>
      </c>
      <c r="B31" s="50">
        <f t="shared" ref="B31:J31" si="3">AVERAGE(B19:B30)</f>
        <v>4518.75</v>
      </c>
      <c r="C31" s="50">
        <f t="shared" si="3"/>
        <v>5444.5</v>
      </c>
      <c r="D31" s="50">
        <f t="shared" si="3"/>
        <v>5808</v>
      </c>
      <c r="E31" s="50">
        <f t="shared" si="3"/>
        <v>6156.416666666667</v>
      </c>
      <c r="F31" s="54">
        <f t="shared" si="3"/>
        <v>5876.083333333333</v>
      </c>
      <c r="G31" s="54">
        <f t="shared" si="3"/>
        <v>6013.75</v>
      </c>
      <c r="H31" s="54">
        <f t="shared" si="3"/>
        <v>5928.583333333333</v>
      </c>
      <c r="I31" s="54">
        <f t="shared" si="3"/>
        <v>6460.333333333333</v>
      </c>
      <c r="J31" s="54">
        <f t="shared" si="3"/>
        <v>4275.75</v>
      </c>
      <c r="K31" s="54">
        <f t="shared" ref="K31:L31" si="4">AVERAGE(K19:K30)</f>
        <v>3615.25</v>
      </c>
      <c r="L31" s="54">
        <f t="shared" si="4"/>
        <v>4079.4166666666665</v>
      </c>
      <c r="M31" s="54">
        <f t="shared" ref="M31" si="5">AVERAGE(M19:M30)</f>
        <v>2907.4166666666665</v>
      </c>
    </row>
    <row r="32" spans="1:13" x14ac:dyDescent="0.25">
      <c r="F32" s="70"/>
      <c r="G32" s="70"/>
      <c r="H32" s="70"/>
      <c r="I32" s="70"/>
      <c r="J32" s="70"/>
      <c r="K32" s="70"/>
      <c r="L32" s="70"/>
      <c r="M32" s="70"/>
    </row>
    <row r="33" spans="1:13" x14ac:dyDescent="0.25">
      <c r="F33" s="70"/>
      <c r="G33" s="70"/>
      <c r="H33" s="70"/>
      <c r="I33" s="70"/>
      <c r="J33" s="70"/>
      <c r="K33" s="70"/>
      <c r="L33" s="70"/>
      <c r="M33" s="70"/>
    </row>
    <row r="34" spans="1:13" x14ac:dyDescent="0.25">
      <c r="F34" s="70"/>
      <c r="G34" s="70"/>
      <c r="H34" s="70"/>
      <c r="I34" s="70"/>
      <c r="J34" s="70"/>
      <c r="K34" s="70"/>
      <c r="L34" s="70"/>
      <c r="M34" s="70"/>
    </row>
    <row r="35" spans="1:13" x14ac:dyDescent="0.25">
      <c r="A35" s="30" t="s">
        <v>52</v>
      </c>
      <c r="B35" s="35" t="s">
        <v>82</v>
      </c>
      <c r="C35" s="35" t="s">
        <v>83</v>
      </c>
      <c r="D35" s="35" t="s">
        <v>84</v>
      </c>
      <c r="E35" s="35" t="s">
        <v>85</v>
      </c>
      <c r="F35" s="35" t="s">
        <v>102</v>
      </c>
      <c r="G35" s="35" t="s">
        <v>103</v>
      </c>
      <c r="H35" s="35" t="s">
        <v>147</v>
      </c>
      <c r="I35" s="35" t="s">
        <v>155</v>
      </c>
      <c r="J35" s="35" t="s">
        <v>171</v>
      </c>
      <c r="K35" s="35" t="s">
        <v>192</v>
      </c>
      <c r="L35" s="35" t="s">
        <v>204</v>
      </c>
      <c r="M35" s="35" t="s">
        <v>214</v>
      </c>
    </row>
    <row r="36" spans="1:13" x14ac:dyDescent="0.25">
      <c r="A36" s="24" t="s">
        <v>57</v>
      </c>
      <c r="B36" s="32">
        <f>CEB!Q76</f>
        <v>51928</v>
      </c>
      <c r="C36" s="32">
        <f>CEB!Q88</f>
        <v>53921</v>
      </c>
      <c r="D36" s="32">
        <f>CEB!Q100</f>
        <v>53117</v>
      </c>
      <c r="E36" s="32">
        <f>CEB!Q112</f>
        <v>62756</v>
      </c>
      <c r="F36" s="32">
        <f>CEB!Q124</f>
        <v>59515</v>
      </c>
      <c r="G36" s="32">
        <f>CEB!Q136</f>
        <v>69064</v>
      </c>
      <c r="H36" s="32">
        <f>CEB!Q148</f>
        <v>66603</v>
      </c>
      <c r="I36" s="32">
        <f>CEB!Q160</f>
        <v>67570</v>
      </c>
      <c r="J36" s="32">
        <f>CEB!Q172</f>
        <v>55305</v>
      </c>
      <c r="K36" s="32">
        <f>CEB!Q184</f>
        <v>39137</v>
      </c>
      <c r="L36" s="32">
        <f>CEB!Q196</f>
        <v>36422</v>
      </c>
      <c r="M36" s="32">
        <v>38494</v>
      </c>
    </row>
    <row r="37" spans="1:13" x14ac:dyDescent="0.25">
      <c r="A37" s="24" t="s">
        <v>58</v>
      </c>
      <c r="B37" s="32">
        <f>CEB!Q77</f>
        <v>51894</v>
      </c>
      <c r="C37" s="32">
        <f>CEB!Q89</f>
        <v>47378</v>
      </c>
      <c r="D37" s="32">
        <f>CEB!Q101</f>
        <v>60861</v>
      </c>
      <c r="E37" s="32">
        <f>CEB!Q113</f>
        <v>50125</v>
      </c>
      <c r="F37" s="32">
        <f>CEB!Q125</f>
        <v>64662</v>
      </c>
      <c r="G37" s="32">
        <f>CEB!Q137</f>
        <v>53468</v>
      </c>
      <c r="H37" s="32">
        <f>CEB!Q149</f>
        <v>54131</v>
      </c>
      <c r="I37" s="32">
        <f>CEB!Q161</f>
        <v>56610</v>
      </c>
      <c r="J37" s="32">
        <f>CEB!Q173</f>
        <v>51486</v>
      </c>
      <c r="K37" s="32">
        <f>CEB!Q185</f>
        <v>28473</v>
      </c>
      <c r="L37" s="32">
        <f>CEB!Q197</f>
        <v>33066</v>
      </c>
      <c r="M37" s="32">
        <v>38711</v>
      </c>
    </row>
    <row r="38" spans="1:13" x14ac:dyDescent="0.25">
      <c r="A38" s="24" t="s">
        <v>59</v>
      </c>
      <c r="B38" s="32">
        <f>CEB!Q78</f>
        <v>48870</v>
      </c>
      <c r="C38" s="32">
        <f>CEB!Q90</f>
        <v>52121</v>
      </c>
      <c r="D38" s="32">
        <f>CEB!Q102</f>
        <v>56417</v>
      </c>
      <c r="E38" s="32">
        <f>CEB!Q114</f>
        <v>56301</v>
      </c>
      <c r="F38" s="32">
        <f>CEB!Q126</f>
        <v>68758</v>
      </c>
      <c r="G38" s="32">
        <f>CEB!Q138</f>
        <v>69538</v>
      </c>
      <c r="H38" s="32">
        <f>CEB!Q150</f>
        <v>62303</v>
      </c>
      <c r="I38" s="32">
        <f>CEB!Q162</f>
        <v>55458</v>
      </c>
      <c r="J38" s="32">
        <f>CEB!Q174</f>
        <v>47083</v>
      </c>
      <c r="K38" s="32">
        <f>CEB!Q186</f>
        <v>33909</v>
      </c>
      <c r="L38" s="32">
        <f>CEB!Q198</f>
        <v>48278</v>
      </c>
      <c r="M38" s="32">
        <v>58489</v>
      </c>
    </row>
    <row r="39" spans="1:13" x14ac:dyDescent="0.25">
      <c r="A39" s="24" t="s">
        <v>60</v>
      </c>
      <c r="B39" s="32">
        <f>CEB!Q79</f>
        <v>53894</v>
      </c>
      <c r="C39" s="32">
        <f>CEB!Q91</f>
        <v>65755</v>
      </c>
      <c r="D39" s="32">
        <f>CEB!Q103</f>
        <v>56748</v>
      </c>
      <c r="E39" s="32">
        <f>CEB!Q115</f>
        <v>50987</v>
      </c>
      <c r="F39" s="32">
        <f>CEB!Q127</f>
        <v>65263</v>
      </c>
      <c r="G39" s="32">
        <f>CEB!Q139</f>
        <v>66134</v>
      </c>
      <c r="H39" s="32">
        <f>CEB!Q151</f>
        <v>52689</v>
      </c>
      <c r="I39" s="32">
        <f>CEB!Q163</f>
        <v>53594</v>
      </c>
      <c r="J39" s="32">
        <f>CEB!Q175</f>
        <v>32116</v>
      </c>
      <c r="K39" s="32">
        <f>CEB!Q187</f>
        <v>29412</v>
      </c>
      <c r="L39" s="32">
        <f>CEB!Q199</f>
        <v>47419</v>
      </c>
      <c r="M39" s="32">
        <v>64112</v>
      </c>
    </row>
    <row r="40" spans="1:13" x14ac:dyDescent="0.25">
      <c r="A40" s="24" t="s">
        <v>61</v>
      </c>
      <c r="B40" s="32">
        <f>CEB!Q80</f>
        <v>49653</v>
      </c>
      <c r="C40" s="32">
        <f>CEB!Q92</f>
        <v>52940</v>
      </c>
      <c r="D40" s="32">
        <f>CEB!Q104</f>
        <v>53347</v>
      </c>
      <c r="E40" s="32">
        <f>CEB!Q116</f>
        <v>49617</v>
      </c>
      <c r="F40" s="32">
        <f>CEB!Q128</f>
        <v>61688</v>
      </c>
      <c r="G40" s="32">
        <f>CEB!Q140</f>
        <v>66247</v>
      </c>
      <c r="H40" s="32">
        <f>CEB!Q152</f>
        <v>53189</v>
      </c>
      <c r="I40" s="32">
        <f>CEB!Q164</f>
        <v>55579</v>
      </c>
      <c r="J40" s="32">
        <f>CEB!Q176</f>
        <v>30265</v>
      </c>
      <c r="K40" s="32">
        <f>CEB!Q188</f>
        <v>29713</v>
      </c>
      <c r="L40" s="32">
        <f>CEB!Q200</f>
        <v>42749</v>
      </c>
      <c r="M40" s="32">
        <v>54046</v>
      </c>
    </row>
    <row r="41" spans="1:13" x14ac:dyDescent="0.25">
      <c r="A41" s="24" t="s">
        <v>62</v>
      </c>
      <c r="B41" s="32">
        <f>CEB!Q81</f>
        <v>40678</v>
      </c>
      <c r="C41" s="32">
        <f>CEB!Q93</f>
        <v>51874</v>
      </c>
      <c r="D41" s="32">
        <f>CEB!Q105</f>
        <v>51230</v>
      </c>
      <c r="E41" s="32">
        <f>CEB!Q117</f>
        <v>44887</v>
      </c>
      <c r="F41" s="32">
        <f>CEB!Q129</f>
        <v>61688</v>
      </c>
      <c r="G41" s="32">
        <f>CEB!Q141</f>
        <v>51998</v>
      </c>
      <c r="H41" s="32">
        <f>CEB!Q153</f>
        <v>49141</v>
      </c>
      <c r="I41" s="32">
        <f>CEB!Q165</f>
        <v>46376</v>
      </c>
      <c r="J41" s="32">
        <f>CEB!Q177</f>
        <v>29530</v>
      </c>
      <c r="K41" s="32">
        <f>CEB!Q189</f>
        <v>28609</v>
      </c>
      <c r="L41" s="32">
        <f>CEB!Q201</f>
        <v>34935</v>
      </c>
      <c r="M41" s="32">
        <v>43467</v>
      </c>
    </row>
    <row r="42" spans="1:13" x14ac:dyDescent="0.25">
      <c r="A42" s="24" t="s">
        <v>63</v>
      </c>
      <c r="B42" s="32">
        <f>CEB!Q82</f>
        <v>41932</v>
      </c>
      <c r="C42" s="32">
        <f>CEB!Q94</f>
        <v>49197</v>
      </c>
      <c r="D42" s="32">
        <f>CEB!Q106</f>
        <v>41335</v>
      </c>
      <c r="E42" s="32">
        <f>CEB!Q118</f>
        <v>47226</v>
      </c>
      <c r="F42" s="32">
        <f>CEB!Q130</f>
        <v>52461</v>
      </c>
      <c r="G42" s="32">
        <f>CEB!Q142</f>
        <v>46523</v>
      </c>
      <c r="H42" s="32">
        <f>CEB!Q154</f>
        <v>48230</v>
      </c>
      <c r="I42" s="32">
        <f>CEB!Q166</f>
        <v>45868</v>
      </c>
      <c r="J42" s="32">
        <f>CEB!Q178</f>
        <v>28725</v>
      </c>
      <c r="K42" s="32">
        <f>CEB!Q190</f>
        <v>27612</v>
      </c>
      <c r="L42" s="32">
        <f>CEB!Q202</f>
        <v>35495</v>
      </c>
      <c r="M42" s="32">
        <v>44178</v>
      </c>
    </row>
    <row r="43" spans="1:13" x14ac:dyDescent="0.25">
      <c r="A43" s="24" t="s">
        <v>64</v>
      </c>
      <c r="B43" s="32">
        <f>CEB!Q83</f>
        <v>40030</v>
      </c>
      <c r="C43" s="32">
        <f>CEB!Q95</f>
        <v>48186</v>
      </c>
      <c r="D43" s="32">
        <f>CEB!Q107</f>
        <v>42998</v>
      </c>
      <c r="E43" s="32">
        <f>CEB!Q119</f>
        <v>60692</v>
      </c>
      <c r="F43" s="32">
        <f>CEB!Q131</f>
        <v>60635</v>
      </c>
      <c r="G43" s="32">
        <f>CEB!Q143</f>
        <v>61170</v>
      </c>
      <c r="H43" s="32">
        <f>CEB!Q155</f>
        <v>56207</v>
      </c>
      <c r="I43" s="32">
        <f>CEB!Q167</f>
        <v>50895</v>
      </c>
      <c r="J43" s="32">
        <f>CEB!Q179</f>
        <v>32086</v>
      </c>
      <c r="K43" s="32">
        <f>CEB!Q191</f>
        <v>30849</v>
      </c>
      <c r="L43" s="32">
        <f>CEB!Q203</f>
        <v>32793</v>
      </c>
      <c r="M43" s="32">
        <v>45257</v>
      </c>
    </row>
    <row r="44" spans="1:13" x14ac:dyDescent="0.25">
      <c r="A44" s="24" t="s">
        <v>65</v>
      </c>
      <c r="B44" s="32">
        <f>CEB!Q84</f>
        <v>40531</v>
      </c>
      <c r="C44" s="32">
        <f>CEB!Q96</f>
        <v>53402</v>
      </c>
      <c r="D44" s="32">
        <f>CEB!Q108</f>
        <v>54971</v>
      </c>
      <c r="E44" s="32">
        <f>CEB!Q120</f>
        <v>70653</v>
      </c>
      <c r="F44" s="32">
        <f>CEB!Q132</f>
        <v>63225</v>
      </c>
      <c r="G44" s="32">
        <f>CEB!Q144</f>
        <v>60035</v>
      </c>
      <c r="H44" s="32">
        <f>CEB!Q156</f>
        <v>64514</v>
      </c>
      <c r="I44" s="32">
        <f>CEB!Q168</f>
        <v>65533</v>
      </c>
      <c r="J44" s="32">
        <f>CEB!Q180</f>
        <v>35811</v>
      </c>
      <c r="K44" s="32">
        <f>CEB!Q192</f>
        <v>38841</v>
      </c>
      <c r="L44" s="32">
        <v>32793</v>
      </c>
      <c r="M44" s="32">
        <v>64370</v>
      </c>
    </row>
    <row r="45" spans="1:13" x14ac:dyDescent="0.25">
      <c r="A45" s="24" t="s">
        <v>66</v>
      </c>
      <c r="B45" s="32">
        <f>CEB!Q85</f>
        <v>55711</v>
      </c>
      <c r="C45" s="32">
        <f>CEB!Q97</f>
        <v>59346</v>
      </c>
      <c r="D45" s="32">
        <f>CEB!Q109</f>
        <v>67676</v>
      </c>
      <c r="E45" s="32">
        <f>CEB!Q121</f>
        <v>74454</v>
      </c>
      <c r="F45" s="32">
        <f>CEB!Q133</f>
        <v>65156</v>
      </c>
      <c r="G45" s="32">
        <f>CEB!Q145</f>
        <v>72219</v>
      </c>
      <c r="H45" s="32">
        <f>CEB!Q157</f>
        <v>64908</v>
      </c>
      <c r="I45" s="32">
        <f>CEB!Q169</f>
        <v>65692</v>
      </c>
      <c r="J45" s="32">
        <f>CEB!Q181</f>
        <v>37199</v>
      </c>
      <c r="K45" s="32">
        <f>CEB!Q193</f>
        <v>38558</v>
      </c>
      <c r="L45" s="32">
        <v>38333</v>
      </c>
      <c r="M45" s="32">
        <v>66459</v>
      </c>
    </row>
    <row r="46" spans="1:13" x14ac:dyDescent="0.25">
      <c r="A46" s="24" t="s">
        <v>67</v>
      </c>
      <c r="B46" s="32">
        <f>CEB!Q86</f>
        <v>55447</v>
      </c>
      <c r="C46" s="32">
        <f>CEB!Q98</f>
        <v>59293</v>
      </c>
      <c r="D46" s="32">
        <f>CEB!Q110</f>
        <v>67095</v>
      </c>
      <c r="E46" s="32">
        <f>CEB!Q122</f>
        <v>77195</v>
      </c>
      <c r="F46" s="32">
        <f>CEB!Q134</f>
        <v>59640</v>
      </c>
      <c r="G46" s="32">
        <f>CEB!Q146</f>
        <v>58783</v>
      </c>
      <c r="H46" s="32">
        <f>CEB!Q158</f>
        <v>53231</v>
      </c>
      <c r="I46" s="32">
        <f>CEB!Q170</f>
        <v>56535</v>
      </c>
      <c r="J46" s="32">
        <f>CEB!Q182</f>
        <v>35495</v>
      </c>
      <c r="K46" s="32">
        <f>CEB!Q194</f>
        <v>35552</v>
      </c>
      <c r="L46" s="32">
        <v>38290</v>
      </c>
      <c r="M46" s="32">
        <v>66195</v>
      </c>
    </row>
    <row r="47" spans="1:13" x14ac:dyDescent="0.25">
      <c r="A47" s="24" t="s">
        <v>68</v>
      </c>
      <c r="B47" s="32">
        <f>CEB!Q87</f>
        <v>47239</v>
      </c>
      <c r="C47" s="32">
        <f>CEB!Q99</f>
        <v>59094</v>
      </c>
      <c r="D47" s="32">
        <f>CEB!Q111</f>
        <v>58675</v>
      </c>
      <c r="E47" s="32">
        <f>CEB!Q123</f>
        <v>63887</v>
      </c>
      <c r="F47" s="32">
        <f>CEB!Q135</f>
        <v>60888</v>
      </c>
      <c r="G47" s="32">
        <f>CEB!Q147</f>
        <v>58279</v>
      </c>
      <c r="H47" s="32">
        <f>CEB!Q159</f>
        <v>56172</v>
      </c>
      <c r="I47" s="32">
        <f>CEB!Q171</f>
        <v>54825</v>
      </c>
      <c r="J47" s="32">
        <f>CEB!Q183</f>
        <v>33447</v>
      </c>
      <c r="K47" s="32">
        <f>CEB!Q195</f>
        <v>35890</v>
      </c>
      <c r="L47" s="32">
        <v>38268</v>
      </c>
      <c r="M47" s="32">
        <v>59767</v>
      </c>
    </row>
    <row r="48" spans="1:13" x14ac:dyDescent="0.25">
      <c r="A48" s="48" t="s">
        <v>69</v>
      </c>
      <c r="B48" s="50">
        <f t="shared" ref="B48:J48" si="6">AVERAGE(B36:B47)</f>
        <v>48150.583333333336</v>
      </c>
      <c r="C48" s="50">
        <f t="shared" si="6"/>
        <v>54375.583333333336</v>
      </c>
      <c r="D48" s="50">
        <f t="shared" si="6"/>
        <v>55372.5</v>
      </c>
      <c r="E48" s="50">
        <f t="shared" si="6"/>
        <v>59065</v>
      </c>
      <c r="F48" s="54">
        <f t="shared" si="6"/>
        <v>61964.916666666664</v>
      </c>
      <c r="G48" s="54">
        <f t="shared" si="6"/>
        <v>61121.5</v>
      </c>
      <c r="H48" s="54">
        <f t="shared" si="6"/>
        <v>56776.5</v>
      </c>
      <c r="I48" s="54">
        <f t="shared" si="6"/>
        <v>56211.25</v>
      </c>
      <c r="J48" s="54">
        <f t="shared" si="6"/>
        <v>37379</v>
      </c>
      <c r="K48" s="54">
        <f t="shared" ref="K48:L48" si="7">AVERAGE(K36:K47)</f>
        <v>33046.25</v>
      </c>
      <c r="L48" s="54">
        <f t="shared" si="7"/>
        <v>38236.75</v>
      </c>
      <c r="M48" s="54">
        <f t="shared" ref="M48" si="8">AVERAGE(M36:M47)</f>
        <v>53628.75</v>
      </c>
    </row>
    <row r="49" spans="1:13" x14ac:dyDescent="0.25">
      <c r="F49" s="70"/>
      <c r="G49" s="70"/>
      <c r="H49" s="70"/>
      <c r="I49" s="70"/>
      <c r="J49" s="70"/>
      <c r="K49" s="70"/>
      <c r="L49" s="70"/>
      <c r="M49" s="70"/>
    </row>
    <row r="50" spans="1:13" x14ac:dyDescent="0.25">
      <c r="F50" s="70"/>
      <c r="G50" s="70"/>
      <c r="H50" s="70"/>
      <c r="I50" s="70"/>
      <c r="J50" s="70"/>
      <c r="K50" s="70"/>
      <c r="L50" s="70"/>
      <c r="M50" s="70"/>
    </row>
    <row r="51" spans="1:13" x14ac:dyDescent="0.25">
      <c r="F51" s="70"/>
      <c r="G51" s="70"/>
      <c r="H51" s="70"/>
      <c r="I51" s="70"/>
      <c r="J51" s="70"/>
      <c r="K51" s="70"/>
      <c r="L51" s="70"/>
      <c r="M51" s="70"/>
    </row>
    <row r="52" spans="1:13" x14ac:dyDescent="0.25">
      <c r="A52" s="30" t="s">
        <v>52</v>
      </c>
      <c r="B52" s="35" t="s">
        <v>74</v>
      </c>
      <c r="C52" s="35" t="s">
        <v>75</v>
      </c>
      <c r="D52" s="35" t="s">
        <v>76</v>
      </c>
      <c r="E52" s="35" t="s">
        <v>77</v>
      </c>
      <c r="F52" s="35" t="s">
        <v>104</v>
      </c>
      <c r="G52" s="35" t="s">
        <v>105</v>
      </c>
      <c r="H52" s="35" t="s">
        <v>148</v>
      </c>
      <c r="I52" s="35" t="s">
        <v>156</v>
      </c>
      <c r="J52" s="35" t="s">
        <v>172</v>
      </c>
      <c r="K52" s="35" t="s">
        <v>193</v>
      </c>
      <c r="L52" s="35" t="s">
        <v>205</v>
      </c>
      <c r="M52" s="35" t="s">
        <v>215</v>
      </c>
    </row>
    <row r="53" spans="1:13" x14ac:dyDescent="0.25">
      <c r="A53" s="24" t="s">
        <v>57</v>
      </c>
      <c r="B53" s="27">
        <f>CEB!AA76</f>
        <v>1.2406680999999999</v>
      </c>
      <c r="C53" s="27">
        <f>CEB!AA88</f>
        <v>1.2960151</v>
      </c>
      <c r="D53" s="33">
        <f>CEB!AA100</f>
        <v>1.0871951</v>
      </c>
      <c r="E53" s="33">
        <f>CEB!AA112</f>
        <v>1.4944511</v>
      </c>
      <c r="F53" s="33">
        <f>CEB!AA124</f>
        <v>1.6355922000000001</v>
      </c>
      <c r="G53" s="33">
        <f>CEB!AA136</f>
        <v>1.9914031000000001</v>
      </c>
      <c r="H53" s="33">
        <f>CEB!AA148</f>
        <v>2.0387023000000002</v>
      </c>
      <c r="I53" s="71">
        <f>CEB!AA160</f>
        <v>2.2878850000000002</v>
      </c>
      <c r="J53" s="71">
        <f>CEB!AA172</f>
        <v>2.2653131000000002</v>
      </c>
      <c r="K53" s="71">
        <f>CEB!AA184</f>
        <v>2.2959893999999998</v>
      </c>
      <c r="L53" s="71">
        <f>CEB!AA196</f>
        <v>2.6204944000000001</v>
      </c>
      <c r="M53" s="71">
        <v>2.4730172000000001</v>
      </c>
    </row>
    <row r="54" spans="1:13" x14ac:dyDescent="0.25">
      <c r="A54" s="24" t="s">
        <v>58</v>
      </c>
      <c r="B54" s="27">
        <f>CEB!AA77</f>
        <v>1.2380163</v>
      </c>
      <c r="C54" s="27">
        <f>CEB!AA89</f>
        <v>1.2104553</v>
      </c>
      <c r="D54" s="33">
        <f>CEB!AA101</f>
        <v>1.0597649</v>
      </c>
      <c r="E54" s="33">
        <f>CEB!AA113</f>
        <v>1.2858826000000001</v>
      </c>
      <c r="F54" s="33">
        <f>CEB!AA125</f>
        <v>1.5958292000000001</v>
      </c>
      <c r="G54" s="33">
        <f>CEB!AA137</f>
        <v>2.0098083</v>
      </c>
      <c r="H54" s="33">
        <f>CEB!AA149</f>
        <v>2.0730230000000001</v>
      </c>
      <c r="I54" s="71">
        <f>CEB!AA161</f>
        <v>2.2990390000000001</v>
      </c>
      <c r="J54" s="71">
        <f>CEB!AA173</f>
        <v>2.2486410999999999</v>
      </c>
      <c r="K54" s="71">
        <f>CEB!AA185</f>
        <v>2.3307243999999998</v>
      </c>
      <c r="L54" s="71">
        <f>CEB!AA197</f>
        <v>2.5669282</v>
      </c>
      <c r="M54" s="71">
        <v>0</v>
      </c>
    </row>
    <row r="55" spans="1:13" x14ac:dyDescent="0.25">
      <c r="A55" s="24" t="s">
        <v>59</v>
      </c>
      <c r="B55" s="27">
        <f>CEB!AA78</f>
        <v>1.233797</v>
      </c>
      <c r="C55" s="27">
        <f>CEB!AA90</f>
        <v>1.0878443</v>
      </c>
      <c r="D55" s="33">
        <f>CEB!AA102</f>
        <v>1.0928825</v>
      </c>
      <c r="E55" s="33">
        <f>CEB!AA114</f>
        <v>1.4164015999999999</v>
      </c>
      <c r="F55" s="33">
        <f>CEB!AA126</f>
        <v>1.5802007</v>
      </c>
      <c r="G55" s="33">
        <f>CEB!AA138</f>
        <v>2.0265754</v>
      </c>
      <c r="H55" s="33">
        <f>CEB!AA150</f>
        <v>2.0523494000000002</v>
      </c>
      <c r="I55" s="71">
        <f>CEB!AA162</f>
        <v>2.2954186000000001</v>
      </c>
      <c r="J55" s="71">
        <f>CEB!AA174</f>
        <v>2.2433000000000001</v>
      </c>
      <c r="K55" s="71">
        <f>CEB!AA186</f>
        <v>2.3132267</v>
      </c>
      <c r="L55" s="71">
        <f>CEB!AA198</f>
        <v>2.6888679999999998</v>
      </c>
      <c r="M55" s="71">
        <v>0</v>
      </c>
    </row>
    <row r="56" spans="1:13" x14ac:dyDescent="0.25">
      <c r="A56" s="24" t="s">
        <v>60</v>
      </c>
      <c r="B56" s="27">
        <f>CEB!AA79</f>
        <v>1.2353759</v>
      </c>
      <c r="C56" s="27">
        <f>CEB!AA91</f>
        <v>1.0610006999999999</v>
      </c>
      <c r="D56" s="33">
        <f>CEB!AA103</f>
        <v>1.1003046999999999</v>
      </c>
      <c r="E56" s="33">
        <f>CEB!AA115</f>
        <v>1.4242737999999999</v>
      </c>
      <c r="F56" s="33">
        <f>CEB!AA127</f>
        <v>1.594133</v>
      </c>
      <c r="G56" s="33">
        <f>CEB!AA139</f>
        <v>2.0074747999999998</v>
      </c>
      <c r="H56" s="33">
        <f>CEB!AA151</f>
        <v>2.0853375999999999</v>
      </c>
      <c r="I56" s="71">
        <f>CEB!AA163</f>
        <v>2.2811742000000002</v>
      </c>
      <c r="J56" s="71">
        <f>CEB!AA175</f>
        <v>2.2461245999999999</v>
      </c>
      <c r="K56" s="71">
        <f>CEB!AA187</f>
        <v>2.2827299000000001</v>
      </c>
      <c r="L56" s="71">
        <f>CEB!AA199</f>
        <v>2.4869623000000001</v>
      </c>
      <c r="M56" s="71">
        <v>0</v>
      </c>
    </row>
    <row r="57" spans="1:13" x14ac:dyDescent="0.25">
      <c r="A57" s="24" t="s">
        <v>61</v>
      </c>
      <c r="B57" s="27">
        <f>CEB!AA80</f>
        <v>1.2684605</v>
      </c>
      <c r="C57" s="27">
        <f>CEB!AA92</f>
        <v>1.0698497</v>
      </c>
      <c r="D57" s="33">
        <f>CEB!AA104</f>
        <v>1.1018318</v>
      </c>
      <c r="E57" s="33">
        <f>CEB!AA116</f>
        <v>1.4510898999999999</v>
      </c>
      <c r="F57" s="33">
        <f>CEB!AA128</f>
        <v>1.5503555</v>
      </c>
      <c r="G57" s="33">
        <f>CEB!AA140</f>
        <v>2.0548662000000002</v>
      </c>
      <c r="H57" s="33">
        <f>CEB!AA152</f>
        <v>2.0947646999999998</v>
      </c>
      <c r="I57" s="71">
        <f>CEB!AA164</f>
        <v>2.2922690000000001</v>
      </c>
      <c r="J57" s="71">
        <f>CEB!AA176</f>
        <v>2.2483263</v>
      </c>
      <c r="K57" s="71">
        <f>CEB!AA188</f>
        <v>2.34599</v>
      </c>
      <c r="L57" s="71">
        <f>CEB!AA200</f>
        <v>2.3892533999999999</v>
      </c>
      <c r="M57" s="71">
        <v>0</v>
      </c>
    </row>
    <row r="58" spans="1:13" x14ac:dyDescent="0.25">
      <c r="A58" s="24" t="s">
        <v>62</v>
      </c>
      <c r="B58" s="27">
        <f>CEB!AA81</f>
        <v>1.2821155</v>
      </c>
      <c r="C58" s="27">
        <f>CEB!AA93</f>
        <v>1.0621721</v>
      </c>
      <c r="D58" s="33">
        <f>CEB!AA105</f>
        <v>1.0811246999999999</v>
      </c>
      <c r="E58" s="33">
        <f>CEB!AA117</f>
        <v>1.4866568</v>
      </c>
      <c r="F58" s="33">
        <f>CEB!AA129</f>
        <v>1.5442032000000001</v>
      </c>
      <c r="G58" s="33">
        <f>CEB!AA141</f>
        <v>1.9708201999999999</v>
      </c>
      <c r="H58" s="33">
        <f>CEB!AA153</f>
        <v>2.2329102999999999</v>
      </c>
      <c r="I58" s="71">
        <f>CEB!AA165</f>
        <v>2.2792925999999998</v>
      </c>
      <c r="J58" s="71">
        <f>CEB!AA177</f>
        <v>2.2330038999999999</v>
      </c>
      <c r="K58" s="71">
        <f>CEB!AA189</f>
        <v>2.4127160000000001</v>
      </c>
      <c r="L58" s="71">
        <f>CEB!AA201</f>
        <v>2.1739864</v>
      </c>
      <c r="M58" s="71">
        <v>0</v>
      </c>
    </row>
    <row r="59" spans="1:13" x14ac:dyDescent="0.25">
      <c r="A59" s="24" t="s">
        <v>63</v>
      </c>
      <c r="B59" s="27">
        <f>CEB!AA82</f>
        <v>1.2648680999999999</v>
      </c>
      <c r="C59" s="27">
        <f>CEB!AA94</f>
        <v>1.072085</v>
      </c>
      <c r="D59" s="33">
        <f>CEB!AA106</f>
        <v>1.1064388999999999</v>
      </c>
      <c r="E59" s="33">
        <f>CEB!AA118</f>
        <v>1.4402836000000001</v>
      </c>
      <c r="F59" s="33">
        <f>CEB!AA130</f>
        <v>1.4796168000000001</v>
      </c>
      <c r="G59" s="33">
        <f>CEB!AA142</f>
        <v>2.0375431000000002</v>
      </c>
      <c r="H59" s="33">
        <f>CEB!AA154</f>
        <v>2.2187266999999999</v>
      </c>
      <c r="I59" s="71">
        <f>CEB!AA166</f>
        <v>2.2869608000000001</v>
      </c>
      <c r="J59" s="71">
        <f>CEB!AA178</f>
        <v>2.2274276</v>
      </c>
      <c r="K59" s="71">
        <f>CEB!AA190</f>
        <v>2.5707914000000001</v>
      </c>
      <c r="L59" s="71">
        <f>CEB!AA202</f>
        <v>2.1891797</v>
      </c>
      <c r="M59" s="71">
        <v>0</v>
      </c>
    </row>
    <row r="60" spans="1:13" x14ac:dyDescent="0.25">
      <c r="A60" s="24" t="s">
        <v>64</v>
      </c>
      <c r="B60" s="27">
        <f>CEB!AA83</f>
        <v>1.2672009</v>
      </c>
      <c r="C60" s="27">
        <f>CEB!AA95</f>
        <v>1.0572113000000001</v>
      </c>
      <c r="D60" s="33">
        <f>CEB!AA107</f>
        <v>1.0996950000000001</v>
      </c>
      <c r="E60" s="33">
        <f>CEB!AA119</f>
        <v>1.4918799</v>
      </c>
      <c r="F60" s="33">
        <f>CEB!AA131</f>
        <v>1.5431098000000001</v>
      </c>
      <c r="G60" s="33">
        <f>CEB!AA143</f>
        <v>2.0085152000000002</v>
      </c>
      <c r="H60" s="33">
        <f>CEB!AA155</f>
        <v>2.2488299</v>
      </c>
      <c r="I60" s="71">
        <f>CEB!AA167</f>
        <v>2.3263729999999998</v>
      </c>
      <c r="J60" s="71">
        <f>CEB!AA179</f>
        <v>2.2243415</v>
      </c>
      <c r="K60" s="71">
        <f>CEB!AA191</f>
        <v>2.5504712</v>
      </c>
      <c r="L60" s="71">
        <f>CEB!AA203</f>
        <v>2.1670039000000001</v>
      </c>
      <c r="M60" s="71">
        <v>2.4660875</v>
      </c>
    </row>
    <row r="61" spans="1:13" x14ac:dyDescent="0.25">
      <c r="A61" s="24" t="s">
        <v>65</v>
      </c>
      <c r="B61" s="27">
        <f>CEB!AA84</f>
        <v>1.2768546999999999</v>
      </c>
      <c r="C61" s="27">
        <f>CEB!AA96</f>
        <v>1.0984214999999999</v>
      </c>
      <c r="D61" s="33">
        <f>CEB!AA108</f>
        <v>1.1373527000000001</v>
      </c>
      <c r="E61" s="33">
        <f>CEB!AA120</f>
        <v>1.6176074</v>
      </c>
      <c r="F61" s="33">
        <f>CEB!AA132</f>
        <v>1.546395</v>
      </c>
      <c r="G61" s="33">
        <f>CEB!AA144</f>
        <v>2.0336430000000001</v>
      </c>
      <c r="H61" s="33">
        <f>CEB!AA156</f>
        <v>2.2235863</v>
      </c>
      <c r="I61" s="71">
        <f>CEB!AA168</f>
        <v>2.3039171000000001</v>
      </c>
      <c r="J61" s="71">
        <f>CEB!AA180</f>
        <v>2.2151350000000001</v>
      </c>
      <c r="K61" s="71">
        <f>CEB!AA192</f>
        <v>2.4748739999999998</v>
      </c>
      <c r="L61" s="71">
        <v>2.1670039000000001</v>
      </c>
      <c r="M61" s="71">
        <v>2.5124780000000002</v>
      </c>
    </row>
    <row r="62" spans="1:13" x14ac:dyDescent="0.25">
      <c r="A62" s="24" t="s">
        <v>66</v>
      </c>
      <c r="B62" s="27">
        <f>CEB!AA85</f>
        <v>1.2954641</v>
      </c>
      <c r="C62" s="27">
        <f>CEB!AA97</f>
        <v>1.0980219</v>
      </c>
      <c r="D62" s="33">
        <f>CEB!AA109</f>
        <v>1.22955737</v>
      </c>
      <c r="E62" s="33">
        <f>CEB!AA121</f>
        <v>1.59914</v>
      </c>
      <c r="F62" s="33">
        <f>CEB!AA133</f>
        <v>1.7287526</v>
      </c>
      <c r="G62" s="33">
        <f>CEB!AA145</f>
        <v>2.0112011000000001</v>
      </c>
      <c r="H62" s="33">
        <f>CEB!AA157</f>
        <v>2.2615715000000001</v>
      </c>
      <c r="I62" s="71">
        <f>CEB!AA169</f>
        <v>2.2937528</v>
      </c>
      <c r="J62" s="71">
        <f>CEB!AA181</f>
        <v>2.2694420000000002</v>
      </c>
      <c r="K62" s="71">
        <f>CEB!AA193</f>
        <v>2.5746661999999998</v>
      </c>
      <c r="L62" s="71">
        <v>2.2389147999999999</v>
      </c>
      <c r="M62" s="71">
        <v>2.5552945</v>
      </c>
    </row>
    <row r="63" spans="1:13" x14ac:dyDescent="0.25">
      <c r="A63" s="24" t="s">
        <v>67</v>
      </c>
      <c r="B63" s="27">
        <f>CEB!AA86</f>
        <v>1.3032223000000001</v>
      </c>
      <c r="C63" s="27">
        <f>CEB!AA98</f>
        <v>1.1927131</v>
      </c>
      <c r="D63" s="33">
        <f>CEB!AA110</f>
        <v>1.2324911000000001</v>
      </c>
      <c r="E63" s="33">
        <f>CEB!AA122</f>
        <v>1.6185304</v>
      </c>
      <c r="F63" s="33">
        <f>CEB!AA134</f>
        <v>2.0231294000000002</v>
      </c>
      <c r="G63" s="33">
        <f>CEB!AA146</f>
        <v>2.1001352</v>
      </c>
      <c r="H63" s="33">
        <f>CEB!AA158</f>
        <v>2.2575607</v>
      </c>
      <c r="I63" s="71">
        <f>CEB!AA170</f>
        <v>2.326908</v>
      </c>
      <c r="J63" s="71">
        <f>CEB!AA182</f>
        <v>2.3571968000000001</v>
      </c>
      <c r="K63" s="71">
        <f>CEB!AA194</f>
        <v>2.6949825000000001</v>
      </c>
      <c r="L63" s="71">
        <v>2.3117945</v>
      </c>
      <c r="M63" s="71">
        <v>2.7843789000000001</v>
      </c>
    </row>
    <row r="64" spans="1:13" x14ac:dyDescent="0.25">
      <c r="A64" s="24" t="s">
        <v>68</v>
      </c>
      <c r="B64" s="27">
        <f>CEB!AA87</f>
        <v>1.2961990000000001</v>
      </c>
      <c r="C64" s="27">
        <f>CEB!AA99</f>
        <v>1.1201776999999999</v>
      </c>
      <c r="D64" s="33">
        <f>CEB!AA111</f>
        <v>1.2347314</v>
      </c>
      <c r="E64" s="33">
        <f>CEB!AA123</f>
        <v>1.6294554999999999</v>
      </c>
      <c r="F64" s="33">
        <f>CEB!AA135</f>
        <v>2.0033192</v>
      </c>
      <c r="G64" s="33">
        <f>CEB!AA147</f>
        <v>2.0670582999999998</v>
      </c>
      <c r="H64" s="33">
        <f>CEB!AA159</f>
        <v>2.2377527000000002</v>
      </c>
      <c r="I64" s="71">
        <f>CEB!AA171</f>
        <v>2.3104216000000002</v>
      </c>
      <c r="J64" s="71">
        <f>CEB!AA183</f>
        <v>2.3648927999999998</v>
      </c>
      <c r="K64" s="71">
        <f>CEB!AA195</f>
        <v>2.6949825000000001</v>
      </c>
      <c r="L64" s="85">
        <v>2.6305200000000002</v>
      </c>
      <c r="M64" s="85">
        <v>2.7124310999999999</v>
      </c>
    </row>
    <row r="65" spans="1:13" x14ac:dyDescent="0.25">
      <c r="A65" s="48" t="s">
        <v>69</v>
      </c>
      <c r="B65" s="48">
        <f t="shared" ref="B65:J65" si="9">AVERAGE(B53:B64)</f>
        <v>1.2668535333333333</v>
      </c>
      <c r="C65" s="48">
        <f t="shared" si="9"/>
        <v>1.1188306416666667</v>
      </c>
      <c r="D65" s="48">
        <f t="shared" si="9"/>
        <v>1.1302808474999999</v>
      </c>
      <c r="E65" s="48">
        <f t="shared" si="9"/>
        <v>1.4963043833333334</v>
      </c>
      <c r="F65" s="35">
        <f t="shared" si="9"/>
        <v>1.6520530500000001</v>
      </c>
      <c r="G65" s="35">
        <f t="shared" si="9"/>
        <v>2.0265869916666666</v>
      </c>
      <c r="H65" s="35">
        <f t="shared" si="9"/>
        <v>2.1687595916666664</v>
      </c>
      <c r="I65" s="35">
        <f t="shared" si="9"/>
        <v>2.298617641666667</v>
      </c>
      <c r="J65" s="35">
        <f t="shared" si="9"/>
        <v>2.2619287250000002</v>
      </c>
      <c r="K65" s="35">
        <f t="shared" ref="K65:L65" si="10">AVERAGE(K53:K64)</f>
        <v>2.4618453500000004</v>
      </c>
      <c r="L65" s="35">
        <f t="shared" si="10"/>
        <v>2.385909125</v>
      </c>
      <c r="M65" s="35">
        <f t="shared" ref="M65" si="11">AVERAGE(M53:M64)</f>
        <v>1.2919739333333333</v>
      </c>
    </row>
    <row r="66" spans="1:13" x14ac:dyDescent="0.25">
      <c r="F66" s="70"/>
      <c r="G66" s="70"/>
      <c r="H66" s="70"/>
      <c r="I66" s="70"/>
      <c r="J66" s="70"/>
      <c r="K66" s="70"/>
      <c r="L66" s="70"/>
      <c r="M66" s="70"/>
    </row>
    <row r="67" spans="1:13" x14ac:dyDescent="0.25">
      <c r="F67" s="70"/>
      <c r="G67" s="70"/>
      <c r="H67" s="70"/>
      <c r="I67" s="70"/>
      <c r="J67" s="70"/>
      <c r="K67" s="70"/>
      <c r="L67" s="70"/>
      <c r="M67" s="70"/>
    </row>
    <row r="68" spans="1:13" x14ac:dyDescent="0.25">
      <c r="F68" s="70"/>
      <c r="G68" s="70"/>
      <c r="H68" s="70"/>
      <c r="I68" s="70"/>
      <c r="J68" s="70"/>
      <c r="K68" s="70"/>
      <c r="L68" s="70"/>
      <c r="M68" s="70"/>
    </row>
    <row r="69" spans="1:13" x14ac:dyDescent="0.25">
      <c r="A69" s="30" t="s">
        <v>52</v>
      </c>
      <c r="B69" s="35" t="s">
        <v>78</v>
      </c>
      <c r="C69" s="35" t="s">
        <v>79</v>
      </c>
      <c r="D69" s="35" t="s">
        <v>80</v>
      </c>
      <c r="E69" s="35" t="s">
        <v>81</v>
      </c>
      <c r="F69" s="35" t="s">
        <v>106</v>
      </c>
      <c r="G69" s="35" t="s">
        <v>107</v>
      </c>
      <c r="H69" s="35" t="s">
        <v>149</v>
      </c>
      <c r="I69" s="35" t="s">
        <v>157</v>
      </c>
      <c r="J69" s="35" t="s">
        <v>173</v>
      </c>
      <c r="K69" s="35" t="s">
        <v>194</v>
      </c>
      <c r="L69" s="35" t="s">
        <v>206</v>
      </c>
      <c r="M69" s="35" t="s">
        <v>219</v>
      </c>
    </row>
    <row r="70" spans="1:13" x14ac:dyDescent="0.25">
      <c r="A70" s="24" t="s">
        <v>57</v>
      </c>
      <c r="B70" s="28">
        <f>CEB!AD76</f>
        <v>0.21483630000000001</v>
      </c>
      <c r="C70" s="28">
        <f>CEB!AD88</f>
        <v>0.27471620000000002</v>
      </c>
      <c r="D70" s="28">
        <f>CEB!AD100</f>
        <v>0.22992309999999999</v>
      </c>
      <c r="E70" s="28">
        <f>CEB!AD112</f>
        <v>0.38917770000000002</v>
      </c>
      <c r="F70" s="72">
        <f>CEB!AD124</f>
        <v>0.54041309999999998</v>
      </c>
      <c r="G70" s="72">
        <f>CEB!AD136</f>
        <v>0.46956500000000001</v>
      </c>
      <c r="H70" s="72">
        <f>CEB!AD148</f>
        <v>0.45778249999999998</v>
      </c>
      <c r="I70" s="72">
        <f>CEB!AD160</f>
        <v>0.58975429999999995</v>
      </c>
      <c r="J70" s="72">
        <f>CEB!AD172</f>
        <v>0.52970189999999995</v>
      </c>
      <c r="K70" s="72">
        <f>CEB!AD184</f>
        <v>0.48399930000000002</v>
      </c>
      <c r="L70" s="72">
        <f>CEB!AD196</f>
        <v>0.768007</v>
      </c>
      <c r="M70" s="72">
        <v>0.67535420000000002</v>
      </c>
    </row>
    <row r="71" spans="1:13" x14ac:dyDescent="0.25">
      <c r="A71" s="24" t="s">
        <v>58</v>
      </c>
      <c r="B71" s="28">
        <f>CEB!AD77</f>
        <v>0.21437709999999999</v>
      </c>
      <c r="C71" s="28">
        <f>CEB!AD89</f>
        <v>0.25237389999999998</v>
      </c>
      <c r="D71" s="28">
        <f>CEB!AD101</f>
        <v>0.22412219999999999</v>
      </c>
      <c r="E71" s="28">
        <f>CEB!AD113</f>
        <v>0.34076289999999998</v>
      </c>
      <c r="F71" s="72">
        <f>CEB!AD125</f>
        <v>0.51284339999999995</v>
      </c>
      <c r="G71" s="72">
        <f>CEB!AD137</f>
        <v>0.4762419</v>
      </c>
      <c r="H71" s="72">
        <f>CEB!AD149</f>
        <v>0.46548899999999999</v>
      </c>
      <c r="I71" s="72">
        <f>CEB!AD161</f>
        <v>0.59262950000000003</v>
      </c>
      <c r="J71" s="72">
        <f>CEB!AD173</f>
        <v>0.51278699999999999</v>
      </c>
      <c r="K71" s="72">
        <f>CEB!AD185</f>
        <v>0.49132150000000002</v>
      </c>
      <c r="L71" s="72">
        <f>CEB!AD197</f>
        <v>0.75230790000000003</v>
      </c>
      <c r="M71" s="72">
        <v>0.67226370000000002</v>
      </c>
    </row>
    <row r="72" spans="1:13" x14ac:dyDescent="0.25">
      <c r="A72" s="24" t="s">
        <v>59</v>
      </c>
      <c r="B72" s="28">
        <f>CEB!AD78</f>
        <v>0.21364659999999999</v>
      </c>
      <c r="C72" s="28">
        <f>CEB!AD90</f>
        <v>0.21970300000000001</v>
      </c>
      <c r="D72" s="28">
        <f>CEB!AD102</f>
        <v>0.2311259</v>
      </c>
      <c r="E72" s="28">
        <f>CEB!AD114</f>
        <v>0.45060099999999997</v>
      </c>
      <c r="F72" s="72">
        <f>CEB!AD126</f>
        <v>0.49333650000000001</v>
      </c>
      <c r="G72" s="72">
        <f>CEB!AD138</f>
        <v>0.4978089</v>
      </c>
      <c r="H72" s="72">
        <f>CEB!AD150</f>
        <v>0.4608469</v>
      </c>
      <c r="I72" s="72">
        <f>CEB!AD162</f>
        <v>0.59169629999999995</v>
      </c>
      <c r="J72" s="72">
        <f>CEB!AD174</f>
        <v>0.51156900000000005</v>
      </c>
      <c r="K72" s="72">
        <f>CEB!AD186</f>
        <v>0.48763299999999998</v>
      </c>
      <c r="L72" s="72">
        <f>CEB!AD198</f>
        <v>0.78804580000000002</v>
      </c>
      <c r="M72" s="72">
        <v>0.65486610000000001</v>
      </c>
    </row>
    <row r="73" spans="1:13" x14ac:dyDescent="0.25">
      <c r="A73" s="24" t="s">
        <v>60</v>
      </c>
      <c r="B73" s="28">
        <f>CEB!AD79</f>
        <v>0.2139199</v>
      </c>
      <c r="C73" s="28">
        <f>CEB!AD91</f>
        <v>0.21428169999999999</v>
      </c>
      <c r="D73" s="28">
        <f>CEB!AD103</f>
        <v>0.23269570000000001</v>
      </c>
      <c r="E73" s="28">
        <f>CEB!AD115</f>
        <v>0.45310529999999999</v>
      </c>
      <c r="F73" s="72">
        <f>CEB!AD127</f>
        <v>0.4840525</v>
      </c>
      <c r="G73" s="72">
        <f>CEB!AD139</f>
        <v>0.47892590000000002</v>
      </c>
      <c r="H73" s="72">
        <f>CEB!AD151</f>
        <v>0.46932990000000002</v>
      </c>
      <c r="I73" s="72">
        <f>CEB!AD163</f>
        <v>0.58907989999999999</v>
      </c>
      <c r="J73" s="72">
        <f>CEB!AD175</f>
        <v>0.51221300000000003</v>
      </c>
      <c r="K73" s="72">
        <f>CEB!AD187</f>
        <v>0.48220499999999999</v>
      </c>
      <c r="L73" s="72">
        <f>CEB!AD199</f>
        <v>0.65573289999999995</v>
      </c>
      <c r="M73" s="72">
        <v>0.67141030000000002</v>
      </c>
    </row>
    <row r="74" spans="1:13" x14ac:dyDescent="0.25">
      <c r="A74" s="24" t="s">
        <v>61</v>
      </c>
      <c r="B74" s="28">
        <f>CEB!AD80</f>
        <v>0.2337545</v>
      </c>
      <c r="C74" s="28">
        <f>CEB!AD92</f>
        <v>0.21606890000000001</v>
      </c>
      <c r="D74" s="28">
        <f>CEB!AD104</f>
        <v>0.23301859999999999</v>
      </c>
      <c r="E74" s="28">
        <f>CEB!AD116</f>
        <v>0.4616363</v>
      </c>
      <c r="F74" s="72">
        <f>CEB!AD128</f>
        <v>0.4707597</v>
      </c>
      <c r="G74" s="72">
        <f>CEB!AD140</f>
        <v>0.5084999</v>
      </c>
      <c r="H74" s="72">
        <f>CEB!AD152</f>
        <v>0.48523179999999999</v>
      </c>
      <c r="I74" s="72">
        <f>CEB!AD164</f>
        <v>0.60041529999999999</v>
      </c>
      <c r="J74" s="72">
        <f>CEB!AD176</f>
        <v>0.51271509999999998</v>
      </c>
      <c r="K74" s="72">
        <f>CEB!AD188</f>
        <v>0.52561429999999998</v>
      </c>
      <c r="L74" s="72">
        <f>CEB!AD200</f>
        <v>0.56351110000000004</v>
      </c>
      <c r="M74" s="72">
        <v>0.67475099999999999</v>
      </c>
    </row>
    <row r="75" spans="1:13" x14ac:dyDescent="0.25">
      <c r="A75" s="24" t="s">
        <v>62</v>
      </c>
      <c r="B75" s="28">
        <f>CEB!AD81</f>
        <v>0.23627090000000001</v>
      </c>
      <c r="C75" s="28">
        <f>CEB!AD93</f>
        <v>0.21451819999999999</v>
      </c>
      <c r="D75" s="28">
        <f>CEB!AD105</f>
        <v>0.22863939999999999</v>
      </c>
      <c r="E75" s="28">
        <f>CEB!AD117</f>
        <v>0.47295130000000002</v>
      </c>
      <c r="F75" s="72">
        <f>CEB!AD129</f>
        <v>0.46889150000000002</v>
      </c>
      <c r="G75" s="72">
        <f>CEB!AD141</f>
        <v>0.46116869999999999</v>
      </c>
      <c r="H75" s="72">
        <f>CEB!AD153</f>
        <v>0.56962550000000001</v>
      </c>
      <c r="I75" s="72">
        <f>CEB!AD165</f>
        <v>0.58912070000000005</v>
      </c>
      <c r="J75" s="72">
        <f>CEB!AD177</f>
        <v>0.50922100000000003</v>
      </c>
      <c r="K75" s="72">
        <f>CEB!AD189</f>
        <v>0.56211420000000001</v>
      </c>
      <c r="L75" s="72">
        <f>CEB!AD201</f>
        <v>0.51273990000000003</v>
      </c>
      <c r="M75" s="72">
        <v>0.68197249999999998</v>
      </c>
    </row>
    <row r="76" spans="1:13" x14ac:dyDescent="0.25">
      <c r="A76" s="24" t="s">
        <v>63</v>
      </c>
      <c r="B76" s="28">
        <f>CEB!AD82</f>
        <v>0.23309250000000001</v>
      </c>
      <c r="C76" s="28">
        <f>CEB!AD94</f>
        <v>0.2165202</v>
      </c>
      <c r="D76" s="28">
        <f>CEB!AD106</f>
        <v>0.2339929</v>
      </c>
      <c r="E76" s="28">
        <f>CEB!AD118</f>
        <v>0.45819860000000001</v>
      </c>
      <c r="F76" s="72">
        <f>CEB!AD130</f>
        <v>0.44925080000000001</v>
      </c>
      <c r="G76" s="72">
        <f>CEB!AD142</f>
        <v>0.49760330000000003</v>
      </c>
      <c r="H76" s="72">
        <f>CEB!AD154</f>
        <v>0.58375889999999997</v>
      </c>
      <c r="I76" s="72">
        <f>CEB!AD166</f>
        <v>0.60775950000000001</v>
      </c>
      <c r="J76" s="72">
        <f>CEB!AD178</f>
        <v>0.5079494</v>
      </c>
      <c r="K76" s="72">
        <f>CEB!AD190</f>
        <v>0.63501209999999997</v>
      </c>
      <c r="L76" s="72">
        <f>CEB!AD202</f>
        <v>0.51632330000000004</v>
      </c>
      <c r="M76" s="72">
        <v>0.6655797</v>
      </c>
    </row>
    <row r="77" spans="1:13" x14ac:dyDescent="0.25">
      <c r="A77" s="24" t="s">
        <v>64</v>
      </c>
      <c r="B77" s="28">
        <f>CEB!AD83</f>
        <v>0.23352229999999999</v>
      </c>
      <c r="C77" s="28">
        <f>CEB!AD95</f>
        <v>0.21351629999999999</v>
      </c>
      <c r="D77" s="28">
        <f>CEB!AD107</f>
        <v>0.23256669999999999</v>
      </c>
      <c r="E77" s="28">
        <f>CEB!AD119</f>
        <v>0.48256850000000001</v>
      </c>
      <c r="F77" s="72">
        <f>CEB!AD131</f>
        <v>0.46855950000000002</v>
      </c>
      <c r="G77" s="72">
        <f>CEB!AD143</f>
        <v>0.49907580000000001</v>
      </c>
      <c r="H77" s="72">
        <f>CEB!AD155</f>
        <v>0.59167930000000002</v>
      </c>
      <c r="I77" s="72">
        <f>CEB!AD167</f>
        <v>0.64170430000000001</v>
      </c>
      <c r="J77" s="72">
        <f>CEB!AD179</f>
        <v>0.50724550000000002</v>
      </c>
      <c r="K77" s="72">
        <f>CEB!AD191</f>
        <v>0.63163349999999996</v>
      </c>
      <c r="L77" s="72">
        <f>CEB!AD203</f>
        <v>0.51109309999999997</v>
      </c>
      <c r="M77" s="72">
        <v>0.67346200000000001</v>
      </c>
    </row>
    <row r="78" spans="1:13" x14ac:dyDescent="0.25">
      <c r="A78" s="24" t="s">
        <v>65</v>
      </c>
      <c r="B78" s="28">
        <f>CEB!AD84</f>
        <v>0.2468834</v>
      </c>
      <c r="C78" s="28">
        <f>CEB!AD96</f>
        <v>0.22528390000000001</v>
      </c>
      <c r="D78" s="28">
        <f>CEB!AD108</f>
        <v>0.24990689999999999</v>
      </c>
      <c r="E78" s="28">
        <f>CEB!AD120</f>
        <v>0.53585669999999996</v>
      </c>
      <c r="F78" s="72">
        <f>CEB!AD132</f>
        <v>0.469557</v>
      </c>
      <c r="G78" s="72">
        <f>CEB!AD144</f>
        <v>0.4972261</v>
      </c>
      <c r="H78" s="72">
        <f>CEB!AD156</f>
        <v>0.58503749999999999</v>
      </c>
      <c r="I78" s="72">
        <f>CEB!AD168</f>
        <v>0.63296810000000003</v>
      </c>
      <c r="J78" s="72">
        <f>CEB!AD180</f>
        <v>0.50514610000000004</v>
      </c>
      <c r="K78" s="72">
        <f>CEB!AD192</f>
        <v>0.65944060000000004</v>
      </c>
      <c r="L78" s="72">
        <v>0.51109309999999997</v>
      </c>
      <c r="M78" s="72">
        <v>0.68613100000000005</v>
      </c>
    </row>
    <row r="79" spans="1:13" x14ac:dyDescent="0.25">
      <c r="A79" s="24" t="s">
        <v>66</v>
      </c>
      <c r="B79" s="28">
        <f>CEB!AD85</f>
        <v>0.27459939999999999</v>
      </c>
      <c r="C79" s="28">
        <f>CEB!AD97</f>
        <v>0.2322129</v>
      </c>
      <c r="D79" s="28">
        <f>CEB!AD109</f>
        <v>0.28930650000000002</v>
      </c>
      <c r="E79" s="28">
        <f>CEB!AD121</f>
        <v>0.52973910000000002</v>
      </c>
      <c r="F79" s="72">
        <f>CEB!AD133</f>
        <v>0.46983910000000001</v>
      </c>
      <c r="G79" s="72">
        <f>CEB!AD145</f>
        <v>0.49926333000000001</v>
      </c>
      <c r="H79" s="72">
        <f>CEB!AD157</f>
        <v>0.60751659999999996</v>
      </c>
      <c r="I79" s="72">
        <f>CEB!AD169</f>
        <v>0.58124220000000004</v>
      </c>
      <c r="J79" s="72">
        <f>CEB!AD181</f>
        <v>0.49556309999999998</v>
      </c>
      <c r="K79" s="72">
        <f>CEB!AD193</f>
        <v>0.7109721</v>
      </c>
      <c r="L79" s="72">
        <v>0.52805340000000001</v>
      </c>
      <c r="M79" s="72">
        <v>0.67772869999999996</v>
      </c>
    </row>
    <row r="80" spans="1:13" x14ac:dyDescent="0.25">
      <c r="A80" s="24" t="s">
        <v>67</v>
      </c>
      <c r="B80" s="28">
        <f>CEB!AD86</f>
        <v>0.27624389999999999</v>
      </c>
      <c r="C80" s="28">
        <f>CEB!AD98</f>
        <v>0.25223849999999998</v>
      </c>
      <c r="D80" s="28">
        <f>CEB!AD110</f>
        <v>0.2899929</v>
      </c>
      <c r="E80" s="28">
        <f>CEB!AD122</f>
        <v>0.53616249999999999</v>
      </c>
      <c r="F80" s="72">
        <f>CEB!AD134</f>
        <v>0.49174849999999998</v>
      </c>
      <c r="G80" s="72">
        <f>CEB!AD146</f>
        <v>0.52199930000000005</v>
      </c>
      <c r="H80" s="72">
        <f>CEB!AD158</f>
        <v>0.59129089999999995</v>
      </c>
      <c r="I80" s="72">
        <f>CEB!AD170</f>
        <v>0.57163269999999999</v>
      </c>
      <c r="J80" s="72">
        <f>CEB!AD182</f>
        <v>0.48875590000000002</v>
      </c>
      <c r="K80" s="72">
        <f>CEB!AD194</f>
        <v>0.78983780000000003</v>
      </c>
      <c r="L80" s="72">
        <v>0.54524229999999996</v>
      </c>
      <c r="M80" s="72">
        <v>0.73156049999999995</v>
      </c>
    </row>
    <row r="81" spans="1:13" x14ac:dyDescent="0.25">
      <c r="A81" s="24" t="s">
        <v>68</v>
      </c>
      <c r="B81" s="28">
        <f>CEB!AD87</f>
        <v>0.27475529999999998</v>
      </c>
      <c r="C81" s="28">
        <f>CEB!AD99</f>
        <v>0.23689850000000001</v>
      </c>
      <c r="D81" s="28">
        <f>CEB!AD111</f>
        <v>0.2905199</v>
      </c>
      <c r="E81" s="28">
        <f>CEB!AD123</f>
        <v>0.53978150000000003</v>
      </c>
      <c r="F81" s="72">
        <f>CEB!AD135</f>
        <v>0.47237489999999999</v>
      </c>
      <c r="G81" s="72">
        <f>CEB!AD147</f>
        <v>0.4925485</v>
      </c>
      <c r="H81" s="72">
        <f>CEB!AD159</f>
        <v>0.57683169999999995</v>
      </c>
      <c r="I81" s="72">
        <f>CEB!AD171</f>
        <v>0.54338450000000005</v>
      </c>
      <c r="J81" s="72">
        <f>CEB!AD183</f>
        <v>0.5492129</v>
      </c>
      <c r="K81" s="72">
        <f>CEB!AD195</f>
        <v>0.78983780000000003</v>
      </c>
      <c r="L81" s="72">
        <v>0.71539969999999997</v>
      </c>
      <c r="M81" s="72">
        <v>0.71265719999999999</v>
      </c>
    </row>
    <row r="82" spans="1:13" x14ac:dyDescent="0.25">
      <c r="A82" s="48" t="s">
        <v>69</v>
      </c>
      <c r="B82" s="48">
        <f t="shared" ref="B82:J82" si="12">AVERAGE(B70:B81)</f>
        <v>0.238825175</v>
      </c>
      <c r="C82" s="48">
        <f t="shared" si="12"/>
        <v>0.23069434999999996</v>
      </c>
      <c r="D82" s="48">
        <f t="shared" si="12"/>
        <v>0.24715089166666668</v>
      </c>
      <c r="E82" s="48">
        <f t="shared" si="12"/>
        <v>0.47087845</v>
      </c>
      <c r="F82" s="35">
        <f t="shared" si="12"/>
        <v>0.48263554166666661</v>
      </c>
      <c r="G82" s="35">
        <f t="shared" si="12"/>
        <v>0.49166055249999996</v>
      </c>
      <c r="H82" s="35">
        <f t="shared" si="12"/>
        <v>0.5370350416666666</v>
      </c>
      <c r="I82" s="35">
        <f t="shared" si="12"/>
        <v>0.59428227499999997</v>
      </c>
      <c r="J82" s="35">
        <f t="shared" si="12"/>
        <v>0.5118399916666666</v>
      </c>
      <c r="K82" s="35">
        <f t="shared" ref="K82:L82" si="13">AVERAGE(K70:K81)</f>
        <v>0.60413509999999992</v>
      </c>
      <c r="L82" s="35">
        <f t="shared" si="13"/>
        <v>0.61396245833333329</v>
      </c>
      <c r="M82" s="35">
        <f t="shared" ref="M82" si="14">AVERAGE(M70:M81)</f>
        <v>0.68147807500000013</v>
      </c>
    </row>
    <row r="83" spans="1:13" x14ac:dyDescent="0.25">
      <c r="F83" s="70"/>
      <c r="G83" s="70"/>
      <c r="H83" s="70"/>
      <c r="I83" s="70"/>
      <c r="J83" s="70"/>
      <c r="K83" s="70"/>
      <c r="L83" s="70"/>
      <c r="M83" s="70"/>
    </row>
    <row r="84" spans="1:13" x14ac:dyDescent="0.25">
      <c r="F84" s="70"/>
      <c r="G84" s="70"/>
      <c r="H84" s="70"/>
      <c r="I84" s="70"/>
      <c r="J84" s="70"/>
      <c r="K84" s="70"/>
      <c r="L84" s="70"/>
      <c r="M84" s="70"/>
    </row>
    <row r="85" spans="1:13" x14ac:dyDescent="0.25">
      <c r="A85" s="30" t="s">
        <v>52</v>
      </c>
      <c r="B85" s="35" t="s">
        <v>86</v>
      </c>
      <c r="C85" s="35" t="s">
        <v>87</v>
      </c>
      <c r="D85" s="35" t="s">
        <v>88</v>
      </c>
      <c r="E85" s="35" t="s">
        <v>89</v>
      </c>
      <c r="F85" s="35" t="s">
        <v>108</v>
      </c>
      <c r="G85" s="35" t="s">
        <v>109</v>
      </c>
      <c r="H85" s="35" t="s">
        <v>150</v>
      </c>
      <c r="I85" s="35" t="s">
        <v>158</v>
      </c>
      <c r="J85" s="35" t="s">
        <v>174</v>
      </c>
      <c r="K85" s="35" t="s">
        <v>195</v>
      </c>
      <c r="L85" s="35" t="s">
        <v>207</v>
      </c>
      <c r="M85" s="35" t="s">
        <v>218</v>
      </c>
    </row>
    <row r="86" spans="1:13" x14ac:dyDescent="0.25">
      <c r="A86" s="24" t="s">
        <v>57</v>
      </c>
      <c r="B86" s="34">
        <f>CEB!AG76</f>
        <v>14.251033700000001</v>
      </c>
      <c r="C86" s="27">
        <f>CEB!AG88</f>
        <v>13.542256099999999</v>
      </c>
      <c r="D86" s="27">
        <f>CEB!AG100</f>
        <v>11.2161042</v>
      </c>
      <c r="E86" s="27">
        <f>CEB!AG112</f>
        <v>12.242625200000001</v>
      </c>
      <c r="F86" s="27">
        <f>CEB!AG124</f>
        <v>13.98672</v>
      </c>
      <c r="G86" s="27">
        <f>CEB!AG136</f>
        <v>10.933294200000001</v>
      </c>
      <c r="H86" s="27">
        <f>CEB!AG148</f>
        <v>16.6779735</v>
      </c>
      <c r="I86" s="27">
        <f>CEB!AG160</f>
        <v>16.138696899999999</v>
      </c>
      <c r="J86" s="27">
        <f>CEB!AG172</f>
        <v>17.140454900000002</v>
      </c>
      <c r="K86" s="27">
        <f>CEB!AG184</f>
        <v>21.6772773</v>
      </c>
      <c r="L86" s="27">
        <f>CEB!AG196</f>
        <v>15.823658200000001</v>
      </c>
      <c r="M86" s="27">
        <v>15.898351</v>
      </c>
    </row>
    <row r="87" spans="1:13" x14ac:dyDescent="0.25">
      <c r="A87" s="24" t="s">
        <v>58</v>
      </c>
      <c r="B87" s="34">
        <f>CEB!AG77</f>
        <v>14.2205747</v>
      </c>
      <c r="C87" s="27">
        <f>CEB!AG89</f>
        <v>12.674337599999999</v>
      </c>
      <c r="D87" s="27">
        <f>CEB!AG101</f>
        <v>10.9331189</v>
      </c>
      <c r="E87" s="27">
        <f>CEB!AG113</f>
        <v>12.309286999999999</v>
      </c>
      <c r="F87" s="27">
        <f>CEB!AG125</f>
        <v>13.831000400000001</v>
      </c>
      <c r="G87" s="27">
        <f>CEB!AG137</f>
        <v>11.017553400000001</v>
      </c>
      <c r="H87" s="27">
        <f>CEB!AG149</f>
        <v>16.958739399999999</v>
      </c>
      <c r="I87" s="27">
        <f>CEB!AG161</f>
        <v>16.217376699999999</v>
      </c>
      <c r="J87" s="27">
        <f>CEB!AG173</f>
        <v>17.1428555</v>
      </c>
      <c r="K87" s="27">
        <f>CEB!AG185</f>
        <v>22.005223900000001</v>
      </c>
      <c r="L87" s="27">
        <f>CEB!AG197</f>
        <v>15.500201799999999</v>
      </c>
      <c r="M87" s="27">
        <v>15.8255991</v>
      </c>
    </row>
    <row r="88" spans="1:13" x14ac:dyDescent="0.25">
      <c r="A88" s="24" t="s">
        <v>59</v>
      </c>
      <c r="B88" s="34">
        <f>CEB!AG78</f>
        <v>14.1721092</v>
      </c>
      <c r="C88" s="27">
        <f>CEB!AG90</f>
        <v>11.434627799999999</v>
      </c>
      <c r="D88" s="27">
        <f>CEB!AG102</f>
        <v>11.274778299999999</v>
      </c>
      <c r="E88" s="27">
        <f>CEB!AG114</f>
        <v>12.491363099999999</v>
      </c>
      <c r="F88" s="27">
        <f>CEB!AG126</f>
        <v>13.880531700000001</v>
      </c>
      <c r="G88" s="27">
        <f>CEB!AG138</f>
        <v>10.9830697</v>
      </c>
      <c r="H88" s="27">
        <f>CEB!AG150</f>
        <v>16.789615900000001</v>
      </c>
      <c r="I88" s="27">
        <f>CEB!AG162</f>
        <v>16.1918389</v>
      </c>
      <c r="J88" s="27">
        <f>CEB!AG174</f>
        <v>17.1021371</v>
      </c>
      <c r="K88" s="27">
        <f>CEB!AG186</f>
        <v>21.8400207</v>
      </c>
      <c r="L88" s="27">
        <f>CEB!AG198</f>
        <v>16.236526999999999</v>
      </c>
      <c r="M88" s="27">
        <v>15.4160457</v>
      </c>
    </row>
    <row r="89" spans="1:13" x14ac:dyDescent="0.25">
      <c r="A89" s="24" t="s">
        <v>60</v>
      </c>
      <c r="B89" s="34">
        <f>CEB!AG79</f>
        <v>14.1902448</v>
      </c>
      <c r="C89" s="27">
        <f>CEB!AG91</f>
        <v>11.152467</v>
      </c>
      <c r="D89" s="27">
        <f>CEB!AG103</f>
        <v>11.351350500000001</v>
      </c>
      <c r="E89" s="27">
        <f>CEB!AG115</f>
        <v>12.560787899999999</v>
      </c>
      <c r="F89" s="27">
        <f>CEB!AG127</f>
        <v>14.1770289</v>
      </c>
      <c r="G89" s="27">
        <f>CEB!AG139</f>
        <v>10.9815071</v>
      </c>
      <c r="H89" s="27">
        <f>CEB!AG151</f>
        <v>17.048133499999999</v>
      </c>
      <c r="I89" s="27">
        <f>CEB!AG163</f>
        <v>16.081329499999999</v>
      </c>
      <c r="J89" s="27">
        <f>CEB!AG175</f>
        <v>17.123669700000001</v>
      </c>
      <c r="K89" s="27">
        <f>CEB!AG187</f>
        <v>21.540116699999999</v>
      </c>
      <c r="L89" s="27">
        <f>CEB!AG199</f>
        <v>15.642075</v>
      </c>
      <c r="M89" s="27">
        <v>15.805507499999999</v>
      </c>
    </row>
    <row r="90" spans="1:13" x14ac:dyDescent="0.25">
      <c r="A90" s="24" t="s">
        <v>61</v>
      </c>
      <c r="B90" s="34">
        <f>CEB!AG80</f>
        <v>14.1721092</v>
      </c>
      <c r="C90" s="27">
        <f>CEB!AG92</f>
        <v>11.245481399999999</v>
      </c>
      <c r="D90" s="27">
        <f>CEB!AG104</f>
        <v>11.367104899999999</v>
      </c>
      <c r="E90" s="27">
        <f>CEB!AG116</f>
        <v>12.7972815</v>
      </c>
      <c r="F90" s="27">
        <f>CEB!AG128</f>
        <v>13.7877055</v>
      </c>
      <c r="G90" s="27">
        <f>CEB!AG140</f>
        <v>11.1095109</v>
      </c>
      <c r="H90" s="27">
        <f>CEB!AG152</f>
        <v>16.979827400000001</v>
      </c>
      <c r="I90" s="27">
        <f>CEB!AG164</f>
        <v>16.0790434</v>
      </c>
      <c r="J90" s="27">
        <f>CEB!AG176</f>
        <v>17.140454900000002</v>
      </c>
      <c r="K90" s="27">
        <f>CEB!AG188</f>
        <v>21.777595099999999</v>
      </c>
      <c r="L90" s="27">
        <f>CEB!AG200</f>
        <v>15.595204900000001</v>
      </c>
      <c r="M90" s="27">
        <v>15.884152</v>
      </c>
    </row>
    <row r="91" spans="1:13" x14ac:dyDescent="0.25">
      <c r="A91" s="24" t="s">
        <v>62</v>
      </c>
      <c r="B91" s="34">
        <f>CEB!AG81</f>
        <v>14.3246728</v>
      </c>
      <c r="C91" s="27">
        <f>CEB!AG93</f>
        <v>11.164779899999999</v>
      </c>
      <c r="D91" s="27">
        <f>CEB!AG105</f>
        <v>11.153479000000001</v>
      </c>
      <c r="E91" s="27">
        <f>CEB!AG117</f>
        <v>13.110949</v>
      </c>
      <c r="F91" s="27">
        <f>CEB!AG129</f>
        <v>13.7329919</v>
      </c>
      <c r="G91" s="27">
        <f>CEB!AG141</f>
        <v>10.8457422</v>
      </c>
      <c r="H91" s="27">
        <f>CEB!AG153</f>
        <v>17.322410900000001</v>
      </c>
      <c r="I91" s="27">
        <f>CEB!AG165</f>
        <v>16.063058600000002</v>
      </c>
      <c r="J91" s="27">
        <f>CEB!AG177</f>
        <v>17.0236427</v>
      </c>
      <c r="K91" s="27">
        <f>CEB!AG189</f>
        <v>22.139199399999999</v>
      </c>
      <c r="L91" s="27">
        <f>CEB!AG201</f>
        <v>14.1901081</v>
      </c>
      <c r="M91" s="27">
        <v>16.054143400000001</v>
      </c>
    </row>
    <row r="92" spans="1:13" x14ac:dyDescent="0.25">
      <c r="A92" s="24" t="s">
        <v>63</v>
      </c>
      <c r="B92" s="34">
        <f>CEB!AG82</f>
        <v>14.131972299999999</v>
      </c>
      <c r="C92" s="27">
        <f>CEB!AG94</f>
        <v>11.2689781</v>
      </c>
      <c r="D92" s="27">
        <f>CEB!AG106</f>
        <v>11.414633</v>
      </c>
      <c r="E92" s="27">
        <f>CEB!AG118</f>
        <v>12.701980600000001</v>
      </c>
      <c r="F92" s="27">
        <f>CEB!AG130</f>
        <v>13.1586087</v>
      </c>
      <c r="G92" s="27">
        <f>CEB!AG142</f>
        <v>11.063341100000001</v>
      </c>
      <c r="H92" s="27">
        <f>CEB!AG154</f>
        <v>16.7053674</v>
      </c>
      <c r="I92" s="27">
        <f>CEB!AG166</f>
        <v>15.958797000000001</v>
      </c>
      <c r="J92" s="27">
        <f>CEB!AG178</f>
        <v>16.9811309</v>
      </c>
      <c r="K92" s="27">
        <f>CEB!AG190</f>
        <v>23.158196700000001</v>
      </c>
      <c r="L92" s="27">
        <f>CEB!AG202</f>
        <v>14.2892776</v>
      </c>
      <c r="M92" s="27">
        <v>15.668246999999999</v>
      </c>
    </row>
    <row r="93" spans="1:13" x14ac:dyDescent="0.25">
      <c r="A93" s="24" t="s">
        <v>64</v>
      </c>
      <c r="B93" s="34">
        <f>CEB!AG83</f>
        <v>14.158035999999999</v>
      </c>
      <c r="C93" s="27">
        <f>CEB!AG95</f>
        <v>11.1126361</v>
      </c>
      <c r="D93" s="27">
        <f>CEB!AG107</f>
        <v>11.3450606</v>
      </c>
      <c r="E93" s="27">
        <f>CEB!AG119</f>
        <v>13.003675899999999</v>
      </c>
      <c r="F93" s="27">
        <f>CEB!AG131</f>
        <v>13.7232669</v>
      </c>
      <c r="G93" s="27">
        <f>CEB!AG143</f>
        <v>10.844218700000001</v>
      </c>
      <c r="H93" s="27">
        <f>CEB!AG155</f>
        <v>16.932021899999999</v>
      </c>
      <c r="I93" s="27">
        <f>CEB!AG167</f>
        <v>16.010758200000001</v>
      </c>
      <c r="J93" s="27">
        <f>CEB!AG179</f>
        <v>16.957603899999999</v>
      </c>
      <c r="K93" s="27">
        <f>CEB!AG191</f>
        <v>22.9555215</v>
      </c>
      <c r="L93" s="27">
        <f>CEB!AG203</f>
        <v>14.144531499999999</v>
      </c>
      <c r="M93" s="27">
        <v>15.853784900000001</v>
      </c>
    </row>
    <row r="94" spans="1:13" x14ac:dyDescent="0.25">
      <c r="A94" s="24" t="s">
        <v>65</v>
      </c>
      <c r="B94" s="34">
        <f>CEB!AG84</f>
        <v>13.963236800000001</v>
      </c>
      <c r="C94" s="27">
        <f>CEB!AG96</f>
        <v>11.4753563</v>
      </c>
      <c r="D94" s="27">
        <f>CEB!AG108</f>
        <v>11.5951521</v>
      </c>
      <c r="E94" s="27">
        <f>CEB!AG120</f>
        <v>13.815225099999999</v>
      </c>
      <c r="F94" s="27">
        <f>CEB!AG132</f>
        <v>13.7524829</v>
      </c>
      <c r="G94" s="27">
        <f>CEB!AG144</f>
        <v>11.0380319</v>
      </c>
      <c r="H94" s="27">
        <f>CEB!AG156</f>
        <v>19.988282548476452</v>
      </c>
      <c r="I94" s="27">
        <f>CEB!AG168</f>
        <v>15.880369</v>
      </c>
      <c r="J94" s="27">
        <f>CEB!AG180</f>
        <v>16.8874165</v>
      </c>
      <c r="K94" s="27">
        <f>CEB!AG192</f>
        <v>21.718471900000001</v>
      </c>
      <c r="L94" s="27">
        <v>14.144531499999999</v>
      </c>
      <c r="M94" s="27">
        <v>16.152021699999999</v>
      </c>
    </row>
    <row r="95" spans="1:13" x14ac:dyDescent="0.25">
      <c r="A95" s="24" t="s">
        <v>66</v>
      </c>
      <c r="B95" s="34">
        <f>CEB!AG85</f>
        <v>13.536498</v>
      </c>
      <c r="C95" s="27">
        <f>CEB!AG97</f>
        <v>11.3277994</v>
      </c>
      <c r="D95" s="27">
        <f>CEB!AG109</f>
        <v>12.252853200000001</v>
      </c>
      <c r="E95" s="27">
        <f>CEB!AG121</f>
        <v>13.657504100000001</v>
      </c>
      <c r="F95" s="27">
        <f>CEB!AG133</f>
        <v>12.521359</v>
      </c>
      <c r="G95" s="27">
        <f>CEB!AG145</f>
        <v>13.096629999999999</v>
      </c>
      <c r="H95" s="27">
        <f>CEB!AG157</f>
        <v>18.313547400611618</v>
      </c>
      <c r="I95" s="27">
        <f>CEB!AG169</f>
        <v>16.548796100000001</v>
      </c>
      <c r="J95" s="27">
        <f>CEB!AG181</f>
        <v>19.067701199999998</v>
      </c>
      <c r="K95" s="27">
        <f>CEB!AG193</f>
        <v>20.0299117</v>
      </c>
      <c r="L95" s="27">
        <v>14.613910300000001</v>
      </c>
      <c r="M95" s="27">
        <v>16.818065699999998</v>
      </c>
    </row>
    <row r="96" spans="1:13" x14ac:dyDescent="0.25">
      <c r="A96" s="24" t="s">
        <v>67</v>
      </c>
      <c r="B96" s="34">
        <f>CEB!AG86</f>
        <v>13.617566099999999</v>
      </c>
      <c r="C96" s="27">
        <f>CEB!AG98</f>
        <v>12.304686200000001</v>
      </c>
      <c r="D96" s="27">
        <f>CEB!AG110</f>
        <v>12.281924999999999</v>
      </c>
      <c r="E96" s="27">
        <f>CEB!AG122</f>
        <v>13.8231088</v>
      </c>
      <c r="F96" s="27">
        <f>CEB!AG134</f>
        <v>11.0018519</v>
      </c>
      <c r="G96" s="27">
        <f>CEB!AG146</f>
        <v>16.648603699999999</v>
      </c>
      <c r="H96" s="27">
        <f>CEB!AG158</f>
        <v>15.835899599999999</v>
      </c>
      <c r="I96" s="27">
        <f>CEB!AG170</f>
        <v>17.334652999999999</v>
      </c>
      <c r="J96" s="27">
        <f>CEB!AG182</f>
        <v>22.352611700000001</v>
      </c>
      <c r="K96" s="27">
        <f>CEB!AG194</f>
        <v>16.273449400000001</v>
      </c>
      <c r="L96" s="27">
        <v>15.089613</v>
      </c>
      <c r="M96" s="27">
        <v>19.015861000000001</v>
      </c>
    </row>
    <row r="97" spans="1:13" x14ac:dyDescent="0.25">
      <c r="A97" s="24" t="s">
        <v>68</v>
      </c>
      <c r="B97" s="34">
        <f>CEB!AG87</f>
        <v>13.544417749999999</v>
      </c>
      <c r="C97" s="27">
        <f>CEB!AG99</f>
        <v>11.5563702</v>
      </c>
      <c r="D97" s="27">
        <f>CEB!AG111</f>
        <v>12.3042499</v>
      </c>
      <c r="E97" s="27">
        <f>CEB!AG123</f>
        <v>13.9164145</v>
      </c>
      <c r="F97" s="27">
        <f>CEB!AG135</f>
        <v>10.9987166</v>
      </c>
      <c r="G97" s="27">
        <f>CEB!AG147</f>
        <v>16.610350700000001</v>
      </c>
      <c r="H97" s="27">
        <f>CEB!AG159</f>
        <v>15.7850649</v>
      </c>
      <c r="I97" s="27">
        <f>CEB!AG171</f>
        <v>17.450810600000001</v>
      </c>
      <c r="J97" s="27">
        <f>CEB!AG183</f>
        <v>21.721420200000001</v>
      </c>
      <c r="K97" s="27">
        <f>CEB!AG195</f>
        <v>16.273449400000001</v>
      </c>
      <c r="L97" s="27">
        <v>16.9187425</v>
      </c>
      <c r="M97" s="27">
        <v>18.524513899999999</v>
      </c>
    </row>
    <row r="98" spans="1:13" x14ac:dyDescent="0.25">
      <c r="A98" s="48" t="s">
        <v>69</v>
      </c>
      <c r="B98" s="51">
        <f t="shared" ref="B98:J98" si="15">AVERAGE(B86:B97)</f>
        <v>14.023539279166668</v>
      </c>
      <c r="C98" s="51">
        <f t="shared" si="15"/>
        <v>11.688314675000001</v>
      </c>
      <c r="D98" s="51">
        <f t="shared" si="15"/>
        <v>11.540817466666667</v>
      </c>
      <c r="E98" s="51">
        <f t="shared" si="15"/>
        <v>13.035850225000003</v>
      </c>
      <c r="F98" s="73">
        <f t="shared" si="15"/>
        <v>13.212688699999999</v>
      </c>
      <c r="G98" s="73">
        <f t="shared" si="15"/>
        <v>12.097654466666668</v>
      </c>
      <c r="H98" s="73">
        <f t="shared" si="15"/>
        <v>17.111407029090675</v>
      </c>
      <c r="I98" s="73">
        <f t="shared" si="15"/>
        <v>16.329627325000004</v>
      </c>
      <c r="J98" s="73">
        <f t="shared" si="15"/>
        <v>18.053424933333336</v>
      </c>
      <c r="K98" s="73">
        <f t="shared" ref="K98:L98" si="16">AVERAGE(K86:K97)</f>
        <v>20.949036141666667</v>
      </c>
      <c r="L98" s="73">
        <f t="shared" si="16"/>
        <v>15.182365116666665</v>
      </c>
      <c r="M98" s="73">
        <f t="shared" ref="M98" si="17">AVERAGE(M86:M97)</f>
        <v>16.409691075000001</v>
      </c>
    </row>
    <row r="99" spans="1:13" x14ac:dyDescent="0.25">
      <c r="F99" s="70"/>
      <c r="G99" s="70"/>
      <c r="H99" s="70"/>
      <c r="I99" s="70"/>
      <c r="J99" s="70"/>
      <c r="K99" s="70"/>
      <c r="L99" s="70"/>
      <c r="M99" s="70"/>
    </row>
    <row r="100" spans="1:13" x14ac:dyDescent="0.25">
      <c r="F100" s="70"/>
      <c r="G100" s="70"/>
      <c r="H100" s="70"/>
      <c r="I100" s="70"/>
      <c r="J100" s="70"/>
      <c r="K100" s="70"/>
      <c r="L100" s="70"/>
      <c r="M100" s="70"/>
    </row>
    <row r="101" spans="1:13" x14ac:dyDescent="0.25">
      <c r="F101" s="70"/>
      <c r="G101" s="70"/>
      <c r="H101" s="70"/>
      <c r="I101" s="70"/>
      <c r="J101" s="70"/>
      <c r="K101" s="70"/>
      <c r="L101" s="70"/>
      <c r="M101" s="70"/>
    </row>
    <row r="102" spans="1:13" x14ac:dyDescent="0.25">
      <c r="A102" s="31" t="s">
        <v>52</v>
      </c>
      <c r="B102" s="35" t="s">
        <v>90</v>
      </c>
      <c r="C102" s="35" t="s">
        <v>91</v>
      </c>
      <c r="D102" s="35" t="s">
        <v>92</v>
      </c>
      <c r="E102" s="35" t="s">
        <v>93</v>
      </c>
      <c r="F102" s="35" t="s">
        <v>110</v>
      </c>
      <c r="G102" s="35" t="s">
        <v>111</v>
      </c>
      <c r="H102" s="35" t="s">
        <v>151</v>
      </c>
      <c r="I102" s="35" t="s">
        <v>159</v>
      </c>
      <c r="J102" s="35" t="s">
        <v>175</v>
      </c>
      <c r="K102" s="35" t="s">
        <v>196</v>
      </c>
      <c r="L102" s="35" t="s">
        <v>208</v>
      </c>
      <c r="M102" s="35" t="s">
        <v>217</v>
      </c>
    </row>
    <row r="103" spans="1:13" x14ac:dyDescent="0.25">
      <c r="A103" s="24" t="s">
        <v>57</v>
      </c>
      <c r="B103" s="25">
        <f>CEB!AO76</f>
        <v>20229.650000000001</v>
      </c>
      <c r="C103" s="25">
        <f>CEB!AO88</f>
        <v>25923.21</v>
      </c>
      <c r="D103" s="26">
        <f>CEB!AO100</f>
        <v>20208.599999999999</v>
      </c>
      <c r="E103" s="26">
        <f>CEB!AO112</f>
        <v>32381.55</v>
      </c>
      <c r="F103" s="26">
        <f>CEB!AO124</f>
        <v>45166.99</v>
      </c>
      <c r="G103" s="26">
        <f>CEB!AO136</f>
        <v>48971.11</v>
      </c>
      <c r="H103" s="26">
        <f>CEB!AO148</f>
        <v>47618.720000000001</v>
      </c>
      <c r="I103" s="26">
        <f>CEB!AO160</f>
        <v>59222.16</v>
      </c>
      <c r="J103" s="26">
        <f>CEB!AO172</f>
        <v>51303.92</v>
      </c>
      <c r="K103" s="26">
        <f>CEB!AO184</f>
        <v>35043.129999999997</v>
      </c>
      <c r="L103" s="26">
        <f>CEB!AO196</f>
        <v>42073.73</v>
      </c>
      <c r="M103" s="26">
        <v>37792.53</v>
      </c>
    </row>
    <row r="104" spans="1:13" x14ac:dyDescent="0.25">
      <c r="A104" s="24" t="s">
        <v>58</v>
      </c>
      <c r="B104" s="25">
        <f>CEB!AO77</f>
        <v>20511.41</v>
      </c>
      <c r="C104" s="25">
        <f>CEB!AO89</f>
        <v>20371.79</v>
      </c>
      <c r="D104" s="26">
        <f>CEB!AO101</f>
        <v>22712.79</v>
      </c>
      <c r="E104" s="26">
        <f>CEB!AO113</f>
        <v>27030.1</v>
      </c>
      <c r="F104" s="26">
        <f>CEB!AO125</f>
        <v>48605.01</v>
      </c>
      <c r="G104" s="26">
        <f>CEB!AO137</f>
        <v>39505.81</v>
      </c>
      <c r="H104" s="26">
        <f>CEB!AO149</f>
        <v>44623.61</v>
      </c>
      <c r="I104" s="26">
        <f>CEB!AO161</f>
        <v>52135.45</v>
      </c>
      <c r="J104" s="26">
        <f>CEB!AO173</f>
        <v>47764.73</v>
      </c>
      <c r="K104" s="26">
        <f>CEB!AO185</f>
        <v>27872.95</v>
      </c>
      <c r="L104" s="26">
        <f>CEB!AO197</f>
        <v>39387.480000000003</v>
      </c>
      <c r="M104" s="26">
        <v>41837.42</v>
      </c>
    </row>
    <row r="105" spans="1:13" x14ac:dyDescent="0.25">
      <c r="A105" s="24" t="s">
        <v>59</v>
      </c>
      <c r="B105" s="25">
        <f>CEB!AO78</f>
        <v>21089.759999999998</v>
      </c>
      <c r="C105" s="25">
        <f>CEB!AO90</f>
        <v>22517.41</v>
      </c>
      <c r="D105" s="26">
        <f>CEB!AO102</f>
        <v>23084.21</v>
      </c>
      <c r="E105" s="26">
        <f>CEB!AO114</f>
        <v>38307.769999999997</v>
      </c>
      <c r="F105" s="26">
        <f>CEB!AO126</f>
        <v>51599.39</v>
      </c>
      <c r="G105" s="26">
        <f>CEB!AO138</f>
        <v>54159.79</v>
      </c>
      <c r="H105" s="26">
        <f>CEB!AO150</f>
        <v>49166.65</v>
      </c>
      <c r="I105" s="26">
        <f>CEB!AO162</f>
        <v>52691.9</v>
      </c>
      <c r="J105" s="26">
        <f>CEB!AO174</f>
        <v>42441.61</v>
      </c>
      <c r="K105" s="26">
        <f>CEB!AO186</f>
        <v>31823.81</v>
      </c>
      <c r="L105" s="26">
        <f>CEB!AO198</f>
        <v>57323.12</v>
      </c>
      <c r="M105" s="26">
        <v>47775.75</v>
      </c>
    </row>
    <row r="106" spans="1:13" x14ac:dyDescent="0.25">
      <c r="A106" s="24" t="s">
        <v>60</v>
      </c>
      <c r="B106" s="25">
        <f>CEB!AO79</f>
        <v>24824.38</v>
      </c>
      <c r="C106" s="25">
        <f>CEB!AO91</f>
        <v>26499.05</v>
      </c>
      <c r="D106" s="26">
        <f>CEB!AO103</f>
        <v>24084.15</v>
      </c>
      <c r="E106" s="26">
        <f>CEB!AO115</f>
        <v>34286.639999999999</v>
      </c>
      <c r="F106" s="26">
        <f>CEB!AO127</f>
        <v>48864.44</v>
      </c>
      <c r="G106" s="26">
        <f>CEB!AO139</f>
        <v>50860.22</v>
      </c>
      <c r="H106" s="26">
        <f>CEB!AO151</f>
        <v>42381.84</v>
      </c>
      <c r="I106" s="26">
        <f>CEB!AO163</f>
        <v>50636.29</v>
      </c>
      <c r="J106" s="26">
        <f>CEB!AO175</f>
        <v>28037.759999999998</v>
      </c>
      <c r="K106" s="26">
        <f>CEB!AO187</f>
        <v>30704.82</v>
      </c>
      <c r="L106" s="26">
        <f>CEB!AO199</f>
        <v>47534.46</v>
      </c>
      <c r="M106" s="26">
        <v>41114.480000000003</v>
      </c>
    </row>
    <row r="107" spans="1:13" x14ac:dyDescent="0.25">
      <c r="A107" s="24" t="s">
        <v>61</v>
      </c>
      <c r="B107" s="25">
        <f>CEB!AO80</f>
        <v>22557.11</v>
      </c>
      <c r="C107" s="25">
        <f>CEB!AO92</f>
        <v>20979.82</v>
      </c>
      <c r="D107" s="26">
        <f>CEB!AO104</f>
        <v>21829.119999999999</v>
      </c>
      <c r="E107" s="26">
        <f>CEB!AO116</f>
        <v>35976.36</v>
      </c>
      <c r="F107" s="26">
        <f>CEB!AO128</f>
        <v>42939.49</v>
      </c>
      <c r="G107" s="26">
        <f>CEB!AO140</f>
        <v>52808.74</v>
      </c>
      <c r="H107" s="26">
        <f>CEB!AO152</f>
        <v>43108.57</v>
      </c>
      <c r="I107" s="26">
        <f>CEB!AO164</f>
        <v>53939.5</v>
      </c>
      <c r="J107" s="26">
        <f>CEB!AO176</f>
        <v>27855.15</v>
      </c>
      <c r="K107" s="26">
        <f>CEB!AO188</f>
        <v>30074.06</v>
      </c>
      <c r="L107" s="26">
        <f>CEB!AO200</f>
        <v>39698.370000000003</v>
      </c>
      <c r="M107" s="26">
        <v>38201.64</v>
      </c>
    </row>
    <row r="108" spans="1:13" x14ac:dyDescent="0.25">
      <c r="A108" s="24" t="s">
        <v>62</v>
      </c>
      <c r="B108" s="25">
        <f>CEB!AO81</f>
        <v>18839.2</v>
      </c>
      <c r="C108" s="25">
        <f>CEB!AO93</f>
        <v>20366.419999999998</v>
      </c>
      <c r="D108" s="26">
        <f>CEB!AO105</f>
        <v>21857.74</v>
      </c>
      <c r="E108" s="26">
        <f>CEB!AO117</f>
        <v>33218.01</v>
      </c>
      <c r="F108" s="26">
        <f>CEB!AO129</f>
        <v>35875.86</v>
      </c>
      <c r="G108" s="26">
        <f>CEB!AO141</f>
        <v>38165.42</v>
      </c>
      <c r="H108" s="26">
        <f>CEB!AO153</f>
        <v>45794.879999999997</v>
      </c>
      <c r="I108" s="26">
        <f>CEB!AO165</f>
        <v>44943</v>
      </c>
      <c r="J108" s="26">
        <f>CEB!AO177</f>
        <v>27037.24</v>
      </c>
      <c r="K108" s="26">
        <f>CEB!AO189</f>
        <v>30094.52</v>
      </c>
      <c r="L108" s="26">
        <f>CEB!AO201</f>
        <v>30713.05</v>
      </c>
      <c r="M108" s="26">
        <v>34621.35</v>
      </c>
    </row>
    <row r="109" spans="1:13" x14ac:dyDescent="0.25">
      <c r="A109" s="24" t="s">
        <v>63</v>
      </c>
      <c r="B109" s="25">
        <f>CEB!AO82</f>
        <v>19175.53</v>
      </c>
      <c r="C109" s="25">
        <f>CEB!AO94</f>
        <v>20123.14</v>
      </c>
      <c r="D109" s="26">
        <f>CEB!AO106</f>
        <v>18606.14</v>
      </c>
      <c r="E109" s="26">
        <f>CEB!AO118</f>
        <v>33426.07</v>
      </c>
      <c r="F109" s="26">
        <f>CEB!AO130</f>
        <v>35941.339999999997</v>
      </c>
      <c r="G109" s="26">
        <f>CEB!AO142</f>
        <v>38188.480000000003</v>
      </c>
      <c r="H109" s="26">
        <f>CEB!AO154</f>
        <v>46540.52</v>
      </c>
      <c r="I109" s="26">
        <f>CEB!AO166</f>
        <v>46178.92</v>
      </c>
      <c r="J109" s="26">
        <f>CEB!AO178</f>
        <v>26355.59</v>
      </c>
      <c r="K109" s="26">
        <f>CEB!AO190</f>
        <v>32296.22</v>
      </c>
      <c r="L109" s="26">
        <f>CEB!AO202</f>
        <v>30759.62</v>
      </c>
      <c r="M109" s="26">
        <v>34285.17</v>
      </c>
    </row>
    <row r="110" spans="1:13" x14ac:dyDescent="0.25">
      <c r="A110" s="24" t="s">
        <v>64</v>
      </c>
      <c r="B110" s="25">
        <f>CEB!AO83</f>
        <v>18685.990000000002</v>
      </c>
      <c r="C110" s="25">
        <f>CEB!AO95</f>
        <v>19542.349999999999</v>
      </c>
      <c r="D110" s="26">
        <f>CEB!AO107</f>
        <v>19099.509999999998</v>
      </c>
      <c r="E110" s="26">
        <f>CEB!AO119</f>
        <v>46377.11</v>
      </c>
      <c r="F110" s="26">
        <f>CEB!AO131</f>
        <v>42760.77</v>
      </c>
      <c r="G110" s="26">
        <f>CEB!AO143</f>
        <v>49803.16</v>
      </c>
      <c r="H110" s="26">
        <f>CEB!AO155</f>
        <v>53028.98</v>
      </c>
      <c r="I110" s="26">
        <f>CEB!AO167</f>
        <v>52294.39</v>
      </c>
      <c r="J110" s="26">
        <f>CEB!AO179</f>
        <v>29386.27</v>
      </c>
      <c r="K110" s="26">
        <f>CEB!AO191</f>
        <v>35231.24</v>
      </c>
      <c r="L110" s="26">
        <f>CEB!AO203</f>
        <v>29377.34</v>
      </c>
      <c r="M110" s="26">
        <v>49004.959999999999</v>
      </c>
    </row>
    <row r="111" spans="1:13" x14ac:dyDescent="0.25">
      <c r="A111" s="24" t="s">
        <v>65</v>
      </c>
      <c r="B111" s="25">
        <f>CEB!AO84</f>
        <v>19493.060000000001</v>
      </c>
      <c r="C111" s="25">
        <f>CEB!AO96</f>
        <v>22763.69</v>
      </c>
      <c r="D111" s="26">
        <f>CEB!AO108</f>
        <v>25891.29</v>
      </c>
      <c r="E111" s="26">
        <f>CEB!AO120</f>
        <v>58968.89</v>
      </c>
      <c r="F111" s="26">
        <f>CEB!AO132</f>
        <v>45860.49</v>
      </c>
      <c r="G111" s="26">
        <f>CEB!AO144</f>
        <v>47811.1</v>
      </c>
      <c r="H111" s="26">
        <f>CEB!AO156</f>
        <v>62432.06</v>
      </c>
      <c r="I111" s="26">
        <f>CEB!AO168</f>
        <v>67856.320000000007</v>
      </c>
      <c r="J111" s="26">
        <f>CEB!AO180</f>
        <v>31703.279999999999</v>
      </c>
      <c r="K111" s="26">
        <f>CEB!AO192</f>
        <v>43223.25</v>
      </c>
      <c r="L111" s="26">
        <v>27583.34</v>
      </c>
      <c r="M111" s="26">
        <v>55005.55</v>
      </c>
    </row>
    <row r="112" spans="1:13" x14ac:dyDescent="0.25">
      <c r="A112" s="24" t="s">
        <v>66</v>
      </c>
      <c r="B112" s="25">
        <f>CEB!AO85</f>
        <v>27359.59</v>
      </c>
      <c r="C112" s="25">
        <f>CEB!AO97</f>
        <v>26601.15</v>
      </c>
      <c r="D112" s="26">
        <f>CEB!AO109</f>
        <v>35528.199999999997</v>
      </c>
      <c r="E112" s="26">
        <f>CEB!AO121</f>
        <v>59481.79</v>
      </c>
      <c r="F112" s="26">
        <f>CEB!AO133</f>
        <v>46995.32</v>
      </c>
      <c r="G112" s="26">
        <f>CEB!AO145</f>
        <v>57408.02</v>
      </c>
      <c r="H112" s="26">
        <f>CEB!AO157</f>
        <v>62807.5</v>
      </c>
      <c r="I112" s="26">
        <f>CEB!AO169</f>
        <v>62230.55</v>
      </c>
      <c r="J112" s="26">
        <f>CEB!AO181</f>
        <v>32275.19</v>
      </c>
      <c r="K112" s="26">
        <f>CEB!AO193</f>
        <v>43171.86</v>
      </c>
      <c r="L112" s="26">
        <v>31212.46</v>
      </c>
      <c r="M112" s="26">
        <v>69560.210000000006</v>
      </c>
    </row>
    <row r="113" spans="1:13" x14ac:dyDescent="0.25">
      <c r="A113" s="24" t="s">
        <v>67</v>
      </c>
      <c r="B113" s="25">
        <f>CEB!AO86</f>
        <v>27083.54</v>
      </c>
      <c r="C113" s="25">
        <f>CEB!AO98</f>
        <v>26234.93</v>
      </c>
      <c r="D113" s="26">
        <f>CEB!AO110</f>
        <v>33700.720000000001</v>
      </c>
      <c r="E113" s="26">
        <f>CEB!AO122</f>
        <v>59695.89</v>
      </c>
      <c r="F113" s="26">
        <f>CEB!AO134</f>
        <v>42859.14</v>
      </c>
      <c r="G113" s="26">
        <f>CEB!AO146</f>
        <v>45982.01</v>
      </c>
      <c r="H113" s="26">
        <f>CEB!AO158</f>
        <v>45742.63</v>
      </c>
      <c r="I113" s="26">
        <f>CEB!AO170</f>
        <v>55090.54</v>
      </c>
      <c r="J113" s="26">
        <f>CEB!AO182</f>
        <v>33533.93</v>
      </c>
      <c r="K113" s="26">
        <f>CEB!AO194</f>
        <v>42418.02</v>
      </c>
      <c r="L113" s="26">
        <v>29281.15</v>
      </c>
      <c r="M113" s="26">
        <v>77449.77</v>
      </c>
    </row>
    <row r="114" spans="1:13" x14ac:dyDescent="0.25">
      <c r="A114" s="24" t="s">
        <v>68</v>
      </c>
      <c r="B114" s="25">
        <f>CEB!AO87</f>
        <v>21323.94</v>
      </c>
      <c r="C114" s="25">
        <f>CEB!AO99</f>
        <v>23503.16</v>
      </c>
      <c r="D114" s="26">
        <f>CEB!AO111</f>
        <v>26782.49</v>
      </c>
      <c r="E114" s="26">
        <f>CEB!AO123</f>
        <v>56140.97</v>
      </c>
      <c r="F114" s="26">
        <f>CEB!AO135</f>
        <v>42160.02</v>
      </c>
      <c r="G114" s="26">
        <f>CEB!AO147</f>
        <v>42654.31</v>
      </c>
      <c r="H114" s="26">
        <f>CEB!AO159</f>
        <v>47497.66</v>
      </c>
      <c r="I114" s="26">
        <f>CEB!AO171</f>
        <v>49311.98</v>
      </c>
      <c r="J114" s="26">
        <f>CEB!AO183</f>
        <v>33882.71</v>
      </c>
      <c r="K114" s="26">
        <f>CEB!AO195</f>
        <v>43210.5</v>
      </c>
      <c r="L114" s="26">
        <v>36970.83</v>
      </c>
      <c r="M114" s="26">
        <v>66091.02</v>
      </c>
    </row>
    <row r="115" spans="1:13" x14ac:dyDescent="0.25">
      <c r="A115" s="30" t="s">
        <v>69</v>
      </c>
      <c r="B115" s="49">
        <f t="shared" ref="B115:J115" si="18">AVERAGE(B103:B114)</f>
        <v>21764.429999999997</v>
      </c>
      <c r="C115" s="49">
        <f t="shared" si="18"/>
        <v>22952.176666666666</v>
      </c>
      <c r="D115" s="49">
        <f t="shared" si="18"/>
        <v>24448.746666666662</v>
      </c>
      <c r="E115" s="49">
        <f t="shared" si="18"/>
        <v>42940.929166666669</v>
      </c>
      <c r="F115" s="49">
        <f t="shared" si="18"/>
        <v>44135.688333333332</v>
      </c>
      <c r="G115" s="49">
        <f t="shared" si="18"/>
        <v>47193.180833333325</v>
      </c>
      <c r="H115" s="49">
        <f t="shared" si="18"/>
        <v>49228.635000000002</v>
      </c>
      <c r="I115" s="49">
        <f t="shared" si="18"/>
        <v>53877.583333333343</v>
      </c>
      <c r="J115" s="49">
        <f t="shared" si="18"/>
        <v>34298.115000000005</v>
      </c>
      <c r="K115" s="49">
        <f t="shared" ref="K115:L115" si="19">AVERAGE(K103:K114)</f>
        <v>35430.364999999998</v>
      </c>
      <c r="L115" s="49">
        <f t="shared" si="19"/>
        <v>36826.245833333342</v>
      </c>
      <c r="M115" s="49">
        <f t="shared" ref="M115" si="20">AVERAGE(M103:M114)</f>
        <v>49394.98750000001</v>
      </c>
    </row>
    <row r="116" spans="1:13" x14ac:dyDescent="0.25">
      <c r="B116" s="52"/>
      <c r="F116" s="70"/>
      <c r="G116" s="70"/>
      <c r="H116" s="70"/>
      <c r="I116" s="70"/>
      <c r="J116" s="70"/>
      <c r="K116" s="70"/>
      <c r="L116" s="70"/>
      <c r="M116" s="70"/>
    </row>
    <row r="117" spans="1:13" x14ac:dyDescent="0.25">
      <c r="F117" s="70"/>
      <c r="G117" s="70"/>
      <c r="H117" s="70"/>
      <c r="I117" s="70"/>
      <c r="J117" s="70"/>
      <c r="K117" s="70"/>
      <c r="L117" s="70"/>
      <c r="M117" s="70"/>
    </row>
    <row r="118" spans="1:13" x14ac:dyDescent="0.25">
      <c r="F118" s="70"/>
      <c r="G118" s="70"/>
      <c r="H118" s="70"/>
      <c r="I118" s="70"/>
      <c r="J118" s="70"/>
      <c r="K118" s="70"/>
      <c r="L118" s="70"/>
      <c r="M118" s="70"/>
    </row>
    <row r="119" spans="1:13" x14ac:dyDescent="0.25">
      <c r="A119" s="30" t="s">
        <v>52</v>
      </c>
      <c r="B119" s="35" t="s">
        <v>94</v>
      </c>
      <c r="C119" s="35" t="s">
        <v>95</v>
      </c>
      <c r="D119" s="35" t="s">
        <v>96</v>
      </c>
      <c r="E119" s="35" t="s">
        <v>97</v>
      </c>
      <c r="F119" s="35" t="s">
        <v>112</v>
      </c>
      <c r="G119" s="35" t="s">
        <v>113</v>
      </c>
      <c r="H119" s="35" t="s">
        <v>152</v>
      </c>
      <c r="I119" s="35" t="s">
        <v>160</v>
      </c>
      <c r="J119" s="35" t="s">
        <v>176</v>
      </c>
      <c r="K119" s="35" t="s">
        <v>197</v>
      </c>
      <c r="L119" s="35" t="s">
        <v>209</v>
      </c>
      <c r="M119" s="35" t="s">
        <v>216</v>
      </c>
    </row>
    <row r="120" spans="1:13" x14ac:dyDescent="0.25">
      <c r="A120" s="24" t="s">
        <v>57</v>
      </c>
      <c r="B120" s="5">
        <f>CEB!AF76</f>
        <v>260</v>
      </c>
      <c r="C120" s="5">
        <f>CEB!AF88</f>
        <v>299</v>
      </c>
      <c r="D120" s="5">
        <f>CEB!AF100</f>
        <v>251</v>
      </c>
      <c r="E120" s="5">
        <f>CEB!AF112</f>
        <v>288</v>
      </c>
      <c r="F120" s="5">
        <f>CEB!AF124</f>
        <v>273</v>
      </c>
      <c r="G120" s="5">
        <f>CEB!AF136</f>
        <v>289</v>
      </c>
      <c r="H120" s="5">
        <f>CEB!AF148</f>
        <v>281</v>
      </c>
      <c r="I120" s="5">
        <f>CEB!AF160</f>
        <v>286</v>
      </c>
      <c r="J120" s="5">
        <f>CEB!AF172</f>
        <v>302</v>
      </c>
      <c r="K120" s="5">
        <f>CEB!AF184</f>
        <v>251</v>
      </c>
      <c r="L120" s="5">
        <f>CEB!AF196</f>
        <v>251</v>
      </c>
      <c r="M120" s="5">
        <v>251</v>
      </c>
    </row>
    <row r="121" spans="1:13" x14ac:dyDescent="0.25">
      <c r="A121" s="24" t="s">
        <v>58</v>
      </c>
      <c r="B121" s="5">
        <f>CEB!AF77</f>
        <v>251</v>
      </c>
      <c r="C121" s="5">
        <f>CEB!AF89</f>
        <v>265</v>
      </c>
      <c r="D121" s="5">
        <f>CEB!AF101</f>
        <v>267</v>
      </c>
      <c r="E121" s="5">
        <f>CEB!AF113</f>
        <v>253</v>
      </c>
      <c r="F121" s="5">
        <f>CEB!AF125</f>
        <v>309</v>
      </c>
      <c r="G121" s="5">
        <f>CEB!AF137</f>
        <v>274</v>
      </c>
      <c r="H121" s="5">
        <f>CEB!AF149</f>
        <v>325</v>
      </c>
      <c r="I121" s="5">
        <f>CEB!AF161</f>
        <v>278</v>
      </c>
      <c r="J121" s="5">
        <f>CEB!AF173</f>
        <v>296</v>
      </c>
      <c r="K121" s="5">
        <f>CEB!AF185</f>
        <v>251</v>
      </c>
      <c r="L121" s="5">
        <f>CEB!AF197</f>
        <v>251</v>
      </c>
      <c r="M121" s="5">
        <v>265</v>
      </c>
    </row>
    <row r="122" spans="1:13" x14ac:dyDescent="0.25">
      <c r="A122" s="24" t="s">
        <v>59</v>
      </c>
      <c r="B122" s="5">
        <f>CEB!AF78</f>
        <v>283</v>
      </c>
      <c r="C122" s="5">
        <f>CEB!AF90</f>
        <v>327</v>
      </c>
      <c r="D122" s="5">
        <f>CEB!AF102</f>
        <v>265</v>
      </c>
      <c r="E122" s="5">
        <f>CEB!AF114</f>
        <v>257</v>
      </c>
      <c r="F122" s="5">
        <f>CEB!AF126</f>
        <v>307</v>
      </c>
      <c r="G122" s="5">
        <f>CEB!AF138</f>
        <v>303</v>
      </c>
      <c r="H122" s="5">
        <f>CEB!AF150</f>
        <v>288</v>
      </c>
      <c r="I122" s="5">
        <f>CEB!AF162</f>
        <v>251</v>
      </c>
      <c r="J122" s="5">
        <f>CEB!AF174</f>
        <v>251</v>
      </c>
      <c r="K122" s="5">
        <f>CEB!AF186</f>
        <v>251</v>
      </c>
      <c r="L122" s="5">
        <f>CEB!AF198</f>
        <v>251</v>
      </c>
      <c r="M122" s="5">
        <v>256</v>
      </c>
    </row>
    <row r="123" spans="1:13" x14ac:dyDescent="0.25">
      <c r="A123" s="24" t="s">
        <v>60</v>
      </c>
      <c r="B123" s="5">
        <f>CEB!AF79</f>
        <v>289</v>
      </c>
      <c r="C123" s="5">
        <f>CEB!AF91</f>
        <v>302</v>
      </c>
      <c r="D123" s="5">
        <f>CEB!AF103</f>
        <v>251</v>
      </c>
      <c r="E123" s="5">
        <f>CEB!AF115</f>
        <v>251</v>
      </c>
      <c r="F123" s="5">
        <f>CEB!AF127</f>
        <v>289</v>
      </c>
      <c r="G123" s="5">
        <f>CEB!AF139</f>
        <v>316</v>
      </c>
      <c r="H123" s="5">
        <f>CEB!AF151</f>
        <v>251</v>
      </c>
      <c r="I123" s="5">
        <f>CEB!AF163</f>
        <v>251</v>
      </c>
      <c r="J123" s="5">
        <f>CEB!AF175</f>
        <v>251</v>
      </c>
      <c r="K123" s="5">
        <f>CEB!AF187</f>
        <v>251</v>
      </c>
      <c r="L123" s="5">
        <f>CEB!AF199</f>
        <v>251</v>
      </c>
      <c r="M123" s="5">
        <v>251</v>
      </c>
    </row>
    <row r="124" spans="1:13" x14ac:dyDescent="0.25">
      <c r="A124" s="24" t="s">
        <v>61</v>
      </c>
      <c r="B124" s="5">
        <f>CEB!AF80</f>
        <v>258</v>
      </c>
      <c r="C124" s="5">
        <f>CEB!AF92</f>
        <v>251</v>
      </c>
      <c r="D124" s="5">
        <f>CEB!AF104</f>
        <v>251</v>
      </c>
      <c r="E124" s="5">
        <f>CEB!AF116</f>
        <v>251</v>
      </c>
      <c r="F124" s="5">
        <f>CEB!AF128</f>
        <v>251</v>
      </c>
      <c r="G124" s="5">
        <f>CEB!AF140</f>
        <v>258</v>
      </c>
      <c r="H124" s="5">
        <f>CEB!AF152</f>
        <v>251</v>
      </c>
      <c r="I124" s="5">
        <f>CEB!AF164</f>
        <v>251</v>
      </c>
      <c r="J124" s="5">
        <f>CEB!AF176</f>
        <v>251</v>
      </c>
      <c r="K124" s="5">
        <f>CEB!AF188</f>
        <v>251</v>
      </c>
      <c r="L124" s="5">
        <f>CEB!AF200</f>
        <v>251</v>
      </c>
      <c r="M124" s="5">
        <v>251</v>
      </c>
    </row>
    <row r="125" spans="1:13" x14ac:dyDescent="0.25">
      <c r="A125" s="24" t="s">
        <v>62</v>
      </c>
      <c r="B125" s="5">
        <f>CEB!AF81</f>
        <v>251</v>
      </c>
      <c r="C125" s="5">
        <f>CEB!AF93</f>
        <v>251</v>
      </c>
      <c r="D125" s="5">
        <f>CEB!AF105</f>
        <v>251</v>
      </c>
      <c r="E125" s="5">
        <f>CEB!AF117</f>
        <v>251</v>
      </c>
      <c r="F125" s="5">
        <f>CEB!AF129</f>
        <v>251</v>
      </c>
      <c r="G125" s="5">
        <f>CEB!AF141</f>
        <v>251</v>
      </c>
      <c r="H125" s="5">
        <f>CEB!AF153</f>
        <v>251</v>
      </c>
      <c r="I125" s="5">
        <f>CEB!AF165</f>
        <v>251</v>
      </c>
      <c r="J125" s="5">
        <f>CEB!AF177</f>
        <v>251</v>
      </c>
      <c r="K125" s="5">
        <f>CEB!AF189</f>
        <v>251</v>
      </c>
      <c r="L125" s="5">
        <f>CEB!AF201</f>
        <v>251</v>
      </c>
      <c r="M125" s="5">
        <v>251</v>
      </c>
    </row>
    <row r="126" spans="1:13" x14ac:dyDescent="0.25">
      <c r="A126" s="24" t="s">
        <v>63</v>
      </c>
      <c r="B126" s="5">
        <f>CEB!AF82</f>
        <v>251</v>
      </c>
      <c r="C126" s="5">
        <f>CEB!AF94</f>
        <v>251</v>
      </c>
      <c r="D126" s="5">
        <f>CEB!AF106</f>
        <v>251</v>
      </c>
      <c r="E126" s="5">
        <f>CEB!AF118</f>
        <v>251</v>
      </c>
      <c r="F126" s="5">
        <f>CEB!AF130</f>
        <v>251</v>
      </c>
      <c r="G126" s="5">
        <f>CEB!AF142</f>
        <v>251</v>
      </c>
      <c r="H126" s="5">
        <f>CEB!AF154</f>
        <v>251</v>
      </c>
      <c r="I126" s="5">
        <f>CEB!AF166</f>
        <v>251</v>
      </c>
      <c r="J126" s="5">
        <f>CEB!AF178</f>
        <v>251</v>
      </c>
      <c r="K126" s="5">
        <f>CEB!AF190</f>
        <v>251</v>
      </c>
      <c r="L126" s="5">
        <f>CEB!AF202</f>
        <v>251</v>
      </c>
      <c r="M126" s="5">
        <v>251</v>
      </c>
    </row>
    <row r="127" spans="1:13" x14ac:dyDescent="0.25">
      <c r="A127" s="24" t="s">
        <v>64</v>
      </c>
      <c r="B127" s="5">
        <f>CEB!AF83</f>
        <v>251</v>
      </c>
      <c r="C127" s="5">
        <f>CEB!AF95</f>
        <v>251</v>
      </c>
      <c r="D127" s="5">
        <f>CEB!AF107</f>
        <v>251</v>
      </c>
      <c r="E127" s="5">
        <f>CEB!AF119</f>
        <v>283</v>
      </c>
      <c r="F127" s="5">
        <f>CEB!AF131</f>
        <v>251</v>
      </c>
      <c r="G127" s="5">
        <f>CEB!AF143</f>
        <v>289</v>
      </c>
      <c r="H127" s="5">
        <f>CEB!AF155</f>
        <v>251</v>
      </c>
      <c r="I127" s="5">
        <f>CEB!AF167</f>
        <v>261</v>
      </c>
      <c r="J127" s="5">
        <f>CEB!AF179</f>
        <v>251</v>
      </c>
      <c r="K127" s="5">
        <f>CEB!AF191</f>
        <v>251</v>
      </c>
      <c r="L127" s="5">
        <f>CEB!AF203</f>
        <v>251</v>
      </c>
      <c r="M127" s="5">
        <v>251</v>
      </c>
    </row>
    <row r="128" spans="1:13" x14ac:dyDescent="0.25">
      <c r="A128" s="24" t="s">
        <v>65</v>
      </c>
      <c r="B128" s="5">
        <f>CEB!AF84</f>
        <v>251</v>
      </c>
      <c r="C128" s="5">
        <f>CEB!AF96</f>
        <v>251</v>
      </c>
      <c r="D128" s="5">
        <f>CEB!AF108</f>
        <v>274</v>
      </c>
      <c r="E128" s="5">
        <f>CEB!AF120</f>
        <v>324</v>
      </c>
      <c r="F128" s="5">
        <f>CEB!AF132</f>
        <v>307</v>
      </c>
      <c r="G128" s="5">
        <f>CEB!AF144</f>
        <v>271</v>
      </c>
      <c r="H128" s="5">
        <f>CEB!AF156</f>
        <v>361</v>
      </c>
      <c r="I128" s="5">
        <f>CEB!AF168</f>
        <v>306</v>
      </c>
      <c r="J128" s="5">
        <f>CEB!AF180</f>
        <v>251</v>
      </c>
      <c r="K128" s="5">
        <f>CEB!AF192</f>
        <v>251</v>
      </c>
      <c r="L128" s="5">
        <v>251</v>
      </c>
      <c r="M128" s="5">
        <v>277</v>
      </c>
    </row>
    <row r="129" spans="1:13" x14ac:dyDescent="0.25">
      <c r="A129" s="24" t="s">
        <v>66</v>
      </c>
      <c r="B129" s="5">
        <f>CEB!AF85</f>
        <v>278</v>
      </c>
      <c r="C129" s="5">
        <f>CEB!AF97</f>
        <v>310</v>
      </c>
      <c r="D129" s="5">
        <f>CEB!AF109</f>
        <v>327</v>
      </c>
      <c r="E129" s="5">
        <f>CEB!AF121</f>
        <v>360</v>
      </c>
      <c r="F129" s="5">
        <f>CEB!AF133</f>
        <v>321</v>
      </c>
      <c r="G129" s="5">
        <f>CEB!AF145</f>
        <v>359</v>
      </c>
      <c r="H129" s="5">
        <f>CEB!AF157</f>
        <v>327</v>
      </c>
      <c r="I129" s="5">
        <f>CEB!AF169</f>
        <v>280</v>
      </c>
      <c r="J129" s="5">
        <f>CEB!AF181</f>
        <v>251</v>
      </c>
      <c r="K129" s="5">
        <f>CEB!AF193</f>
        <v>251</v>
      </c>
      <c r="L129" s="5">
        <v>31</v>
      </c>
      <c r="M129" s="5">
        <v>274</v>
      </c>
    </row>
    <row r="130" spans="1:13" x14ac:dyDescent="0.25">
      <c r="A130" s="24" t="s">
        <v>67</v>
      </c>
      <c r="B130" s="5">
        <f>CEB!AF86</f>
        <v>300</v>
      </c>
      <c r="C130" s="5">
        <f>CEB!AF98</f>
        <v>275</v>
      </c>
      <c r="D130" s="5">
        <f>CEB!AF110</f>
        <v>321</v>
      </c>
      <c r="E130" s="5">
        <f>CEB!AF122</f>
        <v>336</v>
      </c>
      <c r="F130" s="5">
        <f>CEB!AF134</f>
        <v>260</v>
      </c>
      <c r="G130" s="5">
        <f>CEB!AF146</f>
        <v>271</v>
      </c>
      <c r="H130" s="5">
        <f>CEB!AF158</f>
        <v>251</v>
      </c>
      <c r="I130" s="5">
        <f>CEB!AF170</f>
        <v>292</v>
      </c>
      <c r="J130" s="5">
        <f>CEB!AF182</f>
        <v>251</v>
      </c>
      <c r="K130" s="5">
        <f>CEB!AF194</f>
        <v>251</v>
      </c>
      <c r="L130" s="5">
        <v>251</v>
      </c>
      <c r="M130" s="5">
        <v>331</v>
      </c>
    </row>
    <row r="131" spans="1:13" x14ac:dyDescent="0.25">
      <c r="A131" s="24" t="s">
        <v>68</v>
      </c>
      <c r="B131" s="5">
        <f>CEB!AF87</f>
        <v>251</v>
      </c>
      <c r="C131" s="5">
        <f>CEB!AF99</f>
        <v>271</v>
      </c>
      <c r="D131" s="5">
        <f>CEB!AF111</f>
        <v>251</v>
      </c>
      <c r="E131" s="5">
        <f>CEB!AF123</f>
        <v>300</v>
      </c>
      <c r="F131" s="5">
        <f>CEB!AF135</f>
        <v>275</v>
      </c>
      <c r="G131" s="5">
        <f>CEB!AF147</f>
        <v>262</v>
      </c>
      <c r="H131" s="5">
        <f>CEB!AF159</f>
        <v>258</v>
      </c>
      <c r="I131" s="5">
        <f>CEB!AF171</f>
        <v>255</v>
      </c>
      <c r="J131" s="5">
        <f>CEB!AF183</f>
        <v>268</v>
      </c>
      <c r="K131" s="5">
        <f>CEB!AF195</f>
        <v>251</v>
      </c>
      <c r="L131" s="5">
        <v>251</v>
      </c>
      <c r="M131" s="5">
        <v>288</v>
      </c>
    </row>
    <row r="132" spans="1:13" x14ac:dyDescent="0.25">
      <c r="A132" s="48" t="s">
        <v>69</v>
      </c>
      <c r="B132" s="54">
        <f t="shared" ref="B132:J132" si="21">AVERAGE(B120:B131)</f>
        <v>264.5</v>
      </c>
      <c r="C132" s="54">
        <f t="shared" si="21"/>
        <v>275.33333333333331</v>
      </c>
      <c r="D132" s="54">
        <f t="shared" si="21"/>
        <v>267.58333333333331</v>
      </c>
      <c r="E132" s="54">
        <f t="shared" si="21"/>
        <v>283.75</v>
      </c>
      <c r="F132" s="54">
        <f t="shared" si="21"/>
        <v>278.75</v>
      </c>
      <c r="G132" s="54">
        <f t="shared" si="21"/>
        <v>282.83333333333331</v>
      </c>
      <c r="H132" s="54">
        <f t="shared" si="21"/>
        <v>278.83333333333331</v>
      </c>
      <c r="I132" s="54">
        <f t="shared" si="21"/>
        <v>267.75</v>
      </c>
      <c r="J132" s="54">
        <f t="shared" si="21"/>
        <v>260.41666666666669</v>
      </c>
      <c r="K132" s="54">
        <f t="shared" ref="K132:L132" si="22">AVERAGE(K120:K131)</f>
        <v>251</v>
      </c>
      <c r="L132" s="54">
        <f t="shared" si="22"/>
        <v>232.66666666666666</v>
      </c>
      <c r="M132" s="54">
        <f t="shared" ref="M132" si="23">AVERAGE(M120:M131)</f>
        <v>266.41666666666669</v>
      </c>
    </row>
  </sheetData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CEB</vt:lpstr>
      <vt:lpstr>CEB_Grafico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Felipe Alves de Paula</dc:creator>
  <cp:lastModifiedBy>Andre</cp:lastModifiedBy>
  <cp:lastPrinted>2019-11-26T19:24:39Z</cp:lastPrinted>
  <dcterms:created xsi:type="dcterms:W3CDTF">2014-11-04T15:46:01Z</dcterms:created>
  <dcterms:modified xsi:type="dcterms:W3CDTF">2024-03-07T13:45:20Z</dcterms:modified>
</cp:coreProperties>
</file>