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sktop\Desktop\CRECHE TIPO 1\LICITAÇÃO\"/>
    </mc:Choice>
  </mc:AlternateContent>
  <bookViews>
    <workbookView xWindow="0" yWindow="0" windowWidth="23040" windowHeight="9192" activeTab="1"/>
  </bookViews>
  <sheets>
    <sheet name="PO" sheetId="1" r:id="rId1"/>
    <sheet name="CFF-BM" sheetId="2" r:id="rId2"/>
    <sheet name="BDI" sheetId="4" r:id="rId3"/>
    <sheet name="ENCARGOS" sheetId="5" r:id="rId4"/>
    <sheet name="COMPOSIÇÃO CUSTOS" sheetId="6" r:id="rId5"/>
  </sheets>
  <externalReferences>
    <externalReference r:id="rId6"/>
  </externalReferences>
  <definedNames>
    <definedName name="_xlnm.Print_Area" localSheetId="2">BDI!$A$1:$D$51</definedName>
    <definedName name="_xlnm.Print_Area" localSheetId="1">'CFF-BM'!$A$1:$AB$202</definedName>
    <definedName name="_xlnm.Print_Area" localSheetId="3">ENCARGOS!$A$1:$D$46</definedName>
    <definedName name="_xlnm.Print_Area" localSheetId="0">PO!$A$1:$K$726</definedName>
    <definedName name="OLE_LINK1" localSheetId="0">PO!$A$2</definedName>
  </definedNames>
  <calcPr calcId="162913"/>
</workbook>
</file>

<file path=xl/calcChain.xml><?xml version="1.0" encoding="utf-8"?>
<calcChain xmlns="http://schemas.openxmlformats.org/spreadsheetml/2006/main">
  <c r="A5" i="6" l="1"/>
  <c r="A8" i="5" l="1"/>
  <c r="A10" i="4"/>
  <c r="A9" i="4"/>
  <c r="D44" i="5"/>
  <c r="C44" i="5"/>
  <c r="D40" i="5"/>
  <c r="C40" i="5"/>
  <c r="D33" i="5"/>
  <c r="C33" i="5"/>
  <c r="D21" i="5"/>
  <c r="C21" i="5"/>
  <c r="A6" i="5"/>
  <c r="A5" i="5"/>
  <c r="A4" i="5"/>
  <c r="C45" i="5" l="1"/>
  <c r="D45" i="5"/>
  <c r="E30" i="4"/>
  <c r="G32" i="4" s="1"/>
  <c r="D30" i="4"/>
  <c r="D23" i="4"/>
  <c r="E22" i="4"/>
  <c r="D19" i="4"/>
  <c r="E18" i="4"/>
  <c r="E17" i="4"/>
  <c r="E16" i="4"/>
  <c r="E15" i="4"/>
  <c r="A12" i="2"/>
  <c r="A11" i="2"/>
  <c r="G31" i="4" l="1"/>
  <c r="I31" i="4"/>
  <c r="B38" i="4"/>
  <c r="B39" i="4"/>
  <c r="J724" i="1"/>
  <c r="F724" i="1"/>
  <c r="J723" i="1"/>
  <c r="F723" i="1"/>
  <c r="J722" i="1"/>
  <c r="F722" i="1"/>
  <c r="J720" i="1"/>
  <c r="O720" i="1" s="1"/>
  <c r="F720" i="1"/>
  <c r="J719" i="1"/>
  <c r="F719" i="1"/>
  <c r="J717" i="1"/>
  <c r="F717" i="1"/>
  <c r="J716" i="1"/>
  <c r="F716" i="1"/>
  <c r="J715" i="1"/>
  <c r="F715" i="1"/>
  <c r="J714" i="1"/>
  <c r="F714" i="1"/>
  <c r="J713" i="1"/>
  <c r="F713" i="1"/>
  <c r="J711" i="1"/>
  <c r="F711" i="1"/>
  <c r="J710" i="1"/>
  <c r="F710" i="1"/>
  <c r="J708" i="1"/>
  <c r="F708" i="1"/>
  <c r="J706" i="1"/>
  <c r="F706" i="1"/>
  <c r="J705" i="1"/>
  <c r="O705" i="1" s="1"/>
  <c r="F705" i="1"/>
  <c r="J704" i="1"/>
  <c r="F704" i="1"/>
  <c r="J703" i="1"/>
  <c r="F703" i="1"/>
  <c r="J702" i="1"/>
  <c r="F702" i="1"/>
  <c r="J700" i="1"/>
  <c r="F700" i="1"/>
  <c r="J699" i="1"/>
  <c r="F699" i="1"/>
  <c r="J698" i="1"/>
  <c r="F698" i="1"/>
  <c r="J697" i="1"/>
  <c r="F697" i="1"/>
  <c r="J695" i="1"/>
  <c r="F695" i="1"/>
  <c r="J694" i="1"/>
  <c r="F694" i="1"/>
  <c r="J693" i="1"/>
  <c r="F693" i="1"/>
  <c r="J692" i="1"/>
  <c r="F692" i="1"/>
  <c r="J691" i="1"/>
  <c r="F691" i="1"/>
  <c r="J690" i="1"/>
  <c r="F690" i="1"/>
  <c r="J689" i="1"/>
  <c r="F689" i="1"/>
  <c r="J688" i="1"/>
  <c r="F688" i="1"/>
  <c r="J686" i="1"/>
  <c r="F686" i="1"/>
  <c r="J685" i="1"/>
  <c r="F685" i="1"/>
  <c r="J684" i="1"/>
  <c r="O684" i="1" s="1"/>
  <c r="F684" i="1"/>
  <c r="J683" i="1"/>
  <c r="F683" i="1"/>
  <c r="J682" i="1"/>
  <c r="F682" i="1"/>
  <c r="J681" i="1"/>
  <c r="F681" i="1"/>
  <c r="J680" i="1"/>
  <c r="F680" i="1"/>
  <c r="J678" i="1"/>
  <c r="F678" i="1"/>
  <c r="J677" i="1"/>
  <c r="F677" i="1"/>
  <c r="J676" i="1"/>
  <c r="F676" i="1"/>
  <c r="J675" i="1"/>
  <c r="F675" i="1"/>
  <c r="J673" i="1"/>
  <c r="F673" i="1"/>
  <c r="J672" i="1"/>
  <c r="F672" i="1"/>
  <c r="J671" i="1"/>
  <c r="O671" i="1" s="1"/>
  <c r="F671" i="1"/>
  <c r="J670" i="1"/>
  <c r="F670" i="1"/>
  <c r="J669" i="1"/>
  <c r="F669" i="1"/>
  <c r="J668" i="1"/>
  <c r="F668" i="1"/>
  <c r="J667" i="1"/>
  <c r="F667" i="1"/>
  <c r="J666" i="1"/>
  <c r="F666" i="1"/>
  <c r="J665" i="1"/>
  <c r="F665" i="1"/>
  <c r="J664" i="1"/>
  <c r="F664" i="1"/>
  <c r="J663" i="1"/>
  <c r="F663" i="1"/>
  <c r="J661" i="1"/>
  <c r="F661" i="1"/>
  <c r="J660" i="1"/>
  <c r="F660" i="1"/>
  <c r="J659" i="1"/>
  <c r="F659" i="1"/>
  <c r="J658" i="1"/>
  <c r="F658" i="1"/>
  <c r="J657" i="1"/>
  <c r="F657" i="1"/>
  <c r="J656" i="1"/>
  <c r="F656" i="1"/>
  <c r="J655" i="1"/>
  <c r="F655" i="1"/>
  <c r="J654" i="1"/>
  <c r="F654" i="1"/>
  <c r="J653" i="1"/>
  <c r="F653" i="1"/>
  <c r="J652" i="1"/>
  <c r="F652" i="1"/>
  <c r="J651" i="1"/>
  <c r="F651" i="1"/>
  <c r="J650" i="1"/>
  <c r="F650" i="1"/>
  <c r="J648" i="1"/>
  <c r="F648" i="1"/>
  <c r="J647" i="1"/>
  <c r="F647" i="1"/>
  <c r="O646" i="1"/>
  <c r="J646" i="1"/>
  <c r="F646" i="1"/>
  <c r="J644" i="1"/>
  <c r="K644" i="1" s="1"/>
  <c r="F644" i="1"/>
  <c r="J643" i="1"/>
  <c r="F643" i="1"/>
  <c r="O642" i="1"/>
  <c r="J642" i="1"/>
  <c r="F642" i="1"/>
  <c r="J641" i="1"/>
  <c r="F641" i="1"/>
  <c r="J639" i="1"/>
  <c r="F639" i="1"/>
  <c r="J638" i="1"/>
  <c r="F638" i="1"/>
  <c r="J637" i="1"/>
  <c r="F637" i="1"/>
  <c r="J636" i="1"/>
  <c r="F636" i="1"/>
  <c r="J635" i="1"/>
  <c r="F635" i="1"/>
  <c r="J633" i="1"/>
  <c r="F633" i="1"/>
  <c r="J632" i="1"/>
  <c r="F632" i="1"/>
  <c r="J631" i="1"/>
  <c r="F631" i="1"/>
  <c r="J630" i="1"/>
  <c r="F630" i="1"/>
  <c r="J629" i="1"/>
  <c r="F629" i="1"/>
  <c r="J628" i="1"/>
  <c r="F628" i="1"/>
  <c r="J626" i="1"/>
  <c r="F626" i="1"/>
  <c r="J624" i="1"/>
  <c r="F624" i="1"/>
  <c r="J623" i="1"/>
  <c r="F623" i="1"/>
  <c r="J622" i="1"/>
  <c r="F622" i="1"/>
  <c r="J621" i="1"/>
  <c r="F621" i="1"/>
  <c r="J620" i="1"/>
  <c r="O620" i="1" s="1"/>
  <c r="F620" i="1"/>
  <c r="J619" i="1"/>
  <c r="F619" i="1"/>
  <c r="J618" i="1"/>
  <c r="F618" i="1"/>
  <c r="J617" i="1"/>
  <c r="F617" i="1"/>
  <c r="J616" i="1"/>
  <c r="F616" i="1"/>
  <c r="J615" i="1"/>
  <c r="F615" i="1"/>
  <c r="J613" i="1"/>
  <c r="F613" i="1"/>
  <c r="J612" i="1"/>
  <c r="F612" i="1"/>
  <c r="J610" i="1"/>
  <c r="F610" i="1"/>
  <c r="J609" i="1"/>
  <c r="F609" i="1"/>
  <c r="J608" i="1"/>
  <c r="F608" i="1"/>
  <c r="J606" i="1"/>
  <c r="F606" i="1"/>
  <c r="J605" i="1"/>
  <c r="F605" i="1"/>
  <c r="J604" i="1"/>
  <c r="F604" i="1"/>
  <c r="J603" i="1"/>
  <c r="F603" i="1"/>
  <c r="J602" i="1"/>
  <c r="F602" i="1"/>
  <c r="J601" i="1"/>
  <c r="F601" i="1"/>
  <c r="J600" i="1"/>
  <c r="F600" i="1"/>
  <c r="J598" i="1"/>
  <c r="F598" i="1"/>
  <c r="J597" i="1"/>
  <c r="F597" i="1"/>
  <c r="J596" i="1"/>
  <c r="O596" i="1" s="1"/>
  <c r="F596" i="1"/>
  <c r="J595" i="1"/>
  <c r="F595" i="1"/>
  <c r="J594" i="1"/>
  <c r="F594" i="1"/>
  <c r="J593" i="1"/>
  <c r="F593" i="1"/>
  <c r="J592" i="1"/>
  <c r="F592" i="1"/>
  <c r="J591" i="1"/>
  <c r="F591" i="1"/>
  <c r="J589" i="1"/>
  <c r="F589" i="1"/>
  <c r="J588" i="1"/>
  <c r="F588" i="1"/>
  <c r="J586" i="1"/>
  <c r="F586" i="1"/>
  <c r="J585" i="1"/>
  <c r="F585" i="1"/>
  <c r="J584" i="1"/>
  <c r="F584" i="1"/>
  <c r="J583" i="1"/>
  <c r="F583" i="1"/>
  <c r="J582" i="1"/>
  <c r="F582" i="1"/>
  <c r="J581" i="1"/>
  <c r="F581" i="1"/>
  <c r="J580" i="1"/>
  <c r="F580" i="1"/>
  <c r="J578" i="1"/>
  <c r="O578" i="1" s="1"/>
  <c r="F578" i="1"/>
  <c r="J577" i="1"/>
  <c r="F577" i="1"/>
  <c r="J576" i="1"/>
  <c r="F576" i="1"/>
  <c r="J574" i="1"/>
  <c r="F574" i="1"/>
  <c r="J573" i="1"/>
  <c r="F573" i="1"/>
  <c r="J572" i="1"/>
  <c r="F572" i="1"/>
  <c r="J571" i="1"/>
  <c r="F571" i="1"/>
  <c r="J570" i="1"/>
  <c r="O570" i="1" s="1"/>
  <c r="F570" i="1"/>
  <c r="J569" i="1"/>
  <c r="F569" i="1"/>
  <c r="J568" i="1"/>
  <c r="F568" i="1"/>
  <c r="J567" i="1"/>
  <c r="F567" i="1"/>
  <c r="J565" i="1"/>
  <c r="F565" i="1"/>
  <c r="J564" i="1"/>
  <c r="F564" i="1"/>
  <c r="J563" i="1"/>
  <c r="F563" i="1"/>
  <c r="J562" i="1"/>
  <c r="F562" i="1"/>
  <c r="J561" i="1"/>
  <c r="F561" i="1"/>
  <c r="J560" i="1"/>
  <c r="F560" i="1"/>
  <c r="J559" i="1"/>
  <c r="F559" i="1"/>
  <c r="J558" i="1"/>
  <c r="F558" i="1"/>
  <c r="J557" i="1"/>
  <c r="F557" i="1"/>
  <c r="J555" i="1"/>
  <c r="F555" i="1"/>
  <c r="J554" i="1"/>
  <c r="F554" i="1"/>
  <c r="J553" i="1"/>
  <c r="F553" i="1"/>
  <c r="J552" i="1"/>
  <c r="F552" i="1"/>
  <c r="J551" i="1"/>
  <c r="F551" i="1"/>
  <c r="J550" i="1"/>
  <c r="F550" i="1"/>
  <c r="J549" i="1"/>
  <c r="F549" i="1"/>
  <c r="J548" i="1"/>
  <c r="F548" i="1"/>
  <c r="J547" i="1"/>
  <c r="F547" i="1"/>
  <c r="J546" i="1"/>
  <c r="F546" i="1"/>
  <c r="J545" i="1"/>
  <c r="F545" i="1"/>
  <c r="J544" i="1"/>
  <c r="F544" i="1"/>
  <c r="J543" i="1"/>
  <c r="F543" i="1"/>
  <c r="J542" i="1"/>
  <c r="F542" i="1"/>
  <c r="J541" i="1"/>
  <c r="F541" i="1"/>
  <c r="J540" i="1"/>
  <c r="F540" i="1"/>
  <c r="J539" i="1"/>
  <c r="F539" i="1"/>
  <c r="J538" i="1"/>
  <c r="F538" i="1"/>
  <c r="J537" i="1"/>
  <c r="F537" i="1"/>
  <c r="J536" i="1"/>
  <c r="F536" i="1"/>
  <c r="J535" i="1"/>
  <c r="F535" i="1"/>
  <c r="J533" i="1"/>
  <c r="F533" i="1"/>
  <c r="J532" i="1"/>
  <c r="F532" i="1"/>
  <c r="J531" i="1"/>
  <c r="F531" i="1"/>
  <c r="J530" i="1"/>
  <c r="F530" i="1"/>
  <c r="J529" i="1"/>
  <c r="F529" i="1"/>
  <c r="J528" i="1"/>
  <c r="F528" i="1"/>
  <c r="J527" i="1"/>
  <c r="F527" i="1"/>
  <c r="J526" i="1"/>
  <c r="F526" i="1"/>
  <c r="J525" i="1"/>
  <c r="F525" i="1"/>
  <c r="J524" i="1"/>
  <c r="F524" i="1"/>
  <c r="J523" i="1"/>
  <c r="F523" i="1"/>
  <c r="J522" i="1"/>
  <c r="F522" i="1"/>
  <c r="J520" i="1"/>
  <c r="F520" i="1"/>
  <c r="O519" i="1"/>
  <c r="J519" i="1"/>
  <c r="F519" i="1"/>
  <c r="J518" i="1"/>
  <c r="F518" i="1"/>
  <c r="J516" i="1"/>
  <c r="F516" i="1"/>
  <c r="J515" i="1"/>
  <c r="F515" i="1"/>
  <c r="J514" i="1"/>
  <c r="F514" i="1"/>
  <c r="J513" i="1"/>
  <c r="F513" i="1"/>
  <c r="J512" i="1"/>
  <c r="F512" i="1"/>
  <c r="J511" i="1"/>
  <c r="F511" i="1"/>
  <c r="J510" i="1"/>
  <c r="F510" i="1"/>
  <c r="J509" i="1"/>
  <c r="F509" i="1"/>
  <c r="J508" i="1"/>
  <c r="F508" i="1"/>
  <c r="J507" i="1"/>
  <c r="F507" i="1"/>
  <c r="J506" i="1"/>
  <c r="F506" i="1"/>
  <c r="J505" i="1"/>
  <c r="F505" i="1"/>
  <c r="J504" i="1"/>
  <c r="F504" i="1"/>
  <c r="J503" i="1"/>
  <c r="F503" i="1"/>
  <c r="J502" i="1"/>
  <c r="F502" i="1"/>
  <c r="J501" i="1"/>
  <c r="F501" i="1"/>
  <c r="J499" i="1"/>
  <c r="F499" i="1"/>
  <c r="J498" i="1"/>
  <c r="F498" i="1"/>
  <c r="J497" i="1"/>
  <c r="F497" i="1"/>
  <c r="J496" i="1"/>
  <c r="F496" i="1"/>
  <c r="J495" i="1"/>
  <c r="F495" i="1"/>
  <c r="J494" i="1"/>
  <c r="F494" i="1"/>
  <c r="J493" i="1"/>
  <c r="F493" i="1"/>
  <c r="J492" i="1"/>
  <c r="F492" i="1"/>
  <c r="J491" i="1"/>
  <c r="F491" i="1"/>
  <c r="J490" i="1"/>
  <c r="F490" i="1"/>
  <c r="J489" i="1"/>
  <c r="F489" i="1"/>
  <c r="J488" i="1"/>
  <c r="F488" i="1"/>
  <c r="J487" i="1"/>
  <c r="F487" i="1"/>
  <c r="J486" i="1"/>
  <c r="F486" i="1"/>
  <c r="J485" i="1"/>
  <c r="F485" i="1"/>
  <c r="J484" i="1"/>
  <c r="F484" i="1"/>
  <c r="J483" i="1"/>
  <c r="F483" i="1"/>
  <c r="J481" i="1"/>
  <c r="F481" i="1"/>
  <c r="J480" i="1"/>
  <c r="F480" i="1"/>
  <c r="J479" i="1"/>
  <c r="F479" i="1"/>
  <c r="J478" i="1"/>
  <c r="O478" i="1" s="1"/>
  <c r="F478" i="1"/>
  <c r="J477" i="1"/>
  <c r="K477" i="1" s="1"/>
  <c r="F477" i="1"/>
  <c r="J476" i="1"/>
  <c r="F476" i="1"/>
  <c r="J475" i="1"/>
  <c r="F475" i="1"/>
  <c r="J474" i="1"/>
  <c r="O474" i="1" s="1"/>
  <c r="F474" i="1"/>
  <c r="J472" i="1"/>
  <c r="K472" i="1" s="1"/>
  <c r="F472" i="1"/>
  <c r="J471" i="1"/>
  <c r="F471" i="1"/>
  <c r="J469" i="1"/>
  <c r="F469" i="1"/>
  <c r="J468" i="1"/>
  <c r="F468" i="1"/>
  <c r="J467" i="1"/>
  <c r="F467" i="1"/>
  <c r="J465" i="1"/>
  <c r="F465" i="1"/>
  <c r="J464" i="1"/>
  <c r="F464" i="1"/>
  <c r="J463" i="1"/>
  <c r="F463" i="1"/>
  <c r="J462" i="1"/>
  <c r="F462" i="1"/>
  <c r="J461" i="1"/>
  <c r="F461" i="1"/>
  <c r="J460" i="1"/>
  <c r="F460" i="1"/>
  <c r="J459" i="1"/>
  <c r="F459" i="1"/>
  <c r="J458" i="1"/>
  <c r="F458" i="1"/>
  <c r="J457" i="1"/>
  <c r="F457" i="1"/>
  <c r="J456" i="1"/>
  <c r="F456" i="1"/>
  <c r="J455" i="1"/>
  <c r="F455" i="1"/>
  <c r="J454" i="1"/>
  <c r="F454" i="1"/>
  <c r="J453" i="1"/>
  <c r="F453" i="1"/>
  <c r="J452" i="1"/>
  <c r="F452" i="1"/>
  <c r="J451" i="1"/>
  <c r="F451" i="1"/>
  <c r="J450" i="1"/>
  <c r="F450" i="1"/>
  <c r="J449" i="1"/>
  <c r="F449" i="1"/>
  <c r="J448" i="1"/>
  <c r="F448" i="1"/>
  <c r="J447" i="1"/>
  <c r="F447" i="1"/>
  <c r="J446" i="1"/>
  <c r="F446" i="1"/>
  <c r="J445" i="1"/>
  <c r="F445" i="1"/>
  <c r="J444" i="1"/>
  <c r="F444" i="1"/>
  <c r="J443" i="1"/>
  <c r="F443" i="1"/>
  <c r="J442" i="1"/>
  <c r="F442" i="1"/>
  <c r="J441" i="1"/>
  <c r="F441" i="1"/>
  <c r="J440" i="1"/>
  <c r="F440" i="1"/>
  <c r="J439" i="1"/>
  <c r="F439" i="1"/>
  <c r="J438" i="1"/>
  <c r="F438" i="1"/>
  <c r="J437" i="1"/>
  <c r="F437" i="1"/>
  <c r="J436" i="1"/>
  <c r="F436" i="1"/>
  <c r="J435" i="1"/>
  <c r="F435" i="1"/>
  <c r="J434" i="1"/>
  <c r="F434" i="1"/>
  <c r="J433" i="1"/>
  <c r="F433" i="1"/>
  <c r="J431" i="1"/>
  <c r="F431" i="1"/>
  <c r="J430" i="1"/>
  <c r="F430" i="1"/>
  <c r="J429" i="1"/>
  <c r="F429" i="1"/>
  <c r="J428" i="1"/>
  <c r="F428" i="1"/>
  <c r="J427" i="1"/>
  <c r="F427" i="1"/>
  <c r="J426" i="1"/>
  <c r="F426" i="1"/>
  <c r="J425" i="1"/>
  <c r="F425" i="1"/>
  <c r="J424" i="1"/>
  <c r="F424" i="1"/>
  <c r="J423" i="1"/>
  <c r="F423" i="1"/>
  <c r="J422" i="1"/>
  <c r="F422" i="1"/>
  <c r="J421" i="1"/>
  <c r="F421" i="1"/>
  <c r="J420" i="1"/>
  <c r="F420" i="1"/>
  <c r="J419" i="1"/>
  <c r="F419" i="1"/>
  <c r="J418" i="1"/>
  <c r="F418" i="1"/>
  <c r="O417" i="1"/>
  <c r="J417" i="1"/>
  <c r="F417" i="1"/>
  <c r="J415" i="1"/>
  <c r="F415" i="1"/>
  <c r="J414" i="1"/>
  <c r="F414" i="1"/>
  <c r="J412" i="1"/>
  <c r="F412" i="1"/>
  <c r="J411" i="1"/>
  <c r="F411" i="1"/>
  <c r="J409" i="1"/>
  <c r="F409" i="1"/>
  <c r="J408" i="1"/>
  <c r="F408" i="1"/>
  <c r="J407" i="1"/>
  <c r="F407" i="1"/>
  <c r="J406" i="1"/>
  <c r="F406" i="1"/>
  <c r="J405" i="1"/>
  <c r="F405" i="1"/>
  <c r="J404" i="1"/>
  <c r="F404" i="1"/>
  <c r="J403" i="1"/>
  <c r="F403" i="1"/>
  <c r="J402" i="1"/>
  <c r="F402" i="1"/>
  <c r="J401" i="1"/>
  <c r="F401" i="1"/>
  <c r="J400" i="1"/>
  <c r="F400" i="1"/>
  <c r="J399" i="1"/>
  <c r="F399" i="1"/>
  <c r="J398" i="1"/>
  <c r="F398" i="1"/>
  <c r="J397" i="1"/>
  <c r="F397" i="1"/>
  <c r="J396" i="1"/>
  <c r="F396" i="1"/>
  <c r="J395" i="1"/>
  <c r="F395" i="1"/>
  <c r="J394" i="1"/>
  <c r="F394" i="1"/>
  <c r="J393" i="1"/>
  <c r="F393" i="1"/>
  <c r="J392" i="1"/>
  <c r="F392" i="1"/>
  <c r="J391" i="1"/>
  <c r="F391" i="1"/>
  <c r="J390" i="1"/>
  <c r="F390" i="1"/>
  <c r="J389" i="1"/>
  <c r="F389" i="1"/>
  <c r="J388" i="1"/>
  <c r="F388" i="1"/>
  <c r="J387" i="1"/>
  <c r="F387" i="1"/>
  <c r="J386" i="1"/>
  <c r="F386" i="1"/>
  <c r="J385" i="1"/>
  <c r="F385" i="1"/>
  <c r="J384" i="1"/>
  <c r="F384" i="1"/>
  <c r="J383" i="1"/>
  <c r="F383" i="1"/>
  <c r="J382" i="1"/>
  <c r="F382" i="1"/>
  <c r="J381" i="1"/>
  <c r="F381" i="1"/>
  <c r="J380" i="1"/>
  <c r="F380" i="1"/>
  <c r="J379" i="1"/>
  <c r="F379" i="1"/>
  <c r="J378" i="1"/>
  <c r="F378" i="1"/>
  <c r="J377" i="1"/>
  <c r="F377" i="1"/>
  <c r="J376" i="1"/>
  <c r="F376" i="1"/>
  <c r="J374" i="1"/>
  <c r="F374" i="1"/>
  <c r="J373" i="1"/>
  <c r="F373" i="1"/>
  <c r="J372" i="1"/>
  <c r="F372" i="1"/>
  <c r="J371" i="1"/>
  <c r="F371" i="1"/>
  <c r="J370" i="1"/>
  <c r="F370" i="1"/>
  <c r="J369" i="1"/>
  <c r="F369" i="1"/>
  <c r="J368" i="1"/>
  <c r="F368" i="1"/>
  <c r="J367" i="1"/>
  <c r="F367" i="1"/>
  <c r="J366" i="1"/>
  <c r="F366" i="1"/>
  <c r="J365" i="1"/>
  <c r="F365" i="1"/>
  <c r="J364" i="1"/>
  <c r="F364" i="1"/>
  <c r="J362" i="1"/>
  <c r="F362" i="1"/>
  <c r="J361" i="1"/>
  <c r="F361" i="1"/>
  <c r="J360" i="1"/>
  <c r="F360" i="1"/>
  <c r="J358" i="1"/>
  <c r="F358" i="1"/>
  <c r="J357" i="1"/>
  <c r="F357" i="1"/>
  <c r="J356" i="1"/>
  <c r="F356" i="1"/>
  <c r="J355" i="1"/>
  <c r="F355" i="1"/>
  <c r="J354" i="1"/>
  <c r="F354" i="1"/>
  <c r="J352" i="1"/>
  <c r="F352" i="1"/>
  <c r="J351" i="1"/>
  <c r="F351" i="1"/>
  <c r="J350" i="1"/>
  <c r="F350" i="1"/>
  <c r="J349" i="1"/>
  <c r="F349" i="1"/>
  <c r="J348" i="1"/>
  <c r="F348" i="1"/>
  <c r="J347" i="1"/>
  <c r="F347" i="1"/>
  <c r="J346" i="1"/>
  <c r="F346" i="1"/>
  <c r="J345" i="1"/>
  <c r="F345" i="1"/>
  <c r="J344" i="1"/>
  <c r="F344" i="1"/>
  <c r="J343" i="1"/>
  <c r="F343" i="1"/>
  <c r="J342" i="1"/>
  <c r="F342" i="1"/>
  <c r="J341" i="1"/>
  <c r="F341" i="1"/>
  <c r="J340" i="1"/>
  <c r="F340" i="1"/>
  <c r="J339" i="1"/>
  <c r="F339" i="1"/>
  <c r="J338" i="1"/>
  <c r="F338" i="1"/>
  <c r="J337" i="1"/>
  <c r="F337" i="1"/>
  <c r="J336" i="1"/>
  <c r="F336" i="1"/>
  <c r="J335" i="1"/>
  <c r="F335" i="1"/>
  <c r="J334" i="1"/>
  <c r="F334" i="1"/>
  <c r="J333" i="1"/>
  <c r="F333" i="1"/>
  <c r="J332" i="1"/>
  <c r="F332" i="1"/>
  <c r="J331" i="1"/>
  <c r="F331" i="1"/>
  <c r="J330" i="1"/>
  <c r="F330" i="1"/>
  <c r="J329" i="1"/>
  <c r="F329" i="1"/>
  <c r="J328" i="1"/>
  <c r="F328" i="1"/>
  <c r="J327" i="1"/>
  <c r="F327" i="1"/>
  <c r="J326" i="1"/>
  <c r="F326" i="1"/>
  <c r="J324" i="1"/>
  <c r="F324" i="1"/>
  <c r="J323" i="1"/>
  <c r="F323" i="1"/>
  <c r="J321" i="1"/>
  <c r="F321" i="1"/>
  <c r="J320" i="1"/>
  <c r="F320" i="1"/>
  <c r="J318" i="1"/>
  <c r="F318" i="1"/>
  <c r="J317" i="1"/>
  <c r="F317" i="1"/>
  <c r="O316" i="1"/>
  <c r="J316" i="1"/>
  <c r="F316" i="1"/>
  <c r="J315" i="1"/>
  <c r="F315" i="1"/>
  <c r="J314" i="1"/>
  <c r="F314" i="1"/>
  <c r="J313" i="1"/>
  <c r="F313" i="1"/>
  <c r="J312" i="1"/>
  <c r="F312" i="1"/>
  <c r="J311" i="1"/>
  <c r="F311" i="1"/>
  <c r="J310" i="1"/>
  <c r="F310" i="1"/>
  <c r="J309" i="1"/>
  <c r="F309" i="1"/>
  <c r="J308" i="1"/>
  <c r="O308" i="1" s="1"/>
  <c r="F308" i="1"/>
  <c r="J307" i="1"/>
  <c r="F307" i="1"/>
  <c r="J306" i="1"/>
  <c r="F306" i="1"/>
  <c r="J305" i="1"/>
  <c r="F305" i="1"/>
  <c r="J304" i="1"/>
  <c r="F304" i="1"/>
  <c r="J302" i="1"/>
  <c r="F302" i="1"/>
  <c r="J300" i="1"/>
  <c r="F300" i="1"/>
  <c r="J299" i="1"/>
  <c r="F299" i="1"/>
  <c r="J298" i="1"/>
  <c r="F298" i="1"/>
  <c r="J297" i="1"/>
  <c r="F297" i="1"/>
  <c r="J296" i="1"/>
  <c r="F296" i="1"/>
  <c r="J295" i="1"/>
  <c r="F295" i="1"/>
  <c r="J294" i="1"/>
  <c r="F294" i="1"/>
  <c r="J293" i="1"/>
  <c r="F293" i="1"/>
  <c r="J291" i="1"/>
  <c r="F291" i="1"/>
  <c r="J290" i="1"/>
  <c r="F290" i="1"/>
  <c r="J289" i="1"/>
  <c r="F289" i="1"/>
  <c r="J288" i="1"/>
  <c r="F288" i="1"/>
  <c r="J287" i="1"/>
  <c r="F287" i="1"/>
  <c r="J286" i="1"/>
  <c r="F286" i="1"/>
  <c r="J285" i="1"/>
  <c r="O285" i="1" s="1"/>
  <c r="F285" i="1"/>
  <c r="J284" i="1"/>
  <c r="F284" i="1"/>
  <c r="J283" i="1"/>
  <c r="F283" i="1"/>
  <c r="J282" i="1"/>
  <c r="F282" i="1"/>
  <c r="J281" i="1"/>
  <c r="F281" i="1"/>
  <c r="J280" i="1"/>
  <c r="F280" i="1"/>
  <c r="J279" i="1"/>
  <c r="F279" i="1"/>
  <c r="J278" i="1"/>
  <c r="F278" i="1"/>
  <c r="J277" i="1"/>
  <c r="F277" i="1"/>
  <c r="J276" i="1"/>
  <c r="F276" i="1"/>
  <c r="J275" i="1"/>
  <c r="F275" i="1"/>
  <c r="J274" i="1"/>
  <c r="F274" i="1"/>
  <c r="J273" i="1"/>
  <c r="F273" i="1"/>
  <c r="J272" i="1"/>
  <c r="O272" i="1" s="1"/>
  <c r="F272" i="1"/>
  <c r="J271" i="1"/>
  <c r="F271" i="1"/>
  <c r="J270" i="1"/>
  <c r="F270" i="1"/>
  <c r="J269" i="1"/>
  <c r="F269" i="1"/>
  <c r="J268" i="1"/>
  <c r="F268" i="1"/>
  <c r="J267" i="1"/>
  <c r="F267" i="1"/>
  <c r="J266" i="1"/>
  <c r="F266" i="1"/>
  <c r="J265" i="1"/>
  <c r="F265" i="1"/>
  <c r="J264" i="1"/>
  <c r="F264" i="1"/>
  <c r="J263" i="1"/>
  <c r="F263" i="1"/>
  <c r="J262" i="1"/>
  <c r="F262" i="1"/>
  <c r="J261" i="1"/>
  <c r="F261" i="1"/>
  <c r="J260" i="1"/>
  <c r="F260" i="1"/>
  <c r="J259" i="1"/>
  <c r="F259" i="1"/>
  <c r="J258" i="1"/>
  <c r="F258" i="1"/>
  <c r="J257" i="1"/>
  <c r="F257" i="1"/>
  <c r="J256" i="1"/>
  <c r="O256" i="1" s="1"/>
  <c r="F256" i="1"/>
  <c r="J255" i="1"/>
  <c r="F255" i="1"/>
  <c r="J254" i="1"/>
  <c r="F254" i="1"/>
  <c r="J252" i="1"/>
  <c r="F252" i="1"/>
  <c r="J251" i="1"/>
  <c r="F251" i="1"/>
  <c r="J250" i="1"/>
  <c r="F250" i="1"/>
  <c r="J249" i="1"/>
  <c r="F249" i="1"/>
  <c r="J248" i="1"/>
  <c r="O248" i="1" s="1"/>
  <c r="F248" i="1"/>
  <c r="J247" i="1"/>
  <c r="F247" i="1"/>
  <c r="J246" i="1"/>
  <c r="F246" i="1"/>
  <c r="J244" i="1"/>
  <c r="K244" i="1" s="1"/>
  <c r="F244" i="1"/>
  <c r="J243" i="1"/>
  <c r="F243" i="1"/>
  <c r="J242" i="1"/>
  <c r="F242" i="1"/>
  <c r="J240" i="1"/>
  <c r="F240" i="1"/>
  <c r="J239" i="1"/>
  <c r="F239" i="1"/>
  <c r="J237" i="1"/>
  <c r="F237" i="1"/>
  <c r="J236" i="1"/>
  <c r="F236" i="1"/>
  <c r="J235" i="1"/>
  <c r="O235" i="1" s="1"/>
  <c r="F235" i="1"/>
  <c r="J234" i="1"/>
  <c r="F234" i="1"/>
  <c r="J233" i="1"/>
  <c r="F233" i="1"/>
  <c r="J232" i="1"/>
  <c r="F232" i="1"/>
  <c r="J231" i="1"/>
  <c r="F231" i="1"/>
  <c r="J230" i="1"/>
  <c r="F230" i="1"/>
  <c r="J229" i="1"/>
  <c r="F229" i="1"/>
  <c r="J227" i="1"/>
  <c r="F227" i="1"/>
  <c r="J226" i="1"/>
  <c r="F226" i="1"/>
  <c r="J225" i="1"/>
  <c r="F225" i="1"/>
  <c r="J223" i="1"/>
  <c r="F223" i="1"/>
  <c r="J222" i="1"/>
  <c r="F222" i="1"/>
  <c r="J221" i="1"/>
  <c r="F221" i="1"/>
  <c r="J220" i="1"/>
  <c r="F220" i="1"/>
  <c r="J219" i="1"/>
  <c r="F219" i="1"/>
  <c r="J218" i="1"/>
  <c r="F218" i="1"/>
  <c r="J217" i="1"/>
  <c r="F217" i="1"/>
  <c r="J216" i="1"/>
  <c r="F216" i="1"/>
  <c r="J214" i="1"/>
  <c r="F214" i="1"/>
  <c r="J213" i="1"/>
  <c r="F213" i="1"/>
  <c r="J212" i="1"/>
  <c r="F212" i="1"/>
  <c r="J211" i="1"/>
  <c r="F211" i="1"/>
  <c r="J210" i="1"/>
  <c r="F210" i="1"/>
  <c r="J209" i="1"/>
  <c r="F209" i="1"/>
  <c r="J208" i="1"/>
  <c r="F208" i="1"/>
  <c r="J207" i="1"/>
  <c r="F207" i="1"/>
  <c r="J206" i="1"/>
  <c r="F206" i="1"/>
  <c r="J205" i="1"/>
  <c r="F205" i="1"/>
  <c r="J204" i="1"/>
  <c r="F204" i="1"/>
  <c r="J203" i="1"/>
  <c r="F203" i="1"/>
  <c r="J202" i="1"/>
  <c r="F202" i="1"/>
  <c r="J200" i="1"/>
  <c r="F200" i="1"/>
  <c r="J199" i="1"/>
  <c r="F199" i="1"/>
  <c r="J198" i="1"/>
  <c r="F198" i="1"/>
  <c r="J197" i="1"/>
  <c r="F197" i="1"/>
  <c r="J196" i="1"/>
  <c r="F196" i="1"/>
  <c r="J194" i="1"/>
  <c r="F194" i="1"/>
  <c r="J193" i="1"/>
  <c r="F193" i="1"/>
  <c r="J192" i="1"/>
  <c r="F192" i="1"/>
  <c r="J191" i="1"/>
  <c r="F191" i="1"/>
  <c r="J190" i="1"/>
  <c r="F190" i="1"/>
  <c r="J189" i="1"/>
  <c r="F189" i="1"/>
  <c r="J188" i="1"/>
  <c r="F188" i="1"/>
  <c r="J187" i="1"/>
  <c r="F187" i="1"/>
  <c r="J186" i="1"/>
  <c r="F186" i="1"/>
  <c r="J185" i="1"/>
  <c r="F185" i="1"/>
  <c r="J184" i="1"/>
  <c r="O184" i="1" s="1"/>
  <c r="F184" i="1"/>
  <c r="J183" i="1"/>
  <c r="F183" i="1"/>
  <c r="J182" i="1"/>
  <c r="K182" i="1" s="1"/>
  <c r="F182" i="1"/>
  <c r="J181" i="1"/>
  <c r="O181" i="1" s="1"/>
  <c r="F181" i="1"/>
  <c r="J179" i="1"/>
  <c r="F179" i="1"/>
  <c r="J178" i="1"/>
  <c r="F178" i="1"/>
  <c r="J177" i="1"/>
  <c r="F177" i="1"/>
  <c r="J176" i="1"/>
  <c r="F176" i="1"/>
  <c r="J175" i="1"/>
  <c r="F175" i="1"/>
  <c r="J173" i="1"/>
  <c r="F173" i="1"/>
  <c r="J172" i="1"/>
  <c r="F172" i="1"/>
  <c r="J171" i="1"/>
  <c r="F171" i="1"/>
  <c r="J170" i="1"/>
  <c r="F170" i="1"/>
  <c r="J169" i="1"/>
  <c r="F169" i="1"/>
  <c r="J168" i="1"/>
  <c r="F168" i="1"/>
  <c r="J166" i="1"/>
  <c r="F166" i="1"/>
  <c r="J165" i="1"/>
  <c r="F165" i="1"/>
  <c r="J164" i="1"/>
  <c r="F164" i="1"/>
  <c r="J163" i="1"/>
  <c r="F163" i="1"/>
  <c r="J162" i="1"/>
  <c r="F162" i="1"/>
  <c r="J161" i="1"/>
  <c r="F161" i="1"/>
  <c r="J160" i="1"/>
  <c r="F160" i="1"/>
  <c r="J159" i="1"/>
  <c r="F159" i="1"/>
  <c r="J158" i="1"/>
  <c r="F158" i="1"/>
  <c r="J157" i="1"/>
  <c r="F157" i="1"/>
  <c r="J156" i="1"/>
  <c r="F156" i="1"/>
  <c r="J154" i="1"/>
  <c r="F154" i="1"/>
  <c r="J153" i="1"/>
  <c r="O153" i="1" s="1"/>
  <c r="F153" i="1"/>
  <c r="J151" i="1"/>
  <c r="F151" i="1"/>
  <c r="J150" i="1"/>
  <c r="F150" i="1"/>
  <c r="J149" i="1"/>
  <c r="O149" i="1" s="1"/>
  <c r="F149" i="1"/>
  <c r="J148" i="1"/>
  <c r="K148" i="1" s="1"/>
  <c r="F148" i="1"/>
  <c r="J147" i="1"/>
  <c r="O147" i="1" s="1"/>
  <c r="F147" i="1"/>
  <c r="J146" i="1"/>
  <c r="F146" i="1"/>
  <c r="J145" i="1"/>
  <c r="K145" i="1" s="1"/>
  <c r="F145" i="1"/>
  <c r="J144" i="1"/>
  <c r="O144" i="1" s="1"/>
  <c r="F144" i="1"/>
  <c r="J143" i="1"/>
  <c r="F143" i="1"/>
  <c r="J142" i="1"/>
  <c r="F142" i="1"/>
  <c r="J141" i="1"/>
  <c r="F141" i="1"/>
  <c r="J140" i="1"/>
  <c r="F140" i="1"/>
  <c r="J139" i="1"/>
  <c r="F139" i="1"/>
  <c r="J138" i="1"/>
  <c r="F138" i="1"/>
  <c r="J137" i="1"/>
  <c r="K137" i="1" s="1"/>
  <c r="F137" i="1"/>
  <c r="J136" i="1"/>
  <c r="F136" i="1"/>
  <c r="J135" i="1"/>
  <c r="F135" i="1"/>
  <c r="J134" i="1"/>
  <c r="F134" i="1"/>
  <c r="O133" i="1"/>
  <c r="J133" i="1"/>
  <c r="F133" i="1"/>
  <c r="J131" i="1"/>
  <c r="F131" i="1"/>
  <c r="J130" i="1"/>
  <c r="F130" i="1"/>
  <c r="J129" i="1"/>
  <c r="F129" i="1"/>
  <c r="J128" i="1"/>
  <c r="F128" i="1"/>
  <c r="J127" i="1"/>
  <c r="F127" i="1"/>
  <c r="J126" i="1"/>
  <c r="F126" i="1"/>
  <c r="J125" i="1"/>
  <c r="F125" i="1"/>
  <c r="J123" i="1"/>
  <c r="F123" i="1"/>
  <c r="J122" i="1"/>
  <c r="F122" i="1"/>
  <c r="J121" i="1"/>
  <c r="F121" i="1"/>
  <c r="J120" i="1"/>
  <c r="F120" i="1"/>
  <c r="J118" i="1"/>
  <c r="F118" i="1"/>
  <c r="J117" i="1"/>
  <c r="F117" i="1"/>
  <c r="J116" i="1"/>
  <c r="F116" i="1"/>
  <c r="J115" i="1"/>
  <c r="F115" i="1"/>
  <c r="J114" i="1"/>
  <c r="F114" i="1"/>
  <c r="J113" i="1"/>
  <c r="O113" i="1" s="1"/>
  <c r="F113" i="1"/>
  <c r="J111" i="1"/>
  <c r="F111" i="1"/>
  <c r="J110" i="1"/>
  <c r="K110" i="1" s="1"/>
  <c r="F110" i="1"/>
  <c r="J109" i="1"/>
  <c r="F109" i="1"/>
  <c r="J107" i="1"/>
  <c r="F107" i="1"/>
  <c r="J106" i="1"/>
  <c r="F106" i="1"/>
  <c r="J105" i="1"/>
  <c r="F105" i="1"/>
  <c r="J104" i="1"/>
  <c r="F104" i="1"/>
  <c r="J102" i="1"/>
  <c r="F102" i="1"/>
  <c r="J101" i="1"/>
  <c r="F101" i="1"/>
  <c r="J100" i="1"/>
  <c r="F100" i="1"/>
  <c r="J99" i="1"/>
  <c r="F99" i="1"/>
  <c r="J98" i="1"/>
  <c r="F98" i="1"/>
  <c r="J96" i="1"/>
  <c r="F96" i="1"/>
  <c r="J94" i="1"/>
  <c r="F94" i="1"/>
  <c r="J93" i="1"/>
  <c r="O93" i="1" s="1"/>
  <c r="F93" i="1"/>
  <c r="J92" i="1"/>
  <c r="F92" i="1"/>
  <c r="J91" i="1"/>
  <c r="K91" i="1" s="1"/>
  <c r="F91" i="1"/>
  <c r="J89" i="1"/>
  <c r="F89" i="1"/>
  <c r="J88" i="1"/>
  <c r="F88" i="1"/>
  <c r="J87" i="1"/>
  <c r="F87" i="1"/>
  <c r="J86" i="1"/>
  <c r="F86" i="1"/>
  <c r="J84" i="1"/>
  <c r="F84" i="1"/>
  <c r="J83" i="1"/>
  <c r="F83" i="1"/>
  <c r="J82" i="1"/>
  <c r="F82" i="1"/>
  <c r="J81" i="1"/>
  <c r="F81" i="1"/>
  <c r="J80" i="1"/>
  <c r="F80" i="1"/>
  <c r="J79" i="1"/>
  <c r="F79" i="1"/>
  <c r="J78" i="1"/>
  <c r="F78" i="1"/>
  <c r="J76" i="1"/>
  <c r="F76" i="1"/>
  <c r="J75" i="1"/>
  <c r="O75" i="1" s="1"/>
  <c r="F75" i="1"/>
  <c r="J74" i="1"/>
  <c r="F74" i="1"/>
  <c r="J73" i="1"/>
  <c r="F73" i="1"/>
  <c r="J72" i="1"/>
  <c r="F72" i="1"/>
  <c r="J71" i="1"/>
  <c r="F71" i="1"/>
  <c r="J70" i="1"/>
  <c r="F70" i="1"/>
  <c r="J68" i="1"/>
  <c r="F68" i="1"/>
  <c r="O67" i="1"/>
  <c r="J67" i="1"/>
  <c r="F67" i="1"/>
  <c r="J66" i="1"/>
  <c r="K66" i="1" s="1"/>
  <c r="F66" i="1"/>
  <c r="J65" i="1"/>
  <c r="F65" i="1"/>
  <c r="J64" i="1"/>
  <c r="F64" i="1"/>
  <c r="J63" i="1"/>
  <c r="F63" i="1"/>
  <c r="J61" i="1"/>
  <c r="F61" i="1"/>
  <c r="J60" i="1"/>
  <c r="F60" i="1"/>
  <c r="J59" i="1"/>
  <c r="F59" i="1"/>
  <c r="J58" i="1"/>
  <c r="F58" i="1"/>
  <c r="J57" i="1"/>
  <c r="F57" i="1"/>
  <c r="J56" i="1"/>
  <c r="F56" i="1"/>
  <c r="J55" i="1"/>
  <c r="F55" i="1"/>
  <c r="J54" i="1"/>
  <c r="F54" i="1"/>
  <c r="J53" i="1"/>
  <c r="F53" i="1"/>
  <c r="J52" i="1"/>
  <c r="F52" i="1"/>
  <c r="J50" i="1"/>
  <c r="F50" i="1"/>
  <c r="J49" i="1"/>
  <c r="F49" i="1"/>
  <c r="J48" i="1"/>
  <c r="F48" i="1"/>
  <c r="J47" i="1"/>
  <c r="F47" i="1"/>
  <c r="J46" i="1"/>
  <c r="F46" i="1"/>
  <c r="J45" i="1"/>
  <c r="F45" i="1"/>
  <c r="J44" i="1"/>
  <c r="F44" i="1"/>
  <c r="J43" i="1"/>
  <c r="F43" i="1"/>
  <c r="J42" i="1"/>
  <c r="F42" i="1"/>
  <c r="J41" i="1"/>
  <c r="F41" i="1"/>
  <c r="O39" i="1"/>
  <c r="J39" i="1"/>
  <c r="F39" i="1"/>
  <c r="J38" i="1"/>
  <c r="F38" i="1"/>
  <c r="J37" i="1"/>
  <c r="F37" i="1"/>
  <c r="J36" i="1"/>
  <c r="F36" i="1"/>
  <c r="J35" i="1"/>
  <c r="F35" i="1"/>
  <c r="J34" i="1"/>
  <c r="F34" i="1"/>
  <c r="J33" i="1"/>
  <c r="F33" i="1"/>
  <c r="J31" i="1"/>
  <c r="F31" i="1"/>
  <c r="J30" i="1"/>
  <c r="O30" i="1" s="1"/>
  <c r="F30" i="1"/>
  <c r="J29" i="1"/>
  <c r="F29" i="1"/>
  <c r="J27" i="1"/>
  <c r="F27" i="1"/>
  <c r="J26" i="1"/>
  <c r="F26" i="1"/>
  <c r="J25" i="1"/>
  <c r="F25" i="1"/>
  <c r="J24" i="1"/>
  <c r="F24" i="1"/>
  <c r="J23" i="1"/>
  <c r="F23" i="1"/>
  <c r="J22" i="1"/>
  <c r="F22" i="1"/>
  <c r="J21" i="1"/>
  <c r="F21" i="1"/>
  <c r="J19" i="1"/>
  <c r="F19" i="1"/>
  <c r="J18" i="1"/>
  <c r="F18" i="1"/>
  <c r="J17" i="1"/>
  <c r="F17" i="1"/>
  <c r="J16" i="1"/>
  <c r="F16" i="1"/>
  <c r="J15" i="1"/>
  <c r="F15" i="1"/>
  <c r="J14" i="1"/>
  <c r="F14" i="1"/>
  <c r="J13" i="1"/>
  <c r="F13" i="1"/>
  <c r="J12" i="1"/>
  <c r="F12" i="1"/>
  <c r="J11" i="1"/>
  <c r="F11" i="1"/>
  <c r="E40" i="4" l="1"/>
  <c r="D41" i="4" s="1"/>
  <c r="K361" i="1"/>
  <c r="O644" i="1"/>
  <c r="O66" i="1"/>
  <c r="K577" i="1"/>
  <c r="K575" i="1" s="1"/>
  <c r="C129" i="2" s="1"/>
  <c r="X130" i="2" s="1"/>
  <c r="K594" i="1"/>
  <c r="K176" i="1"/>
  <c r="K219" i="1"/>
  <c r="K279" i="1"/>
  <c r="K33" i="1"/>
  <c r="K116" i="1"/>
  <c r="K151" i="1"/>
  <c r="K268" i="1"/>
  <c r="K287" i="1"/>
  <c r="K568" i="1"/>
  <c r="K678" i="1"/>
  <c r="K30" i="1"/>
  <c r="K481" i="1"/>
  <c r="K618" i="1"/>
  <c r="K250" i="1"/>
  <c r="K310" i="1"/>
  <c r="O12" i="1"/>
  <c r="K12" i="1"/>
  <c r="O38" i="1"/>
  <c r="K38" i="1"/>
  <c r="O13" i="1"/>
  <c r="K13" i="1"/>
  <c r="O17" i="1"/>
  <c r="K17" i="1"/>
  <c r="O22" i="1"/>
  <c r="K22" i="1"/>
  <c r="O26" i="1"/>
  <c r="K26" i="1"/>
  <c r="K35" i="1"/>
  <c r="O41" i="1"/>
  <c r="K41" i="1"/>
  <c r="O45" i="1"/>
  <c r="K45" i="1"/>
  <c r="O49" i="1"/>
  <c r="K49" i="1"/>
  <c r="O54" i="1"/>
  <c r="K54" i="1"/>
  <c r="O58" i="1"/>
  <c r="K58" i="1"/>
  <c r="O65" i="1"/>
  <c r="K65" i="1"/>
  <c r="K71" i="1"/>
  <c r="O79" i="1"/>
  <c r="K79" i="1"/>
  <c r="K77" i="1" s="1"/>
  <c r="C31" i="2" s="1"/>
  <c r="O83" i="1"/>
  <c r="K83" i="1"/>
  <c r="O98" i="1"/>
  <c r="K98" i="1"/>
  <c r="O102" i="1"/>
  <c r="K102" i="1"/>
  <c r="O114" i="1"/>
  <c r="K114" i="1"/>
  <c r="O136" i="1"/>
  <c r="K136" i="1"/>
  <c r="O31" i="1"/>
  <c r="K31" i="1"/>
  <c r="O35" i="1"/>
  <c r="O37" i="1"/>
  <c r="K37" i="1"/>
  <c r="K39" i="1"/>
  <c r="K67" i="1"/>
  <c r="O71" i="1"/>
  <c r="O73" i="1"/>
  <c r="K73" i="1"/>
  <c r="K75" i="1"/>
  <c r="O91" i="1"/>
  <c r="K93" i="1"/>
  <c r="O110" i="1"/>
  <c r="K113" i="1"/>
  <c r="O116" i="1"/>
  <c r="O118" i="1"/>
  <c r="K118" i="1"/>
  <c r="O121" i="1"/>
  <c r="K121" i="1"/>
  <c r="O123" i="1"/>
  <c r="K123" i="1"/>
  <c r="O126" i="1"/>
  <c r="K126" i="1"/>
  <c r="O128" i="1"/>
  <c r="K128" i="1"/>
  <c r="O130" i="1"/>
  <c r="K130" i="1"/>
  <c r="K133" i="1"/>
  <c r="O138" i="1"/>
  <c r="K138" i="1"/>
  <c r="O140" i="1"/>
  <c r="K140" i="1"/>
  <c r="O142" i="1"/>
  <c r="K142" i="1"/>
  <c r="K144" i="1"/>
  <c r="O145" i="1"/>
  <c r="K147" i="1"/>
  <c r="O148" i="1"/>
  <c r="O151" i="1"/>
  <c r="O176" i="1"/>
  <c r="O178" i="1"/>
  <c r="K178" i="1"/>
  <c r="K181" i="1"/>
  <c r="O182" i="1"/>
  <c r="K184" i="1"/>
  <c r="O220" i="1"/>
  <c r="K220" i="1"/>
  <c r="O222" i="1"/>
  <c r="K222" i="1"/>
  <c r="O225" i="1"/>
  <c r="K225" i="1"/>
  <c r="O227" i="1"/>
  <c r="K227" i="1"/>
  <c r="O230" i="1"/>
  <c r="K230" i="1"/>
  <c r="O232" i="1"/>
  <c r="K232" i="1"/>
  <c r="O234" i="1"/>
  <c r="K234" i="1"/>
  <c r="O246" i="1"/>
  <c r="K246" i="1"/>
  <c r="K248" i="1"/>
  <c r="O251" i="1"/>
  <c r="K251" i="1"/>
  <c r="O254" i="1"/>
  <c r="K254" i="1"/>
  <c r="K256" i="1"/>
  <c r="O269" i="1"/>
  <c r="K269" i="1"/>
  <c r="O271" i="1"/>
  <c r="K271" i="1"/>
  <c r="O280" i="1"/>
  <c r="K280" i="1"/>
  <c r="O282" i="1"/>
  <c r="K282" i="1"/>
  <c r="O284" i="1"/>
  <c r="K284" i="1"/>
  <c r="O287" i="1"/>
  <c r="O289" i="1"/>
  <c r="K289" i="1"/>
  <c r="O291" i="1"/>
  <c r="K291" i="1"/>
  <c r="O294" i="1"/>
  <c r="K294" i="1"/>
  <c r="O296" i="1"/>
  <c r="K296" i="1"/>
  <c r="O298" i="1"/>
  <c r="K298" i="1"/>
  <c r="O300" i="1"/>
  <c r="K300" i="1"/>
  <c r="O304" i="1"/>
  <c r="K304" i="1"/>
  <c r="O306" i="1"/>
  <c r="K306" i="1"/>
  <c r="K308" i="1"/>
  <c r="O311" i="1"/>
  <c r="K311" i="1"/>
  <c r="O313" i="1"/>
  <c r="K313" i="1"/>
  <c r="O315" i="1"/>
  <c r="K315" i="1"/>
  <c r="O361" i="1"/>
  <c r="O364" i="1"/>
  <c r="K364" i="1"/>
  <c r="O366" i="1"/>
  <c r="K366" i="1"/>
  <c r="O368" i="1"/>
  <c r="K368" i="1"/>
  <c r="O370" i="1"/>
  <c r="K370" i="1"/>
  <c r="O372" i="1"/>
  <c r="K372" i="1"/>
  <c r="O374" i="1"/>
  <c r="K374" i="1"/>
  <c r="O377" i="1"/>
  <c r="K377" i="1"/>
  <c r="O379" i="1"/>
  <c r="K379" i="1"/>
  <c r="O381" i="1"/>
  <c r="K381" i="1"/>
  <c r="O383" i="1"/>
  <c r="K383" i="1"/>
  <c r="O385" i="1"/>
  <c r="K385" i="1"/>
  <c r="O387" i="1"/>
  <c r="K387" i="1"/>
  <c r="O389" i="1"/>
  <c r="K389" i="1"/>
  <c r="O391" i="1"/>
  <c r="K391" i="1"/>
  <c r="O393" i="1"/>
  <c r="K393" i="1"/>
  <c r="O395" i="1"/>
  <c r="K395" i="1"/>
  <c r="O397" i="1"/>
  <c r="K397" i="1"/>
  <c r="O399" i="1"/>
  <c r="K399" i="1"/>
  <c r="O401" i="1"/>
  <c r="K401" i="1"/>
  <c r="O403" i="1"/>
  <c r="K403" i="1"/>
  <c r="O405" i="1"/>
  <c r="K405" i="1"/>
  <c r="O407" i="1"/>
  <c r="K407" i="1"/>
  <c r="O409" i="1"/>
  <c r="K409" i="1"/>
  <c r="O412" i="1"/>
  <c r="K412" i="1"/>
  <c r="O415" i="1"/>
  <c r="K415" i="1"/>
  <c r="O472" i="1"/>
  <c r="K478" i="1"/>
  <c r="O481" i="1"/>
  <c r="O484" i="1"/>
  <c r="K484" i="1"/>
  <c r="O486" i="1"/>
  <c r="K486" i="1"/>
  <c r="O488" i="1"/>
  <c r="K488" i="1"/>
  <c r="O490" i="1"/>
  <c r="K490" i="1"/>
  <c r="O492" i="1"/>
  <c r="K492" i="1"/>
  <c r="O494" i="1"/>
  <c r="K494" i="1"/>
  <c r="O496" i="1"/>
  <c r="K496" i="1"/>
  <c r="O498" i="1"/>
  <c r="K498" i="1"/>
  <c r="O501" i="1"/>
  <c r="K501" i="1"/>
  <c r="O503" i="1"/>
  <c r="K503" i="1"/>
  <c r="O505" i="1"/>
  <c r="K505" i="1"/>
  <c r="O507" i="1"/>
  <c r="K507" i="1"/>
  <c r="O509" i="1"/>
  <c r="K509" i="1"/>
  <c r="O511" i="1"/>
  <c r="K511" i="1"/>
  <c r="O513" i="1"/>
  <c r="K513" i="1"/>
  <c r="O515" i="1"/>
  <c r="K515" i="1"/>
  <c r="O518" i="1"/>
  <c r="K518" i="1"/>
  <c r="K517" i="1" s="1"/>
  <c r="C119" i="2" s="1"/>
  <c r="V120" i="2" s="1"/>
  <c r="O569" i="1"/>
  <c r="K569" i="1"/>
  <c r="O577" i="1"/>
  <c r="O595" i="1"/>
  <c r="K595" i="1"/>
  <c r="O618" i="1"/>
  <c r="K620" i="1"/>
  <c r="O643" i="1"/>
  <c r="K643" i="1"/>
  <c r="O647" i="1"/>
  <c r="K647" i="1"/>
  <c r="O650" i="1"/>
  <c r="K650" i="1"/>
  <c r="O652" i="1"/>
  <c r="K652" i="1"/>
  <c r="O654" i="1"/>
  <c r="K654" i="1"/>
  <c r="O656" i="1"/>
  <c r="K656" i="1"/>
  <c r="O658" i="1"/>
  <c r="K658" i="1"/>
  <c r="O660" i="1"/>
  <c r="K660" i="1"/>
  <c r="O663" i="1"/>
  <c r="K663" i="1"/>
  <c r="O665" i="1"/>
  <c r="K665" i="1"/>
  <c r="O667" i="1"/>
  <c r="K667" i="1"/>
  <c r="O669" i="1"/>
  <c r="K669" i="1"/>
  <c r="K671" i="1"/>
  <c r="O680" i="1"/>
  <c r="K680" i="1"/>
  <c r="O682" i="1"/>
  <c r="K682" i="1"/>
  <c r="K684" i="1"/>
  <c r="O706" i="1"/>
  <c r="K706" i="1"/>
  <c r="O710" i="1"/>
  <c r="K710" i="1"/>
  <c r="O713" i="1"/>
  <c r="K713" i="1"/>
  <c r="O715" i="1"/>
  <c r="K715" i="1"/>
  <c r="O717" i="1"/>
  <c r="K717" i="1"/>
  <c r="K720" i="1"/>
  <c r="O18" i="1"/>
  <c r="K18" i="1"/>
  <c r="O23" i="1"/>
  <c r="K23" i="1"/>
  <c r="O27" i="1"/>
  <c r="K27" i="1"/>
  <c r="O34" i="1"/>
  <c r="K34" i="1"/>
  <c r="O42" i="1"/>
  <c r="K42" i="1"/>
  <c r="O44" i="1"/>
  <c r="K44" i="1"/>
  <c r="O46" i="1"/>
  <c r="K46" i="1"/>
  <c r="O48" i="1"/>
  <c r="K48" i="1"/>
  <c r="O50" i="1"/>
  <c r="K50" i="1"/>
  <c r="O53" i="1"/>
  <c r="K53" i="1"/>
  <c r="K51" i="1" s="1"/>
  <c r="C25" i="2" s="1"/>
  <c r="O55" i="1"/>
  <c r="K55" i="1"/>
  <c r="O57" i="1"/>
  <c r="K57" i="1"/>
  <c r="O59" i="1"/>
  <c r="K59" i="1"/>
  <c r="O61" i="1"/>
  <c r="K61" i="1"/>
  <c r="O64" i="1"/>
  <c r="K64" i="1"/>
  <c r="O70" i="1"/>
  <c r="K70" i="1"/>
  <c r="O78" i="1"/>
  <c r="K78" i="1"/>
  <c r="O80" i="1"/>
  <c r="K80" i="1"/>
  <c r="O82" i="1"/>
  <c r="K82" i="1"/>
  <c r="O84" i="1"/>
  <c r="K84" i="1"/>
  <c r="O87" i="1"/>
  <c r="K87" i="1"/>
  <c r="O89" i="1"/>
  <c r="K89" i="1"/>
  <c r="O96" i="1"/>
  <c r="K96" i="1"/>
  <c r="O99" i="1"/>
  <c r="K99" i="1"/>
  <c r="O101" i="1"/>
  <c r="K101" i="1"/>
  <c r="O104" i="1"/>
  <c r="K104" i="1"/>
  <c r="O106" i="1"/>
  <c r="K106" i="1"/>
  <c r="O109" i="1"/>
  <c r="K109" i="1"/>
  <c r="K108" i="1" s="1"/>
  <c r="C43" i="2" s="1"/>
  <c r="N44" i="2" s="1"/>
  <c r="O115" i="1"/>
  <c r="K115" i="1"/>
  <c r="O135" i="1"/>
  <c r="K135" i="1"/>
  <c r="O150" i="1"/>
  <c r="K150" i="1"/>
  <c r="O154" i="1"/>
  <c r="K154" i="1"/>
  <c r="O157" i="1"/>
  <c r="K157" i="1"/>
  <c r="O159" i="1"/>
  <c r="K159" i="1"/>
  <c r="O161" i="1"/>
  <c r="K161" i="1"/>
  <c r="O163" i="1"/>
  <c r="K163" i="1"/>
  <c r="O165" i="1"/>
  <c r="K165" i="1"/>
  <c r="O168" i="1"/>
  <c r="K168" i="1"/>
  <c r="O170" i="1"/>
  <c r="K170" i="1"/>
  <c r="O172" i="1"/>
  <c r="K172" i="1"/>
  <c r="O175" i="1"/>
  <c r="K175" i="1"/>
  <c r="O186" i="1"/>
  <c r="K186" i="1"/>
  <c r="O188" i="1"/>
  <c r="K188" i="1"/>
  <c r="O190" i="1"/>
  <c r="K190" i="1"/>
  <c r="O192" i="1"/>
  <c r="K192" i="1"/>
  <c r="O194" i="1"/>
  <c r="K194" i="1"/>
  <c r="O197" i="1"/>
  <c r="K197" i="1"/>
  <c r="O199" i="1"/>
  <c r="K199" i="1"/>
  <c r="O202" i="1"/>
  <c r="K202" i="1"/>
  <c r="O204" i="1"/>
  <c r="K204" i="1"/>
  <c r="O206" i="1"/>
  <c r="K206" i="1"/>
  <c r="O208" i="1"/>
  <c r="K208" i="1"/>
  <c r="O210" i="1"/>
  <c r="K210" i="1"/>
  <c r="O212" i="1"/>
  <c r="K212" i="1"/>
  <c r="O214" i="1"/>
  <c r="K214" i="1"/>
  <c r="O217" i="1"/>
  <c r="K217" i="1"/>
  <c r="O236" i="1"/>
  <c r="K236" i="1"/>
  <c r="O239" i="1"/>
  <c r="K239" i="1"/>
  <c r="O242" i="1"/>
  <c r="K242" i="1"/>
  <c r="O258" i="1"/>
  <c r="K258" i="1"/>
  <c r="O260" i="1"/>
  <c r="K260" i="1"/>
  <c r="O262" i="1"/>
  <c r="K262" i="1"/>
  <c r="O264" i="1"/>
  <c r="K264" i="1"/>
  <c r="O266" i="1"/>
  <c r="K266" i="1"/>
  <c r="O273" i="1"/>
  <c r="K273" i="1"/>
  <c r="O275" i="1"/>
  <c r="K275" i="1"/>
  <c r="O277" i="1"/>
  <c r="K277" i="1"/>
  <c r="O286" i="1"/>
  <c r="K286" i="1"/>
  <c r="O317" i="1"/>
  <c r="K317" i="1"/>
  <c r="O320" i="1"/>
  <c r="K320" i="1"/>
  <c r="O323" i="1"/>
  <c r="K323" i="1"/>
  <c r="O326" i="1"/>
  <c r="K326" i="1"/>
  <c r="O328" i="1"/>
  <c r="K328" i="1"/>
  <c r="O330" i="1"/>
  <c r="K330" i="1"/>
  <c r="O332" i="1"/>
  <c r="K332" i="1"/>
  <c r="O334" i="1"/>
  <c r="K334" i="1"/>
  <c r="O336" i="1"/>
  <c r="K336" i="1"/>
  <c r="O338" i="1"/>
  <c r="K338" i="1"/>
  <c r="O340" i="1"/>
  <c r="K340" i="1"/>
  <c r="O342" i="1"/>
  <c r="K342" i="1"/>
  <c r="O344" i="1"/>
  <c r="K344" i="1"/>
  <c r="O346" i="1"/>
  <c r="K346" i="1"/>
  <c r="O348" i="1"/>
  <c r="K348" i="1"/>
  <c r="O350" i="1"/>
  <c r="K350" i="1"/>
  <c r="O352" i="1"/>
  <c r="K352" i="1"/>
  <c r="O355" i="1"/>
  <c r="K355" i="1"/>
  <c r="O357" i="1"/>
  <c r="K357" i="1"/>
  <c r="O360" i="1"/>
  <c r="K360" i="1"/>
  <c r="O418" i="1"/>
  <c r="K418" i="1"/>
  <c r="O420" i="1"/>
  <c r="K420" i="1"/>
  <c r="O422" i="1"/>
  <c r="K422" i="1"/>
  <c r="O424" i="1"/>
  <c r="K424" i="1"/>
  <c r="O426" i="1"/>
  <c r="K426" i="1"/>
  <c r="O428" i="1"/>
  <c r="K428" i="1"/>
  <c r="O430" i="1"/>
  <c r="K430" i="1"/>
  <c r="O433" i="1"/>
  <c r="K433" i="1"/>
  <c r="O435" i="1"/>
  <c r="K435" i="1"/>
  <c r="O437" i="1"/>
  <c r="K437" i="1"/>
  <c r="O439" i="1"/>
  <c r="K439" i="1"/>
  <c r="O441" i="1"/>
  <c r="K441" i="1"/>
  <c r="O443" i="1"/>
  <c r="K443" i="1"/>
  <c r="O445" i="1"/>
  <c r="K445" i="1"/>
  <c r="O447" i="1"/>
  <c r="K447" i="1"/>
  <c r="O449" i="1"/>
  <c r="K449" i="1"/>
  <c r="O451" i="1"/>
  <c r="K451" i="1"/>
  <c r="O453" i="1"/>
  <c r="K453" i="1"/>
  <c r="O455" i="1"/>
  <c r="K455" i="1"/>
  <c r="O457" i="1"/>
  <c r="K457" i="1"/>
  <c r="O459" i="1"/>
  <c r="K459" i="1"/>
  <c r="O461" i="1"/>
  <c r="K461" i="1"/>
  <c r="O463" i="1"/>
  <c r="K463" i="1"/>
  <c r="O465" i="1"/>
  <c r="K465" i="1"/>
  <c r="O468" i="1"/>
  <c r="K468" i="1"/>
  <c r="O471" i="1"/>
  <c r="K471" i="1"/>
  <c r="K470" i="1" s="1"/>
  <c r="C111" i="2" s="1"/>
  <c r="T112" i="2" s="1"/>
  <c r="O475" i="1"/>
  <c r="K475" i="1"/>
  <c r="O480" i="1"/>
  <c r="K480" i="1"/>
  <c r="O520" i="1"/>
  <c r="K520" i="1"/>
  <c r="O523" i="1"/>
  <c r="K523" i="1"/>
  <c r="O525" i="1"/>
  <c r="K525" i="1"/>
  <c r="O527" i="1"/>
  <c r="K527" i="1"/>
  <c r="O529" i="1"/>
  <c r="K529" i="1"/>
  <c r="O531" i="1"/>
  <c r="K531" i="1"/>
  <c r="O533" i="1"/>
  <c r="K533" i="1"/>
  <c r="O536" i="1"/>
  <c r="K536" i="1"/>
  <c r="O538" i="1"/>
  <c r="K538" i="1"/>
  <c r="O540" i="1"/>
  <c r="K540" i="1"/>
  <c r="O542" i="1"/>
  <c r="K542" i="1"/>
  <c r="O544" i="1"/>
  <c r="K544" i="1"/>
  <c r="O546" i="1"/>
  <c r="K546" i="1"/>
  <c r="O548" i="1"/>
  <c r="K548" i="1"/>
  <c r="O550" i="1"/>
  <c r="K550" i="1"/>
  <c r="O552" i="1"/>
  <c r="K552" i="1"/>
  <c r="O554" i="1"/>
  <c r="K554" i="1"/>
  <c r="O557" i="1"/>
  <c r="K557" i="1"/>
  <c r="O559" i="1"/>
  <c r="K559" i="1"/>
  <c r="O561" i="1"/>
  <c r="K561" i="1"/>
  <c r="O563" i="1"/>
  <c r="K563" i="1"/>
  <c r="O565" i="1"/>
  <c r="K565" i="1"/>
  <c r="O571" i="1"/>
  <c r="K571" i="1"/>
  <c r="O573" i="1"/>
  <c r="K573" i="1"/>
  <c r="O576" i="1"/>
  <c r="K576" i="1"/>
  <c r="O580" i="1"/>
  <c r="K580" i="1"/>
  <c r="K579" i="1" s="1"/>
  <c r="C131" i="2" s="1"/>
  <c r="X132" i="2" s="1"/>
  <c r="O582" i="1"/>
  <c r="K582" i="1"/>
  <c r="O584" i="1"/>
  <c r="K584" i="1"/>
  <c r="O586" i="1"/>
  <c r="K586" i="1"/>
  <c r="O589" i="1"/>
  <c r="K589" i="1"/>
  <c r="O592" i="1"/>
  <c r="K592" i="1"/>
  <c r="O597" i="1"/>
  <c r="K597" i="1"/>
  <c r="O600" i="1"/>
  <c r="K600" i="1"/>
  <c r="O602" i="1"/>
  <c r="K602" i="1"/>
  <c r="O604" i="1"/>
  <c r="K604" i="1"/>
  <c r="O606" i="1"/>
  <c r="K606" i="1"/>
  <c r="O609" i="1"/>
  <c r="K609" i="1"/>
  <c r="O612" i="1"/>
  <c r="K612" i="1"/>
  <c r="O615" i="1"/>
  <c r="K615" i="1"/>
  <c r="O617" i="1"/>
  <c r="K617" i="1"/>
  <c r="O622" i="1"/>
  <c r="K622" i="1"/>
  <c r="O624" i="1"/>
  <c r="K624" i="1"/>
  <c r="O628" i="1"/>
  <c r="K628" i="1"/>
  <c r="O630" i="1"/>
  <c r="K630" i="1"/>
  <c r="O632" i="1"/>
  <c r="K632" i="1"/>
  <c r="O635" i="1"/>
  <c r="K635" i="1"/>
  <c r="O637" i="1"/>
  <c r="K637" i="1"/>
  <c r="O639" i="1"/>
  <c r="K639" i="1"/>
  <c r="K642" i="1"/>
  <c r="K646" i="1"/>
  <c r="O673" i="1"/>
  <c r="K673" i="1"/>
  <c r="O676" i="1"/>
  <c r="K676" i="1"/>
  <c r="O686" i="1"/>
  <c r="K686" i="1"/>
  <c r="O689" i="1"/>
  <c r="K689" i="1"/>
  <c r="O691" i="1"/>
  <c r="K691" i="1"/>
  <c r="O693" i="1"/>
  <c r="K693" i="1"/>
  <c r="O695" i="1"/>
  <c r="K695" i="1"/>
  <c r="O698" i="1"/>
  <c r="K698" i="1"/>
  <c r="O700" i="1"/>
  <c r="K700" i="1"/>
  <c r="O703" i="1"/>
  <c r="K703" i="1"/>
  <c r="K705" i="1"/>
  <c r="O723" i="1"/>
  <c r="K723" i="1"/>
  <c r="O14" i="1"/>
  <c r="K14" i="1"/>
  <c r="O21" i="1"/>
  <c r="K21" i="1"/>
  <c r="O72" i="1"/>
  <c r="K72" i="1"/>
  <c r="O74" i="1"/>
  <c r="K74" i="1"/>
  <c r="O92" i="1"/>
  <c r="K92" i="1"/>
  <c r="O111" i="1"/>
  <c r="K111" i="1"/>
  <c r="O117" i="1"/>
  <c r="K117" i="1"/>
  <c r="O120" i="1"/>
  <c r="K120" i="1"/>
  <c r="O122" i="1"/>
  <c r="K122" i="1"/>
  <c r="O125" i="1"/>
  <c r="K125" i="1"/>
  <c r="O127" i="1"/>
  <c r="K127" i="1"/>
  <c r="O129" i="1"/>
  <c r="K129" i="1"/>
  <c r="O131" i="1"/>
  <c r="K131" i="1"/>
  <c r="O137" i="1"/>
  <c r="O139" i="1"/>
  <c r="K139" i="1"/>
  <c r="O141" i="1"/>
  <c r="K141" i="1"/>
  <c r="O143" i="1"/>
  <c r="K143" i="1"/>
  <c r="O146" i="1"/>
  <c r="K146" i="1"/>
  <c r="K149" i="1"/>
  <c r="K153" i="1"/>
  <c r="O177" i="1"/>
  <c r="K177" i="1"/>
  <c r="O179" i="1"/>
  <c r="K179" i="1"/>
  <c r="O183" i="1"/>
  <c r="K183" i="1"/>
  <c r="O219" i="1"/>
  <c r="O221" i="1"/>
  <c r="K221" i="1"/>
  <c r="O223" i="1"/>
  <c r="K223" i="1"/>
  <c r="O226" i="1"/>
  <c r="K226" i="1"/>
  <c r="O229" i="1"/>
  <c r="K229" i="1"/>
  <c r="O231" i="1"/>
  <c r="K231" i="1"/>
  <c r="O233" i="1"/>
  <c r="K233" i="1"/>
  <c r="K235" i="1"/>
  <c r="O244" i="1"/>
  <c r="O247" i="1"/>
  <c r="K247" i="1"/>
  <c r="O250" i="1"/>
  <c r="O252" i="1"/>
  <c r="K252" i="1"/>
  <c r="O255" i="1"/>
  <c r="K255" i="1"/>
  <c r="O268" i="1"/>
  <c r="O270" i="1"/>
  <c r="K270" i="1"/>
  <c r="K272" i="1"/>
  <c r="O279" i="1"/>
  <c r="O281" i="1"/>
  <c r="K281" i="1"/>
  <c r="O283" i="1"/>
  <c r="K283" i="1"/>
  <c r="K285" i="1"/>
  <c r="O288" i="1"/>
  <c r="K288" i="1"/>
  <c r="O290" i="1"/>
  <c r="K290" i="1"/>
  <c r="O293" i="1"/>
  <c r="K293" i="1"/>
  <c r="O295" i="1"/>
  <c r="K295" i="1"/>
  <c r="O297" i="1"/>
  <c r="K297" i="1"/>
  <c r="O299" i="1"/>
  <c r="K299" i="1"/>
  <c r="O302" i="1"/>
  <c r="K302" i="1"/>
  <c r="O305" i="1"/>
  <c r="K305" i="1"/>
  <c r="O307" i="1"/>
  <c r="K307" i="1"/>
  <c r="O310" i="1"/>
  <c r="O312" i="1"/>
  <c r="K312" i="1"/>
  <c r="O314" i="1"/>
  <c r="K314" i="1"/>
  <c r="K316" i="1"/>
  <c r="O362" i="1"/>
  <c r="K362" i="1"/>
  <c r="O365" i="1"/>
  <c r="K365" i="1"/>
  <c r="O367" i="1"/>
  <c r="K367" i="1"/>
  <c r="O369" i="1"/>
  <c r="K369" i="1"/>
  <c r="O371" i="1"/>
  <c r="K371" i="1"/>
  <c r="O373" i="1"/>
  <c r="K373" i="1"/>
  <c r="O376" i="1"/>
  <c r="K376" i="1"/>
  <c r="O378" i="1"/>
  <c r="K378" i="1"/>
  <c r="O380" i="1"/>
  <c r="K380" i="1"/>
  <c r="O382" i="1"/>
  <c r="K382" i="1"/>
  <c r="O384" i="1"/>
  <c r="K384" i="1"/>
  <c r="O386" i="1"/>
  <c r="K386" i="1"/>
  <c r="O388" i="1"/>
  <c r="K388" i="1"/>
  <c r="O390" i="1"/>
  <c r="K390" i="1"/>
  <c r="O392" i="1"/>
  <c r="K392" i="1"/>
  <c r="O394" i="1"/>
  <c r="K394" i="1"/>
  <c r="O396" i="1"/>
  <c r="K396" i="1"/>
  <c r="O398" i="1"/>
  <c r="K398" i="1"/>
  <c r="O400" i="1"/>
  <c r="K400" i="1"/>
  <c r="O402" i="1"/>
  <c r="K402" i="1"/>
  <c r="O404" i="1"/>
  <c r="K404" i="1"/>
  <c r="O406" i="1"/>
  <c r="K406" i="1"/>
  <c r="O408" i="1"/>
  <c r="K408" i="1"/>
  <c r="O411" i="1"/>
  <c r="K411" i="1"/>
  <c r="O414" i="1"/>
  <c r="K414" i="1"/>
  <c r="K417" i="1"/>
  <c r="K474" i="1"/>
  <c r="O477" i="1"/>
  <c r="O483" i="1"/>
  <c r="K483" i="1"/>
  <c r="O485" i="1"/>
  <c r="K485" i="1"/>
  <c r="O487" i="1"/>
  <c r="K487" i="1"/>
  <c r="O489" i="1"/>
  <c r="K489" i="1"/>
  <c r="O491" i="1"/>
  <c r="K491" i="1"/>
  <c r="O493" i="1"/>
  <c r="K493" i="1"/>
  <c r="O495" i="1"/>
  <c r="K495" i="1"/>
  <c r="O497" i="1"/>
  <c r="K497" i="1"/>
  <c r="O499" i="1"/>
  <c r="K499" i="1"/>
  <c r="O502" i="1"/>
  <c r="K502" i="1"/>
  <c r="O504" i="1"/>
  <c r="K504" i="1"/>
  <c r="O506" i="1"/>
  <c r="K506" i="1"/>
  <c r="O508" i="1"/>
  <c r="K508" i="1"/>
  <c r="O510" i="1"/>
  <c r="K510" i="1"/>
  <c r="O512" i="1"/>
  <c r="K512" i="1"/>
  <c r="O514" i="1"/>
  <c r="K514" i="1"/>
  <c r="O516" i="1"/>
  <c r="K516" i="1"/>
  <c r="K519" i="1"/>
  <c r="O568" i="1"/>
  <c r="K570" i="1"/>
  <c r="K578" i="1"/>
  <c r="O594" i="1"/>
  <c r="K596" i="1"/>
  <c r="O619" i="1"/>
  <c r="K619" i="1"/>
  <c r="O648" i="1"/>
  <c r="K648" i="1"/>
  <c r="O651" i="1"/>
  <c r="K651" i="1"/>
  <c r="O653" i="1"/>
  <c r="K653" i="1"/>
  <c r="O655" i="1"/>
  <c r="K655" i="1"/>
  <c r="O657" i="1"/>
  <c r="K657" i="1"/>
  <c r="O659" i="1"/>
  <c r="K659" i="1"/>
  <c r="O661" i="1"/>
  <c r="K661" i="1"/>
  <c r="O664" i="1"/>
  <c r="K664" i="1"/>
  <c r="O666" i="1"/>
  <c r="K666" i="1"/>
  <c r="O668" i="1"/>
  <c r="K668" i="1"/>
  <c r="O670" i="1"/>
  <c r="K670" i="1"/>
  <c r="O678" i="1"/>
  <c r="O681" i="1"/>
  <c r="K681" i="1"/>
  <c r="K679" i="1" s="1"/>
  <c r="C161" i="2" s="1"/>
  <c r="X162" i="2" s="1"/>
  <c r="O683" i="1"/>
  <c r="K683" i="1"/>
  <c r="O708" i="1"/>
  <c r="K708" i="1"/>
  <c r="O711" i="1"/>
  <c r="K711" i="1"/>
  <c r="O714" i="1"/>
  <c r="K714" i="1"/>
  <c r="O716" i="1"/>
  <c r="K716" i="1"/>
  <c r="O719" i="1"/>
  <c r="K719" i="1"/>
  <c r="O16" i="1"/>
  <c r="K16" i="1"/>
  <c r="O25" i="1"/>
  <c r="K25" i="1"/>
  <c r="O36" i="1"/>
  <c r="K36" i="1"/>
  <c r="O11" i="1"/>
  <c r="K11" i="1"/>
  <c r="K10" i="1" s="1"/>
  <c r="C15" i="2" s="1"/>
  <c r="O15" i="1"/>
  <c r="K15" i="1"/>
  <c r="O19" i="1"/>
  <c r="K19" i="1"/>
  <c r="O24" i="1"/>
  <c r="K24" i="1"/>
  <c r="O29" i="1"/>
  <c r="K29" i="1"/>
  <c r="K28" i="1" s="1"/>
  <c r="C19" i="2" s="1"/>
  <c r="O33" i="1"/>
  <c r="O43" i="1"/>
  <c r="K43" i="1"/>
  <c r="O47" i="1"/>
  <c r="K47" i="1"/>
  <c r="O52" i="1"/>
  <c r="K52" i="1"/>
  <c r="O56" i="1"/>
  <c r="K56" i="1"/>
  <c r="O60" i="1"/>
  <c r="K60" i="1"/>
  <c r="O63" i="1"/>
  <c r="K63" i="1"/>
  <c r="K62" i="1" s="1"/>
  <c r="C27" i="2" s="1"/>
  <c r="O68" i="1"/>
  <c r="K68" i="1"/>
  <c r="O76" i="1"/>
  <c r="K76" i="1"/>
  <c r="O81" i="1"/>
  <c r="K81" i="1"/>
  <c r="O86" i="1"/>
  <c r="K86" i="1"/>
  <c r="O88" i="1"/>
  <c r="K88" i="1"/>
  <c r="O94" i="1"/>
  <c r="K94" i="1"/>
  <c r="K90" i="1" s="1"/>
  <c r="C35" i="2" s="1"/>
  <c r="O100" i="1"/>
  <c r="K100" i="1"/>
  <c r="O105" i="1"/>
  <c r="K105" i="1"/>
  <c r="O107" i="1"/>
  <c r="K107" i="1"/>
  <c r="O134" i="1"/>
  <c r="K134" i="1"/>
  <c r="O156" i="1"/>
  <c r="K156" i="1"/>
  <c r="O158" i="1"/>
  <c r="K158" i="1"/>
  <c r="O160" i="1"/>
  <c r="K160" i="1"/>
  <c r="O162" i="1"/>
  <c r="K162" i="1"/>
  <c r="O164" i="1"/>
  <c r="K164" i="1"/>
  <c r="O166" i="1"/>
  <c r="K166" i="1"/>
  <c r="O169" i="1"/>
  <c r="K169" i="1"/>
  <c r="O171" i="1"/>
  <c r="K171" i="1"/>
  <c r="O173" i="1"/>
  <c r="K173" i="1"/>
  <c r="O185" i="1"/>
  <c r="K185" i="1"/>
  <c r="O187" i="1"/>
  <c r="K187" i="1"/>
  <c r="O189" i="1"/>
  <c r="K189" i="1"/>
  <c r="O191" i="1"/>
  <c r="K191" i="1"/>
  <c r="O193" i="1"/>
  <c r="K193" i="1"/>
  <c r="O196" i="1"/>
  <c r="K196" i="1"/>
  <c r="O198" i="1"/>
  <c r="K198" i="1"/>
  <c r="O200" i="1"/>
  <c r="K200" i="1"/>
  <c r="O203" i="1"/>
  <c r="K203" i="1"/>
  <c r="O205" i="1"/>
  <c r="K205" i="1"/>
  <c r="O207" i="1"/>
  <c r="K207" i="1"/>
  <c r="O209" i="1"/>
  <c r="K209" i="1"/>
  <c r="O211" i="1"/>
  <c r="K211" i="1"/>
  <c r="O213" i="1"/>
  <c r="K213" i="1"/>
  <c r="O216" i="1"/>
  <c r="K216" i="1"/>
  <c r="O218" i="1"/>
  <c r="K218" i="1"/>
  <c r="O237" i="1"/>
  <c r="K237" i="1"/>
  <c r="O240" i="1"/>
  <c r="K240" i="1"/>
  <c r="O243" i="1"/>
  <c r="K243" i="1"/>
  <c r="K241" i="1" s="1"/>
  <c r="C75" i="2" s="1"/>
  <c r="AA76" i="2" s="1"/>
  <c r="O249" i="1"/>
  <c r="K249" i="1"/>
  <c r="O257" i="1"/>
  <c r="K257" i="1"/>
  <c r="K253" i="1" s="1"/>
  <c r="C79" i="2" s="1"/>
  <c r="O259" i="1"/>
  <c r="K259" i="1"/>
  <c r="O261" i="1"/>
  <c r="K261" i="1"/>
  <c r="O263" i="1"/>
  <c r="K263" i="1"/>
  <c r="O265" i="1"/>
  <c r="K265" i="1"/>
  <c r="O267" i="1"/>
  <c r="K267" i="1"/>
  <c r="O274" i="1"/>
  <c r="K274" i="1"/>
  <c r="O276" i="1"/>
  <c r="K276" i="1"/>
  <c r="O278" i="1"/>
  <c r="K278" i="1"/>
  <c r="O309" i="1"/>
  <c r="K309" i="1"/>
  <c r="O318" i="1"/>
  <c r="K318" i="1"/>
  <c r="O321" i="1"/>
  <c r="K321" i="1"/>
  <c r="O324" i="1"/>
  <c r="K324" i="1"/>
  <c r="K322" i="1" s="1"/>
  <c r="C89" i="2" s="1"/>
  <c r="O327" i="1"/>
  <c r="K327" i="1"/>
  <c r="O329" i="1"/>
  <c r="K329" i="1"/>
  <c r="O331" i="1"/>
  <c r="K331" i="1"/>
  <c r="O333" i="1"/>
  <c r="K333" i="1"/>
  <c r="O335" i="1"/>
  <c r="K335" i="1"/>
  <c r="O337" i="1"/>
  <c r="K337" i="1"/>
  <c r="O339" i="1"/>
  <c r="K339" i="1"/>
  <c r="O341" i="1"/>
  <c r="K341" i="1"/>
  <c r="O343" i="1"/>
  <c r="K343" i="1"/>
  <c r="O345" i="1"/>
  <c r="K345" i="1"/>
  <c r="O347" i="1"/>
  <c r="K347" i="1"/>
  <c r="O349" i="1"/>
  <c r="K349" i="1"/>
  <c r="O351" i="1"/>
  <c r="K351" i="1"/>
  <c r="O354" i="1"/>
  <c r="K354" i="1"/>
  <c r="O356" i="1"/>
  <c r="K356" i="1"/>
  <c r="O358" i="1"/>
  <c r="K358" i="1"/>
  <c r="O419" i="1"/>
  <c r="K419" i="1"/>
  <c r="O421" i="1"/>
  <c r="K421" i="1"/>
  <c r="O423" i="1"/>
  <c r="K423" i="1"/>
  <c r="O425" i="1"/>
  <c r="K425" i="1"/>
  <c r="O427" i="1"/>
  <c r="K427" i="1"/>
  <c r="O429" i="1"/>
  <c r="K429" i="1"/>
  <c r="O431" i="1"/>
  <c r="K431" i="1"/>
  <c r="O434" i="1"/>
  <c r="K434" i="1"/>
  <c r="O436" i="1"/>
  <c r="K436" i="1"/>
  <c r="O438" i="1"/>
  <c r="K438" i="1"/>
  <c r="O440" i="1"/>
  <c r="K440" i="1"/>
  <c r="O442" i="1"/>
  <c r="K442" i="1"/>
  <c r="O444" i="1"/>
  <c r="K444" i="1"/>
  <c r="O446" i="1"/>
  <c r="K446" i="1"/>
  <c r="O448" i="1"/>
  <c r="K448" i="1"/>
  <c r="O450" i="1"/>
  <c r="K450" i="1"/>
  <c r="O452" i="1"/>
  <c r="K452" i="1"/>
  <c r="O454" i="1"/>
  <c r="K454" i="1"/>
  <c r="O456" i="1"/>
  <c r="K456" i="1"/>
  <c r="O458" i="1"/>
  <c r="K458" i="1"/>
  <c r="O460" i="1"/>
  <c r="K460" i="1"/>
  <c r="O462" i="1"/>
  <c r="K462" i="1"/>
  <c r="O464" i="1"/>
  <c r="K464" i="1"/>
  <c r="O467" i="1"/>
  <c r="K467" i="1"/>
  <c r="K466" i="1" s="1"/>
  <c r="C109" i="2" s="1"/>
  <c r="AA110" i="2" s="1"/>
  <c r="O469" i="1"/>
  <c r="K469" i="1"/>
  <c r="O476" i="1"/>
  <c r="K476" i="1"/>
  <c r="O479" i="1"/>
  <c r="K479" i="1"/>
  <c r="O522" i="1"/>
  <c r="K522" i="1"/>
  <c r="O524" i="1"/>
  <c r="K524" i="1"/>
  <c r="O526" i="1"/>
  <c r="K526" i="1"/>
  <c r="O528" i="1"/>
  <c r="K528" i="1"/>
  <c r="O530" i="1"/>
  <c r="K530" i="1"/>
  <c r="O532" i="1"/>
  <c r="K532" i="1"/>
  <c r="O535" i="1"/>
  <c r="K535" i="1"/>
  <c r="O537" i="1"/>
  <c r="K537" i="1"/>
  <c r="O539" i="1"/>
  <c r="K539" i="1"/>
  <c r="O541" i="1"/>
  <c r="K541" i="1"/>
  <c r="O543" i="1"/>
  <c r="K543" i="1"/>
  <c r="O545" i="1"/>
  <c r="K545" i="1"/>
  <c r="O547" i="1"/>
  <c r="K547" i="1"/>
  <c r="O549" i="1"/>
  <c r="K549" i="1"/>
  <c r="O551" i="1"/>
  <c r="K551" i="1"/>
  <c r="O553" i="1"/>
  <c r="K553" i="1"/>
  <c r="O555" i="1"/>
  <c r="K555" i="1"/>
  <c r="O558" i="1"/>
  <c r="K558" i="1"/>
  <c r="O560" i="1"/>
  <c r="K560" i="1"/>
  <c r="O562" i="1"/>
  <c r="K562" i="1"/>
  <c r="O564" i="1"/>
  <c r="K564" i="1"/>
  <c r="O567" i="1"/>
  <c r="K567" i="1"/>
  <c r="O572" i="1"/>
  <c r="K572" i="1"/>
  <c r="O574" i="1"/>
  <c r="K574" i="1"/>
  <c r="O581" i="1"/>
  <c r="K581" i="1"/>
  <c r="O583" i="1"/>
  <c r="K583" i="1"/>
  <c r="O585" i="1"/>
  <c r="K585" i="1"/>
  <c r="O588" i="1"/>
  <c r="K588" i="1"/>
  <c r="O591" i="1"/>
  <c r="K591" i="1"/>
  <c r="O593" i="1"/>
  <c r="K593" i="1"/>
  <c r="O598" i="1"/>
  <c r="K598" i="1"/>
  <c r="O601" i="1"/>
  <c r="K601" i="1"/>
  <c r="O603" i="1"/>
  <c r="K603" i="1"/>
  <c r="O605" i="1"/>
  <c r="K605" i="1"/>
  <c r="O608" i="1"/>
  <c r="K608" i="1"/>
  <c r="O610" i="1"/>
  <c r="K610" i="1"/>
  <c r="O613" i="1"/>
  <c r="K613" i="1"/>
  <c r="O616" i="1"/>
  <c r="K616" i="1"/>
  <c r="O621" i="1"/>
  <c r="K621" i="1"/>
  <c r="O623" i="1"/>
  <c r="K623" i="1"/>
  <c r="O626" i="1"/>
  <c r="K626" i="1"/>
  <c r="O629" i="1"/>
  <c r="K629" i="1"/>
  <c r="O631" i="1"/>
  <c r="K631" i="1"/>
  <c r="O633" i="1"/>
  <c r="K633" i="1"/>
  <c r="O636" i="1"/>
  <c r="K636" i="1"/>
  <c r="O638" i="1"/>
  <c r="K638" i="1"/>
  <c r="O641" i="1"/>
  <c r="K641" i="1"/>
  <c r="K640" i="1" s="1"/>
  <c r="C151" i="2" s="1"/>
  <c r="P152" i="2" s="1"/>
  <c r="O672" i="1"/>
  <c r="K672" i="1"/>
  <c r="O675" i="1"/>
  <c r="K675" i="1"/>
  <c r="K674" i="1" s="1"/>
  <c r="C159" i="2" s="1"/>
  <c r="O677" i="1"/>
  <c r="K677" i="1"/>
  <c r="O685" i="1"/>
  <c r="K685" i="1"/>
  <c r="O688" i="1"/>
  <c r="K688" i="1"/>
  <c r="O690" i="1"/>
  <c r="K690" i="1"/>
  <c r="K687" i="1" s="1"/>
  <c r="C163" i="2" s="1"/>
  <c r="Y164" i="2" s="1"/>
  <c r="O692" i="1"/>
  <c r="K692" i="1"/>
  <c r="O694" i="1"/>
  <c r="K694" i="1"/>
  <c r="O697" i="1"/>
  <c r="K697" i="1"/>
  <c r="O699" i="1"/>
  <c r="K699" i="1"/>
  <c r="O702" i="1"/>
  <c r="K702" i="1"/>
  <c r="O704" i="1"/>
  <c r="K704" i="1"/>
  <c r="O722" i="1"/>
  <c r="K722" i="1"/>
  <c r="O724" i="1"/>
  <c r="K724" i="1"/>
  <c r="K721" i="1" s="1"/>
  <c r="K85" i="1"/>
  <c r="C33" i="2" s="1"/>
  <c r="X34" i="2" s="1"/>
  <c r="K224" i="1"/>
  <c r="C69" i="2" s="1"/>
  <c r="K413" i="1"/>
  <c r="C103" i="2" s="1"/>
  <c r="K97" i="1"/>
  <c r="C39" i="2" s="1"/>
  <c r="K195" i="1"/>
  <c r="C63" i="2" s="1"/>
  <c r="K645" i="1"/>
  <c r="C153" i="2" s="1"/>
  <c r="R154" i="2" s="1"/>
  <c r="K718" i="1"/>
  <c r="C175" i="2" s="1"/>
  <c r="AA176" i="2" s="1"/>
  <c r="K32" i="1"/>
  <c r="C21" i="2" s="1"/>
  <c r="K238" i="1"/>
  <c r="C73" i="2" s="1"/>
  <c r="K152" i="1"/>
  <c r="C53" i="2" s="1"/>
  <c r="K103" i="1"/>
  <c r="C41" i="2" s="1"/>
  <c r="K319" i="1"/>
  <c r="C87" i="2" s="1"/>
  <c r="K353" i="1"/>
  <c r="C93" i="2" s="1"/>
  <c r="K611" i="1"/>
  <c r="C141" i="2" s="1"/>
  <c r="Y142" i="2" s="1"/>
  <c r="K587" i="1"/>
  <c r="C133" i="2" s="1"/>
  <c r="R134" i="2" s="1"/>
  <c r="K701" i="1" l="1"/>
  <c r="C167" i="2" s="1"/>
  <c r="Z168" i="2" s="1"/>
  <c r="K696" i="1"/>
  <c r="C165" i="2" s="1"/>
  <c r="K627" i="1"/>
  <c r="C147" i="2" s="1"/>
  <c r="Z148" i="2" s="1"/>
  <c r="K614" i="1"/>
  <c r="C143" i="2" s="1"/>
  <c r="X144" i="2" s="1"/>
  <c r="K566" i="1"/>
  <c r="C127" i="2" s="1"/>
  <c r="K556" i="1"/>
  <c r="C125" i="2" s="1"/>
  <c r="W126" i="2" s="1"/>
  <c r="K416" i="1"/>
  <c r="C105" i="2" s="1"/>
  <c r="AA106" i="2" s="1"/>
  <c r="K707" i="1"/>
  <c r="C169" i="2" s="1"/>
  <c r="Z170" i="2" s="1"/>
  <c r="K634" i="1"/>
  <c r="C149" i="2" s="1"/>
  <c r="Z150" i="2" s="1"/>
  <c r="K599" i="1"/>
  <c r="C137" i="2" s="1"/>
  <c r="X138" i="2" s="1"/>
  <c r="K590" i="1"/>
  <c r="C135" i="2" s="1"/>
  <c r="X136" i="2" s="1"/>
  <c r="K534" i="1"/>
  <c r="C123" i="2" s="1"/>
  <c r="W124" i="2" s="1"/>
  <c r="K521" i="1"/>
  <c r="C121" i="2" s="1"/>
  <c r="W122" i="2" s="1"/>
  <c r="K473" i="1"/>
  <c r="C113" i="2" s="1"/>
  <c r="T114" i="2" s="1"/>
  <c r="K432" i="1"/>
  <c r="C107" i="2" s="1"/>
  <c r="Z108" i="2" s="1"/>
  <c r="K325" i="1"/>
  <c r="C91" i="2" s="1"/>
  <c r="L92" i="2" s="1"/>
  <c r="K215" i="1"/>
  <c r="C67" i="2" s="1"/>
  <c r="K201" i="1"/>
  <c r="C65" i="2" s="1"/>
  <c r="K180" i="1"/>
  <c r="C61" i="2" s="1"/>
  <c r="K167" i="1"/>
  <c r="C57" i="2" s="1"/>
  <c r="N58" i="2" s="1"/>
  <c r="K155" i="1"/>
  <c r="C55" i="2" s="1"/>
  <c r="K132" i="1"/>
  <c r="C51" i="2" s="1"/>
  <c r="K482" i="1"/>
  <c r="C115" i="2" s="1"/>
  <c r="T116" i="2" s="1"/>
  <c r="K245" i="1"/>
  <c r="C77" i="2" s="1"/>
  <c r="AA78" i="2" s="1"/>
  <c r="K228" i="1"/>
  <c r="C71" i="2" s="1"/>
  <c r="K124" i="1"/>
  <c r="C49" i="2" s="1"/>
  <c r="K119" i="1"/>
  <c r="C47" i="2" s="1"/>
  <c r="K69" i="1"/>
  <c r="C29" i="2" s="1"/>
  <c r="J30" i="2" s="1"/>
  <c r="K20" i="1"/>
  <c r="C17" i="2" s="1"/>
  <c r="K712" i="1"/>
  <c r="C173" i="2" s="1"/>
  <c r="AA174" i="2" s="1"/>
  <c r="K709" i="1"/>
  <c r="C171" i="2" s="1"/>
  <c r="AA172" i="2" s="1"/>
  <c r="K662" i="1"/>
  <c r="C157" i="2" s="1"/>
  <c r="AB158" i="2" s="1"/>
  <c r="K649" i="1"/>
  <c r="C155" i="2" s="1"/>
  <c r="AA156" i="2" s="1"/>
  <c r="K410" i="1"/>
  <c r="C101" i="2" s="1"/>
  <c r="AA102" i="2" s="1"/>
  <c r="K375" i="1"/>
  <c r="C99" i="2" s="1"/>
  <c r="K363" i="1"/>
  <c r="C97" i="2" s="1"/>
  <c r="O98" i="2" s="1"/>
  <c r="K303" i="1"/>
  <c r="C85" i="2" s="1"/>
  <c r="K292" i="1"/>
  <c r="C81" i="2" s="1"/>
  <c r="K174" i="1"/>
  <c r="C59" i="2" s="1"/>
  <c r="K112" i="1"/>
  <c r="C45" i="2" s="1"/>
  <c r="U46" i="2" s="1"/>
  <c r="K40" i="1"/>
  <c r="C23" i="2" s="1"/>
  <c r="K625" i="1"/>
  <c r="C145" i="2" s="1"/>
  <c r="Z146" i="2" s="1"/>
  <c r="K607" i="1"/>
  <c r="C139" i="2" s="1"/>
  <c r="X140" i="2" s="1"/>
  <c r="K359" i="1"/>
  <c r="C95" i="2" s="1"/>
  <c r="K500" i="1"/>
  <c r="C117" i="2" s="1"/>
  <c r="U118" i="2" s="1"/>
  <c r="K301" i="1"/>
  <c r="C83" i="2" s="1"/>
  <c r="K95" i="1"/>
  <c r="C37" i="2" s="1"/>
  <c r="L38" i="2" s="1"/>
  <c r="K92" i="2"/>
  <c r="T88" i="2"/>
  <c r="S88" i="2"/>
  <c r="T16" i="2"/>
  <c r="E16" i="2"/>
  <c r="N16" i="2"/>
  <c r="Q16" i="2"/>
  <c r="K16" i="2"/>
  <c r="Z16" i="2"/>
  <c r="AB16" i="2"/>
  <c r="H16" i="2"/>
  <c r="W16" i="2"/>
  <c r="Y166" i="2"/>
  <c r="K40" i="2"/>
  <c r="L40" i="2"/>
  <c r="M40" i="2"/>
  <c r="N60" i="2"/>
  <c r="O60" i="2"/>
  <c r="C177" i="2"/>
  <c r="L94" i="2"/>
  <c r="N94" i="2"/>
  <c r="K94" i="2"/>
  <c r="J94" i="2"/>
  <c r="M94" i="2"/>
  <c r="N42" i="2"/>
  <c r="M42" i="2"/>
  <c r="Q80" i="2"/>
  <c r="P80" i="2"/>
  <c r="V54" i="2"/>
  <c r="U54" i="2"/>
  <c r="T54" i="2"/>
  <c r="G22" i="2"/>
  <c r="F22" i="2"/>
  <c r="H22" i="2"/>
  <c r="N64" i="2"/>
  <c r="L64" i="2"/>
  <c r="M64" i="2"/>
  <c r="O64" i="2"/>
  <c r="G26" i="2"/>
  <c r="H26" i="2"/>
  <c r="F26" i="2"/>
  <c r="AA104" i="2"/>
  <c r="Z104" i="2"/>
  <c r="T70" i="2"/>
  <c r="S70" i="2"/>
  <c r="R70" i="2"/>
  <c r="U50" i="2"/>
  <c r="T50" i="2"/>
  <c r="V50" i="2"/>
  <c r="G20" i="2"/>
  <c r="F20" i="2"/>
  <c r="X160" i="2"/>
  <c r="S68" i="2"/>
  <c r="R68" i="2"/>
  <c r="P82" i="2"/>
  <c r="O82" i="2"/>
  <c r="Q82" i="2"/>
  <c r="X32" i="2"/>
  <c r="O36" i="2"/>
  <c r="N36" i="2"/>
  <c r="I28" i="2"/>
  <c r="H28" i="2"/>
  <c r="J28" i="2"/>
  <c r="W128" i="2"/>
  <c r="E18" i="2"/>
  <c r="F18" i="2"/>
  <c r="T52" i="2"/>
  <c r="V52" i="2"/>
  <c r="U52" i="2"/>
  <c r="G24" i="2"/>
  <c r="F24" i="2"/>
  <c r="H24" i="2"/>
  <c r="V48" i="2"/>
  <c r="U48" i="2"/>
  <c r="L62" i="2"/>
  <c r="N62" i="2"/>
  <c r="M62" i="2"/>
  <c r="O62" i="2"/>
  <c r="S66" i="2"/>
  <c r="R66" i="2"/>
  <c r="Q66" i="2"/>
  <c r="Q100" i="2"/>
  <c r="R100" i="2"/>
  <c r="P100" i="2"/>
  <c r="S100" i="2"/>
  <c r="I30" i="2"/>
  <c r="T56" i="2"/>
  <c r="U56" i="2"/>
  <c r="W56" i="2"/>
  <c r="V56" i="2"/>
  <c r="W72" i="2"/>
  <c r="X72" i="2"/>
  <c r="V72" i="2"/>
  <c r="V74" i="2"/>
  <c r="W74" i="2"/>
  <c r="U74" i="2"/>
  <c r="AB90" i="2"/>
  <c r="AA90" i="2"/>
  <c r="T86" i="2"/>
  <c r="S86" i="2"/>
  <c r="T46" i="2" l="1"/>
  <c r="O58" i="2"/>
  <c r="O92" i="2"/>
  <c r="AA179" i="2"/>
  <c r="N98" i="2"/>
  <c r="M92" i="2"/>
  <c r="Q58" i="2"/>
  <c r="P58" i="2"/>
  <c r="N92" i="2"/>
  <c r="O725" i="1"/>
  <c r="O726" i="1" s="1"/>
  <c r="C179" i="2"/>
  <c r="D71" i="2" s="1"/>
  <c r="K725" i="1"/>
  <c r="Y84" i="2"/>
  <c r="Y179" i="2" s="1"/>
  <c r="Z84" i="2"/>
  <c r="Z179" i="2"/>
  <c r="Z180" i="2" s="1"/>
  <c r="L96" i="2"/>
  <c r="L179" i="2" s="1"/>
  <c r="N96" i="2"/>
  <c r="N179" i="2" s="1"/>
  <c r="M96" i="2"/>
  <c r="V179" i="2"/>
  <c r="V180" i="2" s="1"/>
  <c r="R179" i="2"/>
  <c r="E179" i="2"/>
  <c r="E181" i="2" s="1"/>
  <c r="D69" i="2"/>
  <c r="AB178" i="2"/>
  <c r="D141" i="2"/>
  <c r="J179" i="2"/>
  <c r="W179" i="2"/>
  <c r="K179" i="2"/>
  <c r="K180" i="2" s="1"/>
  <c r="T179" i="2"/>
  <c r="D95" i="2"/>
  <c r="D49" i="2"/>
  <c r="D45" i="2"/>
  <c r="D55" i="2"/>
  <c r="D33" i="2"/>
  <c r="D89" i="2"/>
  <c r="P179" i="2"/>
  <c r="F179" i="2"/>
  <c r="O179" i="2"/>
  <c r="O180" i="2" s="1"/>
  <c r="D137" i="2"/>
  <c r="D171" i="2"/>
  <c r="S179" i="2"/>
  <c r="S180" i="2" s="1"/>
  <c r="D21" i="2"/>
  <c r="D31" i="2"/>
  <c r="D113" i="2"/>
  <c r="D43" i="2"/>
  <c r="G179" i="2"/>
  <c r="G180" i="2" s="1"/>
  <c r="D121" i="2"/>
  <c r="H179" i="2"/>
  <c r="H180" i="2" s="1"/>
  <c r="Q179" i="2"/>
  <c r="Q180" i="2" s="1"/>
  <c r="D65" i="2"/>
  <c r="E180" i="2"/>
  <c r="E182" i="2" s="1"/>
  <c r="D19" i="2"/>
  <c r="U179" i="2"/>
  <c r="U180" i="2" s="1"/>
  <c r="D57" i="2"/>
  <c r="D39" i="2"/>
  <c r="D107" i="2"/>
  <c r="D23" i="2"/>
  <c r="D155" i="2"/>
  <c r="D143" i="2"/>
  <c r="I179" i="2"/>
  <c r="I180" i="2" s="1"/>
  <c r="X179" i="2"/>
  <c r="X180" i="2" s="1"/>
  <c r="D131" i="2"/>
  <c r="D125" i="2"/>
  <c r="M179" i="2"/>
  <c r="M180" i="2" s="1"/>
  <c r="AB179" i="2"/>
  <c r="AB180" i="2" s="1"/>
  <c r="D29" i="2" l="1"/>
  <c r="D61" i="2"/>
  <c r="D147" i="2"/>
  <c r="D127" i="2"/>
  <c r="D41" i="2"/>
  <c r="D101" i="2"/>
  <c r="D85" i="2"/>
  <c r="D165" i="2"/>
  <c r="D161" i="2"/>
  <c r="D103" i="2"/>
  <c r="D119" i="2"/>
  <c r="D151" i="2"/>
  <c r="F180" i="2"/>
  <c r="F182" i="2" s="1"/>
  <c r="G182" i="2" s="1"/>
  <c r="H182" i="2" s="1"/>
  <c r="I182" i="2" s="1"/>
  <c r="D163" i="2"/>
  <c r="D25" i="2"/>
  <c r="D135" i="2"/>
  <c r="D117" i="2"/>
  <c r="D167" i="2"/>
  <c r="D37" i="2"/>
  <c r="W180" i="2"/>
  <c r="D15" i="2"/>
  <c r="D91" i="2"/>
  <c r="D17" i="2"/>
  <c r="D77" i="2"/>
  <c r="D99" i="2"/>
  <c r="D133" i="2"/>
  <c r="P180" i="2"/>
  <c r="D175" i="2"/>
  <c r="D123" i="2"/>
  <c r="D153" i="2"/>
  <c r="D139" i="2"/>
  <c r="D145" i="2"/>
  <c r="D129" i="2"/>
  <c r="J180" i="2"/>
  <c r="D177" i="2"/>
  <c r="D173" i="2"/>
  <c r="N180" i="2"/>
  <c r="Y180" i="2"/>
  <c r="D149" i="2"/>
  <c r="D159" i="2"/>
  <c r="D109" i="2"/>
  <c r="D27" i="2"/>
  <c r="D53" i="2"/>
  <c r="D81" i="2"/>
  <c r="D47" i="2"/>
  <c r="D169" i="2"/>
  <c r="T180" i="2"/>
  <c r="D35" i="2"/>
  <c r="D51" i="2"/>
  <c r="R180" i="2"/>
  <c r="L180" i="2"/>
  <c r="D73" i="2"/>
  <c r="D97" i="2"/>
  <c r="D83" i="2"/>
  <c r="D111" i="2"/>
  <c r="D67" i="2"/>
  <c r="D115" i="2"/>
  <c r="D63" i="2"/>
  <c r="D59" i="2"/>
  <c r="D75" i="2"/>
  <c r="D93" i="2"/>
  <c r="D105" i="2"/>
  <c r="D79" i="2"/>
  <c r="D87" i="2"/>
  <c r="D157" i="2"/>
  <c r="AA180" i="2"/>
  <c r="F181" i="2"/>
  <c r="G181" i="2" s="1"/>
  <c r="H181" i="2" s="1"/>
  <c r="I181" i="2" s="1"/>
  <c r="J181" i="2" s="1"/>
  <c r="K181" i="2" s="1"/>
  <c r="L181" i="2" s="1"/>
  <c r="M181" i="2" s="1"/>
  <c r="N181" i="2" s="1"/>
  <c r="O181" i="2" s="1"/>
  <c r="P181" i="2" s="1"/>
  <c r="Q181" i="2" s="1"/>
  <c r="R181" i="2" s="1"/>
  <c r="S181" i="2" s="1"/>
  <c r="T181" i="2" s="1"/>
  <c r="U181" i="2" s="1"/>
  <c r="V181" i="2" s="1"/>
  <c r="W181" i="2" s="1"/>
  <c r="X181" i="2" s="1"/>
  <c r="Y181" i="2" s="1"/>
  <c r="Z181" i="2" s="1"/>
  <c r="AA181" i="2" s="1"/>
  <c r="AB181" i="2" s="1"/>
  <c r="J182" i="2" l="1"/>
  <c r="K182" i="2" s="1"/>
  <c r="L182" i="2" s="1"/>
  <c r="M182" i="2" s="1"/>
  <c r="N182" i="2" s="1"/>
  <c r="O182" i="2" s="1"/>
  <c r="P182" i="2" s="1"/>
  <c r="Q182" i="2" s="1"/>
  <c r="R182" i="2" s="1"/>
  <c r="S182" i="2" s="1"/>
  <c r="T182" i="2" s="1"/>
  <c r="U182" i="2" s="1"/>
  <c r="V182" i="2" s="1"/>
  <c r="W182" i="2" s="1"/>
  <c r="X182" i="2" s="1"/>
  <c r="Y182" i="2" s="1"/>
  <c r="Z182" i="2" s="1"/>
  <c r="AA182" i="2" s="1"/>
  <c r="AB182" i="2" s="1"/>
  <c r="D179" i="2"/>
</calcChain>
</file>

<file path=xl/sharedStrings.xml><?xml version="1.0" encoding="utf-8"?>
<sst xmlns="http://schemas.openxmlformats.org/spreadsheetml/2006/main" count="14955" uniqueCount="2898">
  <si>
    <t>Nivel</t>
  </si>
  <si>
    <t>N° Macrosserviço / Serviço</t>
  </si>
  <si>
    <t>Fonte</t>
  </si>
  <si>
    <t>Código</t>
  </si>
  <si>
    <t>Descrição Macrosserviço / Serviço</t>
  </si>
  <si>
    <t>Qtd. (valor calculado)</t>
  </si>
  <si>
    <t>Und.</t>
  </si>
  <si>
    <t>Custo Unitário</t>
  </si>
  <si>
    <t>BDI</t>
  </si>
  <si>
    <t>Preço Unitário (valor calculado)</t>
  </si>
  <si>
    <t>Preço Total (valor calculado)</t>
  </si>
  <si>
    <t>N° Frente de Obra</t>
  </si>
  <si>
    <t>Frente de Obra</t>
  </si>
  <si>
    <t>Qtd.</t>
  </si>
  <si>
    <t>Valor</t>
  </si>
  <si>
    <t>Macrosserviço</t>
  </si>
  <si>
    <t>1</t>
  </si>
  <si>
    <t/>
  </si>
  <si>
    <t>SERVIÇOS PRELIMINARES</t>
  </si>
  <si>
    <t>Serviço</t>
  </si>
  <si>
    <t>1.1</t>
  </si>
  <si>
    <t>SINAPI</t>
  </si>
  <si>
    <t>103689</t>
  </si>
  <si>
    <t>FORNECIMENTO E INSTALAÇÃO DE PLACA DE OBRA COM CHAPA GALVANIZADA E ESTRUTURA DE MADEIRA. AF_03/2022_PS</t>
  </si>
  <si>
    <t>M2</t>
  </si>
  <si>
    <t>CRECHE TIPO 1</t>
  </si>
  <si>
    <t>1.2</t>
  </si>
  <si>
    <t>98459</t>
  </si>
  <si>
    <t>TAPUME COM TELHA METÁLICA. AF_03/2024</t>
  </si>
  <si>
    <t>1.3</t>
  </si>
  <si>
    <t>101509</t>
  </si>
  <si>
    <t>ENTRADA DE ENERGIA ELÉTRICA, AÉREA, TRIFÁSICA, COM CAIXA DE EMBUTIR, CABO DE 10 MM2 E DISJUNTOR DIN 50A (NÃO INCLUSO O POSTE DE CONCRETO). AF_07/2020</t>
  </si>
  <si>
    <t>UN</t>
  </si>
  <si>
    <t>1.4</t>
  </si>
  <si>
    <t>Outros</t>
  </si>
  <si>
    <t>FNDE 03</t>
  </si>
  <si>
    <t>LIGAÇÃO PROVISÓRIA DE ÁGUA E ESGOTO</t>
  </si>
  <si>
    <t>1.5</t>
  </si>
  <si>
    <t>99059</t>
  </si>
  <si>
    <t>LOCAÇÃO CONVENCIONAL DE OBRA, UTILIZANDO GABARITO DE TÁBUAS CORRIDAS PONTALETADAS A CADA 2,00M -  2 UTILIZAÇÕES. AF_03/2024</t>
  </si>
  <si>
    <t>M</t>
  </si>
  <si>
    <t>1.6</t>
  </si>
  <si>
    <t>FNDE 244</t>
  </si>
  <si>
    <t>ADMINISTRAÇÃO LOCAL TIPO 1</t>
  </si>
  <si>
    <t>1.7</t>
  </si>
  <si>
    <t>FNDE 231</t>
  </si>
  <si>
    <t>LOCACAODECONTAINER2,30X6,00M,ALT.2,50M,COM1SANITARIO,PARAESCRITORIO,COMPLETO,SEMDIVISORIASINTERNAS(NAOINCLUIMOBILIZACAO/DESMOBILIZACAO)</t>
  </si>
  <si>
    <t>MESES</t>
  </si>
  <si>
    <t>1.8</t>
  </si>
  <si>
    <t>FNDE 230</t>
  </si>
  <si>
    <t>LOCACAODECONTAINER2,30X6,00M,ALT.2,50M,PARAESCRITORIO,SEMDIVISORIASINTERNASESEMSANITARIO(NAOINCLUIMOBILIZACAO/DESMOBILIZACAO)</t>
  </si>
  <si>
    <t>1.9</t>
  </si>
  <si>
    <t>FNDE 232</t>
  </si>
  <si>
    <t>LOCACAODECONTAINER2,30X6,00M,ALT.2,50M,PARASANITARIO,COM4BACIAS,8CHUVEIROS,1LAVATORIOE1MICTORIO(NAOINCLUIMOBILIZACAO/DESMOBILIZACAO)</t>
  </si>
  <si>
    <t>2</t>
  </si>
  <si>
    <t>MOVIMENTO DE TERRA PARA FUNDAÇÕES</t>
  </si>
  <si>
    <t>2.1</t>
  </si>
  <si>
    <t>98525</t>
  </si>
  <si>
    <t>LIMPEZA MECANIZADA DE CAMADA VEGETAL, VEGETAÇÃO E PEQUENAS ÁRVORES (DIÂMETRO DE TRONCO MENOR QUE 0,20 M), COM TRATOR DE ESTEIRAS. AF_03/2024</t>
  </si>
  <si>
    <t>2.2</t>
  </si>
  <si>
    <t>94304</t>
  </si>
  <si>
    <t>ATERRO MECANIZADO DE VALA COM ESCAVADEIRA HIDRÁULICA (CAPACIDADE DA CAÇAMBA: 0,8 M³ / POTÊNCIA: 111 HP), LARGURA ATÉ 2,5 M, PROFUNDIDADE ATÉ 1,5 M, COM SOLO ARGILO-ARENOSO. AF_08/2023</t>
  </si>
  <si>
    <t>M3</t>
  </si>
  <si>
    <t>2.3</t>
  </si>
  <si>
    <t>96521</t>
  </si>
  <si>
    <t>ESCAVAÇÃO MECANIZADA PARA BLOCO DE COROAMENTO OU SAPATA COM RETROESCAVADEIRA (INCLUINDO ESCAVAÇÃO PARA COLOCAÇÃO DE FÔRMAS). AF_01/2024</t>
  </si>
  <si>
    <t>2.4</t>
  </si>
  <si>
    <t>96525</t>
  </si>
  <si>
    <t>ESCAVAÇÃO MECANIZADA PARA VIGA BALDRAME OU SAPATA CORRIDA COM MINI-ESCAVADEIRA (INCLUINDO ESCAVAÇÃO PARA COLOCAÇÃO DE FÔRMAS). AF_01/2024</t>
  </si>
  <si>
    <t>2.5</t>
  </si>
  <si>
    <t>101616</t>
  </si>
  <si>
    <t>PREPARO DE FUNDO DE VALA COM LARGURA MENOR QUE 1,5 M (ACERTO DO SOLO NATURAL). AF_08/2020</t>
  </si>
  <si>
    <t>2.6</t>
  </si>
  <si>
    <t>104740</t>
  </si>
  <si>
    <t>REATERRO MECANIZADO DE VALA COM MINICARREGADEIRA, COM COMPACTADOR DE SOLOS DE PERCUSSÃO. AF_08/2023</t>
  </si>
  <si>
    <t>2.7</t>
  </si>
  <si>
    <t>104738</t>
  </si>
  <si>
    <t>ATERRO MECANIZADO DE VALA COM MINICARREGADEIRA, COM SOLO ARGILO-ARENOSO. AF_08/2023</t>
  </si>
  <si>
    <t>3</t>
  </si>
  <si>
    <t>FUNDAÇÕES - CONCRETO ARMADO PARA FUNDAÇÕES</t>
  </si>
  <si>
    <t>3.1</t>
  </si>
  <si>
    <t>100896</t>
  </si>
  <si>
    <t>ESTACA ESCAVADA MECANICAMENTE, SEM FLUIDO ESTABILIZANTE, COM 25CM DE DIÂMETRO, CONCRETO LANÇADO POR CAMINHÃO BETONEIRA (EXCLUSIVE MOBILIZAÇÃO E DESMOBILIZAÇÃO). AF_01/2020_PA</t>
  </si>
  <si>
    <t>3.2</t>
  </si>
  <si>
    <t>100897</t>
  </si>
  <si>
    <t>ESTACA ESCAVADA MECANICAMENTE, SEM FLUIDO ESTABILIZANTE, COM 40CM DE DIÂMETRO, CONCRETO LANÇADO POR CAMINHÃO BETONEIRA (EXCLUSIVE MOBILIZAÇÃO E DESMOBILIZAÇÃO). AF_01/2020_PA</t>
  </si>
  <si>
    <t>3.3</t>
  </si>
  <si>
    <t>95601</t>
  </si>
  <si>
    <t>ARRASAMENTO MECANICO DE ESTACA DE CONCRETO ARMADO, DIAMETROS DE ATÉ 40 CM. AF_05/2021</t>
  </si>
  <si>
    <t>4</t>
  </si>
  <si>
    <t>FUNDAÇÕES - CONCRETO ARMADO PARA SAPATAS</t>
  </si>
  <si>
    <t>4.1</t>
  </si>
  <si>
    <t>96621</t>
  </si>
  <si>
    <t>LASTRO COM MATERIAL GRANULAR, APLICAÇÃO EM BLOCOS DE COROAMENTO, ESPESSURA DE *5 CM*. AF_01/2024</t>
  </si>
  <si>
    <t>4.2</t>
  </si>
  <si>
    <t>96619</t>
  </si>
  <si>
    <t>LASTRO DE CONCRETO MAGRO, APLICADO EM BLOCOS DE COROAMENTO OU SAPATAS, ESPESSURA DE 5 CM. AF_01/2024</t>
  </si>
  <si>
    <t>4.3</t>
  </si>
  <si>
    <t>96535</t>
  </si>
  <si>
    <t>FABRICAÇÃO, MONTAGEM E DESMONTAGEM DE FÔRMA PARA SAPATA, EM MADEIRA SERRADA, E=25 MM, 4 UTILIZAÇÕES. AF_01/2024</t>
  </si>
  <si>
    <t>4.4</t>
  </si>
  <si>
    <t>104918</t>
  </si>
  <si>
    <t>ARMAÇÃO DE SAPATA ISOLADA, VIGA BALDRAME E SAPATA CORRIDA UTILIZANDO AÇO CA-50 DE 8 MM - MONTAGEM. AF_01/2024</t>
  </si>
  <si>
    <t>KG</t>
  </si>
  <si>
    <t>4.5</t>
  </si>
  <si>
    <t>104919</t>
  </si>
  <si>
    <t>ARMAÇÃO DE SAPATA ISOLADA, VIGA BALDRAME E SAPATA CORRIDA UTILIZANDO AÇO CA-50 DE 10 MM - MONTAGEM. AF_01/2024</t>
  </si>
  <si>
    <t>4.6</t>
  </si>
  <si>
    <t>104916</t>
  </si>
  <si>
    <t>ARMAÇÃO DE SAPATA ISOLADA, VIGA BALDRAME E SAPATA CORRIDA UTILIZANDO AÇO CA-60 DE 5 MM - MONTAGEM. AF_01/2024</t>
  </si>
  <si>
    <t>4.7</t>
  </si>
  <si>
    <t>96558</t>
  </si>
  <si>
    <t>CONCRETAGEM DE SAPATA, FCK 30 MPA, COM USO DE BOMBA - LANÇAMENTO, ADENSAMENTO E ACABAMENTO. AF_01/2024</t>
  </si>
  <si>
    <t>5</t>
  </si>
  <si>
    <t>FUNDAÇÕES - CONCRETO ARMADO PARA BLOCOS</t>
  </si>
  <si>
    <t>5.1</t>
  </si>
  <si>
    <t>5.2</t>
  </si>
  <si>
    <t>5.3</t>
  </si>
  <si>
    <t>96534</t>
  </si>
  <si>
    <t>FABRICAÇÃO, MONTAGEM E DESMONTAGEM DE FÔRMA PARA BLOCO DE COROAMENTO, EM MADEIRA SERRADA, E=25 MM, 4 UTILIZAÇÕES. AF_01/2024</t>
  </si>
  <si>
    <t>5.4</t>
  </si>
  <si>
    <t>96544</t>
  </si>
  <si>
    <t>ARMAÇÃO DE BLOCO UTILIZANDO AÇO CA-50 DE 6,3 MM - MONTAGEM. AF_01/2024</t>
  </si>
  <si>
    <t>5.5</t>
  </si>
  <si>
    <t>96545</t>
  </si>
  <si>
    <t>ARMAÇÃO DE BLOCO UTILIZANDO AÇO CA-50 DE 8 MM - MONTAGEM. AF_01/2024</t>
  </si>
  <si>
    <t>5.6</t>
  </si>
  <si>
    <t>96546</t>
  </si>
  <si>
    <t>ARMAÇÃO DE BLOCO UTILIZANDO AÇO CA-50 DE 10 MM - MONTAGEM. AF_01/2024</t>
  </si>
  <si>
    <t>5.7</t>
  </si>
  <si>
    <t>104920</t>
  </si>
  <si>
    <t>ARMAÇÃO DE BLOCO, SAPATA ISOLADA, VIGA BALDRAME E SAPATA CORRIDA UTILIZANDO AÇO CA-50 DE 12,5 MM - MONTAGEM. AF_01/2024</t>
  </si>
  <si>
    <t>5.8</t>
  </si>
  <si>
    <t>104921</t>
  </si>
  <si>
    <t>ARMAÇÃO DE BLOCO, SAPATA ISOLADA, VIGA BALDRAME E SAPATA CORRIDA UTILIZANDO AÇO CA-50 DE 16 MM - MONTAGEM. AF_01/2024</t>
  </si>
  <si>
    <t>5.9</t>
  </si>
  <si>
    <t>96543</t>
  </si>
  <si>
    <t>ARMAÇÃO DE BLOCO UTILIZANDO AÇO CA-60 DE 5 MM - MONTAGEM. AF_01/2024</t>
  </si>
  <si>
    <t>5.10</t>
  </si>
  <si>
    <t>96557</t>
  </si>
  <si>
    <t>CONCRETAGEM DE BLOCO DE COROAMENTO OU VIGA BALDRAME, FCK 30 MPA, COM USO DE BOMBA - LANÇAMENTO, ADENSAMENTO E ACABAMENTO. AF_01/2024</t>
  </si>
  <si>
    <t>6</t>
  </si>
  <si>
    <t>SUPERESTRUTURA - CONCRETO ARMADO - VIGAS BALDRAME</t>
  </si>
  <si>
    <t>6.1</t>
  </si>
  <si>
    <t>6.2</t>
  </si>
  <si>
    <t>6.3</t>
  </si>
  <si>
    <t>96536</t>
  </si>
  <si>
    <t>FABRICAÇÃO, MONTAGEM E DESMONTAGEM DE FÔRMA PARA VIGA BALDRAME, EM MADEIRA SERRADA, E=25 MM, 4 UTILIZAÇÕES. AF_01/2024</t>
  </si>
  <si>
    <t>6.4</t>
  </si>
  <si>
    <t>6.5</t>
  </si>
  <si>
    <t>6.6</t>
  </si>
  <si>
    <t>6.7</t>
  </si>
  <si>
    <t>6.8</t>
  </si>
  <si>
    <t>104922</t>
  </si>
  <si>
    <t>ARMAÇÃO DE BLOCO, SAPATA ISOLADA E SAPATA CORRIDA UTILIZANDO AÇO CA-50 DE 20 MM - MONTAGEM. AF_01/2024</t>
  </si>
  <si>
    <t>6.9</t>
  </si>
  <si>
    <t>6.10</t>
  </si>
  <si>
    <t>7</t>
  </si>
  <si>
    <t>SUPERESTRUTURA - CONCRETO ARMADO - PILARES</t>
  </si>
  <si>
    <t>7.1</t>
  </si>
  <si>
    <t>92443</t>
  </si>
  <si>
    <t>MONTAGEM E DESMONTAGEM DE FÔRMA DE PILARES RETANGULARES E ESTRUTURAS SIMILARES, PÉ-DIREITO SIMPLES, EM CHAPA DE MADEIRA COMPENSADA PLASTIFICADA, 18 UTILIZAÇÕES. AF_09/2020</t>
  </si>
  <si>
    <t>7.2</t>
  </si>
  <si>
    <t>92762</t>
  </si>
  <si>
    <t>ARMAÇÃO DE PILAR OU VIGA DE ESTRUTURA CONVENCIONAL DE CONCRETO ARMADO UTILIZANDO AÇO CA-50 DE 10,0 MM - MONTAGEM. AF_06/2022</t>
  </si>
  <si>
    <t>7.3</t>
  </si>
  <si>
    <t>92763</t>
  </si>
  <si>
    <t>ARMAÇÃO DE PILAR OU VIGA DE ESTRUTURA CONVENCIONAL DE CONCRETO ARMADO UTILIZANDO AÇO CA-50 DE 12,5 MM - MONTAGEM. AF_06/2022</t>
  </si>
  <si>
    <t>7.4</t>
  </si>
  <si>
    <t>92764</t>
  </si>
  <si>
    <t>ARMAÇÃO DE PILAR OU VIGA DE ESTRUTURA CONVENCIONAL DE CONCRETO ARMADO UTILIZANDO AÇO CA-50 DE 16,0 MM - MONTAGEM. AF_06/2022</t>
  </si>
  <si>
    <t>7.5</t>
  </si>
  <si>
    <t>92759</t>
  </si>
  <si>
    <t>ARMAÇÃO DE PILAR OU VIGA DE ESTRUTURA CONVENCIONAL DE CONCRETO ARMADO UTILIZANDO AÇO CA-60 DE 5,0 MM - MONTAGEM. AF_06/2022</t>
  </si>
  <si>
    <t>7.6</t>
  </si>
  <si>
    <t>FNDE 239</t>
  </si>
  <si>
    <t>CONCRETAGEM DE PILARES, FCK = 30 MPA, COM USO DE BOMBA - LANÇAMENTO, ADENSAMENTO E ACABAMENTO</t>
  </si>
  <si>
    <t>8</t>
  </si>
  <si>
    <t>SUPERESTRUTURA - CONCRETO ARMADO - VIGAS</t>
  </si>
  <si>
    <t>8.1</t>
  </si>
  <si>
    <t>92479</t>
  </si>
  <si>
    <t>MONTAGEM E DESMONTAGEM DE FÔRMA DE VIGA, ESCORAMENTO COM GARFO DE MADEIRA, PÉ-DIREITO SIMPLES, EM CHAPA DE MADEIRA PLASTIFICADA, 18 UTILIZAÇÕES. AF_09/2020</t>
  </si>
  <si>
    <t>8.2</t>
  </si>
  <si>
    <t>92761</t>
  </si>
  <si>
    <t>ARMAÇÃO DE PILAR OU VIGA DE ESTRUTURA CONVENCIONAL DE CONCRETO ARMADO UTILIZANDO AÇO CA-50 DE 8,0 MM - MONTAGEM. AF_06/2022</t>
  </si>
  <si>
    <t>8.3</t>
  </si>
  <si>
    <t>8.4</t>
  </si>
  <si>
    <t>8.5</t>
  </si>
  <si>
    <t>8.6</t>
  </si>
  <si>
    <t>8.7</t>
  </si>
  <si>
    <t>FNDE 240</t>
  </si>
  <si>
    <t>CONCRETAGEMDEVIGASELAJES,FCK=30MPA,PARALAJESMACIÇASOUNERVURADASCOMUSODEBOMBA-LANÇAMENTO,ADENSAMENTOEACABAMENTO.</t>
  </si>
  <si>
    <t>9</t>
  </si>
  <si>
    <t>SUPERESTRUTURA - LAJE DE PISO - CASA MÁQUINAS E MASTRO</t>
  </si>
  <si>
    <t>9.1</t>
  </si>
  <si>
    <t>97083</t>
  </si>
  <si>
    <t>COMPACTAÇÃO MECÂNICA DE SOLO PARA EXECUÇÃO DE RADIER, PISO DE CONCRETO OU LAJE SOBRE SOLO, COM COMPACTADOR DE SOLOS A PERCUSSÃO. AF_09/2021</t>
  </si>
  <si>
    <t>9.2</t>
  </si>
  <si>
    <t>96624</t>
  </si>
  <si>
    <t>LASTRO COM MATERIAL GRANULAR (PEDRA BRITADA N.2), APLICADO EM PISOS OU LAJES SOBRE SOLO, ESPESSURA DE *10 CM*. AF_01/2024</t>
  </si>
  <si>
    <t>9.3</t>
  </si>
  <si>
    <t>97087</t>
  </si>
  <si>
    <t>CAMADA SEPARADORA PARA EXECUÇÃO DE RADIER, PISO DE CONCRETO OU LAJE SOBRE SOLO, EM LONA PLÁSTICA. AF_09/2021</t>
  </si>
  <si>
    <t>9.4</t>
  </si>
  <si>
    <t>97086</t>
  </si>
  <si>
    <t>FABRICAÇÃO, MONTAGEM E DESMONTAGEM DE FORMA PARA RADIER, PISO DE CONCRETO OU LAJE SOBRE SOLO, EM MADEIRA SERRADA, 4 UTILIZAÇÕES. AF_09/2021</t>
  </si>
  <si>
    <t>9.5</t>
  </si>
  <si>
    <t>97091</t>
  </si>
  <si>
    <t>ARMAÇÃO PARA EXECUÇÃO DE RADIER, PISO DE CONCRETO OU LAJE SOBRE SOLO, COM USO DE TELA Q-159. AF_09/2021</t>
  </si>
  <si>
    <t>9.6</t>
  </si>
  <si>
    <t>97096</t>
  </si>
  <si>
    <t>CONCRETAGEM DE RADIER, PISO DE CONCRETO OU LAJE SOBRE SOLO, FCK 30 MPA - LANÇAMENTO, ADENSAMENTO E ACABAMENTO. AF_09/2021</t>
  </si>
  <si>
    <t>9.7</t>
  </si>
  <si>
    <t>97097</t>
  </si>
  <si>
    <t>ACABAMENTO POLIDO PARA PISO DE CONCRETO ARMADO OU LAJE SOBRE SOLO DE ALTA RESISTÊNCIA. AF_09/2021</t>
  </si>
  <si>
    <t>10</t>
  </si>
  <si>
    <t>SUPERESTRUTURA - LAJE DE COBERTURA - CASA DE MÁQUINAS E CASA DE GÁS</t>
  </si>
  <si>
    <t>10.1</t>
  </si>
  <si>
    <t>92538</t>
  </si>
  <si>
    <t>MONTAGEM E DESMONTAGEM DE FÔRMA DE LAJE MACIÇA, PÉ-DIREITO SIMPLES, EM CHAPA DE MADEIRA COMPENSADA PLASTIFICADA, 18 UTILIZAÇÕES. AF_09/2020</t>
  </si>
  <si>
    <t>10.2</t>
  </si>
  <si>
    <t>92769</t>
  </si>
  <si>
    <t>ARMAÇÃO DE LAJE DE ESTRUTURA CONVENCIONAL DE CONCRETO ARMADO UTILIZANDO AÇO CA-50 DE 6,3 MM - MONTAGEM. AF_06/2022</t>
  </si>
  <si>
    <t>10.3</t>
  </si>
  <si>
    <t>92770</t>
  </si>
  <si>
    <t>ARMAÇÃO DE LAJE DE ESTRUTURA CONVENCIONAL DE CONCRETO ARMADO UTILIZANDO AÇO CA-50 DE 8,0 MM - MONTAGEM. AF_06/2022</t>
  </si>
  <si>
    <t>10.4</t>
  </si>
  <si>
    <t>11</t>
  </si>
  <si>
    <t>SUPERESTRUTURA - ESTRUTURA METÁLICA</t>
  </si>
  <si>
    <t>11.1</t>
  </si>
  <si>
    <t>FNDE 607</t>
  </si>
  <si>
    <t>ESTRUTURATRELIÇADADECOBERTURA,INCLUSOSPERFISMETÁLICOS,CHAPAMETÁLICAS,MÃODEOBRAETRANSPORTECOMGUINDASTE-FORNECIMENTO E INSTALAÇÃO</t>
  </si>
  <si>
    <t>11.2</t>
  </si>
  <si>
    <t>100723</t>
  </si>
  <si>
    <t>PINTURA COM TINTA ALQUÍDICA DE FUNDO E ACABAMENTO (ESMALTE SINTÉTICO GRAFITE) PULVERIZADA SOBRE PERFIL METÁLICO EXECUTADO EM FÁBRICA (POR DEMÃO). AF_01/2020_PE</t>
  </si>
  <si>
    <t>11.3</t>
  </si>
  <si>
    <t>100719</t>
  </si>
  <si>
    <t>PINTURA COM TINTA ALQUÍDICA DE FUNDO (TIPO ZARCÃO) PULVERIZADA SOBRE PERFIL METÁLICO EXECUTADO EM FÁBRICA (POR DEMÃO). AF_01/2020_PE</t>
  </si>
  <si>
    <t>11.4</t>
  </si>
  <si>
    <t>100739</t>
  </si>
  <si>
    <t>PINTURA COM TINTA ALQUÍDICA DE ACABAMENTO (ESMALTE SINTÉTICO ACETINADO) PULVERIZADA SOBRE PERFIL METÁLICO EXECUTADO EM FÁBRICA (POR DEMÃO). AF_01/2020_PE</t>
  </si>
  <si>
    <t>12</t>
  </si>
  <si>
    <t>SISTEMA DE VEDAÇÃO VERTICAL - ELEMENTOS VAZADOS</t>
  </si>
  <si>
    <t>12.1</t>
  </si>
  <si>
    <t>101161</t>
  </si>
  <si>
    <t>ALVENARIA DE VEDAÇÃO COM ELEMENTO VAZADO DE CONCRETO (COBOGÓ) DE 7X50X50CM E ARGAMASSA DE ASSENTAMENTO COM PREPARO EM BETONEIRA. AF_05/2020</t>
  </si>
  <si>
    <t>13</t>
  </si>
  <si>
    <t>SISTEMA DE VEDAÇÃO VERTICAL - ALVENARIA DE VEDAÇÃO</t>
  </si>
  <si>
    <t>13.1</t>
  </si>
  <si>
    <t>103324</t>
  </si>
  <si>
    <t>ALVENARIA DE VEDAÇÃO DE BLOCOS CERÂMICOS FURADOS NA VERTICAL DE 14X19X39 CM (ESPESSURA 14 CM) E ARGAMASSA DE ASSENTAMENTO COM PREPARO EM BETONEIRA. AF_12/2021</t>
  </si>
  <si>
    <t>13.2</t>
  </si>
  <si>
    <t>103322</t>
  </si>
  <si>
    <t>ALVENARIA DE VEDAÇÃO DE BLOCOS CERÂMICOS FURADOS NA VERTICAL DE 9X19X39 CM (ESPESSURA 9 CM) E ARGAMASSA DE ASSENTAMENTO COM PREPARO EM BETONEIRA. AF_12/2021</t>
  </si>
  <si>
    <t>13.3</t>
  </si>
  <si>
    <t>103328</t>
  </si>
  <si>
    <t>ALVENARIA DE VEDAÇÃO DE BLOCOS CERÂMICOS FURADOS NA HORIZONTAL DE 9X19X19 CM (ESPESSURA 9 CM) E ARGAMASSA DE ASSENTAMENTO COM PREPARO EM BETONEIRA. AF_12/2021</t>
  </si>
  <si>
    <t>13.4</t>
  </si>
  <si>
    <t>93200</t>
  </si>
  <si>
    <t>FIXAÇÃO (ENCUNHAMENTO) DE ALVENARIA DE VEDAÇÃO COM ARGAMASSA APLICADA COM BISNAGA. AF_03/2024</t>
  </si>
  <si>
    <t>13.5</t>
  </si>
  <si>
    <t>101159</t>
  </si>
  <si>
    <t>ALVENARIA DE VEDAÇÃO DE BLOCOS CERÂMICOS MACIÇOS DE 5X10X20CM (ESPESSURA 10CM) E ARGAMASSA DE ASSENTAMENTO COM PREPARO EM BETONEIRA. AF_05/2020</t>
  </si>
  <si>
    <t>14</t>
  </si>
  <si>
    <t>SISTEMA DE VEDAÇÃO VERTICAL - CONCRETO ARMADO PARA VERGAS</t>
  </si>
  <si>
    <t>14.1</t>
  </si>
  <si>
    <t>105024</t>
  </si>
  <si>
    <t>VERGA MOLDADA IN LOCO EM CONCRETO, ESPESSURA DE *10* CM. AF_03/2024</t>
  </si>
  <si>
    <t>14.2</t>
  </si>
  <si>
    <t>105023</t>
  </si>
  <si>
    <t>VERGA MOLDADA IN LOCO EM CONCRETO, ESPESSURA DE *15* CM. AF_03/2024</t>
  </si>
  <si>
    <t>14.3</t>
  </si>
  <si>
    <t>105030</t>
  </si>
  <si>
    <t>CONTRAVERGA MOLDADA IN LOCO EM CONCRETO, ESPESSURA DE *10* CM. AF_03/2024</t>
  </si>
  <si>
    <t>14.4</t>
  </si>
  <si>
    <t>105029</t>
  </si>
  <si>
    <t>CONTRAVERGA MOLDADA IN LOCO EM CONCRETO, ESPESSURA DE *15* CM. AF_03/2024</t>
  </si>
  <si>
    <t>15</t>
  </si>
  <si>
    <t>SISTEMA DE VEDAÇÃO VERTICAL - DIVISÓRIAS</t>
  </si>
  <si>
    <t>15.1</t>
  </si>
  <si>
    <t>102253</t>
  </si>
  <si>
    <t>DIVISORIA SANITÁRIA, TIPO CABINE, EM GRANITO CINZA POLIDO, ESP = 3CM, ASSENTADO COM ARGAMASSA COLANTE AC III-E, EXCLUSIVE FERRAGENS. AF_01/2021</t>
  </si>
  <si>
    <t>15.2</t>
  </si>
  <si>
    <t>102181</t>
  </si>
  <si>
    <t>INSTALAÇÃO DE VIDRO TEMPERADO, E = 10 MM, ENCAIXADO EM PERFIL U. AF_01/2021_PS</t>
  </si>
  <si>
    <t>15.3</t>
  </si>
  <si>
    <t>102235</t>
  </si>
  <si>
    <t>DIVISÓRIA FIXA EM VIDRO TEMPERADO 10 MM, SEM ABERTURA. AF_01/2021_PS</t>
  </si>
  <si>
    <t>16</t>
  </si>
  <si>
    <t>ESQUADRIAS - PORTAS DE MADEIRA</t>
  </si>
  <si>
    <t>16.1</t>
  </si>
  <si>
    <t>FNDE 243</t>
  </si>
  <si>
    <t>PM1 - KIT DE PORTA DE MADEIRA FRISADA, SEMI-OCA (LEVE OU MÉDIA), PADRÃO MÉDIO, 80X210CM, ESPESSURA DE 3,5CM, ITENS INCLUSOS: DOBRADIÇAS, MONTAGEM E INSTALAÇÃO DE BATENTE, FECHADURA COM EXECUÇÃO DO FURO - FORNECIMENTO E INSTALAÇÃO</t>
  </si>
  <si>
    <t>16.2</t>
  </si>
  <si>
    <t>FNDE 247</t>
  </si>
  <si>
    <t>PM 2 - KIT DE PORTA DE MADEIRA COM VENEZIANA, 80X210CM (ESPESSURA DE 3CM), PADRÃO MÉDIO, ITENS INCLUSOS: DOBRADIÇAS, MONTAGEM E INSTALAÇÃO DE BATENTE, FECHADURA COM EXECUÇÃO DO FURO - FORNECIMENTO E INSTALAÇÃO</t>
  </si>
  <si>
    <t>16.3</t>
  </si>
  <si>
    <t>FNDE 246</t>
  </si>
  <si>
    <t>PM3 - KIT DE PORTA DE MADEIRA FRISADA, SEMI-OCA (LEVE OU MÉDIA), PADRÃO MÉDIO, 80X210CM, ESPESSURA DE 3,5CM, ITENS INCLUSOS: DOBRADIÇAS, MONTAGEM E INSTALAÇÃO DE BATENTE, FECHADURA COM EXECUÇÃO DO FURO - FORNECIMENTO E INSTALAÇÃO.</t>
  </si>
  <si>
    <t>16.4</t>
  </si>
  <si>
    <t>FNDE 248</t>
  </si>
  <si>
    <t>PM4 - KIT DE PORTA DE MADEIRA COM VISOR DE VIDRO, 80X210CM (ESPESSURA DE 3CM), PADRÃO POPULAR, ITENS INCLUSOS: DOBRADIÇAS, MONTAGEM E INSTALAÇÃO DE BATENTE, FECHADURA COM EXECUÇÃO DO FURO - FORNECIMENTO E INSTALAÇÃO.</t>
  </si>
  <si>
    <t>16.5</t>
  </si>
  <si>
    <t>FNDE 249</t>
  </si>
  <si>
    <t>PM5 -PORTA EM COMPENSADO DE MADEIRA E=2cm REVESTIDA COM LAMINADO MELAMÍNICO NAS CORES: AMARELA, VERDE, LARANJA E AZUL</t>
  </si>
  <si>
    <t>16.6</t>
  </si>
  <si>
    <t>FNDE 250</t>
  </si>
  <si>
    <t>INSTALAÇÃO DE VIDRO LISO INCOLOR ESQUADRIA PM4 , E = 6 MM, EM ESQUADRIA DE MADEIRA, FIXADO COM BAGUETE</t>
  </si>
  <si>
    <t>17</t>
  </si>
  <si>
    <t>ESQUADRIAS - FERRAGENS E ACESSÓRIOS</t>
  </si>
  <si>
    <t>17.1</t>
  </si>
  <si>
    <t>100705</t>
  </si>
  <si>
    <t>TARJETA TIPO LIVRE/OCUPADO PARA PORTA DE BANHEIRO. AF_12/2019</t>
  </si>
  <si>
    <t>17.2</t>
  </si>
  <si>
    <t>100866</t>
  </si>
  <si>
    <t>BARRA DE APOIO RETA, EM ACO INOX POLIDO, COMPRIMENTO 60CM, FIXADA NA PAREDE - FORNECIMENTO E INSTALAÇÃO. AF_01/2020</t>
  </si>
  <si>
    <t>17.3</t>
  </si>
  <si>
    <t>FNDE 04</t>
  </si>
  <si>
    <t>CHAPA METÁLICA (ALUMÍNIO) 0,90 M X 0,40 M, ESPESSURA 1 MM PARA AS PORTAS</t>
  </si>
  <si>
    <t>17.4</t>
  </si>
  <si>
    <t>102219</t>
  </si>
  <si>
    <t>PINTURA TINTA DE ACABAMENTO (PIGMENTADA) ESMALTE SINTÉTICO ACETINADO EM MADEIRA, 2 DEMÃOS. AF_01/2021</t>
  </si>
  <si>
    <t>18</t>
  </si>
  <si>
    <t>ESQUADRIAS - PORTAS EM ALUMÍNIO</t>
  </si>
  <si>
    <t>18.1</t>
  </si>
  <si>
    <t>FNDE 251</t>
  </si>
  <si>
    <t>PORTA DE ABRIR - PA1 - 100 X 210 CM EM CHAPA DE ALUMÍNIO, COM VENEZIANA E VIDRO MINIBOREAL 6 MM, INCLUSO FECHADURA E PUXADOR - CONFORME PROJETO DE ESQUADRIAS</t>
  </si>
  <si>
    <t>18.2</t>
  </si>
  <si>
    <t>FNDE 252</t>
  </si>
  <si>
    <t>PORTA DE ABRIR - PA2 - 80 X 210 CM EM CHAPA DE ALUMÍNIO, TIPO VENEZIANA COM GUARNIÇÃO, FIXAÇÃO COM PARAFUSOS - FORNECIMENTO E INSTALAÇÃO - CONFORME PROJETO DE ESQUADRIAS</t>
  </si>
  <si>
    <t>18.3</t>
  </si>
  <si>
    <t>FNDE 253</t>
  </si>
  <si>
    <t>PORTA DE ABRIR 2 FOLHAS - PA3 - 160 X 210 CM EM CHAPA DE ALUMÍNIO, TIPO VENEZIANA COM GUARNIÇÃO, FIXAÇÃO COM PARAFUSOS - FORNECIMENTO E INSTALAÇÃO - CONFORME PROJETO DE ESQUADRIAS</t>
  </si>
  <si>
    <t>18.4</t>
  </si>
  <si>
    <t>FNDE 254</t>
  </si>
  <si>
    <t>PORTA DE CORRER - PA4- 450 X 265 CM, DE ALUMÍNIO, COM DUAS FOLHAS FIXAS E DUAS FOLHAS DE CORRER PARA VIDRO, INCLUSO VIDRO LISO INCOLOR 8 MM, FECHADURA E PUXADOR, SEM ALIZAR - CONFORME PROJETO DE ESQUADRIAS</t>
  </si>
  <si>
    <t>18.5</t>
  </si>
  <si>
    <t>FNDE 255</t>
  </si>
  <si>
    <t>PORTA DE CORRER - PA5- 240 X 210 CM, DE ALUMÍNIO, COM DUAS FOLHAS DE CORRER PARA VIDRO, INCLUSO VIDRO LISO INCOLOR 8 MM, FECHADURA E PUXADOR, SEM ALIZAR - CONFORME PROJETO DE ESQUADRIAS</t>
  </si>
  <si>
    <t>18.6</t>
  </si>
  <si>
    <t>FNDE 256</t>
  </si>
  <si>
    <t>PORTA DE ABRIR 2 FOLHAS - PA6 - 110 X 170 CM EM CHAPA DE ALUMÍNIO, TIPO VENEZIANA COM GUARNIÇÃO, FIXAÇÃO COM PARAFUSOS - FORNECIMENTO E INSTALAÇÃO - CONFORME PROJETO DE ESQUADRIAS</t>
  </si>
  <si>
    <t>18.7</t>
  </si>
  <si>
    <t>FNDE 257</t>
  </si>
  <si>
    <t>PORTA DE ABRIR 2 FOLHAS-PA7-250X210CM EM CHAPA DE ALUMÍNIO,COM DUAS FOLHAS DE ABRIR E BANDEIRA LATERAL FIXA,TIPO VENEZIANA COM GUARNIÇÃO, FIXAÇÃO COM PARAFUSOS - FORNECIMENTO E INSTALAÇÃO - CONFORME PROJETO DE ESQUADRIAS</t>
  </si>
  <si>
    <t>19</t>
  </si>
  <si>
    <t>ESQUADRIAS - JANELAS EM ALUMÍNIO</t>
  </si>
  <si>
    <t>19.1</t>
  </si>
  <si>
    <t>FNDE 258</t>
  </si>
  <si>
    <t>JANELA DE ALUMÍNIO - JA-1 - 70 X 125 CM, TIPO GUILHOTINA COMPLETA, COM VIDROS, BATENTE E FERRAGENS. EXCLUSIVE ALIZAR, ACABAMENTO E CONTRAMARCO, CONFORME PROJETO DE ESQUADRIAS</t>
  </si>
  <si>
    <t>19.2</t>
  </si>
  <si>
    <t>FNDE 259</t>
  </si>
  <si>
    <t>JANELA DE ALUMÍNIO - JA-2 - 110 X 145 CM, TIPO GUILHOTINACOMPLETA, COM VIDROS, BATENTE E FERRAGENS. EXCLUSIVE ALIZAR, ACABAMENTO E CONTRAMARCO, CONFORME PROJETO DE ESQUADRIAS</t>
  </si>
  <si>
    <t>19.3</t>
  </si>
  <si>
    <t>FNDE 275</t>
  </si>
  <si>
    <t>JANELA DE ALUMÍNIO JA-3 - 140 X 115, TIPO FIXA, PARA VIDRO, COM VIDRO, BATENTE E FERRAGENS. EXCLUSIVE ACABAMENTO, ALIZAR E CONTRAMARCO, CONFORME PROJETO DE ESQUADRIAS</t>
  </si>
  <si>
    <t>19.4</t>
  </si>
  <si>
    <t>FNDE 262</t>
  </si>
  <si>
    <t>JANELA DE ALUMÍNIO - JA-4 - 140 X 145 CM, TIPO GUILHOTINA COMPLETA, COM VIDROS, BATENTE E FERRAGENS. EXCLUSIVE ALIZAR, ACABAMENTO E CONTRAMARCO, CONFORME PROJETO DE ESQUADRIAS</t>
  </si>
  <si>
    <t>19.5</t>
  </si>
  <si>
    <t>FNDE 276</t>
  </si>
  <si>
    <t>JANELA DE ALUMÍNIO JA-5 - 200 X 128 CM, TIPO FIXA, PARA VIDRO, COM VIDRO, BATENTE E FERRAGENS. EXCLUSIVE ACABAMENTO, ALIZAR E CONTRAMARCO, CONFORME PROJETO DE ESQUADRIAS</t>
  </si>
  <si>
    <t>19.6</t>
  </si>
  <si>
    <t>FNDE 263</t>
  </si>
  <si>
    <t>JANELA DE ALUMÍNIO - JA-6 - 210 X 50 CM, TIPO MAXIM-AR, COM VIDROS, BATENTE E FERRAGENS. EXCLUSIVE ALIZAR, ACABAMENTO E CONTRAMARCO, CONFORME PROJETO DE ESQUADRIAS</t>
  </si>
  <si>
    <t>19.7</t>
  </si>
  <si>
    <t>FNDE 264</t>
  </si>
  <si>
    <t>JANELA DE ALUMÍNIO - JA-7 - 210 X 75 CM, TIPO MAXIM-AR, COM VIDROS, BATENTE E FERRAGENS. EXCLUSIVE ALIZAR, ACABAMENTO E CONTRAMARCO, CONFORME PROJETO DE ESQUADRIAS</t>
  </si>
  <si>
    <t>19.8</t>
  </si>
  <si>
    <t>FNDE 268</t>
  </si>
  <si>
    <t>JANELA DE ALUMÍNIO - JA-8 - 210 X 100 CM, TIPO MAXIM-AR, COM VIDROS, BATENTE E FERRAGENS. EXCLUSIVE ALIZAR, ACABAMENTO E CONTRAMARCO, CONFORME PROJETO DE ESQUADRIAS</t>
  </si>
  <si>
    <t>19.9</t>
  </si>
  <si>
    <t>FNDE 265</t>
  </si>
  <si>
    <t>JANELA DE ALUMÍNIO - JA-9 - 210 X 150 CM, TIPO MAXIM-AR, COM VIDROS, BATENTE E FERRAGENS. EXCLUSIVE ALIZAR, ACABAMENTO E CONTRAMARCO, CONFORME PROJETO DE ESQUADRIAS</t>
  </si>
  <si>
    <t>19.10</t>
  </si>
  <si>
    <t>FNDE 269</t>
  </si>
  <si>
    <t>JANELA DE ALUMÍNIO - JA-10 - 140 X 150 CM, TIPO MAXIM-AR, COM VIDROS, BATENTE E FERRAGENS. EXCLUSIVE ALIZAR, ACABAMENTO E CONTRAMARCO, CONFORME PROJETO DE ESQUADRIAS</t>
  </si>
  <si>
    <t>19.11</t>
  </si>
  <si>
    <t>FNDE 270</t>
  </si>
  <si>
    <t>JANELA DE ALUMÍNIO - JA-11 - 140 X 75 CM, TIPO MAXIM-AR, COM VIDROS, BATENTE E FERRAGENS. EXCLUSIVE ALIZAR, ACABAMENTO E CONTRAMARCO, CONFORME PROJETO DE ESQUADRIAS</t>
  </si>
  <si>
    <t>19.12</t>
  </si>
  <si>
    <t>FNDE 271</t>
  </si>
  <si>
    <t>JANELA DE ALUMÍNIO - JA-12 - 420 X 50 CM, TIPO MAXIM-AR, COM VIDROS, BATENTE E FERRAGENS. EXCLUSIVE ALIZAR, ACABAMENTO E CONTRAMARCO, CONFORME PROJETO DE ESQUADRIAS</t>
  </si>
  <si>
    <t>19.13</t>
  </si>
  <si>
    <t>FNDE 272</t>
  </si>
  <si>
    <t>JANELA DE ALUMÍNIO - JA-13 - 420 X 150 CM, TIPO MAXIM-AR, COM VIDROS, BATENTE E FERRAGENS. EXCLUSIVE ALIZAR, ACABAMENTO E CONTRAMARCO, CONFORME PROJETO DE ESQUADRIAS</t>
  </si>
  <si>
    <t>19.14</t>
  </si>
  <si>
    <t>FNDE 273</t>
  </si>
  <si>
    <t>JANELA DE ALUMÍNIO - JA-14 - 560 X 100 CM, TIPO MAXIM-AR, COM VIDROS, BATENTE E FERRAGENS. EXCLUSIVE ALIZAR, ACABAMENTO E CONTRAMARCO, CONFORME PROJETO DE ESQUADRIAS</t>
  </si>
  <si>
    <t>19.15</t>
  </si>
  <si>
    <t>FNDE 274</t>
  </si>
  <si>
    <t>JANELA DE ALUMÍNIO - JA-15 - 560 X 150 CM, TIPO MAXIM-AR, COM VIDROS, BATENTE E FERRAGENS. EXCLUSIVE ALIZAR, ACABAMENTO E CONTRAMARCO, CONFORME PROJETO DE ESQUADRIAS</t>
  </si>
  <si>
    <t>19.16</t>
  </si>
  <si>
    <t>FNDE 277</t>
  </si>
  <si>
    <t>JANELA DE ALUMÍNIO JA-16 - 160 X 85, TIPO FIXA, PARA VIDRO, COM VIDRO, BATENTE E FERRAGENS. EXCLUSIVE ACABAMENTO, ALIZAR E CONTRAMARCO, CONFORME PROJETO DE ESQUADRIAS</t>
  </si>
  <si>
    <t>19.17</t>
  </si>
  <si>
    <t>FNDE 108</t>
  </si>
  <si>
    <t>JANELA DE ALUMÍNIO - JA-17 - 60 X 20 CM, COM MALHA DE 3 A 7 MM</t>
  </si>
  <si>
    <t>19.18</t>
  </si>
  <si>
    <t>FNDE 109</t>
  </si>
  <si>
    <t>JANELA DE ALUMÍNIO - JA-18 - 120 X 20 CM, COM MALHA DE 3 A 7 MM</t>
  </si>
  <si>
    <t>19.19</t>
  </si>
  <si>
    <t>FNDE 05</t>
  </si>
  <si>
    <t>TELA TIPO MOSQUITEIRO - FIXADA NA ESQUADRIA - CONFORME PROJETO DE ESQUADRIAS</t>
  </si>
  <si>
    <t>20</t>
  </si>
  <si>
    <t>ESQUADRIAS - PORTAS DE VIDRO</t>
  </si>
  <si>
    <t>20.1</t>
  </si>
  <si>
    <t>FNDE 279</t>
  </si>
  <si>
    <t>PORTA DE VIDRO - PV1 - 185 X 230 CM, DE ABRIR DUAS FOLHAS TEMPERADO INCOLOR 10 MM, CONFORME PROJETO</t>
  </si>
  <si>
    <t>20.2</t>
  </si>
  <si>
    <t>FNDE 278</t>
  </si>
  <si>
    <t>PORTA DE VIDRO - PV2 - 285 X 265CM, DE ABRIR DUAS FOLHAS COM BANDEIRA SUPERIOR E LATERAL, VIDRO TEMPERADO INCOLOR 10 MM, CONFORME PROJETO</t>
  </si>
  <si>
    <t>21</t>
  </si>
  <si>
    <t>ESQUADRIAS - ESQUADRIA GERAL</t>
  </si>
  <si>
    <t>21.1</t>
  </si>
  <si>
    <t>FNDE 280</t>
  </si>
  <si>
    <t>PF1 - PORTÃO METÁLICO DE ABRIR, 1,40 X 2,20 M, COM CHAPA METÁLICA, INCLUSO PINTURA, CONFORME PROJETO DE ESQUADRIAS</t>
  </si>
  <si>
    <t>21.2</t>
  </si>
  <si>
    <t>FNDE 08</t>
  </si>
  <si>
    <t>PF2 - PORTÃO METÁLICO DE ABRIR, 1,40 X 1,05 M, COM CHAPA METÁLICA, INCLUSO PINTURA, CONFORME PROJETO DE ESQUADRIAS</t>
  </si>
  <si>
    <t>21.3</t>
  </si>
  <si>
    <t>FNDE 281</t>
  </si>
  <si>
    <t>FECHAMENTO EM CHAPA METÁLICA PERFURADA, INCLUSO PINTURA, CONFORME PROJETO</t>
  </si>
  <si>
    <t>21.4</t>
  </si>
  <si>
    <t>FNDE 282</t>
  </si>
  <si>
    <t>GUARDA-CORPO CONFECCIONADO COM CHAPA METÁLICA PERFURADA, INCLUSO PINTURA, CONFORME PROJETO</t>
  </si>
  <si>
    <t>21.5</t>
  </si>
  <si>
    <t>FNDE 60</t>
  </si>
  <si>
    <t>FECHAMENTO DE PLATIBANDA EM CHAPA METÁLICA PERFURADA, INCLUSO PINTURA, CONFORME PROJETO</t>
  </si>
  <si>
    <t>21.6</t>
  </si>
  <si>
    <t>FNDE 283</t>
  </si>
  <si>
    <t>CERCA/GRADIL H=1,58M, MALHA 5 X 15CM - GALVANIZADO</t>
  </si>
  <si>
    <t>21.7</t>
  </si>
  <si>
    <t>FNDE 284</t>
  </si>
  <si>
    <t>P01 - PORTÃO METÁLICO 1,85 x 2,10 M , MALHA 5 X 20CM - FIO 5,00MM, REVESTIDOS EM POLIESTER POR PROCESSO DE PINTURA ELETROSTÁTICA (GRADIL), NA COR BRANCA - FORNECIMENTO E INSTALAÇÃO</t>
  </si>
  <si>
    <t>21.8</t>
  </si>
  <si>
    <t>FNDE 285</t>
  </si>
  <si>
    <t>P02 - PORTÃO METÁLICO 1,40 X 2,00 M , MALHA 5 X 20CM - FIO 5,00MM, REVESTIDOS EM POLIESTER POR PROCESSO DE PINTURA ELETROSTÁTICA (GRADIL), NA COR BRANCA - FORNECIMENTO E INSTALAÇÃO</t>
  </si>
  <si>
    <t>21.9</t>
  </si>
  <si>
    <t>FNDE 286</t>
  </si>
  <si>
    <t>P03 - PORTÃO METÁLICO 1,20 X 2,00 M , MALHA 5 X 20CM - FIO 5,00MM, REVESTIDOS EM POLIESTER POR PROCESSO DE PINTURA ELETROSTÁTICA (GRADIL), NA COR BRANCA - FORNECIMENTO E INSTALAÇÃO</t>
  </si>
  <si>
    <t>21.10</t>
  </si>
  <si>
    <t>FNDE 287</t>
  </si>
  <si>
    <t>P04 - PORTÃO METÁLICO NYLOFOR 1,10 X 2,00 M , MALHA 5 X 20CM - FIO 5,00MM, REVESTIDOS EM POLIESTER POR PROCESSO DE PINTURA ELETROSTÁTICA (GRADIL), NA COR BRANCA - FORNECIMENTO E INSTALAÇÃO</t>
  </si>
  <si>
    <t>21.11</t>
  </si>
  <si>
    <t>FNDE 120</t>
  </si>
  <si>
    <t>GUARDA-CORPO E PORTÃO (1,10 X 1,05) CONFECCIONADO COM CHAPA METÁLICA PERFURADA, H=1,05, INCLUSO PINTURA, CONFORME PROJETO - CASA DE BOMBAS</t>
  </si>
  <si>
    <t>22</t>
  </si>
  <si>
    <t>SISTEMAS DE COBERTURA</t>
  </si>
  <si>
    <t>22.1</t>
  </si>
  <si>
    <t>FNDE 20</t>
  </si>
  <si>
    <t>TELHA TERMOISOLANTE REVESTIDA EM ACO GALVALUME, FACE SUPERIOR TRAPEZOIDAL E FACE INFERIOR PLANA (NAO INCLUI ACESSORIOS DE FIXACAO), REVEST COM ESPESSURA DE 0,50 MM, COM PRE-PINTURA DE COR BRANCA NAS DUAS FACES, NUCLEO EM POLIIOCIANURATO (PIR) COM ESPESSURA DE 50 MM</t>
  </si>
  <si>
    <t>22.2</t>
  </si>
  <si>
    <t>94228</t>
  </si>
  <si>
    <t>CALHA EM CHAPA DE AÇO GALVANIZADO NÚMERO 24, DESENVOLVIMENTO DE 50 CM, INCLUSO TRANSPORTE VERTICAL. AF_07/2019</t>
  </si>
  <si>
    <t>22.3</t>
  </si>
  <si>
    <t>94229</t>
  </si>
  <si>
    <t>CALHA EM CHAPA DE AÇO GALVANIZADO NÚMERO 24, DESENVOLVIMENTO DE 100 CM, INCLUSO TRANSPORTE VERTICAL. AF_07/2019</t>
  </si>
  <si>
    <t>22.4</t>
  </si>
  <si>
    <t>FNDE 65</t>
  </si>
  <si>
    <t>CUMEEIRA NORMAL PARA TELHA TRAPEZOIDAL DE AÇO, E = 0,5 MM, INCLUSO ACESSÓRIOS DE FIXAÇÃO E IÇAMENTO</t>
  </si>
  <si>
    <t>22.5</t>
  </si>
  <si>
    <t>100327</t>
  </si>
  <si>
    <t>RUFO EXTERNO/INTERNO EM CHAPA DE AÇO GALVANIZADO NÚMERO 26, CORTE DE 33 CM, INCLUSO IÇAMENTO. AF_07/2019</t>
  </si>
  <si>
    <t>22.6</t>
  </si>
  <si>
    <t>101979</t>
  </si>
  <si>
    <t>CHAPIM (RUFO CAPA) EM AÇO GALVANIZADO, CORTE 33. AF_11/2020</t>
  </si>
  <si>
    <t>23</t>
  </si>
  <si>
    <t>IMPERMEABILIZAÇÃO</t>
  </si>
  <si>
    <t>23.1</t>
  </si>
  <si>
    <t>FNDE 172</t>
  </si>
  <si>
    <t>IMPERMEABILIZAÇÃO DE VIGA BALDRAME COM EMULSÃO ASFÁLTICA, 2 DEMÃOS</t>
  </si>
  <si>
    <t>23.2</t>
  </si>
  <si>
    <t>FNDE 173</t>
  </si>
  <si>
    <t>IMPERMEABILIZAÇÃO DA LAJE COM EMULSÃO ASFÁLTICA, 2 DEMÃOS</t>
  </si>
  <si>
    <t>23.3</t>
  </si>
  <si>
    <t>FNDE 174</t>
  </si>
  <si>
    <t>IMPERMEABILIZAÇÃO DE PISO COM EMULSÃO ASFÁLTICA, 2 DEMÃOS</t>
  </si>
  <si>
    <t>23.4</t>
  </si>
  <si>
    <t>FNDE 175</t>
  </si>
  <si>
    <t>IMPERMEABILIZAÇÃO DA PAREDE COM EMULSÃO ASFÁLTICA, 2 DEMÃOS</t>
  </si>
  <si>
    <t>23.5</t>
  </si>
  <si>
    <t>98565</t>
  </si>
  <si>
    <t>PROTEÇÃO MECÂNICA DE SUPERFICIE HORIZONTAL COM ARGAMASSA DE CIMENTO E AREIA, TRAÇO 1:3, E=3CM. AF_09/2023</t>
  </si>
  <si>
    <t>24</t>
  </si>
  <si>
    <t>REVESTIMENTOS INTERNO E EXTERNO - EDIFICAÇÃO</t>
  </si>
  <si>
    <t>24.1</t>
  </si>
  <si>
    <t>87905</t>
  </si>
  <si>
    <t>CHAPISCO APLICADO EM ALVENARIA (COM PRESENÇA DE VÃOS) E ESTRUTURAS DE CONCRETO DE FACHADA, COM COLHER DE PEDREIRO.  ARGAMASSA TRAÇO 1:3 COM PREPARO EM BETONEIRA 400L. AF_10/2022</t>
  </si>
  <si>
    <t>24.2</t>
  </si>
  <si>
    <t>87879</t>
  </si>
  <si>
    <t>CHAPISCO APLICADO EM ALVENARIAS E ESTRUTURAS DE CONCRETO INTERNAS, COM COLHER DE PEDREIRO.  ARGAMASSA TRAÇO 1:3 COM PREPARO EM BETONEIRA 400L. AF_10/2022</t>
  </si>
  <si>
    <t>24.3</t>
  </si>
  <si>
    <t>87775</t>
  </si>
  <si>
    <t>EMBOÇO OU MASSA ÚNICA EM ARGAMASSA TRAÇO 1:2:8, PREPARO MECÂNICO COM BETONEIRA 400 L, APLICADA MANUALMENTE EM PANOS DE FACHADA COM PRESENÇA DE VÃOS, ESPESSURA DE 25 MM. AF_08/2022</t>
  </si>
  <si>
    <t>24.4</t>
  </si>
  <si>
    <t>87531</t>
  </si>
  <si>
    <t>EMBOÇO, EM ARGAMASSA TRAÇO 1:2:8, PREPARO MECÂNICO, APLICADO MANUALMENTE EM PAREDES INTERNAS DE AMBIENTES COM ÁREA ENTRE 5M² E 10M², E = 17,5MM, COM TALISCAS. AF_03/2024</t>
  </si>
  <si>
    <t>24.5</t>
  </si>
  <si>
    <t>104958</t>
  </si>
  <si>
    <t>MASSA ÚNICA, EM ARGAMASSA TRAÇO 1:2:8 PREPARO MECÂNICO, APLICADA MANUALMENTE EM PAREDES INTERNAS DE AMBIENTES COM ÁREA MAIOR QUE 10M², E = 10MM, COM TALISCAS. AF_03/2024</t>
  </si>
  <si>
    <t>24.6</t>
  </si>
  <si>
    <t>87273</t>
  </si>
  <si>
    <t>REVESTIMENTO CERÂMICO PARA PAREDES INTERNAS COM PLACAS TIPO ESMALTADA DE DIMENSÕES 33X45 CM APLICADAS NA ALTURA INTEIRA DAS PAREDES. AF_02/2023_PE</t>
  </si>
  <si>
    <t>24.7</t>
  </si>
  <si>
    <t>FNDE 293</t>
  </si>
  <si>
    <t>REVESTIMENTO CERÂMICO PARA PAREDES INTERNAS COM PLACAS TIPO ESMALTADA EXTRA DE DIMENSÕES 10X10 CM COR AMARELA APLICADAS NA ALTURA INTEIRA DAS PAREDES</t>
  </si>
  <si>
    <t>24.8</t>
  </si>
  <si>
    <t>FNDE 294</t>
  </si>
  <si>
    <t>REVESTIMENTO CERÂMICO PARA PAREDES INTERNAS COM PLACAS TIPO ESMALTADA EXTRA DE DIMENSÕES 10X10 CM COR AZUL APLICADAS NA ALTURA INTEIRA DAS PAREDES</t>
  </si>
  <si>
    <t>24.9</t>
  </si>
  <si>
    <t>FNDE 295</t>
  </si>
  <si>
    <t>REVESTIMENTO CERÂMICO PARA PAREDES INTERNAS COM PLACAS TIPO ESMALTADA EXTRA DE DIMENSÕES 10X10 CM COR BRANCA APLICADAS NA ALTURA INTEIRA DAS PAREDES</t>
  </si>
  <si>
    <t>24.10</t>
  </si>
  <si>
    <t>FNDE 296</t>
  </si>
  <si>
    <t>REVESTIMENTO CERÂMICO PARA PAREDES INTERNAS COM PLACAS TIPO ESMALTADA EXTRA DE DIMENSÕES 10X10 CM COR VERMELHA APLICADAS NA ALTURA INTEIRA DAS PAREDES</t>
  </si>
  <si>
    <t>24.11</t>
  </si>
  <si>
    <t>FNDE 245</t>
  </si>
  <si>
    <t>RODA MEIO EM MADEIRA, ALTURA 7CM, FIXADO COM COLA</t>
  </si>
  <si>
    <t>24.12</t>
  </si>
  <si>
    <t>FNDE 37</t>
  </si>
  <si>
    <t>CANTONEIRA DE BORRACHA - AMBIENTE SOLÁRIO</t>
  </si>
  <si>
    <t>24.13</t>
  </si>
  <si>
    <t>96114</t>
  </si>
  <si>
    <t>FORRO EM DRYWALL, PARA AMBIENTES COMERCIAIS, INCLUSIVE ESTRUTURA BIRECIONAL DE FIXAÇÃO. AF_08/2023_PS</t>
  </si>
  <si>
    <t>24.14</t>
  </si>
  <si>
    <t>FNDE 18</t>
  </si>
  <si>
    <t>FORRO DE FIBRA MINERAL EM PLACAS DE 625 X 625 MM, E = 15 MM, BORDA RETA, COM PINTURA ANTIMOFO, APOIADO EM PERFIL DE ACO GALVANIZADO COM 24 MM DE BASE - INSTALADO</t>
  </si>
  <si>
    <t>25</t>
  </si>
  <si>
    <t>SISTEMAS DE PISOS - PAVIMENTAÇÃO INTERNA - PREPARO DE PISO 8CM</t>
  </si>
  <si>
    <t>25.1</t>
  </si>
  <si>
    <t>25.2</t>
  </si>
  <si>
    <t>25.3</t>
  </si>
  <si>
    <t>25.4</t>
  </si>
  <si>
    <t>97088</t>
  </si>
  <si>
    <t>ARMAÇÃO PARA EXECUÇÃO DE RADIER, PISO DE CONCRETO OU LAJE SOBRE SOLO, COM USO DE TELA Q-92. AF_09/2021</t>
  </si>
  <si>
    <t>25.5</t>
  </si>
  <si>
    <t>26</t>
  </si>
  <si>
    <t>SISTEMAS DE PISOS - PAVIMENTAÇÃO INTERNA - REVESTIMENTOS</t>
  </si>
  <si>
    <t>26.1</t>
  </si>
  <si>
    <t>87630</t>
  </si>
  <si>
    <t>CONTRAPISO EM ARGAMASSA TRAÇO 1:4 (CIMENTO E AREIA), PREPARO MECÂNICO COM BETONEIRA 400 L, APLICADO EM ÁREAS SECAS SOBRE LAJE, ADERIDO, ACABAMENTO NÃO REFORÇADO, ESPESSURA 3CM. AF_07/2021</t>
  </si>
  <si>
    <t>26.2</t>
  </si>
  <si>
    <t>87745</t>
  </si>
  <si>
    <t>CONTRAPISO EM ARGAMASSA TRAÇO 1:4 (CIMENTO E AREIA), PREPARO MECÂNICO COM BETONEIRA 400 L, APLICADO EM ÁREAS MOLHADAS SOBRE LAJE, ADERIDO, ACABAMENTO NÃO REFORÇADO, ESPESSURA 3CM. AF_07/2021</t>
  </si>
  <si>
    <t>26.3</t>
  </si>
  <si>
    <t>104162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</si>
  <si>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</si>
  <si>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26.4</t>
  </si>
  <si>
    <t>87257</t>
  </si>
  <si>
    <t>REVESTIMENTO CERÂMICO PARA PISO COM PLACAS TIPO ESMALTADA DE DIMENSÕES 60X60 CM APLICADA EM AMBIENTES DE ÁREA MAIOR QUE 10 M2. AF_02/2023_PE</t>
  </si>
  <si>
    <t>26.5</t>
  </si>
  <si>
    <t>87251</t>
  </si>
  <si>
    <t>REVESTIMENTO CERÂMICO PARA PISO COM PLACAS TIPO ESMALTADA DE DIMENSÕES 45X45 CM APLICADA EM AMBIENTES DE ÁREA MAIOR QUE 10 M2. AF_02/2023_PE</t>
  </si>
  <si>
    <t>26.6</t>
  </si>
  <si>
    <t>FNDE 09</t>
  </si>
  <si>
    <t>NATA DE CIMENTO COM COLA PVA, PARA NIVELAMENTO DE CONTRAPISO PARA ASSENTAMENTO DE PISO VINÍLICO</t>
  </si>
  <si>
    <t>26.7</t>
  </si>
  <si>
    <t>FNDE 298</t>
  </si>
  <si>
    <t>PISO VINÍLICO EM MANTA, PADRÃO LISO, AMARELO, ESPESSURA 2 MM, FIXADO COM COLA.</t>
  </si>
  <si>
    <t>26.8</t>
  </si>
  <si>
    <t>FNDE 297</t>
  </si>
  <si>
    <t>PISO VINÍLICO EM MANTA, PADRÃO LISO, CINZA ESCURO, ESPESSURA 2 MM, FIXADO COM COLA</t>
  </si>
  <si>
    <t>26.9</t>
  </si>
  <si>
    <t>FNDE 299</t>
  </si>
  <si>
    <t>PISO VINÍLICO EM MANTA, PADRÃO LISO, AZUL, ESPESSURA 2 MM, FIXADO COM COLA</t>
  </si>
  <si>
    <t>26.10</t>
  </si>
  <si>
    <t>FNDE 300</t>
  </si>
  <si>
    <t>PISO VINÍLICO EM MANTA, PADRÃO LISO, CINZA CLARO, ESPESSURA 2 MM, FIXADO COM COLA</t>
  </si>
  <si>
    <t>26.11</t>
  </si>
  <si>
    <t>88650</t>
  </si>
  <si>
    <t>RODAPÉ CERÂMICO DE 7CM DE ALTURA COM PLACAS TIPO ESMALTADA DE DIMENSÕES 60X60CM. AF_02/2023</t>
  </si>
  <si>
    <t>26.12</t>
  </si>
  <si>
    <t>98688</t>
  </si>
  <si>
    <t>RODAPÉ EM POLIESTIRENO, ALTURA 5 CM. AF_09/2020</t>
  </si>
  <si>
    <t>26.13</t>
  </si>
  <si>
    <t>98689</t>
  </si>
  <si>
    <t>SOLEIRA EM GRANITO, LARGURA 15 CM, ESPESSURA 2,0 CM. AF_09/2020</t>
  </si>
  <si>
    <t>27</t>
  </si>
  <si>
    <t>SISTEMAS DE PISOS - PAVIMENTAÇÃO EXTERNA</t>
  </si>
  <si>
    <t>27.1</t>
  </si>
  <si>
    <t>92400</t>
  </si>
  <si>
    <t>EXECUÇÃO DE PAVIMENTO EM PISO INTERTRAVADO, COM BLOCO RETANGULAR DE 20 X 10 CM, ESPESSURA 10 CM. AF_10/2022</t>
  </si>
  <si>
    <t>27.2</t>
  </si>
  <si>
    <t>FNDE 400</t>
  </si>
  <si>
    <t>PISO PODOTÁTIL DE ALERTA, COR AMARELA, DE BORRACHA, ASSENTADO SOBRE ARGAMASSA</t>
  </si>
  <si>
    <t>27.3</t>
  </si>
  <si>
    <t>FNDE 401</t>
  </si>
  <si>
    <t>PISO PODOTÁTIL DE ALERTA E DIRECIONAL, COR AZUL, DE BORRACHA, ASSENTADO SOBRE ARGAMASSA</t>
  </si>
  <si>
    <t>27.4</t>
  </si>
  <si>
    <t>FNDE 190</t>
  </si>
  <si>
    <t>PISO PODOTÁTIL DE ALERTA E DIRECIONAL, COR VERMELHA, DE CONCRETO, ASSENTADO SOBRE ARGAMASSA</t>
  </si>
  <si>
    <t>27.5</t>
  </si>
  <si>
    <t>FNDE 10</t>
  </si>
  <si>
    <t>COLCHÃO DRENANTE DE AREIA H= 30 CM</t>
  </si>
  <si>
    <t>27.6</t>
  </si>
  <si>
    <t>98504</t>
  </si>
  <si>
    <t>PLANTIO DE GRAMA BATATAIS EM PLACAS. AF_07/2024</t>
  </si>
  <si>
    <t>27.7</t>
  </si>
  <si>
    <t>FNDE 38</t>
  </si>
  <si>
    <t>FITA 3M COLANTE ANTIDERRAPANTE PARA PISO</t>
  </si>
  <si>
    <t>27.8</t>
  </si>
  <si>
    <t>28</t>
  </si>
  <si>
    <t>SISTEMAS DE PISOS - PAVIMENTAÇÃO EXTERNA - CALÇADA DE CONCRETO 8 CM</t>
  </si>
  <si>
    <t>28.1</t>
  </si>
  <si>
    <t>28.2</t>
  </si>
  <si>
    <t>28.3</t>
  </si>
  <si>
    <t>94994</t>
  </si>
  <si>
    <t>EXECUÇÃO DE PASSEIO (CALÇADA) OU PISO DE CONCRETO COM CONCRETO MOLDADO IN LOCO, FEITO EM OBRA, ACABAMENTO CONVENCIONAL, ESPESSURA 8 CM, ARMADO. AF_08/2022</t>
  </si>
  <si>
    <t>29</t>
  </si>
  <si>
    <t>PINTURAS E ACABAMENTOS - PINTURA PAREDES</t>
  </si>
  <si>
    <t>29.1</t>
  </si>
  <si>
    <t>88497</t>
  </si>
  <si>
    <t>EMASSAMENTO COM MASSA LÁTEX, APLICAÇÃO EM PAREDE, DUAS DEMÃOS, LIXAMENTO MANUAL. AF_04/2023</t>
  </si>
  <si>
    <t>29.2</t>
  </si>
  <si>
    <t>96135</t>
  </si>
  <si>
    <t>APLICAÇÃO MANUAL DE MASSA ACRÍLICA EM PAREDES EXTERNAS DE CASAS, DUAS DEMÃOS. AF_03/2024</t>
  </si>
  <si>
    <t>29.3</t>
  </si>
  <si>
    <t>FNDE 402</t>
  </si>
  <si>
    <t>PINTURA LÁTEX ACRÍLICA, COR BRANCO GELO, APLICAÇÃO MANUAL EM PAREDES, DUAS DEMÃOS</t>
  </si>
  <si>
    <t>29.4</t>
  </si>
  <si>
    <t>FNDE 403</t>
  </si>
  <si>
    <t>PINTURA LÁTEX ACRÍLICA, COR VERMELHO, APLICAÇÃO MANUAL EM PAREDES, DUAS DEMÃOS</t>
  </si>
  <si>
    <t>29.5</t>
  </si>
  <si>
    <t>FNDE 404</t>
  </si>
  <si>
    <t>PINTURA LÁTEX ACRÍLICA, COR CINZA, APLICAÇÃO MANUAL EM PAREDES, DUAS DEMÃOS</t>
  </si>
  <si>
    <t>29.6</t>
  </si>
  <si>
    <t>FNDE 405</t>
  </si>
  <si>
    <t>PINTURA LÁTEX ACRÍLICA, COR AZUL, APLICAÇÃO MANUAL EM PAREDES, DUAS DEMÃOS</t>
  </si>
  <si>
    <t>29.7</t>
  </si>
  <si>
    <t>FNDE 35</t>
  </si>
  <si>
    <t>PINTURA COM TINTA EPÓXI EM PAREDES, COR VERDE, APLICAÇÃO MANUAL, 2 DEMÃOS, INCLUSO PRIMER EPÓXI</t>
  </si>
  <si>
    <t>29.8</t>
  </si>
  <si>
    <t>FNDE 36</t>
  </si>
  <si>
    <t>PINTURA COM TINTA EPÓXI EM PAREDES, COR LARANJA, APLICAÇÃO MANUAL, 2 DEMÃOS, INCLUSO PRIMER EPÓXI</t>
  </si>
  <si>
    <t>29.9</t>
  </si>
  <si>
    <t>FNDE 201</t>
  </si>
  <si>
    <t>PINTURA EM ESMALTE SINTÉTICO EM RODAMEIO DE MADEIRA, 2 DEMÃOS - COR BRANCO</t>
  </si>
  <si>
    <t>30</t>
  </si>
  <si>
    <t>PINTURAS E ACABAMENTOS - PINTURA DE FORROS</t>
  </si>
  <si>
    <t>30.1</t>
  </si>
  <si>
    <t>88494</t>
  </si>
  <si>
    <t>EMASSAMENTO COM MASSA LÁTEX, APLICAÇÃO EM TETO, UMA DEMÃO, LIXAMENTO MANUAL. AF_04/2023</t>
  </si>
  <si>
    <t>30.2</t>
  </si>
  <si>
    <t>88488</t>
  </si>
  <si>
    <t>PINTURA LÁTEX ACRÍLICA PREMIUM, APLICAÇÃO MANUAL EM TETO, DUAS DEMÃOS. AF_04/2023</t>
  </si>
  <si>
    <t>31</t>
  </si>
  <si>
    <t>PINTURAS E ACABAMENTOS - PISO - ESTACIONAMENTO</t>
  </si>
  <si>
    <t>31.1</t>
  </si>
  <si>
    <t>FNDE 406</t>
  </si>
  <si>
    <t>PINTURA DE PISO COM TINTA EPÓXI, COR AMARELO, APLICAÇÃO MANUAL, 2 DEMÃOS, INCLUSO PRIMER EPÓXI</t>
  </si>
  <si>
    <t>31.2</t>
  </si>
  <si>
    <t>FNDE 407</t>
  </si>
  <si>
    <t>PINTURA DE PISO COM TINTA EPÓXI, COR AZUL, APLICAÇÃO MANUAL, 2 DEMÃOS, INCLUSO PRIMER EPÓXI</t>
  </si>
  <si>
    <t>31.3</t>
  </si>
  <si>
    <t>FNDE 409</t>
  </si>
  <si>
    <t>PINTURA DE PISO COM TINTA EPÓXI, COR BRANCO, APLICAÇÃO MANUAL, 2 DEMÃOS, INCLUSO PRIMER EPÓXI</t>
  </si>
  <si>
    <t>32</t>
  </si>
  <si>
    <t>PINTURAS E ACABAMENTOS - PISO PLAYGROUND</t>
  </si>
  <si>
    <t>32.1</t>
  </si>
  <si>
    <t>32.2</t>
  </si>
  <si>
    <t>32.3</t>
  </si>
  <si>
    <t>32.4</t>
  </si>
  <si>
    <t>PINTURA DE PISO COM TINTA EPÓXI, COR CINZA, APLICAÇÃO MANUAL, 2 DEMÃOS, INCLUSO PRIMER EPÓXI</t>
  </si>
  <si>
    <t>32.5</t>
  </si>
  <si>
    <t>FNDE 410</t>
  </si>
  <si>
    <t>PINTURA DE PISO COM TINTA EPÓXI, COR LARANJA, APLICAÇÃO MANUAL, 2 DEMÃOS, INCLUSO PRIMER EPÓXI</t>
  </si>
  <si>
    <t>32.6</t>
  </si>
  <si>
    <t>FNDE 411</t>
  </si>
  <si>
    <t>PINTURA DE PISO COM TINTA EPÓXI, COR VERDE, APLICAÇÃO MANUAL, 2 DEMÃOS, INCLUSO PRIMER EPÓXI</t>
  </si>
  <si>
    <t>32.7</t>
  </si>
  <si>
    <t>FNDE 412</t>
  </si>
  <si>
    <t>PINTURA DE PISO COM TINTA EPÓXI, COR VERMELHO, APLICAÇÃO MANUAL, 2 DEMÃOS, INCLUSO PRIMER EPÓXI</t>
  </si>
  <si>
    <t>33</t>
  </si>
  <si>
    <t>INSTALAÇÕES DE ÁGUA FRIA - TUBULAÇÕES E CONEXÕES DE PVC RÍGIDO</t>
  </si>
  <si>
    <t>33.1</t>
  </si>
  <si>
    <t>89356</t>
  </si>
  <si>
    <t>TUBO, PVC, SOLDÁVEL, DE 25MM, INSTALADO EM RAMAL OU SUB-RAMAL DE ÁGUA - FORNECIMENTO E INSTALAÇÃO. AF_06/2022</t>
  </si>
  <si>
    <t>33.2</t>
  </si>
  <si>
    <t>103978</t>
  </si>
  <si>
    <t>TUBO, PVC, SOLDÁVEL, DE 40MM, INSTALADO EM RAMAL DE DISTRIBUIÇÃO DE ÁGUA - FORNECIMENTO E INSTALAÇÃO. AF_06/2022</t>
  </si>
  <si>
    <t>33.3</t>
  </si>
  <si>
    <t>103979</t>
  </si>
  <si>
    <t>TUBO, PVC, SOLDÁVEL, DE 50MM, INSTALADO EM RAMAL DE DISTRIBUIÇÃO DE ÁGUA - FORNECIMENTO E INSTALAÇÃO. AF_06/2022</t>
  </si>
  <si>
    <t>33.4</t>
  </si>
  <si>
    <t>89450</t>
  </si>
  <si>
    <t>TUBO, PVC, SOLDÁVEL, DE 60MM, INSTALADO EM PRUMADA DE ÁGUA - FORNECIMENTO E INSTALAÇÃO. AF_06/2022</t>
  </si>
  <si>
    <t>33.5</t>
  </si>
  <si>
    <t>89452</t>
  </si>
  <si>
    <t>TUBO, PVC, SOLDÁVEL, DE 85MM, INSTALADO EM PRUMADA DE ÁGUA - FORNECIMENTO E INSTALAÇÃO. AF_06/2022</t>
  </si>
  <si>
    <t>33.6</t>
  </si>
  <si>
    <t>FNDE 119</t>
  </si>
  <si>
    <t>TUBO DE DESCARGA, TIPO BENGALA, PARA LIGACAO CAIXA DE DESCARGA - EMBUTIR, PVC, 40 MM X 150 CM</t>
  </si>
  <si>
    <t>33.7</t>
  </si>
  <si>
    <t>89429</t>
  </si>
  <si>
    <t>ADAPTADOR CURTO COM BOLSA E ROSCA PARA REGISTRO, PVC, SOLDÁVEL, DN 25MM X 3/4 , INSTALADO EM RAMAL DE DISTRIBUIÇÃO DE ÁGUA - FORNECIMENTO E INSTALAÇÃO. AF_06/2022</t>
  </si>
  <si>
    <t>33.8</t>
  </si>
  <si>
    <t>94660</t>
  </si>
  <si>
    <t>ADAPTADOR CURTO COM BOLSA E ROSCA PARA REGISTRO, PVC, SOLDÁVEL, DN 40 MM X 1 1/4", INSTALADO EM RESERVAÇÃO PREDIAL DE ÁGUA - FORNECIMENTO E INSTALAÇÃO. AF_04/2024</t>
  </si>
  <si>
    <t>33.9</t>
  </si>
  <si>
    <t>104001</t>
  </si>
  <si>
    <t>ADAPTADOR CURTO COM BOLSA E ROSCA PARA REGISTRO, PVC, SOLDÁVEL, DN 50MM X 1.1/2", INSTALADO EM RAMAL DE DISTRIBUIÇÃO DE ÁGUA - FORNECIMENTO E INSTALAÇÃO. AF_06/2022</t>
  </si>
  <si>
    <t>33.10</t>
  </si>
  <si>
    <t>89616</t>
  </si>
  <si>
    <t>ADAPTADOR CURTO COM BOLSA E ROSCA PARA REGISTRO, PVC, SOLDÁVEL, DN 85MM X 3 , INSTALADO EM PRUMADA DE ÁGUA - FORNECIMENTO E INSTALAÇÃO. AF_06/2022</t>
  </si>
  <si>
    <t>33.11</t>
  </si>
  <si>
    <t>103959</t>
  </si>
  <si>
    <t>BUCHA DE REDUÇÃO, CURTA, PVC, SOLDÁVEL, DN 60 X 50 MM, INSTALADO EM PRUMADA DE ÁGUA - FORNECIMENTO E INSTALAÇÃO. AF_06/2022</t>
  </si>
  <si>
    <t>33.12</t>
  </si>
  <si>
    <t>103968</t>
  </si>
  <si>
    <t>BUCHA DE REDUÇÃO, LONGA, PVC, SOLDÁVEL, DN 60 X 25 MM, INSTALADO EM PRUMADA DE ÁGUA - FORNECIMENTO E INSTALAÇÃO. AF_06/2022</t>
  </si>
  <si>
    <t>33.13</t>
  </si>
  <si>
    <t>FNDE 413</t>
  </si>
  <si>
    <t>BUCHA DE REDUÇÃO, LONGA, PVC, SOLDÁVEL, DN 85 X 60 MM, INSTALADO EM PRUMADA DE ÁGUA - FORNECIMENTO E INSTALAÇÃO</t>
  </si>
  <si>
    <t>33.14</t>
  </si>
  <si>
    <t>104034</t>
  </si>
  <si>
    <t>COLAR DE TOMADA, PVC, COM TRAVAS, DE 110 MM X 1/2" OU 110 MM X 3/4", PARA LIGAÇÃO PREDIAL DE ÁGUA. AF_06/2022</t>
  </si>
  <si>
    <t>33.15</t>
  </si>
  <si>
    <t>103986</t>
  </si>
  <si>
    <t>CURVA 90 GRAUS, PVC, SOLDÁVEL, DN 50MM, INSTALADO EM RAMAL DE DISTRIBUIÇÃO DE ÁGUA - FORNECIMENTO E INSTALAÇÃO. AF_06/2022</t>
  </si>
  <si>
    <t>33.16</t>
  </si>
  <si>
    <t>89408</t>
  </si>
  <si>
    <t>JOELHO 90 GRAUS, PVC, SOLDÁVEL, DN 25MM, INSTALADO EM RAMAL DE DISTRIBUIÇÃO DE ÁGUA - FORNECIMENTO E INSTALAÇÃO. AF_06/2022</t>
  </si>
  <si>
    <t>33.17</t>
  </si>
  <si>
    <t>103980</t>
  </si>
  <si>
    <t>JOELHO 90 GRAUS, PVC, SOLDÁVEL, DN 40MM, INSTALADO EM RAMAL DE DISTRIBUIÇÃO DE ÁGUA - FORNECIMENTO E INSTALAÇÃO. AF_06/2022</t>
  </si>
  <si>
    <t>33.18</t>
  </si>
  <si>
    <t>103984</t>
  </si>
  <si>
    <t>JOELHO 90 GRAUS, PVC, SOLDÁVEL, DN 50MM, INSTALADO EM RAMAL DE DISTRIBUIÇÃO DE ÁGUA - FORNECIMENTO E INSTALAÇÃO. AF_06/2022</t>
  </si>
  <si>
    <t>33.19</t>
  </si>
  <si>
    <t>89505</t>
  </si>
  <si>
    <t>JOELHO 90 GRAUS, PVC, SOLDÁVEL, DN 60MM, INSTALADO EM PRUMADA DE ÁGUA - FORNECIMENTO E INSTALAÇÃO. AF_06/2022</t>
  </si>
  <si>
    <t>33.20</t>
  </si>
  <si>
    <t>89521</t>
  </si>
  <si>
    <t>JOELHO 90 GRAUS, PVC, SOLDÁVEL, DN 85MM, INSTALADO EM PRUMADA DE ÁGUA - FORNECIMENTO E INSTALAÇÃO. AF_06/2022</t>
  </si>
  <si>
    <t>33.21</t>
  </si>
  <si>
    <t>FNDE 415</t>
  </si>
  <si>
    <t>JOELHO 90 GRAUS, PVC, SOLDÁVEL, COM ROSCA, DN 25MM x 3/4 - FORNECIMENTO E INSTALAÇÃO. AF_06/2022</t>
  </si>
  <si>
    <t>33.22</t>
  </si>
  <si>
    <t>89409</t>
  </si>
  <si>
    <t>JOELHO 45 GRAUS, PVC, SOLDÁVEL, DN 25MM, INSTALADO EM RAMAL DE DISTRIBUIÇÃO DE ÁGUA - FORNECIMENTO E INSTALAÇÃO. AF_06/2022</t>
  </si>
  <si>
    <t>33.23</t>
  </si>
  <si>
    <t>103981</t>
  </si>
  <si>
    <t>JOELHO 45 GRAUS, PVC, SOLDÁVEL, DN 40MM, INSTALADO EM RAMAL DE DISTRIBUIÇÃO DE ÁGUA - FORNECIMENTO E INSTALAÇÃO. AF_06/2022</t>
  </si>
  <si>
    <t>33.24</t>
  </si>
  <si>
    <t>89366</t>
  </si>
  <si>
    <t>JOELHO 90 GRAUS COM BUCHA DE LATÃO, PVC, SOLDÁVEL, DN 25MM, X 3/4  INSTALADO EM RAMAL OU SUB-RAMAL DE ÁGUA - FORNECIMENTO E INSTALAÇÃO. AF_06/2022</t>
  </si>
  <si>
    <t>33.25</t>
  </si>
  <si>
    <t>90373</t>
  </si>
  <si>
    <t>JOELHO 90 GRAUS COM BUCHA DE LATÃO, PVC, SOLDÁVEL, DN 25MM, X 1/2  INSTALADO EM RAMAL OU SUB-RAMAL DE ÁGUA - FORNECIMENTO E INSTALAÇÃO. AF_06/2022</t>
  </si>
  <si>
    <t>33.26</t>
  </si>
  <si>
    <t>89424</t>
  </si>
  <si>
    <t>LUVA, PVC, SOLDÁVEL, DN 25MM, INSTALADO EM RAMAL DE DISTRIBUIÇÃO DE ÁGUA - FORNECIMENTO E INSTALAÇÃO. AF_06/2022</t>
  </si>
  <si>
    <t>33.27</t>
  </si>
  <si>
    <t>103995</t>
  </si>
  <si>
    <t>LUVA, PVC, SOLDÁVEL, DN 50MM, INSTALADO EM RAMAL DE DISTRIBUIÇÃO DE ÁGUA - FORNECIMENTO E INSTALAÇÃO. AF_06/2022</t>
  </si>
  <si>
    <t>33.28</t>
  </si>
  <si>
    <t>89597</t>
  </si>
  <si>
    <t>LUVA, PVC, SOLDÁVEL, DN 60MM, INSTALADO EM PRUMADA DE ÁGUA - FORNECIMENTO E INSTALAÇÃO. AF_06/2022</t>
  </si>
  <si>
    <t>33.29</t>
  </si>
  <si>
    <t>89385</t>
  </si>
  <si>
    <t>LUVA SOLDÁVEL E COM ROSCA, PVC, SOLDÁVEL, DN 25MM X 3/4 , INSTALADO EM RAMAL OU SUB-RAMAL DE ÁGUA - FORNECIMENTO E INSTALAÇÃO. AF_06/2022</t>
  </si>
  <si>
    <t>33.30</t>
  </si>
  <si>
    <t>89614</t>
  </si>
  <si>
    <t>LUVA, PVC, SOLDÁVEL, DN 85MM, INSTALADO EM PRUMADA DE ÁGUA - FORNECIMENTO E INSTALAÇÃO. AF_06/2022</t>
  </si>
  <si>
    <t>33.31</t>
  </si>
  <si>
    <t>89440</t>
  </si>
  <si>
    <t>TE, PVC, SOLDÁVEL, DN 25MM, INSTALADO EM RAMAL DE DISTRIBUIÇÃO DE ÁGUA - FORNECIMENTO E INSTALAÇÃO. AF_06/2022</t>
  </si>
  <si>
    <t>33.32</t>
  </si>
  <si>
    <t>104011</t>
  </si>
  <si>
    <t>TE, PVC, SOLDÁVEL, DN 40MM, INSTALADO EM RAMAL DE DISTRIBUIÇÃO DE ÁGUA - FORNECIMENTO E INSTALAÇÃO. AF_06/2022</t>
  </si>
  <si>
    <t>33.33</t>
  </si>
  <si>
    <t>104004</t>
  </si>
  <si>
    <t>TE, PVC, SOLDÁVEL, DN 50MM, INSTALADO EM RAMAL DE DISTRIBUIÇÃO DE ÁGUA - FORNECIMENTO E INSTALAÇÃO. AF_06/2022</t>
  </si>
  <si>
    <t>33.34</t>
  </si>
  <si>
    <t>89628</t>
  </si>
  <si>
    <t>TE, PVC, SOLDÁVEL, DN 60MM, INSTALADO EM PRUMADA DE ÁGUA - FORNECIMENTO E INSTALAÇÃO. AF_06/2022</t>
  </si>
  <si>
    <t>33.35</t>
  </si>
  <si>
    <t>89631</t>
  </si>
  <si>
    <t>TE, PVC, SOLDÁVEL, DN 85MM, INSTALADO EM PRUMADA DE ÁGUA - FORNECIMENTO E INSTALAÇÃO. AF_06/2022</t>
  </si>
  <si>
    <t>33.36</t>
  </si>
  <si>
    <t>89627</t>
  </si>
  <si>
    <t>TÊ DE REDUÇÃO, PVC, SOLDÁVEL, DN 50MM X 25MM, INSTALADO EM PRUMADA DE ÁGUA - FORNECIMENTO E INSTALAÇÃO. AF_06/2022</t>
  </si>
  <si>
    <t>33.37</t>
  </si>
  <si>
    <t>89632</t>
  </si>
  <si>
    <t>TE DE REDUÇÃO, PVC, SOLDÁVEL, DN 85MM X 60MM, INSTALADO EM PRUMADA DE ÁGUA - FORNECIMENTO E INSTALAÇÃO. AF_06/2022</t>
  </si>
  <si>
    <t>33.38</t>
  </si>
  <si>
    <t>89396</t>
  </si>
  <si>
    <t>TÊ COM BUCHA DE LATÃO NA BOLSA CENTRAL, PVC, SOLDÁVEL, DN 25MM X 1/2 , INSTALADO EM RAMAL OU SUB-RAMAL DE ÁGUA - FORNECIMENTO E INSTALAÇÃO. AF_06/2022</t>
  </si>
  <si>
    <t>34</t>
  </si>
  <si>
    <t>INSTALAÇÕES DE ÁGUA FRIA - TUBULAÇÕES E CONEXÕES - METAIS</t>
  </si>
  <si>
    <t>34.1</t>
  </si>
  <si>
    <t>94500</t>
  </si>
  <si>
    <t>REGISTRO DE GAVETA BRUTO, LATÃO, ROSCÁVEL, 3" - FORNECIMENTO E INSTALAÇÃO. AF_08/2021</t>
  </si>
  <si>
    <t>34.2</t>
  </si>
  <si>
    <t>94794</t>
  </si>
  <si>
    <t>REGISTRO DE GAVETA BRUTO, LATÃO, ROSCÁVEL, 1 1/2", COM ACABAMENTO E CANOPLA CROMADOS - FORNECIMENTO E INSTALAÇÃO. AF_08/2021</t>
  </si>
  <si>
    <t>34.3</t>
  </si>
  <si>
    <t>89987</t>
  </si>
  <si>
    <t>REGISTRO DE GAVETA BRUTO, LATÃO, ROSCÁVEL, 3/4", COM ACABAMENTO E CANOPLA CROMADOS - FORNECIMENTO E INSTALAÇÃO. AF_08/2021</t>
  </si>
  <si>
    <t>34.4</t>
  </si>
  <si>
    <t>89985</t>
  </si>
  <si>
    <t>REGISTRO DE PRESSÃO BRUTO, LATÃO, ROSCÁVEL, 3/4", COM ACABAMENTO E CANOPLA CROMADOS - FORNECIMENTO E INSTALAÇÃO. AF_08/2021</t>
  </si>
  <si>
    <t>34.5</t>
  </si>
  <si>
    <t>103042</t>
  </si>
  <si>
    <t>REGISTRO DE ESFERA, PVC, ROSCÁVEL, COM BORBOLETA, 3/4" - FORNECIMENTO E INSTALAÇÃO. AF_08/2021</t>
  </si>
  <si>
    <t>34.6</t>
  </si>
  <si>
    <t>90371</t>
  </si>
  <si>
    <t>REGISTRO DE ESFERA, PVC, ROSCÁVEL, COM VOLANTE, 3/4" - FORNECIMENTO E INSTALAÇÃO. AF_08/2021</t>
  </si>
  <si>
    <t>34.7</t>
  </si>
  <si>
    <t>94496</t>
  </si>
  <si>
    <t>REGISTRO DE GAVETA BRUTO, LATÃO, ROSCÁVEL, 1 1/4" - FORNECIMENTO E INSTALAÇÃO. AF_08/2021</t>
  </si>
  <si>
    <t>34.8</t>
  </si>
  <si>
    <t>FNDE 215</t>
  </si>
  <si>
    <t>VÁLVULA DE DESCARGA METÁLICA, DUPLO ACIONAMENTO ECO, BASE 1 1/2", ACABAMENTO METALICO CROMADO - FORNECIMENTO E INSTALAÇÃO</t>
  </si>
  <si>
    <t>35</t>
  </si>
  <si>
    <t>INSTALAÇÕES DE ÁGUA FRIA - RESERVATÓRIO 30.000 L</t>
  </si>
  <si>
    <t>35.1</t>
  </si>
  <si>
    <t>FNDE 471</t>
  </si>
  <si>
    <t>RESERVATÓRIO METÁLICO CILINDRICO CAP. 30.000 LITROS, COM GUARDA-CORPO, ESCADA E PINTURA</t>
  </si>
  <si>
    <t>36</t>
  </si>
  <si>
    <t>INSTALAÇÕES DE ÁGUAS PLUVIAIS - TUBULAÇÕES E CONEXÕES DE PVC</t>
  </si>
  <si>
    <t>36.1</t>
  </si>
  <si>
    <t>89578</t>
  </si>
  <si>
    <t>TUBO PVC, SÉRIE R, ÁGUA PLUVIAL, DN 100 MM, FORNECIDO E INSTALADO EM CONDUTORES VERTICAIS DE ÁGUAS PLUVIAIS. AF_06/2022</t>
  </si>
  <si>
    <t>36.2</t>
  </si>
  <si>
    <t>89580</t>
  </si>
  <si>
    <t>TUBO PVC, SÉRIE R, ÁGUA PLUVIAL, DN 150 MM, FORNECIDO E INSTALADO EM CONDUTORES VERTICAIS DE ÁGUAS PLUVIAIS. AF_06/2022</t>
  </si>
  <si>
    <t>36.3</t>
  </si>
  <si>
    <t>90702</t>
  </si>
  <si>
    <t>TUBO DE PVC CORRUGADO DE DUPLA PAREDE PARA REDE COLETORA DE ESGOTO, DN 200 MM, JUNTA ELÁSTICA - FORNECIMENTO E ASSENTAMENTO. AF_01/2021</t>
  </si>
  <si>
    <t>36.4</t>
  </si>
  <si>
    <t>90703</t>
  </si>
  <si>
    <t>TUBO DE PVC CORRUGADO DE DUPLA PAREDE PARA REDE COLETORA DE ESGOTO, DN 250 MM, JUNTA ELÁSTICA - FORNECIMENTO E ASSENTAMENTO. AF_01/2021</t>
  </si>
  <si>
    <t>36.5</t>
  </si>
  <si>
    <t>89509</t>
  </si>
  <si>
    <t>TUBO PVC, SÉRIE R, ÁGUA PLUVIAL, DN 50 MM, FORNECIDO E INSTALADO EM RAMAL DE ENCAMINHAMENTO. AF_06/2022</t>
  </si>
  <si>
    <t>36.6</t>
  </si>
  <si>
    <t>89571</t>
  </si>
  <si>
    <t>TÊ, PVC, SERIE R, ÁGUA PLUVIAL, DN 100 X 100 MM, JUNTA ELÁSTICA, FORNECIDO E INSTALADO EM RAMAL DE ENCAMINHAMENTO. AF_06/2022</t>
  </si>
  <si>
    <t>36.7</t>
  </si>
  <si>
    <t>104178</t>
  </si>
  <si>
    <t>CAP, PVC, SERIE R, ÁGUA PLUVIAL, DN 100 MM, JUNTA ELÁSTICA, FORNECIDO E INSTALADO EM RAMAL DE ENCAMINHAMENTO. AF_06/2022</t>
  </si>
  <si>
    <t>36.8</t>
  </si>
  <si>
    <t>FNDE 30</t>
  </si>
  <si>
    <t>CURVA 45 GRAUS, PVC, SERIE R, ÁGUA PLUVIAL, DN 200 MM, VINILFORT, JUNTA ELÁSTICA, FORNECIDO E INSTALADO EM RAMAL DE ENCAMINHAMENTO</t>
  </si>
  <si>
    <t>36.9</t>
  </si>
  <si>
    <t>89585</t>
  </si>
  <si>
    <t>JOELHO 45 GRAUS, PVC, SERIE R, ÁGUA PLUVIAL, DN 100 MM, JUNTA ELÁSTICA, FORNECIDO E INSTALADO EM CONDUTORES VERTICAIS DE ÁGUAS PLUVIAIS. AF_06/2022</t>
  </si>
  <si>
    <t>36.10</t>
  </si>
  <si>
    <t>89520</t>
  </si>
  <si>
    <t>JOELHO 45 GRAUS, PVC, SERIE R, ÁGUA PLUVIAL, DN 50 MM, JUNTA ELÁSTICA, FORNECIDO E INSTALADO EM RAMAL DE ENCAMINHAMENTO. AF_06/2022</t>
  </si>
  <si>
    <t>36.11</t>
  </si>
  <si>
    <t>89584</t>
  </si>
  <si>
    <t>JOELHO 90 GRAUS, PVC, SERIE R, ÁGUA PLUVIAL, DN 100 MM, JUNTA ELÁSTICA, FORNECIDO E INSTALADO EM CONDUTORES VERTICAIS DE ÁGUAS PLUVIAIS. AF_06/2022</t>
  </si>
  <si>
    <t>36.12</t>
  </si>
  <si>
    <t>104345</t>
  </si>
  <si>
    <t>JUNÇÃO DE REDUÇÃO INVERTIDA, PVC, SÉRIE NORMAL, ESGOTO PREDIAL, DN 100 X 50 MM, JUNTA ELÁSTICA, FORNECIDO E INSTALADO EM RAMAL DE DESCARGA OU RAMAL DE ESGOTO SANITÁRIO. AF_08/2022</t>
  </si>
  <si>
    <t>36.13</t>
  </si>
  <si>
    <t>FNDE 416</t>
  </si>
  <si>
    <t>JUNÇÃO SIMPLES, PVC, SERIE R, ÁGUA PLUVIAL, DN 100 X 50 MM, JUNTA ELÁSTICA, FORNECIDO E INSTALADO EM CONDUTORES VERTICAIS DE ÁGUAS PLUVIAIS</t>
  </si>
  <si>
    <t>36.14</t>
  </si>
  <si>
    <t>FNDE 421</t>
  </si>
  <si>
    <t>JUNÇÃO SIMPLES, PVC, SERIE R, ÁGUA PLUVIAL, DN 150 X 75 MM, JUNTA ELÁSTICA, FORNECIDO E INSTALADO EM CONDUTORES VERTICAIS DE ÁGUAS PLUVIAIS</t>
  </si>
  <si>
    <t>36.15</t>
  </si>
  <si>
    <t>89549</t>
  </si>
  <si>
    <t>REDUÇÃO EXCÊNTRICA, PVC, SERIE R, ÁGUA PLUVIAL, DN 75 X 50 MM, JUNTA ELÁSTICA, FORNECIDO E INSTALADO EM RAMAL DE ENCAMINHAMENTO. AF_06/2022</t>
  </si>
  <si>
    <t>37</t>
  </si>
  <si>
    <t>INSTALAÇÕES DE ÁGUAS PLUVIAIS  - ACESSÓRIOS</t>
  </si>
  <si>
    <t>37.1</t>
  </si>
  <si>
    <t>99253</t>
  </si>
  <si>
    <t>CAIXA ENTERRADA HIDRÁULICA RETANGULAR EM ALVENARIA COM TIJOLOS CERÂMICOS MACIÇOS, DIMENSÕES INTERNAS: 0,6X0,6X0,6 M PARA REDE DE DRENAGEM. AF_12/2020</t>
  </si>
  <si>
    <t>37.2</t>
  </si>
  <si>
    <t>89482</t>
  </si>
  <si>
    <t>CAIXA SIFONADA, PVC, DN 100 X 100 X 50 MM, FORNECIDA E INSTALADA EM RAMAIS DE ENCAMINHAMENTO DE ÁGUA PLUVIAL. AF_06/2022</t>
  </si>
  <si>
    <t>38</t>
  </si>
  <si>
    <t>INSTALAÇÕES DE ÁGUAS PLUVIAIS - SISTEMA DE REUSO DE ÁGUA</t>
  </si>
  <si>
    <t>38.1</t>
  </si>
  <si>
    <t>FNDE 78</t>
  </si>
  <si>
    <t>CISTERNA VERTICAL - RESERVATÓRIO ÁGUA DA CHUVA - 300 Litros</t>
  </si>
  <si>
    <t>38.2</t>
  </si>
  <si>
    <t>FNDE 79</t>
  </si>
  <si>
    <t>SMART FILTRO</t>
  </si>
  <si>
    <t>39</t>
  </si>
  <si>
    <t>INSTALAÇÕES DE ESGOTO SANITÁRIO - TUBULAÇÕES E CONEXÕES</t>
  </si>
  <si>
    <t>39.1</t>
  </si>
  <si>
    <t>89711</t>
  </si>
  <si>
    <t>TUBO PVC, SERIE NORMAL, ESGOTO PREDIAL, DN 40 MM, FORNECIDO E INSTALADO EM RAMAL DE DESCARGA OU RAMAL DE ESGOTO SANITÁRIO. AF_08/2022</t>
  </si>
  <si>
    <t>39.2</t>
  </si>
  <si>
    <t>89712</t>
  </si>
  <si>
    <t>TUBO PVC, SERIE NORMAL, ESGOTO PREDIAL, DN 50 MM, FORNECIDO E INSTALADO EM RAMAL DE DESCARGA OU RAMAL DE ESGOTO SANITÁRIO. AF_08/2022</t>
  </si>
  <si>
    <t>39.3</t>
  </si>
  <si>
    <t>89713</t>
  </si>
  <si>
    <t>TUBO PVC, SERIE NORMAL, ESGOTO PREDIAL, DN 75 MM, FORNECIDO E INSTALADO EM RAMAL DE DESCARGA OU RAMAL DE ESGOTO SANITÁRIO. AF_08/2022</t>
  </si>
  <si>
    <t>39.4</t>
  </si>
  <si>
    <t>89714</t>
  </si>
  <si>
    <t>TUBO PVC, SERIE NORMAL, ESGOTO PREDIAL, DN 100 MM, FORNECIDO E INSTALADO EM RAMAL DE DESCARGA OU RAMAL DE ESGOTO SANITÁRIO. AF_08/2022</t>
  </si>
  <si>
    <t>39.5</t>
  </si>
  <si>
    <t>89849</t>
  </si>
  <si>
    <t>TUBO PVC, SERIE NORMAL, ESGOTO PREDIAL, DN 150 MM, FORNECIDO E INSTALADO EM SUBCOLETOR AÉREO DE ESGOTO SANITÁRIO. AF_08/2022</t>
  </si>
  <si>
    <t>39.6</t>
  </si>
  <si>
    <t>104341</t>
  </si>
  <si>
    <t>BUCHA DE REDUÇÃO LONGA, PVC, SÉRIE NORMAL, ESGOTO PREDIAL, DN 50 X 40 MM, JUNTA SOLDÁVEL E ELÁSTICA, FORNECIDO E INSTALADO EM RAMAL DE DESCARGA OU RAMAL DE ESGOTO SANITÁRIO. AF_08/2022</t>
  </si>
  <si>
    <t>39.7</t>
  </si>
  <si>
    <t>89728</t>
  </si>
  <si>
    <t>CURVA CURTA 90 GRAUS, PVC, SERIE NORMAL, ESGOTO PREDIAL, DN 40 MM, JUNTA SOLDÁVEL, FORNECIDO E INSTALADO EM RAMAL DE DESCARGA OU RAMAL DE ESGOTO SANITÁRIO. AF_08/2022</t>
  </si>
  <si>
    <t>39.8</t>
  </si>
  <si>
    <t>89803</t>
  </si>
  <si>
    <t>CURVA CURTA 90 GRAUS, PVC, SERIE NORMAL, ESGOTO PREDIAL, DN 50 MM, JUNTA ELÁSTICA, FORNECIDO E INSTALADO EM PRUMADA DE ESGOTO SANITÁRIO OU VENTILAÇÃO. AF_08/2022</t>
  </si>
  <si>
    <t>39.9</t>
  </si>
  <si>
    <t>89748</t>
  </si>
  <si>
    <t>CURVA CURTA 90 GRAUS, PVC, SERIE NORMAL, ESGOTO PREDIAL, DN 100 MM, JUNTA ELÁSTICA, FORNECIDO E INSTALADO EM RAMAL DE DESCARGA OU RAMAL DE ESGOTO SANITÁRIO. AF_08/2022</t>
  </si>
  <si>
    <t>39.10</t>
  </si>
  <si>
    <t>FNDE 417</t>
  </si>
  <si>
    <t>CURVA LONGA 45 GRAUS, PVC, SERIE NORMAL, ESGOTO PREDIAL, DN 75 MM, JUNTA ELÁSTICA, FORNECIDO E INSTALADO EM PRUMADA DE ESGOTO SANITÁRIO OU VENTILAÇÃO</t>
  </si>
  <si>
    <t>39.11</t>
  </si>
  <si>
    <t>104063</t>
  </si>
  <si>
    <t>CURVA LONGA, 45 GRAUS, PVC OCRE, JUNTA ELÁSTICA, DN 100 MM, PARA COLETOR PREDIAL DE ESGOTO. AF_06/2022</t>
  </si>
  <si>
    <t>39.12</t>
  </si>
  <si>
    <t>FNDE 420</t>
  </si>
  <si>
    <t>CURVA CURTA 45 GRAUS, PVC, SERIE NORMAL, ESGOTO PREDIAL, DN 100 MM, JUNTA ELÁSTICA, FORNECIDO E INSTALADO EM RAMAL DE DESCARGA OU RAMAL DE ESGOTO SANITÁRIO.</t>
  </si>
  <si>
    <t>39.13</t>
  </si>
  <si>
    <t>89726</t>
  </si>
  <si>
    <t>JOELHO 45 GRAUS, PVC, SERIE NORMAL, ESGOTO PREDIAL, DN 40 MM, JUNTA SOLDÁVEL, FORNECIDO E INSTALADO EM RAMAL DE DESCARGA OU RAMAL DE ESGOTO SANITÁRIO. AF_08/2022</t>
  </si>
  <si>
    <t>39.14</t>
  </si>
  <si>
    <t>89732</t>
  </si>
  <si>
    <t>JOELHO 45 GRAUS, PVC, SERIE NORMAL, ESGOTO PREDIAL, DN 50 MM, JUNTA ELÁSTICA, FORNECIDO E INSTALADO EM RAMAL DE DESCARGA OU RAMAL DE ESGOTO SANITÁRIO. AF_08/2022</t>
  </si>
  <si>
    <t>39.15</t>
  </si>
  <si>
    <t>89739</t>
  </si>
  <si>
    <t>JOELHO 45 GRAUS, PVC, SERIE NORMAL, ESGOTO PREDIAL, DN 75 MM, JUNTA ELÁSTICA, FORNECIDO E INSTALADO EM RAMAL DE DESCARGA OU RAMAL DE ESGOTO SANITÁRIO. AF_08/2022</t>
  </si>
  <si>
    <t>39.16</t>
  </si>
  <si>
    <t>89746</t>
  </si>
  <si>
    <t>JOELHO 45 GRAUS, PVC, SERIE NORMAL, ESGOTO PREDIAL, DN 100 MM, JUNTA ELÁSTICA, FORNECIDO E INSTALADO EM RAMAL DE DESCARGA OU RAMAL DE ESGOTO SANITÁRIO. AF_08/2022</t>
  </si>
  <si>
    <t>39.17</t>
  </si>
  <si>
    <t>89855</t>
  </si>
  <si>
    <t>JOELHO 45 GRAUS, PVC, SERIE NORMAL, ESGOTO PREDIAL, DN 150 MM, JUNTA ELÁSTICA, FORNECIDO E INSTALADO EM SUBCOLETOR AÉREO DE ESGOTO SANITÁRIO. AF_08/2022</t>
  </si>
  <si>
    <t>39.18</t>
  </si>
  <si>
    <t>89724</t>
  </si>
  <si>
    <t>JOELHO 90 GRAUS, PVC, SERIE NORMAL, ESGOTO PREDIAL, DN 40 MM, JUNTA SOLDÁVEL, FORNECIDO E INSTALADO EM RAMAL DE DESCARGA OU RAMAL DE ESGOTO SANITÁRIO. AF_08/2022</t>
  </si>
  <si>
    <t>39.19</t>
  </si>
  <si>
    <t>89731</t>
  </si>
  <si>
    <t>JOELHO 90 GRAUS, PVC, SERIE NORMAL, ESGOTO PREDIAL, DN 50 MM, JUNTA ELÁSTICA, FORNECIDO E INSTALADO EM RAMAL DE DESCARGA OU RAMAL DE ESGOTO SANITÁRIO. AF_08/2022</t>
  </si>
  <si>
    <t>39.20</t>
  </si>
  <si>
    <t>89744</t>
  </si>
  <si>
    <t>JOELHO 90 GRAUS, PVC, SERIE NORMAL, ESGOTO PREDIAL, DN 100 MM, JUNTA ELÁSTICA, FORNECIDO E INSTALADO EM RAMAL DE DESCARGA OU RAMAL DE ESGOTO SANITÁRIO. AF_08/2022</t>
  </si>
  <si>
    <t>39.21</t>
  </si>
  <si>
    <t>89834</t>
  </si>
  <si>
    <t>JUNÇÃO SIMPLES, PVC, SERIE NORMAL, ESGOTO PREDIAL, DN 100 X 100 MM, JUNTA ELÁSTICA, FORNECIDO E INSTALADO EM PRUMADA DE ESGOTO SANITÁRIO OU VENTILAÇÃO. AF_08/2022</t>
  </si>
  <si>
    <t>39.22</t>
  </si>
  <si>
    <t>89827</t>
  </si>
  <si>
    <t>JUNÇÃO SIMPLES, PVC, SERIE NORMAL, ESGOTO PREDIAL, DN 50 X 50 MM, JUNTA ELÁSTICA, FORNECIDO E INSTALADO EM PRUMADA DE ESGOTO SANITÁRIO OU VENTILAÇÃO. AF_08/2022</t>
  </si>
  <si>
    <t>39.23</t>
  </si>
  <si>
    <t>89783</t>
  </si>
  <si>
    <t>JUNÇÃO SIMPLES, PVC, SERIE NORMAL, ESGOTO PREDIAL, DN 40 MM, JUNTA SOLDÁVEL, FORNECIDO E INSTALADO EM RAMAL DE DESCARGA OU RAMAL DE ESGOTO SANITÁRIO. AF_08/2022</t>
  </si>
  <si>
    <t>39.24</t>
  </si>
  <si>
    <t>89569</t>
  </si>
  <si>
    <t>JUNÇÃO SIMPLES, PVC, SERIE R, ÁGUA PLUVIAL, DN 100 X 75 MM, JUNTA ELÁSTICA, FORNECIDO E INSTALADO EM RAMAL DE ENCAMINHAMENTO. AF_06/2022</t>
  </si>
  <si>
    <t>39.25</t>
  </si>
  <si>
    <t>FNDE 418</t>
  </si>
  <si>
    <t>JUNÇÃO SIMPLES, PVC, SERIE R, ÁGUA PLUVIAL, DN 100 x 50 MM, JUNTA ELÁSTICA, FORNECIDO E INSTALADO EM RAMAL DE ENCAMINHAMENTO</t>
  </si>
  <si>
    <t>39.26</t>
  </si>
  <si>
    <t>FNDE 419</t>
  </si>
  <si>
    <t>JUNÇÃO SIMPLES, PVC, SERIE R, ÁGUA PLUVIAL, DN 75 x 50 MM, JUNTA ELÁSTICA, FORNECIDO E INSTALADO EM RAMAL DE ENCAMINHAMENTO</t>
  </si>
  <si>
    <t>39.27</t>
  </si>
  <si>
    <t>40</t>
  </si>
  <si>
    <t>INSTALAÇÕES DE ESGOTO SANITÁRIO - ACESSÓRIOS</t>
  </si>
  <si>
    <t>40.1</t>
  </si>
  <si>
    <t>40.2</t>
  </si>
  <si>
    <t>104328</t>
  </si>
  <si>
    <t>CAIXA SIFONADA, COM GRELHA QUADRADA, PVC, DN 150 X 150 X 50 MM, JUNTA SOLDÁVEL, FORNECIDA E INSTALADA EM RAMAL DE DESCARGA OU EM RAMAL DE ESGOTO SANITÁRIO. AF_08/2022</t>
  </si>
  <si>
    <t>40.3</t>
  </si>
  <si>
    <t>89708</t>
  </si>
  <si>
    <t>CAIXA SIFONADA, PVC, DN 150 X 185 X 75 MM, JUNTA ELÁSTICA, FORNECIDA E INSTALADA EM RAMAL DE DESCARGA OU EM RAMAL DE ESGOTO SANITÁRIO. AF_08/2022</t>
  </si>
  <si>
    <t>40.4</t>
  </si>
  <si>
    <t>89495</t>
  </si>
  <si>
    <t>RALO SIFONADO, PVC, DN 100 X 40 MM, JUNTA SOLDÁVEL, FORNECIDO E INSTALADO EM RAMAIS DE ENCAMINHAMENTO DE ÁGUA PLUVIAL. AF_06/2022</t>
  </si>
  <si>
    <t>40.5</t>
  </si>
  <si>
    <t>98107</t>
  </si>
  <si>
    <t>CAIXA DE GORDURA SIMPLES (CAPACIDADE: 36 L), RETANGULAR, EM ALVENARIA COM BLOCOS DE CONCRETO, DIMENSÕES INTERNAS = 0,2X0,4 M, ALTURA INTERNA = 0,8 M. AF_12/2020</t>
  </si>
  <si>
    <t>41</t>
  </si>
  <si>
    <t>INSTALAÇÕES DE ESGOTO SANITÁRIO - UNIDADE DE TRATAMENTO</t>
  </si>
  <si>
    <t>41.1</t>
  </si>
  <si>
    <t>98087</t>
  </si>
  <si>
    <t>TANQUE SÉPTICO RETANGULAR, EM ALVENARIA COM BLOCOS DE CONCRETO, DIMENSÕES INTERNAS: 1,6 X 4,6 X H=2,4 M, VOLUME ÚTIL: 14720 L (PARA 105 CONTRIBUINTES). AF_12/2020</t>
  </si>
  <si>
    <t>41.2</t>
  </si>
  <si>
    <t>98065</t>
  </si>
  <si>
    <t>SUMIDOURO CIRCULAR, EM CONCRETO PRÉ-MOLDADO, DIÂMETRO INTERNO = 2,88 M, ALTURA INTERNA = 3,0 M, ÁREA DE INFILTRAÇÃO: 31,4 M² (PARA 12 CONTRIBUINTES). AF_12/2020_PA</t>
  </si>
  <si>
    <t>41.3</t>
  </si>
  <si>
    <t>98090</t>
  </si>
  <si>
    <t>FILTRO ANAERÓBIO RETANGULAR, EM ALVENARIA COM BLOCOS DE CONCRETO, DIMENSÕES INTERNAS: 1,4 X 3,0 X H=1,67 M, VOLUME ÚTIL: 5040 L (PARA 32 CONTRIBUINTES). AF_12/2020</t>
  </si>
  <si>
    <t>42</t>
  </si>
  <si>
    <t>INSTALAÇÕES DE ESGOTO SANITÁRIO - VENTILAÇÃO</t>
  </si>
  <si>
    <t>42.1</t>
  </si>
  <si>
    <t>42.2</t>
  </si>
  <si>
    <t>89801</t>
  </si>
  <si>
    <t>JOELHO 90 GRAUS, PVC, SERIE NORMAL, ESGOTO PREDIAL, DN 50 MM, JUNTA ELÁSTICA, FORNECIDO E INSTALADO EM PRUMADA DE ESGOTO SANITÁRIO OU VENTILAÇÃO. AF_08/2022</t>
  </si>
  <si>
    <t>42.3</t>
  </si>
  <si>
    <t>89805</t>
  </si>
  <si>
    <t>JOELHO 90 GRAUS, PVC, SERIE NORMAL, ESGOTO PREDIAL, DN 75 MM, JUNTA ELÁSTICA, FORNECIDO E INSTALADO EM PRUMADA DE ESGOTO SANITÁRIO OU VENTILAÇÃO. AF_08/2022</t>
  </si>
  <si>
    <t>42.4</t>
  </si>
  <si>
    <t>42.5</t>
  </si>
  <si>
    <t>89813</t>
  </si>
  <si>
    <t>LUVA SIMPLES, PVC, SERIE NORMAL, ESGOTO PREDIAL, DN 50 MM, JUNTA ELÁSTICA, FORNECIDO E INSTALADO EM PRUMADA DE ESGOTO SANITÁRIO OU VENTILAÇÃO. AF_08/2022</t>
  </si>
  <si>
    <t>42.6</t>
  </si>
  <si>
    <t>104348</t>
  </si>
  <si>
    <t>TERMINAL DE VENTILAÇÃO, PVC, SÉRIE NORMAL, ESGOTO PREDIAL, DN 50 MM, JUNTA SOLDÁVEL, FORNECIDO E INSTALADO EM PRUMADA DE ESGOTO SANITÁRIO OU VENTILAÇÃO. AF_08/2022</t>
  </si>
  <si>
    <t>42.7</t>
  </si>
  <si>
    <t>42.8</t>
  </si>
  <si>
    <t>89696</t>
  </si>
  <si>
    <t>TÊ, PVC, SERIE R, ÁGUA PLUVIAL, DN 100 X 75 MM, JUNTA ELÁSTICA, FORNECIDO E INSTALADO EM CONDUTORES VERTICAIS DE ÁGUAS PLUVIAIS. AF_06/2022</t>
  </si>
  <si>
    <t>42.9</t>
  </si>
  <si>
    <t>104352</t>
  </si>
  <si>
    <t>TE, PVC, SÉRIE NORMAL, ESGOTO PREDIAL, DN 100 X 50 MM, JUNTA ELÁSTICA, FORNECIDO E INSTALADO EM PRUMADA DE ESGOTO SANITÁRIO OU VENTILAÇÃO. AF_08/2022</t>
  </si>
  <si>
    <t>42.10</t>
  </si>
  <si>
    <t>89825</t>
  </si>
  <si>
    <t>TE, PVC, SERIE NORMAL, ESGOTO PREDIAL, DN 50 X 50 MM, JUNTA ELÁSTICA, FORNECIDO E INSTALADO EM PRUMADA DE ESGOTO SANITÁRIO OU VENTILAÇÃO. AF_08/2022</t>
  </si>
  <si>
    <t>42.11</t>
  </si>
  <si>
    <t>89630</t>
  </si>
  <si>
    <t>TE DE REDUÇÃO, PVC, SOLDÁVEL, DN 75MM X 50MM, INSTALADO EM PRUMADA DE ÁGUA - FORNECIMENTO E INSTALAÇÃO. AF_06/2022</t>
  </si>
  <si>
    <t>43</t>
  </si>
  <si>
    <t>LOUÇAS, ACESSÓRIOS E METAIS</t>
  </si>
  <si>
    <t>43.1</t>
  </si>
  <si>
    <t>95470</t>
  </si>
  <si>
    <t>VASO SANITARIO SIFONADO CONVENCIONAL COM LOUÇA BRANCA, INCLUSO CONJUNTO DE LIGAÇÃO PARA BACIA SANITÁRIA AJUSTÁVEL - FORNECIMENTO E INSTALAÇÃO. AF_01/2020</t>
  </si>
  <si>
    <t>43.2</t>
  </si>
  <si>
    <t>100848</t>
  </si>
  <si>
    <t>VASO SANITÁRIO INFANTIL LOUÇA BRANCA - FORNECIMENTO E INSTALACAO. AF_01/2020</t>
  </si>
  <si>
    <t>43.3</t>
  </si>
  <si>
    <t>100849</t>
  </si>
  <si>
    <t>ASSENTO SANITÁRIO CONVENCIONAL - FORNECIMENTO E INSTALACAO. AF_01/2020</t>
  </si>
  <si>
    <t>43.4</t>
  </si>
  <si>
    <t>100851</t>
  </si>
  <si>
    <t>ASSENTO SANITÁRIO INFANTIL - FORNECIMENTO E INSTALACAO. AF_01/2020</t>
  </si>
  <si>
    <t>43.5</t>
  </si>
  <si>
    <t>FNDE 11</t>
  </si>
  <si>
    <t>BANHEIRA PLÁSTICA RÍGIDA, 77x45x20cm DE EMBUTIR, CONFORME DETALHE DE PROJETO</t>
  </si>
  <si>
    <t>43.6</t>
  </si>
  <si>
    <t>FNDE 219</t>
  </si>
  <si>
    <t>LAVATÓRIO DE CANTO, LOUÇA BRANCA SUSPENSO, 29,5 X 39CM OU EQUIVALENTE, PADRÃO POPULAR - FORNECIMENTO E INSTALAÇÃO</t>
  </si>
  <si>
    <t>43.7</t>
  </si>
  <si>
    <t>86901</t>
  </si>
  <si>
    <t>CUBA DE EMBUTIR OVAL EM LOUÇA BRANCA, 35 X 50CM OU EQUIVALENTE - FORNECIMENTO E INSTALAÇÃO. AF_01/2020</t>
  </si>
  <si>
    <t>43.8</t>
  </si>
  <si>
    <t>86902</t>
  </si>
  <si>
    <t>LAVATÓRIO LOUÇA BRANCA COM COLUNA, *44 X 35,5* CM, PADRÃO POPULAR - FORNECIMENTO E INSTALAÇÃO. AF_01/2020</t>
  </si>
  <si>
    <t>43.9</t>
  </si>
  <si>
    <t>86872</t>
  </si>
  <si>
    <t>TANQUE DE LOUÇA BRANCA COM COLUNA, 30L OU EQUIVALENTE - FORNECIMENTO E INSTALAÇÃO. AF_01/2020</t>
  </si>
  <si>
    <t>43.10</t>
  </si>
  <si>
    <t>86900</t>
  </si>
  <si>
    <t>CUBA DE EMBUTIR RETANGULAR DE AÇO INOXIDÁVEL, 46 X 30 X 12 CM - FORNECIMENTO E INSTALAÇÃO. AF_01/2020</t>
  </si>
  <si>
    <t>43.11</t>
  </si>
  <si>
    <t>FNDE 217</t>
  </si>
  <si>
    <t>CUBA DE EMBUTIR RETANGULAR DE AÇO INOXIDÁVEL, 50 X 40 X 20 CM - FORNECIMENTO E INSTALAÇÃO</t>
  </si>
  <si>
    <t>43.12</t>
  </si>
  <si>
    <t>100852</t>
  </si>
  <si>
    <t>CUBA DE EMBUTIR RETANGULAR DE AÇO INOXIDÁVEL, 56 X 33 X 12 CM - FORNECIMENTO E INSTALAÇÃO. AF_01/2020</t>
  </si>
  <si>
    <t>43.13</t>
  </si>
  <si>
    <t>86877</t>
  </si>
  <si>
    <t>VÁLVULA EM METAL CROMADO 1.1/2" X 1.1/2" PARA TANQUE OU LAVATÓRIO, COM OU SEM LADRÃO - FORNECIMENTO E INSTALAÇÃO. AF_01/2020</t>
  </si>
  <si>
    <t>43.14</t>
  </si>
  <si>
    <t>86878</t>
  </si>
  <si>
    <t>VÁLVULA EM METAL CROMADO TIPO AMERICANA 3.1/2" X 1.1/2" PARA PIA - FORNECIMENTO E INSTALAÇÃO. AF_01/2020</t>
  </si>
  <si>
    <t>43.15</t>
  </si>
  <si>
    <t>86883</t>
  </si>
  <si>
    <t>SIFÃO DO TIPO FLEXÍVEL EM PVC 1  X 1.1/2  - FORNECIMENTO E INSTALAÇÃO. AF_01/2020</t>
  </si>
  <si>
    <t>43.16</t>
  </si>
  <si>
    <t>86882</t>
  </si>
  <si>
    <t>SIFÃO DO TIPO GARRAFA/COPO EM PVC 1.1/4  X 1.1/2" - FORNECIMENTO E INSTALAÇÃO. AF_01/2020</t>
  </si>
  <si>
    <t>43.17</t>
  </si>
  <si>
    <t>FNDE 224</t>
  </si>
  <si>
    <t>TORNEIRA CROMADA DE MESA, 1/2 OU 3/4 , PARA LAVATÓRIO, COM TEMPORIZADOR - FORNECIMENTO E INSTALAÇÃO.</t>
  </si>
  <si>
    <t>43.18</t>
  </si>
  <si>
    <t>86911</t>
  </si>
  <si>
    <t>TORNEIRA CROMADA LONGA, DE PAREDE, 1/2" OU 3/4", PARA PIA DE COZINHA, PADRÃO POPULAR - FORNECIMENTO E INSTALAÇÃO. AF_01/2020</t>
  </si>
  <si>
    <t>43.19</t>
  </si>
  <si>
    <t>FNDE 14</t>
  </si>
  <si>
    <t>TORNEIRA ELETRICA DE PAREDE, BICA ALTA, PARA COZINHA, 5500 W (110/220 V)</t>
  </si>
  <si>
    <t>43.20</t>
  </si>
  <si>
    <t>86913</t>
  </si>
  <si>
    <t>TORNEIRA CROMADA 1/2" OU 3/4" PARA TANQUE, PADRÃO POPULAR - FORNECIMENTO E INSTALAÇÃO. AF_01/2020</t>
  </si>
  <si>
    <t>43.21</t>
  </si>
  <si>
    <t>FNDE 225</t>
  </si>
  <si>
    <t>TORNEIRA CROMADA DE MESA PARA LAVATORIO, TIPO MONOCOMANDO - ACIONAMENTO TIPO ALAVANCA</t>
  </si>
  <si>
    <t>43.22</t>
  </si>
  <si>
    <t>FNDE 13</t>
  </si>
  <si>
    <t>TORNEIRA ELÉTRICA COM MANGUEIRA PLÁSTICA FORTTI MAXI, LORENZETTIOU EQUIVALENTE</t>
  </si>
  <si>
    <t>43.23</t>
  </si>
  <si>
    <t>86887</t>
  </si>
  <si>
    <t>ENGATE FLEXÍVEL EM INOX, 1/2  X 40CM - FORNECIMENTO E INSTALAÇÃO. AF_01/2020</t>
  </si>
  <si>
    <t>43.24</t>
  </si>
  <si>
    <t>100860</t>
  </si>
  <si>
    <t>CHUVEIRO ELÉTRICO COMUM CORPO PLÁSTICO, TIPO DUCHA - FORNECIMENTO E INSTALAÇÃO. AF_01/2020</t>
  </si>
  <si>
    <t>43.25</t>
  </si>
  <si>
    <t>FNDE 17</t>
  </si>
  <si>
    <t>DUCHA / CHUVEIRO METALICO, DE PAREDE, ARTICULAVEL, COM DESVIADOR E DUCHA MANUAL</t>
  </si>
  <si>
    <t>43.26</t>
  </si>
  <si>
    <t>FNDE 226</t>
  </si>
  <si>
    <t>BARRA DE APOIO RETA, EM ACO INOX POLIDO, COMPRIMENTO 40CM, FIXADA NA PAREDE - FORNECIMENTO E INSTALAÇÃO</t>
  </si>
  <si>
    <t>43.27</t>
  </si>
  <si>
    <t>100867</t>
  </si>
  <si>
    <t>BARRA DE APOIO RETA, EM ACO INOX POLIDO, COMPRIMENTO 70 CM,  FIXADA NA PAREDE - FORNECIMENTO E INSTALAÇÃO. AF_01/2020</t>
  </si>
  <si>
    <t>43.28</t>
  </si>
  <si>
    <t>100868</t>
  </si>
  <si>
    <t>BARRA DE APOIO RETA, EM ACO INOX POLIDO, COMPRIMENTO 80 CM,  FIXADA NA PAREDE - FORNECIMENTO E INSTALAÇÃO. AF_01/2020</t>
  </si>
  <si>
    <t>43.29</t>
  </si>
  <si>
    <t>100875</t>
  </si>
  <si>
    <t>BANCO ARTICULADO, EM ACO INOX, PARA PCD, FIXADO NA PAREDE - FORNECIMENTO E INSTALAÇÃO. AF_01/2020</t>
  </si>
  <si>
    <t>43.30</t>
  </si>
  <si>
    <t>FNDE 15</t>
  </si>
  <si>
    <t>TOALHEIRO PLASTICO TIPO DISPENSER PARA PAPEL TOALHA INTERFOLHADO</t>
  </si>
  <si>
    <t>43.31</t>
  </si>
  <si>
    <t>FNDE 16</t>
  </si>
  <si>
    <t>PAPELEIRA PLASTICA TIPO DISPENSER PARA PAPEL HIGIENICO ROLAO</t>
  </si>
  <si>
    <t>43.32</t>
  </si>
  <si>
    <t>95547</t>
  </si>
  <si>
    <t>SABONETEIRA PLASTICA TIPO DISPENSER PARA SABONETE LIQUIDO COM RESERVATORIO 800 A 1500 ML, INCLUSO FIXAÇÃO. AF_01/2020</t>
  </si>
  <si>
    <t>43.33</t>
  </si>
  <si>
    <t>FNDE 12</t>
  </si>
  <si>
    <t>ESPELHO CRISTAL, ESPESSURA 4MM, COM PARAFUSOS DE FIXAÇÃO, SEM MOLDURA</t>
  </si>
  <si>
    <t>43.34</t>
  </si>
  <si>
    <t>FNDE 34</t>
  </si>
  <si>
    <t>CABIDE/GANCHO DE BANHEIRO SIMPLES EM METAL CROMADO</t>
  </si>
  <si>
    <t>44</t>
  </si>
  <si>
    <t>INSTALAÇÕES DE PROTEÇÃO CONTRA INCÊNDIO - EXTINTORES</t>
  </si>
  <si>
    <t>44.1</t>
  </si>
  <si>
    <t>101908</t>
  </si>
  <si>
    <t>EXTINTOR DE INCÊNDIO PORTÁTIL COM CARGA DE PQS DE 4 KG, CLASSE BC - FORNECIMENTO E INSTALAÇÃO. AF_10/2020_PE</t>
  </si>
  <si>
    <t>44.2</t>
  </si>
  <si>
    <t>101909</t>
  </si>
  <si>
    <t>EXTINTOR DE INCÊNDIO PORTÁTIL COM CARGA DE PQS DE 6 KG, CLASSE BC - FORNECIMENTO E INSTALAÇÃO. AF_10/2020_PE</t>
  </si>
  <si>
    <t>45</t>
  </si>
  <si>
    <t>INSTALAÇÕES DE PROTEÇÃO CONTRA INCÊNDIO - HIDRANTES</t>
  </si>
  <si>
    <t>45.1</t>
  </si>
  <si>
    <t>101912</t>
  </si>
  <si>
    <t>ABRIGO PARA HIDRANTE, 75X45X17CM, COM REGISTRO GLOBO ANGULAR 45 GRAUS 2 1/2", ADAPTADOR STORZ 2 1/2", MANGUEIRA DE INCÊNDIO 15M 2 1/2" E ESGUICHO EM LATÃO 2 1/2" - FORNECIMENTO E INSTALAÇÃO. AF_10/2020</t>
  </si>
  <si>
    <t>45.2</t>
  </si>
  <si>
    <t>101916</t>
  </si>
  <si>
    <t>HIDRANTE SUBTERRÂNEO PREDIAL (COM CURVA LONGA E CAIXA), DN 75 MM - FORNECIMENTO E INSTALAÇÃO. AF_10/2020</t>
  </si>
  <si>
    <t>46</t>
  </si>
  <si>
    <t>INSTALAÇÕES DE PROTEÇÃO CONTRA INCÊNDIO - ACESSÓRIOS</t>
  </si>
  <si>
    <t>46.1</t>
  </si>
  <si>
    <t>46.2</t>
  </si>
  <si>
    <t>94499</t>
  </si>
  <si>
    <t>REGISTRO DE GAVETA BRUTO, LATÃO, ROSCÁVEL, 2 1/2" - FORNECIMENTO E INSTALAÇÃO. AF_08/2021</t>
  </si>
  <si>
    <t>46.3</t>
  </si>
  <si>
    <t>46.4</t>
  </si>
  <si>
    <t>99622</t>
  </si>
  <si>
    <t>VÁLVULA DE RETENÇÃO HORIZONTAL, DE BRONZE, ROSCÁVEL, 1 1/2"  - FORNECIMENTO E INSTALAÇÃO. AF_08/2021</t>
  </si>
  <si>
    <t>46.5</t>
  </si>
  <si>
    <t>99624</t>
  </si>
  <si>
    <t>VÁLVULA DE RETENÇÃO HORIZONTAL, DE BRONZE, ROSCÁVEL, 2 1/2" - FORNECIMENTO E INSTALAÇÃO. AF_08/2021</t>
  </si>
  <si>
    <t>46.6</t>
  </si>
  <si>
    <t>99625</t>
  </si>
  <si>
    <t>VÁLVULA DE RETENÇÃO HORIZONTAL, DE BRONZE, ROSCÁVEL, 3" - FORNECIMENTO E INSTALAÇÃO. AF_08/2021</t>
  </si>
  <si>
    <t>46.7</t>
  </si>
  <si>
    <t>FNDE 261</t>
  </si>
  <si>
    <t>REGISTRO OU VÁLVULA GLOBO ANGULAR EM LATÃO, PARA HIDRANTES EM INSTALAÇÃO PREDIAL DE INCÊNDIO, 45 GRAUS, 1 1/2" - FORNECIMENTO E INSTALAÇÃO. AF_08/2021</t>
  </si>
  <si>
    <t>46.8</t>
  </si>
  <si>
    <t>101917</t>
  </si>
  <si>
    <t>MANÔMETRO 0 A 200 PSI (0 A 14 KGF/CM2), D = 50MM - FORNECIMENTO E INSTALAÇÃO. AF_10/2020</t>
  </si>
  <si>
    <t>46.9</t>
  </si>
  <si>
    <t>95249</t>
  </si>
  <si>
    <t>VÁLVULA DE ESFERA BRUTA, BRONZE, ROSCÁVEL, 3/4'' - FORNECIMENTO E INSTALAÇÃO. AF_08/2021</t>
  </si>
  <si>
    <t>46.10</t>
  </si>
  <si>
    <t>FNDE 332</t>
  </si>
  <si>
    <t>MOTO BOMBA 5.00 CV - VAZÃO 12.0 m³/h - PRESSÃO 15 MCA - FORNECIMENTO E INSTALAÇÃO</t>
  </si>
  <si>
    <t>46.11</t>
  </si>
  <si>
    <t>FNDE 112</t>
  </si>
  <si>
    <t>PRESSOSTATO</t>
  </si>
  <si>
    <t>46.12</t>
  </si>
  <si>
    <t>FNDE 113</t>
  </si>
  <si>
    <t>TANQUE DE PRESSÃO PWB-24LX</t>
  </si>
  <si>
    <t>46.13</t>
  </si>
  <si>
    <t>FNDE 114</t>
  </si>
  <si>
    <t>VÁLVULA DE ALÍVIO COM MOLA 2"</t>
  </si>
  <si>
    <t>46.14</t>
  </si>
  <si>
    <t>102118</t>
  </si>
  <si>
    <t>BOMBA CENTRÍFUGA, TRIFÁSICA, 3 CV OU 2,96 HP, HM 34 A 40 M, Q 8,6 A 14,8 M3/H - FORNECIMENTO E INSTALAÇÃO. AF_12/2020</t>
  </si>
  <si>
    <t>46.15</t>
  </si>
  <si>
    <t>FNDE 603</t>
  </si>
  <si>
    <t>BOMBA JOCKEY IP-21 BT4 60Hz, PRESSÃO 15 MCA - VAZÃO 1,23 M³/H - FORNECIMENTO E INSTALAÇÃO</t>
  </si>
  <si>
    <t>47</t>
  </si>
  <si>
    <t>INSTALAÇÕES DE PROTEÇÃO CONTRA INCÊNDIO - TUBULAÇÕES E CONEXÕES</t>
  </si>
  <si>
    <t>47.1</t>
  </si>
  <si>
    <t>97498</t>
  </si>
  <si>
    <t>TUBO DE AÇO GALVANIZADO COM COSTURA, CLASSE MÉDIA, DN 25 (1"), CONEXÃO ROSQUEADA, INSTALADO EM REDE DE ALIMENTAÇÃO PARA HIDRANTE - FORNECIMENTO E INSTALAÇÃO. AF_10/2020</t>
  </si>
  <si>
    <t>47.2</t>
  </si>
  <si>
    <t>92364</t>
  </si>
  <si>
    <t>TUBO DE AÇO GALVANIZADO COM COSTURA, CLASSE MÉDIA, DN 32 (1 1/4"), CONEXÃO ROSQUEADA, INSTALADO EM REDE DE ALIMENTAÇÃO PARA HIDRANTE - FORNECIMENTO E INSTALAÇÃO. AF_10/2020</t>
  </si>
  <si>
    <t>47.3</t>
  </si>
  <si>
    <t>92365</t>
  </si>
  <si>
    <t>TUBO DE AÇO GALVANIZADO COM COSTURA, CLASSE MÉDIA, DN 40 (1 1/2"), CONEXÃO ROSQUEADA, INSTALADO EM REDE DE ALIMENTAÇÃO PARA HIDRANTE - FORNECIMENTO E INSTALAÇÃO. AF_10/2020</t>
  </si>
  <si>
    <t>47.4</t>
  </si>
  <si>
    <t>92366</t>
  </si>
  <si>
    <t>TUBO DE AÇO GALVANIZADO COM COSTURA, CLASSE MÉDIA, DN 50 (2"), CONEXÃO ROSQUEADA, INSTALADO EM REDE DE ALIMENTAÇÃO PARA HIDRANTE - FORNECIMENTO E INSTALAÇÃO. AF_10/2020</t>
  </si>
  <si>
    <t>47.5</t>
  </si>
  <si>
    <t>92367</t>
  </si>
  <si>
    <t>TUBO DE AÇO GALVANIZADO COM COSTURA, CLASSE MÉDIA, DN 65 (2 1/2"), CONEXÃO ROSQUEADA, INSTALADO EM REDE DE ALIMENTAÇÃO PARA HIDRANTE - FORNECIMENTO E INSTALAÇÃO. AF_10/2020</t>
  </si>
  <si>
    <t>47.6</t>
  </si>
  <si>
    <t>92368</t>
  </si>
  <si>
    <t>TUBO DE AÇO GALVANIZADO COM COSTURA, CLASSE MÉDIA, DN 80 (3"), CONEXÃO ROSQUEADA, INSTALADO EM REDE DE ALIMENTAÇÃO PARA HIDRANTE - FORNECIMENTO E INSTALAÇÃO. AF_10/2020</t>
  </si>
  <si>
    <t>47.7</t>
  </si>
  <si>
    <t>FNDE 329</t>
  </si>
  <si>
    <t>COTOVELO 90 GRAUS, EM FERRO GALVANIZADO, CONEXÃO ROSQUEADA, DN 25, INSTALADO EM RESERVAÇÃO DE ÁGUA DE EDIFICAÇÃO QUE POSSUA RESERVATÓRIO DE FIBRA/FIBROCIMENTO - FORNECIMENTO E INSTALAÇÃO.</t>
  </si>
  <si>
    <t>47.8</t>
  </si>
  <si>
    <t>FNDE 328</t>
  </si>
  <si>
    <t>COTOVELO 90 GRAUS, EM FERRO GALVANIZADO, CONEXÃO ROSQUEADA, DN 40, INSTALADO EM RESERVAÇÃO DE ÁGUA DE EDIFICAÇÃO QUE POSSUA RESERVATÓRIO DE FIBRA/FIBROCIMENTO - FORNECIMENTO E INSTALAÇÃO.</t>
  </si>
  <si>
    <t>47.9</t>
  </si>
  <si>
    <t>94473</t>
  </si>
  <si>
    <t>COTOVELO 90 GRAUS, EM FERRO GALVANIZADO, CONEXÃO ROSQUEADA, DN 65 MM (2 1/2"), INSTALADO EM RESERVAÇÃO PREDIAL DE ÁGUA - FORNECIMENTO E INSTALAÇÃO. AF_04/2024</t>
  </si>
  <si>
    <t>47.10</t>
  </si>
  <si>
    <t>94475</t>
  </si>
  <si>
    <t>COTOVELO 90 GRAUS, EM FERRO GALVANIZADO, CONEXÃO ROSQUEADA, DN 80 MM (3"), INSTALADO EM RESERVAÇÃO PREDIAL DE ÁGUA - FORNECIMENTO E INSTALAÇÃO. AF_04/2024</t>
  </si>
  <si>
    <t>47.11</t>
  </si>
  <si>
    <t>FNDE 345</t>
  </si>
  <si>
    <t>BUCHA DE REDUCAO DE FERRO GALVANIZADO, COM ROSCA BSP, DE 3/4" X 1/2"</t>
  </si>
  <si>
    <t>47.12</t>
  </si>
  <si>
    <t>92920</t>
  </si>
  <si>
    <t>LUVA DE REDUÇÃO, EM FERRO GALVANIZADO, 1" X 3/4", CONEXÃO ROSQUEADA, INSTALADO EM REDE DE ALIMENTAÇÃO PARA HIDRANTE - FORNECIMENTO E INSTALAÇÃO. AF_10/2020</t>
  </si>
  <si>
    <t>47.13</t>
  </si>
  <si>
    <t>97503</t>
  </si>
  <si>
    <t>LUVA COM REDUÇÃO, EM AÇO, CONEXÃO SOLDADA, DN 32 X 25 MM (1 1/4"  X 1"), INSTALADO EM REDE DE ALIMENTAÇÃO PARA SPRINKLER - FORNECIMENTO E INSTALAÇÃO. AF_10/2020</t>
  </si>
  <si>
    <t>47.14</t>
  </si>
  <si>
    <t>FNDE 333</t>
  </si>
  <si>
    <t>LUVA COM REDUÇÃO, EM AÇO, CONEXÃO SOLDADA, DN 40 X 25 MM (1 1/2" X 1"), INSTALADO EM REDE DE ALIMENTAÇÃO PARA HIDRANTE - FORNECIMENTO E INSTALAÇÃO.</t>
  </si>
  <si>
    <t>47.15</t>
  </si>
  <si>
    <t>97447</t>
  </si>
  <si>
    <t>LUVA COM REDUÇÃO, EM AÇO, CONEXÃO SOLDADA, DN 65 X 50 MM (2 1/2" X 2"), INSTALADO EM PRUMADAS - FORNECIMENTO E INSTALAÇÃO. AF_10/2020</t>
  </si>
  <si>
    <t>47.16</t>
  </si>
  <si>
    <t>FNDE 331</t>
  </si>
  <si>
    <t>LUVA COM REDUÇÃO, EM AÇO, CONEXÃO SOLDADA, DN 75 X 65 MM, INSTALADO EM PRUMADAS - FORNECIMENTO E INSTALAÇÃO.</t>
  </si>
  <si>
    <t>47.17</t>
  </si>
  <si>
    <t>FNDE 335</t>
  </si>
  <si>
    <t>LUVA COM REDUÇÃO, EM AÇO, CONEXÃO SOLDADA, DN 80 X 40 MM , INSTALADO EM PRUMADAS - FORNECIMENTO E INSTALAÇÃO</t>
  </si>
  <si>
    <t>47.18</t>
  </si>
  <si>
    <t>FNDE 336</t>
  </si>
  <si>
    <t>LUVA COM REDUÇÃO, EM AÇO, CONEXÃO SOLDADA, DN 80 X 50 MM, INSTALADO EM PRUMADAS - FORNECIMENTO E INSTALAÇÃO.</t>
  </si>
  <si>
    <t>47.19</t>
  </si>
  <si>
    <t>97450</t>
  </si>
  <si>
    <t>LUVA COM REDUÇÃO, EM AÇO, CONEXÃO SOLDADA, DN 80 X 65 MM (3" X 2 1/2"), INSTALADO EM PRUMADAS - FORNECIMENTO E INSTALAÇÃO. AF_10/2020</t>
  </si>
  <si>
    <t>47.20</t>
  </si>
  <si>
    <t>92637</t>
  </si>
  <si>
    <t>TÊ, EM FERRO GALVANIZADO, CONEXÃO ROSQUEADA, DN 25 (1"), INSTALADO EM REDE DE ALIMENTAÇÃO PARA HIDRANTE - FORNECIMENTO E INSTALAÇÃO. AF_10/2020</t>
  </si>
  <si>
    <t>47.21</t>
  </si>
  <si>
    <t>FNDE 338</t>
  </si>
  <si>
    <t>TE DE REDUCAO DE FERRO GALVANIZADO, COM ROSCA BSP, DE 1 1/4" X 1"</t>
  </si>
  <si>
    <t>47.22</t>
  </si>
  <si>
    <t>FNDE 339</t>
  </si>
  <si>
    <t>TE DE REDUCAO DE FERRO GALVANIZADO, COM ROSCA BSP, DE 2 1/2" X 1"</t>
  </si>
  <si>
    <t>47.23</t>
  </si>
  <si>
    <t>FNDE 340</t>
  </si>
  <si>
    <t>TE DE REDUCAO DE FERRO GALVANIZADO, COM ROSCA BSP, DE 2 1/2" X 1 1/2</t>
  </si>
  <si>
    <t>47.24</t>
  </si>
  <si>
    <t>FNDE 341</t>
  </si>
  <si>
    <t>TE DE REDUCAO DE FERRO GALVANIZADO, COM ROSCA BSP, DE 2 1/2" X 2"</t>
  </si>
  <si>
    <t>47.25</t>
  </si>
  <si>
    <t>92642</t>
  </si>
  <si>
    <t>TÊ, EM FERRO GALVANIZADO, CONEXÃO ROSQUEADA, DN 65 (2 1/2"), INSTALADO EM REDE DE ALIMENTAÇÃO PARA HIDRANTE - FORNECIMENTO E INSTALAÇÃO. AF_10/2020</t>
  </si>
  <si>
    <t>47.26</t>
  </si>
  <si>
    <t>92644</t>
  </si>
  <si>
    <t>TÊ, EM FERRO GALVANIZADO, CONEXÃO ROSQUEADA, DN 80 (3"), INSTALADO EM REDE DE ALIMENTAÇÃO PARA HIDRANTE - FORNECIMENTO E INSTALAÇÃO. AF_10/2020</t>
  </si>
  <si>
    <t>47.27</t>
  </si>
  <si>
    <t>FNDE 343</t>
  </si>
  <si>
    <t>ADAPTADOR PARA MANÔMETRO</t>
  </si>
  <si>
    <t>47.28</t>
  </si>
  <si>
    <t>95727</t>
  </si>
  <si>
    <t>ELETRODUTO RÍGIDO SOLDÁVEL, PVC, DN 25 MM (3/4"), APARENTE - FORNECIMENTO E INSTALAÇÃO. AF_10/2022_PA</t>
  </si>
  <si>
    <t>47.29</t>
  </si>
  <si>
    <t>95817</t>
  </si>
  <si>
    <t>CONDULETE DE PVC, TIPO X, PARA ELETRODUTO DE PVC SOLDÁVEL DN 25 MM (3/4"), APARENTE - FORNECIMENTO E INSTALAÇÃO. AF_10/2022</t>
  </si>
  <si>
    <t>47.30</t>
  </si>
  <si>
    <t>91914</t>
  </si>
  <si>
    <t>CURVA 90 GRAUS PARA ELETRODUTO, PVC, ROSCÁVEL, DN 25 MM (3/4"), PARA CIRCUITOS TERMINAIS, INSTALADA EM PAREDE - FORNECIMENTO E INSTALAÇÃO. AF_03/2023</t>
  </si>
  <si>
    <t>47.31</t>
  </si>
  <si>
    <t>FNDE 330</t>
  </si>
  <si>
    <t>TAMPA CEGA EM PVC PARA CONDULETE 4 X 2"</t>
  </si>
  <si>
    <t>47.32</t>
  </si>
  <si>
    <t>91875</t>
  </si>
  <si>
    <t>LUVA PARA ELETRODUTO, PVC, ROSCÁVEL, DN 25 MM (3/4"), PARA CIRCUITOS TERMINAIS, INSTALADA EM FORRO - FORNECIMENTO E INSTALAÇÃO. AF_03/2023</t>
  </si>
  <si>
    <t>47.33</t>
  </si>
  <si>
    <t>FNDE 604</t>
  </si>
  <si>
    <t>ADAPTADOR PARA CONDULETE 25MM</t>
  </si>
  <si>
    <t>48</t>
  </si>
  <si>
    <t>INSTALAÇÕES DE PROTEÇÃO CONTRA INCÊNDIO - SINALIZAÇÕES</t>
  </si>
  <si>
    <t>48.1</t>
  </si>
  <si>
    <t>97599</t>
  </si>
  <si>
    <t>LUMINÁRIA DE EMERGÊNCIA, COM 30 LÂMPADAS LED DE 2 W, SEM REATOR - FORNECIMENTO E INSTALAÇÃO. AF_09/2024</t>
  </si>
  <si>
    <t>48.2</t>
  </si>
  <si>
    <t>FNDE 303</t>
  </si>
  <si>
    <t>SINALIZAÇÃO COM PLACA INDICATIVA FIXADA NA ESTRUTURA.</t>
  </si>
  <si>
    <t>48.3</t>
  </si>
  <si>
    <t>102520</t>
  </si>
  <si>
    <t>PINTURA DE SINALIZAÇÃO VERTICAL DE SEGURANÇA, FAIXAS AMARELA E PRETA, APLICAÇÃO MANUAL, 2 DEMÃOS. AF_05/2021</t>
  </si>
  <si>
    <t>49</t>
  </si>
  <si>
    <t>INSTALAÇÕES ELÉTRICAS - 220V - ACESSÓRIOS PERFILADOS PERFURADOS</t>
  </si>
  <si>
    <t>49.1</t>
  </si>
  <si>
    <t>FNDE 350</t>
  </si>
  <si>
    <t>TERMINAL METALICO A PRESSAO PARA 1 CABO DE 35 MM2</t>
  </si>
  <si>
    <t>49.2</t>
  </si>
  <si>
    <t>FNDE 346</t>
  </si>
  <si>
    <t>CABECOTE PARA ENTRADA DE LINHA DE ALIMENTACAO PARA ELETRODUTO</t>
  </si>
  <si>
    <t>50</t>
  </si>
  <si>
    <t>INSTALAÇÕES ELÉTRICAS - 220V - ACESSÓRIOS PARA ELETRODUTOS</t>
  </si>
  <si>
    <t>50.1</t>
  </si>
  <si>
    <t>FNDE 347</t>
  </si>
  <si>
    <t>ARRUELA EM ALUMINIO, COM ROSCA, DE 1 1/2", PARA ELETRODUTO</t>
  </si>
  <si>
    <t>50.2</t>
  </si>
  <si>
    <t>FNDE 353</t>
  </si>
  <si>
    <t>ARRUELA EM ALUMINIO</t>
  </si>
  <si>
    <t>50.3</t>
  </si>
  <si>
    <t>91941</t>
  </si>
  <si>
    <t>CAIXA RETANGULAR 4" X 2" BAIXA (0,30 M DO PISO), PVC, INSTALADA EM PAREDE - FORNECIMENTO E INSTALAÇÃO. AF_03/2023</t>
  </si>
  <si>
    <t>50.4</t>
  </si>
  <si>
    <t>91936</t>
  </si>
  <si>
    <t>CAIXA OCTOGONAL 4" X 4", PVC, INSTALADA EM LAJE - FORNECIMENTO E INSTALAÇÃO. AF_03/2023</t>
  </si>
  <si>
    <t>50.5</t>
  </si>
  <si>
    <t>92867</t>
  </si>
  <si>
    <t>CAIXA RETANGULAR 4" X 2" ALTA (2,00 M DO PISO), METÁLICA, INSTALADA EM PAREDE - FORNECIMENTO E INSTALAÇÃO. AF_03/2023</t>
  </si>
  <si>
    <t>50.6</t>
  </si>
  <si>
    <t>50.7</t>
  </si>
  <si>
    <t>91899</t>
  </si>
  <si>
    <t>CURVA 90 GRAUS PARA ELETRODUTO, PVC, ROSCÁVEL, DN 20 MM (1/2"), PARA CIRCUITOS TERMINAIS, INSTALADA EM LAJE - FORNECIMENTO E INSTALAÇÃO. AF_03/2023</t>
  </si>
  <si>
    <t>50.8</t>
  </si>
  <si>
    <t>FNDE 150</t>
  </si>
  <si>
    <t>CURVA 135 GRAUS PARA ELETRODUTO, PVC, ROSCÁVEL, DN 38 MM (1 1/2"), PARA CIRCUITOS TERMINAIS, INSTALADA EM PAREDE - FORNECIMENTO E INSTALAÇÃO.</t>
  </si>
  <si>
    <t>51</t>
  </si>
  <si>
    <t>INSTALAÇÕES ELÉTRICAS - 220V - ACESSÓRIOS GERAL</t>
  </si>
  <si>
    <t>51.1</t>
  </si>
  <si>
    <t>51.2</t>
  </si>
  <si>
    <t>FNDE 354</t>
  </si>
  <si>
    <t>BUCHA DE NYLON</t>
  </si>
  <si>
    <t>51.3</t>
  </si>
  <si>
    <t>FNDE 355</t>
  </si>
  <si>
    <t>PARAFUSO DE ACO ZINCADO COM ROSCA SOBERBA, CABECA CHATA E FENDA SIMPLES, DIAMETRO 4,2 MM, COMPRIMENTO * 32 * MM</t>
  </si>
  <si>
    <t>51.4</t>
  </si>
  <si>
    <t>FNDE 356</t>
  </si>
  <si>
    <t>PORCA ZINCADA, SEXTAVADA, DIAMETRO 1/4"</t>
  </si>
  <si>
    <t>51.5</t>
  </si>
  <si>
    <t>90460</t>
  </si>
  <si>
    <t>SUPORTE PARA 2 TUBOS HORIZONTAIS, ESPAÇADO A CADA 56 CM, EM PERFILADO COM COMPRIMENTO DE 25 CM FIXADO EM LAJE, POR METRO DE TUBULAÇÃO FIXADA. AF_09/2023</t>
  </si>
  <si>
    <t>51.6</t>
  </si>
  <si>
    <t>FNDE 357</t>
  </si>
  <si>
    <t>VERGALHAO ZINCADO ROSCA TOTAL, 1/4 " (6,3 MM)</t>
  </si>
  <si>
    <t>51.7</t>
  </si>
  <si>
    <t>101553</t>
  </si>
  <si>
    <t>ALÇA PREFORMADA DE DISTRIBUIÇÃO, EM  AÇO GALVANIZADO, AWG 1 - FORNECIMENTO E INSTALAÇÃO. AF_07/2020</t>
  </si>
  <si>
    <t>51.8</t>
  </si>
  <si>
    <t>FNDE 358</t>
  </si>
  <si>
    <t>ARMACAO VERTICAL COM HASTE E CONTRA-PINO, EM CHAPA DE ACO GALVANIZADO 3/16", COM 1 ESTRIBO E 1 ISOLADOR</t>
  </si>
  <si>
    <t>51.9</t>
  </si>
  <si>
    <t>98306</t>
  </si>
  <si>
    <t>BLOCO DE ENGATE RÁPIDO PARA BASTIDOR TIPO M10 - FORNECIMENTO E INSTALAÇÃO. AF_11/2019</t>
  </si>
  <si>
    <t>51.10</t>
  </si>
  <si>
    <t>FNDE 359</t>
  </si>
  <si>
    <t>CABO DE COBRE NU 6 MM2 MEIO-DURO</t>
  </si>
  <si>
    <t>51.11</t>
  </si>
  <si>
    <t>FNDE 360</t>
  </si>
  <si>
    <t>CAIXA DE INSPECAO PARA ATERRAMENTO OU OUTRO USO, EM PVC, DN = 250 X 250 MM</t>
  </si>
  <si>
    <t>51.12</t>
  </si>
  <si>
    <t>FNDE 362</t>
  </si>
  <si>
    <t>CHUMBADOR DE ACO TIPO PARABOLT, * 5/8" X 200* MM, COM PORCA E ARRUELA</t>
  </si>
  <si>
    <t>51.13</t>
  </si>
  <si>
    <t>FNDE 361</t>
  </si>
  <si>
    <t>CONECTOR DE ALUMINIO TIPO PRENSA CABO, BITOLA 3/8", PARA CABOS DE DIAMETRO DE 9 A 10 MM</t>
  </si>
  <si>
    <t>51.14</t>
  </si>
  <si>
    <t>96986</t>
  </si>
  <si>
    <t>HASTE DE ATERRAMENTO, DIÂMETRO 3/4", COM 3 METROS - FORNECIMENTO E INSTALAÇÃO. AF_08/2023</t>
  </si>
  <si>
    <t>51.15</t>
  </si>
  <si>
    <t>101548</t>
  </si>
  <si>
    <t>ISOLADOR, TIPO ROLDANA, PARA BAIXA TENSÃO - FORNECIMENTO E INSTALAÇÃO. AF_07/2020</t>
  </si>
  <si>
    <t>51.16</t>
  </si>
  <si>
    <t>FNDE 364</t>
  </si>
  <si>
    <t>PARAFUSO DE LATAO COM ROSCA SOBERBA, CABECA CHATA E FENDA SIMPLES, DIAMETRO 3,2 MM, COMPRIMENTO 16 MM</t>
  </si>
  <si>
    <t>51.17</t>
  </si>
  <si>
    <t>FNDE 363</t>
  </si>
  <si>
    <t>CONECTOR DE ALUMINIO TIPO PRENSA CABO, BITOLA 1", PARA CABOS DE DIAMETRO DE 22,5 A 25 MM</t>
  </si>
  <si>
    <t>52</t>
  </si>
  <si>
    <t>INSTALAÇÕES ELÉTRICAS - 220V - CABOS</t>
  </si>
  <si>
    <t>52.1</t>
  </si>
  <si>
    <t>93002</t>
  </si>
  <si>
    <t>CABO DE COBRE FLEXÍVEL ISOLADO, 300 MM², ANTI-CHAMA 0,6/1,0 KV, PARA REDE ENTERRADA DE DISTRIBUIÇÃO DE ENERGIA ELÉTRICA - FORNECIMENTO E INSTALAÇÃO. AF_12/2021</t>
  </si>
  <si>
    <t>52.2</t>
  </si>
  <si>
    <t>92998</t>
  </si>
  <si>
    <t>CABO DE COBRE FLEXÍVEL ISOLADO, 185 MM², ANTI-CHAMA 0,6/1,0 KV, PARA REDE ENTERRADA DE DISTRIBUIÇÃO DE ENERGIA ELÉTRICA - FORNECIMENTO E INSTALAÇÃO. AF_12/2021</t>
  </si>
  <si>
    <t>52.3</t>
  </si>
  <si>
    <t>92996</t>
  </si>
  <si>
    <t>CABO DE COBRE FLEXÍVEL ISOLADO, 150 MM², ANTI-CHAMA 0,6/1,0 KV, PARA REDE ENTERRADA DE DISTRIBUIÇÃO DE ENERGIA ELÉTRICA - FORNECIMENTO E INSTALAÇÃO. AF_12/2021</t>
  </si>
  <si>
    <t>52.4</t>
  </si>
  <si>
    <t>101567</t>
  </si>
  <si>
    <t>CABO DE COBRE FLEXÍVEL ISOLADO, 95 MM², 0,6/1,0 KV, PARA REDE AÉREA DE DISTRIBUIÇÃO DE ENERGIA ELÉTRICA DE BAIXA TENSÃO - FORNECIMENTO E INSTALAÇÃO. AF_07/2020</t>
  </si>
  <si>
    <t>52.5</t>
  </si>
  <si>
    <t>92988</t>
  </si>
  <si>
    <t>CABO DE COBRE FLEXÍVEL ISOLADO, 50 MM², ANTI-CHAMA 0,6/1,0 KV, PARA REDE ENTERRADA DE DISTRIBUIÇÃO DE ENERGIA ELÉTRICA - FORNECIMENTO E INSTALAÇÃO. AF_12/2021</t>
  </si>
  <si>
    <t>52.6</t>
  </si>
  <si>
    <t>92982</t>
  </si>
  <si>
    <t>CABO DE COBRE FLEXÍVEL ISOLADO, 16 MM², ANTI-CHAMA 0,6/1,0 KV, PARA DISTRIBUIÇÃO - FORNECIMENTO E INSTALAÇÃO. AF_10/2020</t>
  </si>
  <si>
    <t>52.7</t>
  </si>
  <si>
    <t>91933</t>
  </si>
  <si>
    <t>CABO DE COBRE FLEXÍVEL ISOLADO, 10 MM², ANTI-CHAMA 0,6/1,0 KV, PARA CIRCUITOS TERMINAIS - FORNECIMENTO E INSTALAÇÃO. AF_03/2023</t>
  </si>
  <si>
    <t>52.8</t>
  </si>
  <si>
    <t>91931</t>
  </si>
  <si>
    <t>CABO DE COBRE FLEXÍVEL ISOLADO, 6 MM², ANTI-CHAMA 0,6/1,0 KV, PARA CIRCUITOS TERMINAIS - FORNECIMENTO E INSTALAÇÃO. AF_03/2023</t>
  </si>
  <si>
    <t>52.9</t>
  </si>
  <si>
    <t>91929</t>
  </si>
  <si>
    <t>CABO DE COBRE FLEXÍVEL ISOLADO, 4 MM², ANTI-CHAMA 0,6/1,0 KV, PARA CIRCUITOS TERMINAIS - FORNECIMENTO E INSTALAÇÃO. AF_03/2023</t>
  </si>
  <si>
    <t>52.10</t>
  </si>
  <si>
    <t>101564</t>
  </si>
  <si>
    <t>CABO DE COBRE FLEXÍVEL ISOLADO, 50 MM², 0,6/1,0 KV, PARA REDE AÉREA DE DISTRIBUIÇÃO DE ENERGIA ELÉTRICA DE BAIXA TENSÃO - FORNECIMENTO E INSTALAÇÃO. AF_07/2020</t>
  </si>
  <si>
    <t>52.11</t>
  </si>
  <si>
    <t>101888</t>
  </si>
  <si>
    <t>CABO DE COBRE ISOLADO, 25 MM², ANTI-CHAMA 450/750 V, INSTALADO EM ELETROCALHA OU PERFILADO - FORNECIMENTO E INSTALAÇÃO. AF_10/2020</t>
  </si>
  <si>
    <t>52.12</t>
  </si>
  <si>
    <t>91934</t>
  </si>
  <si>
    <t>CABO DE COBRE FLEXÍVEL ISOLADO, 16 MM², ANTI-CHAMA 450/750 V, PARA CIRCUITOS TERMINAIS - FORNECIMENTO E INSTALAÇÃO. AF_03/2023</t>
  </si>
  <si>
    <t>52.13</t>
  </si>
  <si>
    <t>91930</t>
  </si>
  <si>
    <t>CABO DE COBRE FLEXÍVEL ISOLADO, 6 MM², ANTI-CHAMA 450/750 V, PARA CIRCUITOS TERMINAIS - FORNECIMENTO E INSTALAÇÃO. AF_03/2023</t>
  </si>
  <si>
    <t>52.14</t>
  </si>
  <si>
    <t>91928</t>
  </si>
  <si>
    <t>CABO DE COBRE FLEXÍVEL ISOLADO, 4 MM², ANTI-CHAMA 450/750 V, PARA CIRCUITOS TERMINAIS - FORNECIMENTO E INSTALAÇÃO. AF_03/2023</t>
  </si>
  <si>
    <t>52.15</t>
  </si>
  <si>
    <t>91926</t>
  </si>
  <si>
    <t>CABO DE COBRE FLEXÍVEL ISOLADO, 2,5 MM², ANTI-CHAMA 450/750 V, PARA CIRCUITOS TERMINAIS - FORNECIMENTO E INSTALAÇÃO. AF_03/2023</t>
  </si>
  <si>
    <t>52.16</t>
  </si>
  <si>
    <t>91924</t>
  </si>
  <si>
    <t>CABO DE COBRE FLEXÍVEL ISOLADO, 1,5 MM², ANTI-CHAMA 450/750 V, PARA CIRCUITOS TERMINAIS - FORNECIMENTO E INSTALAÇÃO. AF_03/2023</t>
  </si>
  <si>
    <t>53</t>
  </si>
  <si>
    <t>INSTALAÇÕES ELÉTRICAS - 220V - CAIXAS DE PASSAGEM</t>
  </si>
  <si>
    <t>53.1</t>
  </si>
  <si>
    <t>100556</t>
  </si>
  <si>
    <t>CAIXA DE PASSAGEM PARA TELEFONE 15X15X10CM (SOBREPOR), FORNECIMENTO E INSTALACAO. AF_11/2019</t>
  </si>
  <si>
    <t>53.2</t>
  </si>
  <si>
    <t>43097</t>
  </si>
  <si>
    <t>CAIXA DE PASSAGEM ELETRICA DE PAREDE, DE SOBREPOR, EM TERMOPLASTICO / PVC, COM TAMPA APARAFUSADA, DIMENSOES, 150 X 150 X *100* MM</t>
  </si>
  <si>
    <t>53.3</t>
  </si>
  <si>
    <t>97891</t>
  </si>
  <si>
    <t>CAIXA ENTERRADA ELÉTRICA RETANGULAR, EM ALVENARIA COM BLOCOS DE CONCRETO, FUNDO COM BRITA, DIMENSÕES INTERNAS: 0,4X0,4X0,4 M. AF_12/2020</t>
  </si>
  <si>
    <t>54</t>
  </si>
  <si>
    <t>INSTALAÇÕES ELÉTRICAS - 220V - DISPOSITIVOS ELÉTRICOS</t>
  </si>
  <si>
    <t>54.1</t>
  </si>
  <si>
    <t>91955</t>
  </si>
  <si>
    <t>INTERRUPTOR PARALELO (1 MÓDULO), 10A/250V, INCLUINDO SUPORTE E PLACA - FORNECIMENTO E INSTALAÇÃO. AF_03/2023</t>
  </si>
  <si>
    <t>54.2</t>
  </si>
  <si>
    <t>91953</t>
  </si>
  <si>
    <t>INTERRUPTOR SIMPLES (1 MÓDULO), 10A/250V, INCLUINDO SUPORTE E PLACA - FORNECIMENTO E INSTALAÇÃO. AF_03/2023</t>
  </si>
  <si>
    <t>54.3</t>
  </si>
  <si>
    <t>91959</t>
  </si>
  <si>
    <t>INTERRUPTOR SIMPLES (2 MÓDULOS), 10A/250V, INCLUINDO SUPORTE E PLACA - FORNECIMENTO E INSTALAÇÃO. AF_03/2023</t>
  </si>
  <si>
    <t>54.4</t>
  </si>
  <si>
    <t>91967</t>
  </si>
  <si>
    <t>INTERRUPTOR SIMPLES (3 MÓDULOS), 10A/250V, INCLUINDO SUPORTE E PLACA - FORNECIMENTO E INSTALAÇÃO. AF_03/2023</t>
  </si>
  <si>
    <t>54.5</t>
  </si>
  <si>
    <t>FNDE 309</t>
  </si>
  <si>
    <t>ESPELHO / PLACA CEGA 4" X 2", PARA INSTALACAO DE TOMADAS E INTERRUPTORES</t>
  </si>
  <si>
    <t>54.6</t>
  </si>
  <si>
    <t>91946</t>
  </si>
  <si>
    <t>SUPORTE PARAFUSADO COM PLACA DE ENCAIXE 4" X 2" MÉDIO (1,30 M DO PISO) PARA PONTO ELÉTRICO - FORNECIMENTO E INSTALAÇÃO. AF_03/2023</t>
  </si>
  <si>
    <t>54.7</t>
  </si>
  <si>
    <t>92023</t>
  </si>
  <si>
    <t>INTERRUPTOR SIMPLES (1 MÓDULO) COM 1 TOMADA DE EMBUTIR 2P+T 10 A, INCLUINDO SUPORTE E PLACA - FORNECIMENTO E INSTALAÇÃO. AF_03/2023</t>
  </si>
  <si>
    <t>54.8</t>
  </si>
  <si>
    <t>92029</t>
  </si>
  <si>
    <t>INTERRUPTOR PARALELO (1 MÓDULO) COM 1 TOMADA DE EMBUTIR 2P+T 10 A, INCLUINDO SUPORTE E PLACA - FORNECIMENTO E INSTALAÇÃO. AF_03/2023</t>
  </si>
  <si>
    <t>54.9</t>
  </si>
  <si>
    <t>91957</t>
  </si>
  <si>
    <t>INTERRUPTOR SIMPLES (1 MÓDULO) COM INTERRUPTOR PARALELO (1 MÓDULO), 10A/250V, INCLUINDO SUPORTE E PLACA - FORNECIMENTO E INSTALAÇÃO. AF_03/2023</t>
  </si>
  <si>
    <t>54.10</t>
  </si>
  <si>
    <t>92027</t>
  </si>
  <si>
    <t>INTERRUPTOR SIMPLES (2 MÓDULOS) COM 1 TOMADA DE EMBUTIR 2P+T 10 A, INCLUINDO SUPORTE E PLACA - FORNECIMENTO E INSTALAÇÃO. AF_03/2023</t>
  </si>
  <si>
    <t>54.11</t>
  </si>
  <si>
    <t>91996</t>
  </si>
  <si>
    <t>TOMADA MÉDIA DE EMBUTIR (1 MÓDULO), 2P+T 10 A, INCLUINDO SUPORTE E PLACA - FORNECIMENTO E INSTALAÇÃO. AF_03/2023</t>
  </si>
  <si>
    <t>54.12</t>
  </si>
  <si>
    <t>91997</t>
  </si>
  <si>
    <t>TOMADA MÉDIA DE EMBUTIR (1 MÓDULO), 2P+T 20 A, INCLUINDO SUPORTE E PLACA - FORNECIMENTO E INSTALAÇÃO. AF_03/2023</t>
  </si>
  <si>
    <t>55</t>
  </si>
  <si>
    <t>INSTALAÇÕES ELÉTRICAS - 220V - DISPOSITIVOS DE PROTEÇÃO</t>
  </si>
  <si>
    <t>55.1</t>
  </si>
  <si>
    <t>93667</t>
  </si>
  <si>
    <t>DISJUNTOR TRIPOLAR TIPO DIN, CORRENTE NOMINAL DE 10A - FORNECIMENTO E INSTALAÇÃO. AF_10/2020</t>
  </si>
  <si>
    <t>55.2</t>
  </si>
  <si>
    <t>93653</t>
  </si>
  <si>
    <t>DISJUNTOR MONOPOLAR TIPO DIN, CORRENTE NOMINAL DE 10A - FORNECIMENTO E INSTALAÇÃO. AF_10/2020</t>
  </si>
  <si>
    <t>55.3</t>
  </si>
  <si>
    <t>93654</t>
  </si>
  <si>
    <t>DISJUNTOR MONOPOLAR TIPO DIN, CORRENTE NOMINAL DE 16A - FORNECIMENTO E INSTALAÇÃO. AF_10/2020</t>
  </si>
  <si>
    <t>55.4</t>
  </si>
  <si>
    <t>93656</t>
  </si>
  <si>
    <t>DISJUNTOR MONOPOLAR TIPO DIN, CORRENTE NOMINAL DE 25A - FORNECIMENTO E INSTALAÇÃO. AF_10/2020</t>
  </si>
  <si>
    <t>55.5</t>
  </si>
  <si>
    <t>101895</t>
  </si>
  <si>
    <t>DISJUNTOR TERMOMAGNÉTICO TRIPOLAR , CORRENTE NOMINAL DE 125A - FORNECIMENTO E INSTALAÇÃO. AF_10/2020</t>
  </si>
  <si>
    <t>55.6</t>
  </si>
  <si>
    <t>93668</t>
  </si>
  <si>
    <t>DISJUNTOR TRIPOLAR TIPO DIN, CORRENTE NOMINAL DE 16A - FORNECIMENTO E INSTALAÇÃO. AF_10/2020</t>
  </si>
  <si>
    <t>55.7</t>
  </si>
  <si>
    <t>101894</t>
  </si>
  <si>
    <t>DISJUNTOR TRIPOLAR TIPO NEMA, CORRENTE NOMINAL DE 60 ATÉ 100A - FORNECIMENTO E INSTALAÇÃO. AF_10/2020</t>
  </si>
  <si>
    <t>55.8</t>
  </si>
  <si>
    <t>FNDE 22</t>
  </si>
  <si>
    <t>DISPOSITIVO CONTRA SURTO - DPS 8 kA</t>
  </si>
  <si>
    <t>55.9</t>
  </si>
  <si>
    <t>170893</t>
  </si>
  <si>
    <t>DISJUNTOR TETRAPOLAR TIPO DR, CORRENTE NOMINAL DE 25A - 30mA</t>
  </si>
  <si>
    <t>55.10</t>
  </si>
  <si>
    <t>FNDE 84</t>
  </si>
  <si>
    <t>DISJUNTOR TETRAPOLAR TIPO DR, CORRENTE NOMINAL DE 63A - 30mA</t>
  </si>
  <si>
    <t>55.11</t>
  </si>
  <si>
    <t>FNDE 85</t>
  </si>
  <si>
    <t>DISJUNTOR TETRAPOLAR TIPO DR, CORRENTE NOMINAL DE 80A - 30mA</t>
  </si>
  <si>
    <t>55.12</t>
  </si>
  <si>
    <t>93660</t>
  </si>
  <si>
    <t>DISJUNTOR BIPOLAR TIPO DIN, CORRENTE NOMINAL DE 10A - FORNECIMENTO E INSTALAÇÃO. AF_10/2020</t>
  </si>
  <si>
    <t>55.13</t>
  </si>
  <si>
    <t>93661</t>
  </si>
  <si>
    <t>DISJUNTOR BIPOLAR TIPO DIN, CORRENTE NOMINAL DE 16A - FORNECIMENTO E INSTALAÇÃO. AF_10/2020</t>
  </si>
  <si>
    <t>55.14</t>
  </si>
  <si>
    <t>93663</t>
  </si>
  <si>
    <t>DISJUNTOR BIPOLAR TIPO DIN, CORRENTE NOMINAL DE 25A - FORNECIMENTO E INSTALAÇÃO. AF_10/2020</t>
  </si>
  <si>
    <t>55.15</t>
  </si>
  <si>
    <t>93664</t>
  </si>
  <si>
    <t>DISJUNTOR BIPOLAR TIPO DIN, CORRENTE NOMINAL DE 32A - FORNECIMENTO E INSTALAÇÃO. AF_10/2020</t>
  </si>
  <si>
    <t>55.16</t>
  </si>
  <si>
    <t>FNDE 487</t>
  </si>
  <si>
    <t>DISJUNTOR TERMOMAGNÉTICO TRIPOLAR , CORRENTE NOMINAL DE 160A - FORNECIMENTO E INSTALAÇÃO</t>
  </si>
  <si>
    <t>55.17</t>
  </si>
  <si>
    <t>93669</t>
  </si>
  <si>
    <t>DISJUNTOR TRIPOLAR TIPO DIN, CORRENTE NOMINAL DE 20A - FORNECIMENTO E INSTALAÇÃO. AF_10/2020</t>
  </si>
  <si>
    <t>55.18</t>
  </si>
  <si>
    <t>101898</t>
  </si>
  <si>
    <t>DISJUNTOR TERMOMAGNÉTICO TRIPOLAR , CORRENTE NOMINAL DE 400A - FORNECIMENTO E INSTALAÇÃO. AF_10/2020</t>
  </si>
  <si>
    <t>55.19</t>
  </si>
  <si>
    <t>93673</t>
  </si>
  <si>
    <t>DISJUNTOR TRIPOLAR TIPO DIN, CORRENTE NOMINAL DE 50A - FORNECIMENTO E INSTALAÇÃO. AF_10/2020</t>
  </si>
  <si>
    <t>55.20</t>
  </si>
  <si>
    <t>FNDE 390</t>
  </si>
  <si>
    <t>DISJUNTOR TETRAPOLAR TIPO DR, CORRENTE NOMINAL DE 100A - 30mA</t>
  </si>
  <si>
    <t>55.21</t>
  </si>
  <si>
    <t>FNDE 393</t>
  </si>
  <si>
    <t>DISJUNTOR TETRAPOLAR TIPO DR, CORRENTE NOMINAL DE 125A - 30mA</t>
  </si>
  <si>
    <t>56</t>
  </si>
  <si>
    <t>INSTALAÇÕES ELÉTRICAS - 220V - ELETROCALHAS</t>
  </si>
  <si>
    <t>56.1</t>
  </si>
  <si>
    <t>FNDE 24</t>
  </si>
  <si>
    <t>ELETROCALHA LISA OU PERFURADA EM AÇO GALVANIZADO, LARGURA 200MM E ALTURA 75MM, INCLUSIVE EMENDA E FIXAÇÃO - FORNECIMENTO E INSTALAÇÃO</t>
  </si>
  <si>
    <t>56.2</t>
  </si>
  <si>
    <t>FNDE 25</t>
  </si>
  <si>
    <t>ELETROCALHA LISA OU PERFURADA EM AÇO GALVANIZADO, LARGURA 50MM E ALTURA 50MM, INCLUSIVE EMENDA E FIXAÇÃO - FORNECIMENTO E INSTALAÇÃO.</t>
  </si>
  <si>
    <t>56.3</t>
  </si>
  <si>
    <t>56.4</t>
  </si>
  <si>
    <t>FNDE 366</t>
  </si>
  <si>
    <t>TÊ HORIZONTAL 90º, PARA ELETROCALHA, LISA OU PERFURADA EM AÇO GALVANIZADO, LARGURA DE 200MM E ALTURA DE 50MM - FORNECIMENTO E INSTALAÇÃO.</t>
  </si>
  <si>
    <t>56.5</t>
  </si>
  <si>
    <t>FNDE 367</t>
  </si>
  <si>
    <t>TÊ HORIZONTAL 90º, PARA ELETROCALHA, LISA OU PERFURADA EM AÇO GALVANIZADO, LARGURA DE 50MM E ALTURA DE 50MM - FORNECIMENTO E INSTALAÇÃO.</t>
  </si>
  <si>
    <t>56.6</t>
  </si>
  <si>
    <t>FNDE 368</t>
  </si>
  <si>
    <t>TÊ HORIZONTAL 90º, PARA ELETROCALHA, LISA OU PERFURADA EM AÇO GALVANIZADO, LARGURA DE 200MM E ALTURA DE 75MM - FORNECIMENTO E INSTALAÇÃO.</t>
  </si>
  <si>
    <t>56.7</t>
  </si>
  <si>
    <t>FNDE 369</t>
  </si>
  <si>
    <t>CRUZETA DE FERRO GALVANIZADO, COM ROSCA BSP, DE 2"</t>
  </si>
  <si>
    <t>56.8</t>
  </si>
  <si>
    <t>FNDE 371</t>
  </si>
  <si>
    <t>TAMPAO / TERMINAL / PLUG, D = 4" , PARA DUTO CORRUGADO PEAD</t>
  </si>
  <si>
    <t>56.9</t>
  </si>
  <si>
    <t>FNDE 370</t>
  </si>
  <si>
    <t>TAMPAO / TERMINAL / PLUG, D = 2" , PARA DUTO CORRUGADO PEAD</t>
  </si>
  <si>
    <t>57</t>
  </si>
  <si>
    <t>INSTALAÇÕES ELÉTRICAS - 220V - ELETRODUTOS</t>
  </si>
  <si>
    <t>57.1</t>
  </si>
  <si>
    <t>91837</t>
  </si>
  <si>
    <t>ELETRODUTO FLEXÍVEL CORRUGADO REFORÇADO, PVC, DN 32 MM (1"), PARA CIRCUITOS TERMINAIS, INSTALADO EM FORRO - FORNECIMENTO E INSTALAÇÃO. AF_03/2023_PA</t>
  </si>
  <si>
    <t>57.2</t>
  </si>
  <si>
    <t>91855</t>
  </si>
  <si>
    <t>ELETRODUTO FLEXÍVEL CORRUGADO REFORÇADO, PVC, DN 25 MM (3/4"), PARA CIRCUITOS TERMINAIS, INSTALADO EM PAREDE - FORNECIMENTO E INSTALAÇÃO. AF_03/2023</t>
  </si>
  <si>
    <t>57.3</t>
  </si>
  <si>
    <t>97667</t>
  </si>
  <si>
    <t>ELETRODUTO FLEXÍVEL CORRUGADO, PEAD, DN 50 (1 1/2"), PARA REDE ENTERRADA DE DISTRIBUIÇÃO DE ENERGIA ELÉTRICA - FORNECIMENTO E INSTALAÇÃO. AF_12/2021</t>
  </si>
  <si>
    <t>57.4</t>
  </si>
  <si>
    <t>97669</t>
  </si>
  <si>
    <t>ELETRODUTO FLEXÍVEL CORRUGADO, PEAD, DN 90 (3"), PARA REDE ENTERRADA DE DISTRIBUIÇÃO DE ENERGIA ELÉTRICA - FORNECIMENTO E INSTALAÇÃO. AF_12/2021</t>
  </si>
  <si>
    <t>57.5</t>
  </si>
  <si>
    <t>97670</t>
  </si>
  <si>
    <t>ELETRODUTO FLEXÍVEL CORRUGADO, PEAD, DN 100 (4"), PARA REDE ENTERRADA DE DISTRIBUIÇÃO DE ENERGIA ELÉTRICA - FORNECIMENTO E INSTALAÇÃO. AF_12/2021</t>
  </si>
  <si>
    <t>57.6</t>
  </si>
  <si>
    <t>FNDE 372</t>
  </si>
  <si>
    <t>ELETRODUTO FLEXÍVEL CORRUGADO, PEAD, DN 100 (5"), PARA REDE ENTERRADA DE DISTRIBUIÇÃO DE ENERGIA ELÉTRICA - FORNECIMENTO E INSTALAÇÃO.</t>
  </si>
  <si>
    <t>57.7</t>
  </si>
  <si>
    <t>91870</t>
  </si>
  <si>
    <t>ELETRODUTO RÍGIDO ROSCÁVEL, PVC, DN 20 MM (1/2"), PARA CIRCUITOS TERMINAIS, INSTALADO EM PAREDE - FORNECIMENTO E INSTALAÇÃO. AF_03/2023</t>
  </si>
  <si>
    <t>57.8</t>
  </si>
  <si>
    <t>58</t>
  </si>
  <si>
    <t>INSTALAÇÕES ELÉTRICAS - 220V - PERFILADOS</t>
  </si>
  <si>
    <t>58.1</t>
  </si>
  <si>
    <t>FNDE 373</t>
  </si>
  <si>
    <t>GANCHO PARA PERFILADO 44X32 MM</t>
  </si>
  <si>
    <t>58.2</t>
  </si>
  <si>
    <t>104764</t>
  </si>
  <si>
    <t>SUPORTE PARA 2 ELETRODUTOS, ESPAÇADO A CADA 80 CM, EM PERFILADO COM COMPRIMENTO DE 25 CM FIXADO EM LAJE, POR METRO DE ELETRODUTO FIXADO. AF_09/2023</t>
  </si>
  <si>
    <t>58.3</t>
  </si>
  <si>
    <t>FNDE 32</t>
  </si>
  <si>
    <t>PERFILADO PERFURADO 38X38 MM</t>
  </si>
  <si>
    <t>59</t>
  </si>
  <si>
    <t>INSTALAÇÕES ELÉTRICAS - 220V - ILUMINAÇÃO</t>
  </si>
  <si>
    <t>59.1</t>
  </si>
  <si>
    <t>FNDE 96</t>
  </si>
  <si>
    <t>LUMINÁRIA DE EMBUTIR, COM LÂMPADA LED DE 18 W</t>
  </si>
  <si>
    <t>59.2</t>
  </si>
  <si>
    <t>FNDE 97</t>
  </si>
  <si>
    <t>LUMINÁRIA DE EMBUTIR, COM LÂMPADA LED DE 31 W</t>
  </si>
  <si>
    <t>59.3</t>
  </si>
  <si>
    <t>FNDE 308</t>
  </si>
  <si>
    <t>LUMINÁRIA DE EMBUTIR, COM LÂMPADA LED DE 39 W</t>
  </si>
  <si>
    <t>59.4</t>
  </si>
  <si>
    <t>100903</t>
  </si>
  <si>
    <t>LÂMPADA TUBULAR LED DE 18/20 W, COM SOQUETE, BASE G13 - FORNECIMENTO E INSTALAÇÃO. AF_09/2024_PS</t>
  </si>
  <si>
    <t>59.5</t>
  </si>
  <si>
    <t>FNDE 98</t>
  </si>
  <si>
    <t>REFLETOR EM ALUMÍNIO, DE SUPORTE E ALÇA, COM LÂMPADA LED DE 200 W</t>
  </si>
  <si>
    <t>59.6</t>
  </si>
  <si>
    <t>FNDE 99</t>
  </si>
  <si>
    <t>LUMINÁRIA TIPO SPOT BALIZADOR LED 12W</t>
  </si>
  <si>
    <t>59.7</t>
  </si>
  <si>
    <t>97607</t>
  </si>
  <si>
    <t>LUMINÁRIA ARANDELA TIPO TARTARUGA, DE SOBREPOR, COM 1 LÂMPADA LED DE 6 W, SEM REATOR - FORNECIMENTO E INSTALAÇÃO. AF_09/2024</t>
  </si>
  <si>
    <t>60</t>
  </si>
  <si>
    <t>INSTALAÇÕES ELÉTRICAS - 220V - QUADROS</t>
  </si>
  <si>
    <t>60.1</t>
  </si>
  <si>
    <t>101946</t>
  </si>
  <si>
    <t>QUADRO DE MEDIÇÃO GERAL DE ENERGIA PARA 1 MEDIDOR DE SOBREPOR - FORNECIMENTO E INSTALAÇÃO. AF_10/2020</t>
  </si>
  <si>
    <t>60.2</t>
  </si>
  <si>
    <t>FNDE 383</t>
  </si>
  <si>
    <t>QUADRO DE DISTRIBUIÇÃO DE ENERGIA EM CHAPA DE AÇO GALVANIZADO, DE EMBUTIR, COM BARRAMENTO TRIFÁSICO, PARA 46 DISJUNTORES DIN 100A - FORNECIMENTO E INSTALAÇÃO.</t>
  </si>
  <si>
    <t>61</t>
  </si>
  <si>
    <t>INSTALAÇÕES DE CABEAMENTO ESTRUTURADO - ACESSÓRIOS CABEAMENTO</t>
  </si>
  <si>
    <t>61.1</t>
  </si>
  <si>
    <t>FNDE 384</t>
  </si>
  <si>
    <t>SWITCH TIPO 48 PORTAS</t>
  </si>
  <si>
    <t>61.2</t>
  </si>
  <si>
    <t>FNDE 385</t>
  </si>
  <si>
    <t>PATCH CORD, CATEGORIA 6 UTP, 4 PARES.</t>
  </si>
  <si>
    <t>61.3</t>
  </si>
  <si>
    <t>98302</t>
  </si>
  <si>
    <t>PATCH PANEL 24 PORTAS, CATEGORIA 6 - FORNECIMENTO E INSTALAÇÃO. AF_11/2019</t>
  </si>
  <si>
    <t>61.4</t>
  </si>
  <si>
    <t>FNDE 388</t>
  </si>
  <si>
    <t>RÉGUA DE TOMADAS ELÉTRICAS, COM 10 TOMADAS, PADRÃO RACK 19"</t>
  </si>
  <si>
    <t>61.5</t>
  </si>
  <si>
    <t>FNDE 123</t>
  </si>
  <si>
    <t>GUIA DE CABOS FECHADO 1U</t>
  </si>
  <si>
    <t>61.6</t>
  </si>
  <si>
    <t>FNDE 122</t>
  </si>
  <si>
    <t>BANDEJA MÓVEL, PADRÃO 19"</t>
  </si>
  <si>
    <t>61.7</t>
  </si>
  <si>
    <t>100555</t>
  </si>
  <si>
    <t>RACK ABERTO EM COLUNA 44U PARA SERVIDOR - FORNECIMENTO E INSTALAÇÃO. AF_11/2019</t>
  </si>
  <si>
    <t>61.8</t>
  </si>
  <si>
    <t>FNDE 125</t>
  </si>
  <si>
    <t>GUIA VERTICAL 200 MM PARA CABOS</t>
  </si>
  <si>
    <t>62</t>
  </si>
  <si>
    <t>INSTALAÇÕES DE CABEAMENTO ESTRUTURADO - ACESSÓRIOS</t>
  </si>
  <si>
    <t>62.1</t>
  </si>
  <si>
    <t>62.2</t>
  </si>
  <si>
    <t>62.3</t>
  </si>
  <si>
    <t>62.4</t>
  </si>
  <si>
    <t>FNDE 389</t>
  </si>
  <si>
    <t>PARAFUSO EM ACO GALVANIZADO, TIPO MAQUINA, SEXTAVADO, SEM PORCA</t>
  </si>
  <si>
    <t>62.5</t>
  </si>
  <si>
    <t>62.6</t>
  </si>
  <si>
    <t>92884</t>
  </si>
  <si>
    <t>ARMAÇÃO UTILIZANDO AÇO CA-25 DE 10,0 MM - MONTAGEM. AF_06/2022</t>
  </si>
  <si>
    <t>62.7</t>
  </si>
  <si>
    <t>98463</t>
  </si>
  <si>
    <t>SUPORTE ISOLADOR PARA FIXAÇÃO DA CORDOALHA DE COBRE EM ALVENARIA OU CONCRETO - FORNECIMENTO E INSTALAÇÃO. AF_08/2023</t>
  </si>
  <si>
    <t>63</t>
  </si>
  <si>
    <t>INSTALAÇÕES DE CABEAMENTO ESTRUTURADO - CAIXAS E QUADROS</t>
  </si>
  <si>
    <t>63.1</t>
  </si>
  <si>
    <t>FNDE 31</t>
  </si>
  <si>
    <t>CAIXA DE CONCRETO ARMADO PRE-MOLDADO, COM FUNDO E TAMPA, DIMENSOES DE 0,30 X 0,30 X 0,30 M</t>
  </si>
  <si>
    <t>63.2</t>
  </si>
  <si>
    <t>100557</t>
  </si>
  <si>
    <t>CAIXA DE PASSAGEM PARA TELEFONE 80X80X15CM (SOBREPOR) FORNECIMENTO E INSTALACAO. AF_11/2019</t>
  </si>
  <si>
    <t>63.3</t>
  </si>
  <si>
    <t>64</t>
  </si>
  <si>
    <t>INSTALAÇÕES DE CABEAMENTO ESTRUTURADO - DISPOSITIVOS</t>
  </si>
  <si>
    <t>64.1</t>
  </si>
  <si>
    <t>98307</t>
  </si>
  <si>
    <t>TOMADA DE REDE RJ45 - FORNECIMENTO E INSTALAÇÃO. AF_11/2019</t>
  </si>
  <si>
    <t>64.2</t>
  </si>
  <si>
    <t>FNDE 375</t>
  </si>
  <si>
    <t>TOMADA PARA ANTENA DE TV, CABO COAXIAL DE 9 MM FORNECIMENTO E INSTALAÇÃO</t>
  </si>
  <si>
    <t>65</t>
  </si>
  <si>
    <t>INSTALAÇÕES DE CABEAMENTO ESTRUTURADO - ELETROCALHA E ELETRODUTOS</t>
  </si>
  <si>
    <t>65.1</t>
  </si>
  <si>
    <t>FNDE 312</t>
  </si>
  <si>
    <t>ELETROCALHA LISA OU PERFURADA EM AÇO GALVANIZADO, LARGURA 100MM E ALTURA 50MM, INCLUSIVE EMENDA E FIXAÇÃO - FORNECIMENTO E INSTALAÇÃO.</t>
  </si>
  <si>
    <t>65.2</t>
  </si>
  <si>
    <t>65.3</t>
  </si>
  <si>
    <t>91835</t>
  </si>
  <si>
    <t>ELETRODUTO FLEXÍVEL CORRUGADO REFORÇADO, PVC, DN 25 MM (3/4"), PARA CIRCUITOS TERMINAIS, INSTALADO EM FORRO - FORNECIMENTO E INSTALAÇÃO. AF_03/2023_PA</t>
  </si>
  <si>
    <t>65.4</t>
  </si>
  <si>
    <t>91865</t>
  </si>
  <si>
    <t>ELETRODUTO RÍGIDO ROSCÁVEL, PVC, DN 40 MM (1 1/4"), PARA CIRCUITOS TERMINAIS, INSTALADO EM FORRO - FORNECIMENTO E INSTALAÇÃO. AF_03/2023</t>
  </si>
  <si>
    <t>65.5</t>
  </si>
  <si>
    <t>93011</t>
  </si>
  <si>
    <t>ELETRODUTO RÍGIDO ROSCÁVEL, PVC, DN 85 MM (3"), PARA REDE ENTERRADA DE DISTRIBUIÇÃO DE ENERGIA ELÉTRICA - FORNECIMENTO E INSTALAÇÃO. AF_12/2021</t>
  </si>
  <si>
    <t>65.6</t>
  </si>
  <si>
    <t>FNDE 374</t>
  </si>
  <si>
    <t>CRUZETA DE FERRO GALVANIZADO, COM ROSCA BSP, DE 3"</t>
  </si>
  <si>
    <t>65.7</t>
  </si>
  <si>
    <t>65.8</t>
  </si>
  <si>
    <t>65.9</t>
  </si>
  <si>
    <t>FNDE 70</t>
  </si>
  <si>
    <t>TERMINAL A COMPRESSÃO</t>
  </si>
  <si>
    <t>65.10</t>
  </si>
  <si>
    <t>FNDE 116</t>
  </si>
  <si>
    <t>TÊ HORIZONTAL 90º, PARA ELETROCALHA, LISA OU PERFURADA EM AÇO GALVANIZADO, LARGURA DE 100MM E ALTURA DE 50MM - FORNECIMENTO E INSTALAÇÃO.</t>
  </si>
  <si>
    <t>66</t>
  </si>
  <si>
    <t>INSTALAÇÕES DE CABEAMENTO ESTRUTURADO - CABEAMENTO</t>
  </si>
  <si>
    <t>66.1</t>
  </si>
  <si>
    <t>98297</t>
  </si>
  <si>
    <t>CABO ELETRÔNICO CATEGORIA 6, INSTALADO EM EDIFICAÇÃO INSTITUCIONAL - FORNECIMENTO E INSTALAÇÃO. AF_11/2019</t>
  </si>
  <si>
    <t>67</t>
  </si>
  <si>
    <t>INSTALAÇÕES DO SISTEMA DE PROTEÇÃO CONTRA DESCARGAS ATMOSFÉRICAS (SPDA)</t>
  </si>
  <si>
    <t>67.1</t>
  </si>
  <si>
    <t>98111</t>
  </si>
  <si>
    <t>CAIXA DE INSPEÇÃO PARA ATERRAMENTO, CIRCULAR, EM POLIETILENO, DIÂMETRO INTERNO = 0,3 M. AF_12/2020</t>
  </si>
  <si>
    <t>67.2</t>
  </si>
  <si>
    <t>96985</t>
  </si>
  <si>
    <t>HASTE DE ATERRAMENTO, DIÂMETRO 5/8", COM 3 METROS - FORNECIMENTO E INSTALAÇÃO. AF_08/2023</t>
  </si>
  <si>
    <t>67.3</t>
  </si>
  <si>
    <t>C3478</t>
  </si>
  <si>
    <t>TERMINAL AÉREO EM BARRA CHATA EM ALUMÍNIO 300 MM</t>
  </si>
  <si>
    <t>67.4</t>
  </si>
  <si>
    <t>549</t>
  </si>
  <si>
    <t>BARRA DE ACO CHATO, RETANGULAR, 50,8 MM X 12,7 MM (L X E), 5,06 KG/M</t>
  </si>
  <si>
    <t>67.5</t>
  </si>
  <si>
    <t>96977</t>
  </si>
  <si>
    <t>CORDOALHA DE COBRE NU 50 MM², ENTERRADA - FORNECIMENTO E INSTALAÇÃO. AF_08/2023</t>
  </si>
  <si>
    <t>67.6</t>
  </si>
  <si>
    <t>BARRA RE-BAR REDONDA AÇO GALVANIZADO 80MM2</t>
  </si>
  <si>
    <t>68</t>
  </si>
  <si>
    <t>INSTALAÇÕES DE CLIMATIZAÇÃO - DUTOS</t>
  </si>
  <si>
    <t>68.1</t>
  </si>
  <si>
    <t>91927</t>
  </si>
  <si>
    <t>CABO DE COBRE FLEXÍVEL ISOLADO, 2,5 MM², ANTI-CHAMA 0,6/1,0 KV, PARA CIRCUITOS TERMINAIS - FORNECIMENTO E INSTALAÇÃO. AF_03/2023</t>
  </si>
  <si>
    <t>68.2</t>
  </si>
  <si>
    <t>68.3</t>
  </si>
  <si>
    <t>97327</t>
  </si>
  <si>
    <t>TUBO EM COBRE FLEXÍVEL, DN 1/4", COM ISOLAMENTO, INSTALADO EM RAMAL DE ALIMENTAÇÃO DE AR CONDICIONADO COM CONDENSADORA INDIVIDUAL   FORNECIMENTO E INSTALAÇÃO. AF_12/2015</t>
  </si>
  <si>
    <t>68.4</t>
  </si>
  <si>
    <t>97328</t>
  </si>
  <si>
    <t>TUBO EM COBRE FLEXÍVEL, DN 3/8", COM ISOLAMENTO, INSTALADO EM RAMAL DE ALIMENTAÇÃO DE AR CONDICIONADO COM CONDENSADORA INDIVIDUAL - FORNECIMENTO E INSTALAÇÃO. AF_12/2015</t>
  </si>
  <si>
    <t>68.5</t>
  </si>
  <si>
    <t>103292</t>
  </si>
  <si>
    <t>TUBO EM COBRE FLEXÍVEL, DN 5/8", COM ISOLAMENTO, INSTALADO EM FORRO, PARA RAMAL DE ALIMENTAÇÃO DE AR CONDICIONADO, INCLUSO FIXADOR. AF_11/2021_PA</t>
  </si>
  <si>
    <t>69</t>
  </si>
  <si>
    <t>INSTALAÇÕES DE CLIMATIZAÇÃO - DRENO</t>
  </si>
  <si>
    <t>69.1</t>
  </si>
  <si>
    <t>69.2</t>
  </si>
  <si>
    <t>69.3</t>
  </si>
  <si>
    <t>69.4</t>
  </si>
  <si>
    <t>70</t>
  </si>
  <si>
    <t>INSTALAÇÕES DE EXAUSTÃO MECÂNICA</t>
  </si>
  <si>
    <t>70.1</t>
  </si>
  <si>
    <t>FNDE 42</t>
  </si>
  <si>
    <t>INSTALAÇÃO DE EXAUSTOR ELÉTRICO TIPO DOMICILIAR</t>
  </si>
  <si>
    <t>70.2</t>
  </si>
  <si>
    <t>FNDE 44</t>
  </si>
  <si>
    <t>DUTO DE ALONGAMENTO PARA EXAUSTOR</t>
  </si>
  <si>
    <t>70.3</t>
  </si>
  <si>
    <t>FNDE 45</t>
  </si>
  <si>
    <t>COIFA EM AÇO INOX 100CM X 150CM COM VENTILADOR DE TELHADO</t>
  </si>
  <si>
    <t>71</t>
  </si>
  <si>
    <t>INSTALAÇÕES DE GÁS COMBUSTÍVEL</t>
  </si>
  <si>
    <t>71.1</t>
  </si>
  <si>
    <t>95248</t>
  </si>
  <si>
    <t>VÁLVULA DE ESFERA BRUTA, BRONZE, ROSCÁVEL, 1/2" - FORNECIMENTO E INSTALAÇÃO. AF_08/2021</t>
  </si>
  <si>
    <t>71.2</t>
  </si>
  <si>
    <t>71.3</t>
  </si>
  <si>
    <t>FNDE 29</t>
  </si>
  <si>
    <t>REGULADOR DE ALTA PRESSÃO GLP</t>
  </si>
  <si>
    <t>71.4</t>
  </si>
  <si>
    <t>103029</t>
  </si>
  <si>
    <t>REGISTRO OU REGULADOR DE GÁS DE COZINHA - FORNECIMENTO E INSTALAÇÃO. AF_08/2021</t>
  </si>
  <si>
    <t>71.5</t>
  </si>
  <si>
    <t>92688</t>
  </si>
  <si>
    <t>TUBO DE AÇO GALVANIZADO COM COSTURA, CLASSE MÉDIA, CONEXÃO ROSQUEADA, DN 20 (3/4"), INSTALADO EM RAMAIS E SUB-RAMAIS DE GÁS - FORNECIMENTO E INSTALAÇÃO. AF_10/2020</t>
  </si>
  <si>
    <t>71.6</t>
  </si>
  <si>
    <t>92705</t>
  </si>
  <si>
    <t>TÊ, EM FERRO GALVANIZADO, CONEXÃO ROSQUEADA, DN 20 (3/4"), INSTALADO EM RAMAIS E SUB-RAMAIS DE GÁS - FORNECIMENTO E INSTALAÇÃO. AF_10/2020</t>
  </si>
  <si>
    <t>71.7</t>
  </si>
  <si>
    <t>FNDE 301</t>
  </si>
  <si>
    <t>CAP OU TAMPAO DE FERRO GALVANIZADO, COM ROSCA BSP, DE 3/4"</t>
  </si>
  <si>
    <t>71.8</t>
  </si>
  <si>
    <t>92695</t>
  </si>
  <si>
    <t>LUVA, EM FERRO GALVANIZADO, CONEXÃO ROSQUEADA, DN 20 (3/4"), INSTALADO EM RAMAIS E SUB-RAMAIS DE GÁS - FORNECIMENTO E INSTALAÇÃO. AF_10/2020</t>
  </si>
  <si>
    <t>71.9</t>
  </si>
  <si>
    <t>FNDE 260</t>
  </si>
  <si>
    <t>MANGUEIRA PARA GAS - GLP</t>
  </si>
  <si>
    <t>71.10</t>
  </si>
  <si>
    <t>97548</t>
  </si>
  <si>
    <t>CURVA 45 GRAUS, EM AÇO, CONEXÃO SOLDADA, DN 20 (3/4"), INSTALADO EM RAMAIS E SUB-RAMAIS DE GÁS - FORNECIMENTO E INSTALAÇÃO. AF_10/2020</t>
  </si>
  <si>
    <t>71.11</t>
  </si>
  <si>
    <t>97549</t>
  </si>
  <si>
    <t>CURVA 90 GRAUS, EM AÇO, CONEXÃO SOLDADA, DN 20 (3/4"), INSTALADO EM RAMAIS E SUB-RAMAIS DE GÁS - FORNECIMENTO E INSTALAÇÃO. AF_10/2020</t>
  </si>
  <si>
    <t>71.12</t>
  </si>
  <si>
    <t>97547</t>
  </si>
  <si>
    <t>CURVA 90 GRAUS, EM AÇO, CONEXÃO SOLDADA, DN 15 (1/2"), INSTALADO EM RAMAIS E SUB-RAMAIS DE GÁS - FORNECIMENTO E INSTALAÇÃO. AF_10/2020</t>
  </si>
  <si>
    <t>72</t>
  </si>
  <si>
    <t>SERVIÇOS COMPLEMENTARES</t>
  </si>
  <si>
    <t>72.1</t>
  </si>
  <si>
    <t>FNDE 39</t>
  </si>
  <si>
    <t>CONJUNTO DE MASTRO P/ TRÊS BANDEIRAS E PEDESTAL</t>
  </si>
  <si>
    <t>72.2</t>
  </si>
  <si>
    <t>FNDE 40</t>
  </si>
  <si>
    <t>BANCADA DE GRANITO CINZA ANDORINHA, INCLUSIVE PASSA PRATOS, ESPESSURA 2 CM - FORNECIMENTO E INSTALAÇÃO</t>
  </si>
  <si>
    <t>72.3</t>
  </si>
  <si>
    <t>FNDE 46</t>
  </si>
  <si>
    <t>BANCO DE GRANITO CINZA ANDORINHA, ESPESSURA 2 CM - FORNECIMENTO E INSTALAÇÃO</t>
  </si>
  <si>
    <t>72.4</t>
  </si>
  <si>
    <t>FNDE 47</t>
  </si>
  <si>
    <t>PRATELEIRA DE GRANITO CINZA ANDORINHA, ESPESSURA 2 CM - FORNECIMENTO E INSTALAÇÃO</t>
  </si>
  <si>
    <t>72.5</t>
  </si>
  <si>
    <t>FNDE 48</t>
  </si>
  <si>
    <t>ESCANINHOS E PRATELERIAS EM MDF, REVESTIDOS EM LAMINADO MELAMÍNICO</t>
  </si>
  <si>
    <t>72.6</t>
  </si>
  <si>
    <t>101965</t>
  </si>
  <si>
    <t>PEITORIL LINEAR EM GRANITO OU MÁRMORE, L = 15CM, COMPRIMENTO DE ATÉ 2M, ASSENTADO COM ARGAMASSA 1:6 COM ADITIVO. AF_11/2020</t>
  </si>
  <si>
    <t>72.7</t>
  </si>
  <si>
    <t>FNDE 351</t>
  </si>
  <si>
    <t>PEITORIL EM GRANITO CINZA ANDORINHA, L = 15CM, COMPRIMENTO DE ATÉ 2M, ASSENTADO COM ARGAMASSA 1:6 COM ADITIVO - CHUVEIRO.</t>
  </si>
  <si>
    <t>72.8</t>
  </si>
  <si>
    <t>100861</t>
  </si>
  <si>
    <t>SUPORTE MÃO FRANCESA EM AÇO, ABAS IGUAIS 30 CM, CAPACIDADE MINIMA 60 KG, BRANCO - FORNECIMENTO E INSTALAÇÃO. AF_01/2020</t>
  </si>
  <si>
    <t>72.9</t>
  </si>
  <si>
    <t>99856</t>
  </si>
  <si>
    <t>BARRA DE APOIO EM INOX, DIAMETRO MINIMO 3 CM, EM AÇO INOX</t>
  </si>
  <si>
    <t>72.10</t>
  </si>
  <si>
    <t>FNDE 51</t>
  </si>
  <si>
    <t>BANCO DE CONCRETO SEM ENCOSTO, DIM. 2,50 X 0,60 M</t>
  </si>
  <si>
    <t>72.11</t>
  </si>
  <si>
    <t>105001</t>
  </si>
  <si>
    <t>RAMPA DE ACESSIBILIDADE PARA ACESSO A EDIFICAÇÕES COM INCLINAÇÃO DE 8,33% EM CONCRETO MOLDADO IN LOCO, COM LARGURA DE 1,50M, FCK 25MPA, NÃO ARMADA, COM JUNTA A CADA 2M COM CORTE À SECO. AF_03/2024_PA</t>
  </si>
  <si>
    <t>73</t>
  </si>
  <si>
    <t>FECHAMENTO - MURO - MOVIMENTO DE TERRA PARA FUNDAÇÕES</t>
  </si>
  <si>
    <t>73.1</t>
  </si>
  <si>
    <t>73.2</t>
  </si>
  <si>
    <t>73.3</t>
  </si>
  <si>
    <t>73.4</t>
  </si>
  <si>
    <t>74</t>
  </si>
  <si>
    <t>FECHAMENTO - MURO - CONCRETO ARMADO PARA SAPATAS E BLOCOS</t>
  </si>
  <si>
    <t>74.1</t>
  </si>
  <si>
    <t>74.2</t>
  </si>
  <si>
    <t>74.3</t>
  </si>
  <si>
    <t>74.4</t>
  </si>
  <si>
    <t>74.5</t>
  </si>
  <si>
    <t>74.6</t>
  </si>
  <si>
    <t>74.7</t>
  </si>
  <si>
    <t>75</t>
  </si>
  <si>
    <t>FECHAMENTO - MURO - CONCRETO ARMADO - VIGAS BALDRAME</t>
  </si>
  <si>
    <t>75.1</t>
  </si>
  <si>
    <t>75.2</t>
  </si>
  <si>
    <t>75.3</t>
  </si>
  <si>
    <t>75.4</t>
  </si>
  <si>
    <t>75.5</t>
  </si>
  <si>
    <t>75.6</t>
  </si>
  <si>
    <t>75.7</t>
  </si>
  <si>
    <t>75.8</t>
  </si>
  <si>
    <t>76</t>
  </si>
  <si>
    <t>FECHAMENTO - MURO - CONCRETO ARMADO - PILARES</t>
  </si>
  <si>
    <t>76.1</t>
  </si>
  <si>
    <t>76.2</t>
  </si>
  <si>
    <t>76.3</t>
  </si>
  <si>
    <t>76.4</t>
  </si>
  <si>
    <t>CONCRETAGEM DE PILARES, FCK = 30 MPA, COM USO DE BOMBA - LANÇAMENTO, ADENSAMENTO E ACABAMENTO.</t>
  </si>
  <si>
    <t>77</t>
  </si>
  <si>
    <t>FECHAMENTO - MURO - CONCRETO ARMADO - VIGAS</t>
  </si>
  <si>
    <t>77.1</t>
  </si>
  <si>
    <t>77.2</t>
  </si>
  <si>
    <t>77.3</t>
  </si>
  <si>
    <t>77.4</t>
  </si>
  <si>
    <t>77.5</t>
  </si>
  <si>
    <t>CONCRETAGEM DE VIGAS E LAJES, FCK=30 MPA, PARA LAJES MACIÇAS OU NERVURADAS COM USO DE BOMBA - LANÇAMENTO, ADENSAMENTO E ACABAMENTO.</t>
  </si>
  <si>
    <t>78</t>
  </si>
  <si>
    <t>FECHAMENTO - MURO - IMPERMEABILIZAÇÃO</t>
  </si>
  <si>
    <t>78.1</t>
  </si>
  <si>
    <t>79</t>
  </si>
  <si>
    <t>FECHAMENTO - MURO - ALVENARIA DE VEDAÇÃO - MURO</t>
  </si>
  <si>
    <t>79.1</t>
  </si>
  <si>
    <t>79.2</t>
  </si>
  <si>
    <t>80</t>
  </si>
  <si>
    <t>FECHAMENTO - MURO - REVESTIMENTO</t>
  </si>
  <si>
    <t>80.1</t>
  </si>
  <si>
    <t>FNDE 176</t>
  </si>
  <si>
    <t>CHAPISCO APLICADO EM ALVENARIAS E ESTRUTURAS DE CONCRETO EXTERNAS, COM COLHER DE PEDREIRO. ARGAMASSA TRAÇO 1:3 COM PREPARO EM BETONEIRA 400L. - EXTERNO</t>
  </si>
  <si>
    <t>80.2</t>
  </si>
  <si>
    <t>FNDE 177</t>
  </si>
  <si>
    <t>CHAPISCO APLICADO EM ALVENARIAS E ESTRUTURAS DE CONCRETO EXTERNAS, COM COLHER DE PEDREIRO. ARGAMASSA TRAÇO 1:3 COM PREPARO EM BETONEIRA 400L. - INTERNO</t>
  </si>
  <si>
    <t>80.3</t>
  </si>
  <si>
    <t>FNDE 178</t>
  </si>
  <si>
    <t>EMBOÇO OU MASSA ÚNICA EM ARGAMASSA TRAÇO 1:2:8, PREPARO MECÂNICO COM BETONEIRA 400 L, APLICADA MANUALMENTE EM PANOS CEGOS - REVESTIMENTO INTERNO (SEM PRESENÇA DE VÃOS), ESPESSURA DE 25 MM</t>
  </si>
  <si>
    <t>80.4</t>
  </si>
  <si>
    <t>FNDE 179</t>
  </si>
  <si>
    <t>EMBOÇO OU MASSA ÚNICA EM ARGAMASSA TRAÇO 1:2:8, PREPARO MECÂNICO COM BETONEIRA 400 L, APLICADA MANUALMENTE EM PANOS CEGOS - REVESTIMENTO EXTERNO (SEM PRESENÇA DE VÃOS), ESPESSURA DE 25 MM</t>
  </si>
  <si>
    <t>80.5</t>
  </si>
  <si>
    <t>81</t>
  </si>
  <si>
    <t>PINTURA</t>
  </si>
  <si>
    <t>81.1</t>
  </si>
  <si>
    <t>FNDE 196</t>
  </si>
  <si>
    <t>PINTURA LÁTEX ACRÍLICA, SOBRE REBOCO LISO, COR CINZA CLARO, APLICAÇÃO MANUAL EM PAREDES, DUAS DEMÃOS</t>
  </si>
  <si>
    <t>81.2</t>
  </si>
  <si>
    <t>FNDE 352</t>
  </si>
  <si>
    <t>PINTURA LÁTEX ACRÍLICA, SOBRE REBOCO LISO, COR CINZA CLARO, APLICAÇÃO MANUAL EM PAREDES, DUAS DEMÃOS - FACE EXTERNA MURO</t>
  </si>
  <si>
    <t>82</t>
  </si>
  <si>
    <t>SERVIÇOS FINAIS</t>
  </si>
  <si>
    <t>82.1</t>
  </si>
  <si>
    <t>FNDE 602</t>
  </si>
  <si>
    <t>LIMPEZA GROSSA DE OBRA</t>
  </si>
  <si>
    <t>82.2</t>
  </si>
  <si>
    <t>FNDE 601</t>
  </si>
  <si>
    <t>LIMPEZA FINA DE OBRA</t>
  </si>
  <si>
    <t>82.3</t>
  </si>
  <si>
    <t>FNDE 560</t>
  </si>
  <si>
    <t>FORNECIMENTO E INSTALAÇÃO DE PLACA DE INAUGURAÇÃO EM AÇO INOX - 500 X 700 MM</t>
  </si>
  <si>
    <t>Total:</t>
  </si>
  <si>
    <t>Valor não utilizado (QCI):</t>
  </si>
  <si>
    <t>Parcela</t>
  </si>
  <si>
    <t>Percentual Parcela</t>
  </si>
  <si>
    <t>1 mês</t>
  </si>
  <si>
    <t>2 mês</t>
  </si>
  <si>
    <t>3 mês</t>
  </si>
  <si>
    <t>4 mês</t>
  </si>
  <si>
    <t>5 mês</t>
  </si>
  <si>
    <t>6 mês</t>
  </si>
  <si>
    <t>7 mês</t>
  </si>
  <si>
    <t>8 mês</t>
  </si>
  <si>
    <t>9 mês</t>
  </si>
  <si>
    <t>10 mês</t>
  </si>
  <si>
    <t>11 mês</t>
  </si>
  <si>
    <t>12 mês</t>
  </si>
  <si>
    <t>13 mês</t>
  </si>
  <si>
    <t>14 mês</t>
  </si>
  <si>
    <t>15 mês</t>
  </si>
  <si>
    <t>16 mês</t>
  </si>
  <si>
    <t>17 mês</t>
  </si>
  <si>
    <t>18 mês</t>
  </si>
  <si>
    <t>19 mês</t>
  </si>
  <si>
    <t>20 mês</t>
  </si>
  <si>
    <t>21 mês</t>
  </si>
  <si>
    <t>22 mês</t>
  </si>
  <si>
    <t>23 mês</t>
  </si>
  <si>
    <t>24 mês</t>
  </si>
  <si>
    <t>PERCENTUAL SIMPLES (%)</t>
  </si>
  <si>
    <t>ACUMULADO NO MÊS</t>
  </si>
  <si>
    <t>PERCENTUAL ACUMULADO (%)</t>
  </si>
  <si>
    <t>Item</t>
  </si>
  <si>
    <t>PREFEITURA MUNICIPAL DE ÓBIDOS</t>
  </si>
  <si>
    <t>SECRETARIA MUNICIPAL DE PLANEJAMENTO, ORÇAMENTO E FINANÇAS</t>
  </si>
  <si>
    <t>CNPJ Nº. 05.131.180/0001-64 – Fone: (93) 3547–3044</t>
  </si>
  <si>
    <t>Rua Deputado Raimundo Chaves, 338 - Centro – CEP: 68.250-000</t>
  </si>
  <si>
    <t>PLANILHA ORÇAMENTÁRIA</t>
  </si>
  <si>
    <t>Local: Bairro Bela Vista</t>
  </si>
  <si>
    <t>OBJETO: Construção de Creche e Escola de Educação Infantil, Bela Vista, Óbidos/PA – FNDE – Creche Tipo 1, TERMO DE COMPROMISSO Nº 965504/2024/FNDE/CAIXA</t>
  </si>
  <si>
    <t>ESTADO DO PARÁ</t>
  </si>
  <si>
    <t>COMPOSIÇÃO DO BDI DE MATERIAIS</t>
  </si>
  <si>
    <t>ITENS RELATIVOS À ADMINISTRAÇÃO DA OBRA</t>
  </si>
  <si>
    <t>%</t>
  </si>
  <si>
    <t>AC - Administração Central</t>
  </si>
  <si>
    <t>DF - Despesas Financeiras</t>
  </si>
  <si>
    <t>R - Riscos</t>
  </si>
  <si>
    <t>SG - Seguros e Garantias Contratuais</t>
  </si>
  <si>
    <t>Sub-Total 1</t>
  </si>
  <si>
    <t>LUCRO</t>
  </si>
  <si>
    <t>L - Lucro Operacional</t>
  </si>
  <si>
    <t>Sub-Total 2</t>
  </si>
  <si>
    <t>TRIBUTOS</t>
  </si>
  <si>
    <t>A - PIS</t>
  </si>
  <si>
    <t>B - COFINS</t>
  </si>
  <si>
    <t>C - ISS</t>
  </si>
  <si>
    <t>D - CONTRIBUIÇÃO PREVIDENCIÁRIA SOBRE A RENDA BRUTA</t>
  </si>
  <si>
    <t>Sub-Total 3</t>
  </si>
  <si>
    <t>BDI=</t>
  </si>
  <si>
    <t xml:space="preserve">               [(1+AC+R+SG)(1+DF)(1+L)]              </t>
  </si>
  <si>
    <t>(1-T)</t>
  </si>
  <si>
    <t xml:space="preserve"> [(1+0,04+0,0127+0,008)(1+0,0123)(1+0,0616)]</t>
  </si>
  <si>
    <t>(1-0,0865)</t>
  </si>
  <si>
    <t>TOTAL BDI (%)</t>
  </si>
  <si>
    <t>ACÓRDÃO Nº 2622/2013 – TCU</t>
  </si>
  <si>
    <t>ENCARGOS SOCIAIS - SEM DESONERAÇÃO</t>
  </si>
  <si>
    <t>COD</t>
  </si>
  <si>
    <t>DESCRIÇÃO</t>
  </si>
  <si>
    <t>HORISTA %</t>
  </si>
  <si>
    <t>MENSALISTA %</t>
  </si>
  <si>
    <t xml:space="preserve">GRUPO A 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</si>
  <si>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</si>
  <si>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</si>
  <si>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</si>
  <si>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</si>
  <si>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</si>
  <si>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</si>
  <si>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</si>
  <si>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</si>
  <si>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</si>
  <si>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</si>
  <si>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</si>
  <si>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</si>
  <si>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</si>
  <si>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</si>
  <si>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</si>
  <si>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</si>
  <si>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</si>
  <si>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</si>
  <si>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A</t>
  </si>
  <si>
    <t>TOTAL</t>
  </si>
  <si>
    <t xml:space="preserve">GRUPO B </t>
  </si>
  <si>
    <t>B1</t>
  </si>
  <si>
    <t>Repouso Semanal Renumerado</t>
  </si>
  <si>
    <t>Não Inside</t>
  </si>
  <si>
    <t>B2</t>
  </si>
  <si>
    <t>Feriados</t>
  </si>
  <si>
    <t>B3</t>
  </si>
  <si>
    <t>Auxílio - Enfermidade</t>
  </si>
  <si>
    <t>B4</t>
  </si>
  <si>
    <t>13°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</si>
  <si>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</si>
  <si>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</si>
  <si>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</si>
  <si>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</si>
  <si>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</si>
  <si>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</si>
  <si>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</si>
  <si>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Acidente de Trabalho</t>
  </si>
  <si>
    <t>B9</t>
  </si>
  <si>
    <t>Férias Gozadas</t>
  </si>
  <si>
    <t>B10</t>
  </si>
  <si>
    <t>Salário Maternidade</t>
  </si>
  <si>
    <t>B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</si>
  <si>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</si>
  <si>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</si>
  <si>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</si>
  <si>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</si>
  <si>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</si>
  <si>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</si>
  <si>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</si>
  <si>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</si>
  <si>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</si>
  <si>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</si>
  <si>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>Indenização Adicional</t>
  </si>
  <si>
    <t>GRUPO D</t>
  </si>
  <si>
    <t>D1</t>
  </si>
  <si>
    <t xml:space="preserve">Reincidência de Grupo A sobre Grupo B </t>
  </si>
  <si>
    <t>D2</t>
  </si>
  <si>
    <t xml:space="preserve">Reincidência de Grupo A sobre Aviso Prévio Trabalhado e Reincidência do FGTS sobre Aviso Prévio Indenizado </t>
  </si>
  <si>
    <t>D</t>
  </si>
  <si>
    <t>TOTAL(A+B+C+D)</t>
  </si>
  <si>
    <t>Referência: SINAPI 01/2025 NÃO DESONERADO</t>
  </si>
  <si>
    <t>BDI :</t>
  </si>
  <si>
    <t>2025/01</t>
  </si>
  <si>
    <t>SEM DESONERAÇÃO</t>
  </si>
  <si>
    <t>SP OBRAS</t>
  </si>
  <si>
    <t>PRÓPRIA</t>
  </si>
  <si>
    <t>FNDE 03 LIGAÇÃO PROVISÓRIA DE ÁGUA E ESGOTO (UN)</t>
  </si>
  <si>
    <t>Material</t>
  </si>
  <si>
    <t>FONTE</t>
  </si>
  <si>
    <t>UNID</t>
  </si>
  <si>
    <t>COEFICIENTE</t>
  </si>
  <si>
    <t>PREÇO UNITÁRIO</t>
  </si>
  <si>
    <t>00000370</t>
  </si>
  <si>
    <t>AREIA MEDIA - POSTO JAZIDA/FORNECEDOR (RETIRADO NA JAZIDA, SEM TRANSPORTE) - Percentual=1,0000%</t>
  </si>
  <si>
    <t>00010420</t>
  </si>
  <si>
    <t>BACIA SANITARIA (VASO) CONVENCIONAL, DE LOUCA BRANCA, SIFAO APARENTE, SAIDA VERTICAL (SEM ASSENTO) - Percentual=1,0000%</t>
  </si>
  <si>
    <t>00011868</t>
  </si>
  <si>
    <t>CAIXA D'AGUA / RESERVATORIO EM POLIESTER REFORCADO COM FIBRA DE VIDRO,1000 LITROS, COM TAMPA - Percentual=1,0000%</t>
  </si>
  <si>
    <t>00020247</t>
  </si>
  <si>
    <t>PREGO DE ACO POLIDO COM CABECA 15 X 15 (1 1/4 X 13) - Percentual=1,0000%</t>
  </si>
  <si>
    <t>00020205</t>
  </si>
  <si>
    <t>RIPA APARELHADA *1,5 X 5* CM, EM MACARANDUBA/MASSARANDUBA, ANGELIM OU EQUIVALENTE DA REGIAO - Percentual=1,0000%</t>
  </si>
  <si>
    <t>00021009</t>
  </si>
  <si>
    <t>TUBO ACO GALVANIZADO COM COSTURA, CLASSE LEVE, DN 20 MM (3/4"), E = 2,25 MM, *1,3* KG/M (NBR 5580) - Percentual=1,0000%</t>
  </si>
  <si>
    <t>00009841</t>
  </si>
  <si>
    <t>TUBO PVC, SERIE R, DN 100 MM, PARA ESGOTO OU AGUAS PLUVIAIS PREDIAL (NBR 5688) - Percentual=1,0000%</t>
  </si>
  <si>
    <t>TOTAL Material:</t>
  </si>
  <si>
    <t>Mão de Obra com Encargos Complementares</t>
  </si>
  <si>
    <t>88248</t>
  </si>
  <si>
    <t>AUXILIAR DE ENCANADOR OU BOMBEIRO HIDRÁULICO COM ENCARGOS COMPLEMENTARES - Percentual=1,0000%</t>
  </si>
  <si>
    <t>H</t>
  </si>
  <si>
    <t>88267</t>
  </si>
  <si>
    <t>ENCANADOR OU BOMBEIRO HIDRÁULICO COM ENCARGOS COMPLEMENTARES - Percentual=1,0000%</t>
  </si>
  <si>
    <t>88309</t>
  </si>
  <si>
    <t>PEDREIRO COM ENCARGOS COMPLEMENTARES - Percentual=1,0000%</t>
  </si>
  <si>
    <t>88316</t>
  </si>
  <si>
    <t>SERVENTE COM ENCARGOS COMPLEMENTARES - Percentual=1,0000%</t>
  </si>
  <si>
    <t>TOTAL Mão de Obra com Encargos Complementares:</t>
  </si>
  <si>
    <t>92273</t>
  </si>
  <si>
    <t>FABRICAÇÃO DE ESCORAS DO TIPO PONTALETE, EM MADEIRA, PARA PÉ-DIREITO SIMPLES. AF_09/2020 - Percentual=1,0000%</t>
  </si>
  <si>
    <t>TOTAL Serviço:</t>
  </si>
  <si>
    <t>VALOR:</t>
  </si>
  <si>
    <t>FNDE 244 ADMINISTRAÇÃO LOCAL TIPO 1 (UN)</t>
  </si>
  <si>
    <t>93563</t>
  </si>
  <si>
    <t>ALMOXARIFE COM ENCARGOS COMPLEMENTARES</t>
  </si>
  <si>
    <t>MES</t>
  </si>
  <si>
    <t>93572</t>
  </si>
  <si>
    <t>ENCARREGADO GERAL DE OBRAS COM ENCARGOS COMPLEMENTARES</t>
  </si>
  <si>
    <t>93565</t>
  </si>
  <si>
    <t>ENGENHEIRO CIVIL DE OBRA JUNIOR COM ENCARGOS COMPLEMENTARES</t>
  </si>
  <si>
    <t>94295</t>
  </si>
  <si>
    <t>MESTRE DE OBRAS COM ENCARGOS COMPLEMENTARES</t>
  </si>
  <si>
    <t>101452</t>
  </si>
  <si>
    <t>SERVENTE DE OBRAS COM ENCARGOS COMPLEMENTARES</t>
  </si>
  <si>
    <t>FNDE 231 LOCACAO DE CONTAINER 2,30 X 6,00 M, ALT. 2,50 M, COM 1 SANITARIO, PARA ESCRITORIO, COMPLETO, SEM DIVISORIAS INTERNAS (NAO INCLUI MOBILIZACAO/DESMOBILIZACAO) (MÊS)</t>
  </si>
  <si>
    <t>Equipamento</t>
  </si>
  <si>
    <t>00010775</t>
  </si>
  <si>
    <t>LOCACAO DE CONTAINER 2,30 X 6,00 M, ALT. 2,50 M, COM 1 SANITARIO, PARA ESCRITORIO, COMPLETO, SEM DIVISORIAS INTERNAS (NAO INCLUI MOBILIZACAO/DESMOBILIZACAO)</t>
  </si>
  <si>
    <t>TOTAL Equipamento:</t>
  </si>
  <si>
    <t>105114</t>
  </si>
  <si>
    <t>EXECUÇÃO DOS APOIOS PARA CONTÊINER OU MÓDULO HABITÁVEL. AF_03/2024</t>
  </si>
  <si>
    <t>105115</t>
  </si>
  <si>
    <t>INSTALAÇÃO E DESINSTALAÇÃO MECANIZADA DE CONTÊINER OU MÓDULO HABITÁVEL DE USOS DIVERSOS. AF_03/2024</t>
  </si>
  <si>
    <t>FNDE 230 LOCACAO DE CONTAINER 2,30 X 6,00 M, ALT. 2,50 M, PARA ESCRITORIO, SEM DIVISORIAS INTERNAS E SEM SANITARIO (NAO INCLUI MOBILIZACAO/DESMOBILIZACAO) (MÊS)</t>
  </si>
  <si>
    <t>00010776</t>
  </si>
  <si>
    <t>LOCACAO DE CONTAINER 2,30 X 6,00 M, ALT. 2,50 M, PARA ESCRITORIO, SEM DIVISORIAS INTERNAS E SEM SANITARIO (NAO INCLUI MOBILIZACAO/DESMOBILIZACAO)</t>
  </si>
  <si>
    <t>FNDE 232 LOCACAO DE CONTAINER 2,30 X 6,00 M, ALT. 2,50 M, PARA SANITARIO, COM 4 BACIAS, 8 CHUVEIROS,1 LAVATORIO E 1 MICTORIO (NAO INCLUI MOBILIZACAO/DESMOBILIZACAO) (MÊS)</t>
  </si>
  <si>
    <t>00010778</t>
  </si>
  <si>
    <t>LOCACAO DE CONTAINER 2,30 X 6,00 M, ALT. 2,50 M, PARA SANITARIO, COM 4 BACIAS, 8 CHUVEIROS,1 LAVATORIO E 1 MICTORIO (NAO INCLUI MOBILIZACAO/DESMOBILIZACAO)</t>
  </si>
  <si>
    <t>FNDE 239 CONCRETAGEM DE PILARES, FCK = 30 MPA, COM USO DE BOMBA - LANÇAMENTO, ADENSAMENTO E ACABAMENTO. (M3)</t>
  </si>
  <si>
    <t>Equipamento Custo Horário</t>
  </si>
  <si>
    <t>90587</t>
  </si>
  <si>
    <t>VIBRADOR DE IMERSÃO, DIÂMETRO DE PONTEIRA 45MM, MOTOR ELÉTRICO TRIFÁSICO POTÊNCIA DE 2 CV - CHI DIURNO. AF_06/2015</t>
  </si>
  <si>
    <t>CHI</t>
  </si>
  <si>
    <t>90586</t>
  </si>
  <si>
    <t>VIBRADOR DE IMERSÃO, DIÂMETRO DE PONTEIRA 45MM, MOTOR ELÉTRICO TRIFÁSICO POTÊNCIA DE 2 CV - CHP DIURNO. AF_06/2015</t>
  </si>
  <si>
    <t>CHP</t>
  </si>
  <si>
    <t>TOTAL Equipamento Custo Horário:</t>
  </si>
  <si>
    <t>00001525</t>
  </si>
  <si>
    <t>CONCRETO USINADO BOMBEAVEL, CLASSE DE RESISTENCIA C30, BRITA 0 E 1, SLUMP = 100 +/- 20 MM, COM BOMBEAMENTO (DISPONIBILIZACAO DE BOMBA), SEM O LANCAMENTO (NBR 8953)</t>
  </si>
  <si>
    <t>88262</t>
  </si>
  <si>
    <t>CARPINTEIRO DE FORMAS COM ENCARGOS COMPLEMENTARES</t>
  </si>
  <si>
    <t>PEDREIRO COM ENCARGOS COMPLEMENTARES</t>
  </si>
  <si>
    <t>SERVENTE COM ENCARGOS COMPLEMENTARES</t>
  </si>
  <si>
    <t>FNDE 240 CONCRETAGEM DE VIGAS E LAJES, FCK=30 MPA, PARA LAJES MACIÇAS OU NERVURADAS COM USO DE BOMBA - LANÇAMENTO, ADENSAMENTO E ACABAMENTO. (M3)</t>
  </si>
  <si>
    <t>FNDE 607 ESTRUTURA TRELIÇADA DE COBERTURA, INCLUSOS PERFIS METÁLICOS, CHAPA METÁLICAS, MÃO DE OBRA E TRANSPORTE COM GUINDASTE - FORNECIMENTO E INSTALAÇÃO (KG)</t>
  </si>
  <si>
    <t>93288</t>
  </si>
  <si>
    <t>GUINDASTE HIDRÁULICO AUTOPROPELIDO, COM LANÇA TELESCÓPICA 40 M, CAPACIDADE MÁXIMA 60 T, POTÊNCIA 260 KW - CHI DIURNO. AF_03/2016</t>
  </si>
  <si>
    <t>93287</t>
  </si>
  <si>
    <t>GUINDASTE HIDRÁULICO AUTOPROPELIDO, COM LANÇA TELESCÓPICA 40 M, CAPACIDADE MÁXIMA 60 T, POTÊNCIA 260 KW - CHP DIURNO. AF_03/2016</t>
  </si>
  <si>
    <t>00004777</t>
  </si>
  <si>
    <t>CANTONEIRA ACO ABAS IGUAIS (QUALQUER BITOLA), ESPESSURA ENTRE 1/8" E 1/4"</t>
  </si>
  <si>
    <t>00001333</t>
  </si>
  <si>
    <t>CHAPA DE ACO GROSSA, ASTM A36, E = 1/2" (12,70 MM) 99,59 KG/M2</t>
  </si>
  <si>
    <t>00001332</t>
  </si>
  <si>
    <t>CHAPA DE ACO GROSSA, ASTM A36, E = 3/8" (9,53 MM) 74,69 KG/M2</t>
  </si>
  <si>
    <t>00010997</t>
  </si>
  <si>
    <t>ELETRODO REVESTIDO AWS - E7018, DIAMETRO IGUAL A 4,00 MM</t>
  </si>
  <si>
    <t>00000442</t>
  </si>
  <si>
    <t>PARAFUSO FRANCES M16 EM ACO GALVANIZADO, COMPRIMENTO = 45 MM, DIAMETRO = 16 MM, CABECA ABAULADA</t>
  </si>
  <si>
    <t>00040549</t>
  </si>
  <si>
    <t>PARAFUSO, COMUM, ASTM A307, SEXTAVADO, DIAMETRO 1/2" (12,7 MM), COMPRIMENTO 1" (25,4 MM)</t>
  </si>
  <si>
    <t>CENTO</t>
  </si>
  <si>
    <t>00010966</t>
  </si>
  <si>
    <t>PERFIL "U" SIMPLES, EM CHAPA DOBRADA DE ACO LAMINADO, E = 8 MM, H = 150 MM, L = 75 MM (16,97 KG/M)</t>
  </si>
  <si>
    <t>88240</t>
  </si>
  <si>
    <t>AJUDANTE DE ESTRUTURA METÁLICA COM ENCARGOS COMPLEMENTARES</t>
  </si>
  <si>
    <t>88278</t>
  </si>
  <si>
    <t>MONTADOR DE ESTRUTURA METÁLICA COM ENCARGOS COMPLEMENTARES</t>
  </si>
  <si>
    <t>88317</t>
  </si>
  <si>
    <t>SOLDADOR COM ENCARGOS COMPLEMENTARES</t>
  </si>
  <si>
    <t>100716</t>
  </si>
  <si>
    <t>JATEAMENTO ABRASIVO COM GRANALHA DE AÇO EM PERFIL METÁLICO EM FÁBRICA. AF_01/2020</t>
  </si>
  <si>
    <t>FNDE 243 PM1 - KIT DE PORTA DE MADEIRA FRISADA, SEMI-OCA (LEVE OU MÉDIA), PADRÃO MÉDIO, 80X210CM, ESPESSURA DE 3,5CM, ITENS INCLUSOS: DOBRADIÇAS, MONTAGEM E INSTALAÇÃO DE BATENTE, FECHADURA COM EXECUÇÃO DO FURO - FORNECIMENTO E INSTALAÇÃO (UN)</t>
  </si>
  <si>
    <t>100659</t>
  </si>
  <si>
    <t>ALIZAR DE 5X1,5CM PARA PORTA FIXADO COM PREGOS, PADRÃO MÉDIO - FORNECIMENTO E INSTALAÇÃO. AF_12/2019</t>
  </si>
  <si>
    <t>90806</t>
  </si>
  <si>
    <t>BATENTE PARA PORTA DE MADEIRA, FIXAÇÃO COM ARGAMASSA, PADRÃO MÉDIO - FORNECIMENTO E INSTALAÇÃO. AF_12/2019</t>
  </si>
  <si>
    <t>90830</t>
  </si>
  <si>
    <t>FECHADURA DE EMBUTIR COM CILINDRO, EXTERNA, COMPLETA, ACABAMENTO PADRÃO MÉDIO, INCLUSO EXECUÇÃO DE FURO - FORNECIMENTO E INSTALAÇÃO. AF_12/2019</t>
  </si>
  <si>
    <t>91297</t>
  </si>
  <si>
    <t>PORTA DE MADEIRA FRISADA, SEMI-OCA (LEVE OU MÉDIA), 80X210CM, ESPESSURA DE 3,5CM, INCLUSO DOBRADIÇAS - FORNECIMENTO E INSTALAÇÃO. AF_12/2019</t>
  </si>
  <si>
    <t>FNDE 247 PM 2 - KIT DE PORTA DE MADEIRA COM VENEZIANA, 80X210CM (ESPESSURA DE 3CM), PADRÃO MÉDIO, ITENS INCLUSOS: DOBRADIÇAS, MONTAGEM E INSTALAÇÃO DE BATENTE, FECHADURA COM EXECUÇÃO DO FURO - FORNECIMENTO E INSTALAÇÃO (UN)</t>
  </si>
  <si>
    <t>91298</t>
  </si>
  <si>
    <t>PORTA DE MADEIRA TIPO VENEZIANA, 80X210CM, ESPESSURA DE 3CM, INCLUSO DOBRADIÇAS - FORNECIMENTO E INSTALAÇÃO. AF_12/2019</t>
  </si>
  <si>
    <t>FNDE 246 PM3 - KIT DE PORTA DE MADEIRA FRISADA, SEMI-OCA (LEVE OU MÉDIA), PADRÃO MÉDIO, 80X210CM, ESPESSURA DE 3,5CM, ITENS INCLUSOS: DOBRADIÇAS, MONTAGEM E INSTALAÇÃO DE BATENTE, FECHADURA COM EXECUÇÃO DO FURO - FORNECIMENTO E INSTALAÇÃO. (UN)</t>
  </si>
  <si>
    <t>FNDE 248 PM4 - KIT DE PORTA DE MADEIRA COM VISOR DE VIDRO, 80X210CM (ESPESSURA DE 3CM), PADRÃO POPULAR, ITENS INCLUSOS: DOBRADIÇAS, MONTAGEM E INSTALAÇÃO DE BATENTE, FECHADURA COM EXECUÇÃO DO FURO - FORNECIMENTO E INSTALAÇÃO. (UN)</t>
  </si>
  <si>
    <t>FNDE 249 PM5 -PORTA EM COMPENSADO DE MADEIRA E=2cm REVESTIDA COM LAMINADO MELAMÍNICO NAS CORES: AMARELA, VERDE, LARANJA E AZUL (UN)</t>
  </si>
  <si>
    <t>90831</t>
  </si>
  <si>
    <t>FECHADURA DE EMBUTIR PARA PORTA DE BANHEIRO, COMPLETA, ACABAMENTO PADRÃO MÉDIO, INCLUSO EXECUÇÃO DE FURO - FORNECIMENTO E INSTALAÇÃO. AF_12/2019</t>
  </si>
  <si>
    <t>91295</t>
  </si>
  <si>
    <t>PORTA DE MADEIRA FRISADA, SEMI-OCA (LEVE OU MÉDIA), 60X210CM, ESPESSURA DE 3CM, INCLUSO DOBRADIÇAS - FORNECIMENTO E INSTALAÇÃO. AF_12/2019</t>
  </si>
  <si>
    <t>FNDE 250 INSTALAÇÃO DE VIDRO LISO INCOLOR ESQUADRIA PM4 , E = 6 MM, EM ESQUADRIA DE MADEIRA, FIXADO COM BAGUETE (M2)</t>
  </si>
  <si>
    <t>00039026</t>
  </si>
  <si>
    <t>PREGO DE ACO POLIDO SEM CABECA 15 X 15 (1 1/4 X 13)</t>
  </si>
  <si>
    <t>00039961</t>
  </si>
  <si>
    <t>SILICONE ACETICO USO GERAL INCOLOR 280 G</t>
  </si>
  <si>
    <t>00010491</t>
  </si>
  <si>
    <t>VIDRO LISO INCOLOR 6 MM - SEM COLOCACAO</t>
  </si>
  <si>
    <t>88325</t>
  </si>
  <si>
    <t>VIDRACEIRO COM ENCARGOS COMPLEMENTARES</t>
  </si>
  <si>
    <t>FNDE 04 CHAPA METÁLICA (ALUMÍNIO) 0,90 M X 0,40 M, ESPESSURA 1 MM PARA AS PORTAS (M²)</t>
  </si>
  <si>
    <t>00011026</t>
  </si>
  <si>
    <t>CHAPA DE ACO GALVANIZADA BITOLA GSG 14, E = 1,95 MM (15,60 KG/M2)</t>
  </si>
  <si>
    <t>88261</t>
  </si>
  <si>
    <t>CARPINTEIRO DE ESQUADRIA COM ENCARGOS COMPLEMENTARES</t>
  </si>
  <si>
    <t>FNDE 251 PORTA DE ABRIR - PA1 - 100 X 210 CM EM CHAPA DE ALUMÍNIO, COM VENEZIANA E VIDRO MINIBOREAL 6 MM, INCLUSO FECHADURA E PUXADOR - CONFORME PROJETO DE ESQUADRIAS (UN)</t>
  </si>
  <si>
    <t>00007568</t>
  </si>
  <si>
    <t>BUCHA DE NYLON SEM ABA S10, COM PARAFUSO DE 6,10 X 65 MM EM ACO ZINCADO COM ROSCA SOBERBA, CABECA CHATA E FENDA PHILLIPS</t>
  </si>
  <si>
    <t>00039024</t>
  </si>
  <si>
    <t>PORTA DE ABRIR EM ALUMINIO COM DIVISAO HORIZONTAL PARA VIDROS, ACABAMENTO ANODIZADO NATURAL, VIDROS INCLUSOS, SEM GUARNICAO/ALIZAR/VISTA, 87 CM X 210 CM</t>
  </si>
  <si>
    <t>00000142</t>
  </si>
  <si>
    <t>SELANTE ELASTICO MONOCOMPONENTE A BASE DE POLIURETANO (PU) PARA JUNTAS DIVERSAS</t>
  </si>
  <si>
    <t>310ML</t>
  </si>
  <si>
    <t>FNDE 252 PORTA DE ABRIR - PA2 - 80 X 210 CM EM CHAPA DE ALUMÍNIO, TIPO VENEZIANA COM GUARNIÇÃO, FIXAÇÃO COM PARAFUSOS - FORNECIMENTO E INSTALAÇÃO - CONFORME PROJETO DE ESQUADRIAS (M2)</t>
  </si>
  <si>
    <t>00036888</t>
  </si>
  <si>
    <t>GUARNICAO / MOLDURA / ARREMATE DE ACABAMENTO PARA ESQUADRIA, EM ALUMINIO PERFIL 25, ACABAMENTO ANODIZADO BRANCO OU BRILHANTE, PARA 1 FACE</t>
  </si>
  <si>
    <t>00039025</t>
  </si>
  <si>
    <t>PORTA DE ABRIR, TIPO VENEZIANA, EM ALUMINIO, ACABAMENTO ANODIZADO NATURAL, 90 CM X 210 CM (LARGURA X ALTURA), SEM GUARNICAO/ALIZAR/VISTA</t>
  </si>
  <si>
    <t>FNDE 253 PORTA DE ABRIR 2 FOLHAS - PA3 - 160 X 210 CM EM CHAPA DE ALUMÍNIO, TIPO VENEZIANA COM GUARNIÇÃO, FIXAÇÃO COM PARAFUSOS - FORNECIMENTO E INSTALAÇÃO - CONFORME PROJETO DE ESQUADRIAS (M2)</t>
  </si>
  <si>
    <t>FNDE 254 PORTA DE CORRER - PA4- 450 X 265 CM, DE ALUMÍNIO, COM DUAS FOLHAS FIXAS E DUAS FOLHAS DE CORRER PARA VIDRO, INCLUSO VIDRO LISO INCOLOR 8 MM, FECHADURA E PUXADOR, SEM ALIZAR - CONFORME PROJETO DE ESQUADRIAS (M2)</t>
  </si>
  <si>
    <t>00004922</t>
  </si>
  <si>
    <t>PORTA DE CORRER EM ALUMINIO, DUAS FOLHAS MOVEIS COM VIDRO, FECHADURA E PUXADOR EMBUTIDO, ACABAMENTO ANODIZADO NATURAL, SEM GUARNICAO/ALIZAR/VISTA</t>
  </si>
  <si>
    <t>FNDE 255 PORTA DE CORRER - PA5- 240 X 210 CM, DE ALUMÍNIO, COM DUAS FOLHAS DE CORRER PARA VIDRO, INCLUSO VIDRO LISO INCOLOR 8 MM, FECHADURA E PUXADOR, SEM ALIZAR - CONFORME PROJETO DE ESQUADRIAS (M2)</t>
  </si>
  <si>
    <t>FNDE 256 PORTA DE ABRIR 2 FOLHAS - PA6 - 110 X 170 CM EM CHAPA DE ALUMÍNIO, TIPO VENEZIANA COM GUARNIÇÃO, FIXAÇÃO COM PARAFUSOS - FORNECIMENTO E INSTALAÇÃO - CONFORME PROJETO DE ESQUADRIAS (M2)</t>
  </si>
  <si>
    <t>FNDE 257 PORTA DE ABRIR 2 FOLHAS - PA7 - 250 X 210 CM EM CHAPA DE ALUMÍNIO, COM DUAS FOLHAS DE ABRIR E BANDEIRA LATERAL FIXA, TIPO VENEZIANA COM GUARNIÇÃO, FIXAÇÃO COM PARAFUSOS - FORNECIMENTO E INSTALAÇÃO - CONFORME PROJETO DE ESQUADRIAS (M2)</t>
  </si>
  <si>
    <t>FNDE 258 JANELA DE ALUMÍNIO - JA-1 - 70 X 125 CM, TIPO GUILHOTINA COMPLETA, COM VIDROS, BATENTE E FERRAGENS. EXCLUSIVE ALIZAR, ACABAMENTO E CONTRAMARCO, CONFORME PROJETO DE ESQUADRIAS (M2)</t>
  </si>
  <si>
    <t>00034381</t>
  </si>
  <si>
    <t>JANELA MAXIM-AR, EM ALUMINIO PERFIL 25, 60 X 80 CM (A X L), ACABAMENTO BRANCO OU BRILHANTE, BATENTE DE 4 A 5 CM, COM VIDRO 4 MM, SEM GUARNICAO/ALIZAR</t>
  </si>
  <si>
    <t>00004377</t>
  </si>
  <si>
    <t>FNDE 259 JANELA DE ALUMÍNIO - JA-2 - 110 X 145 CM, TIPO GUILHOTINACOMPLETA, COM VIDROS, BATENTE E FERRAGENS. EXCLUSIVE ALIZAR, ACABAMENTO E CONTRAMARCO, CONFORME PROJETO DE ESQUADRIAS (M2)</t>
  </si>
  <si>
    <t>FNDE 275 JANELA DE ALUMÍNIO JA-3 - 140 X 115, TIPO FIXA, PARA VIDRO, COM VIDRO, BATENTE E FERRAGENS. EXCLUSIVE ACABAMENTO, ALIZAR E CONTRAMARCO, CONFORME PROJETO DE ESQUADRIAS (M2)</t>
  </si>
  <si>
    <t>00000599</t>
  </si>
  <si>
    <t>JANELA FIXA, EM ALUMINIO PERFIL 20, 60 X 80 CM (A X L), BATENTE/REQUADRO DE 3 A 14 CM, COM VIDRO 4 MM, SEM GUARNICAO/ALIZAR, ACABAMENTO ALUM BRANCO OU BRILHANTE</t>
  </si>
  <si>
    <t>FNDE 262 JANELA DE ALUMÍNIO - JA-4 - 140 X 145 CM, TIPO GUILHOTINA COMPLETA, COM VIDROS, BATENTE E FERRAGENS. EXCLUSIVE ALIZAR, ACABAMENTO E CONTRAMARCO, CONFORME PROJETO DE ESQUADRIAS (M2)</t>
  </si>
  <si>
    <t>FNDE 276 JANELA DE ALUMÍNIO JA-5 - 200 X 128 CM, TIPO FIXA, PARA VIDRO, COM VIDRO, BATENTE E FERRAGENS. EXCLUSIVE ACABAMENTO, ALIZAR E CONTRAMARCO, CONFORME PROJETO DE ESQUADRIAS (M2)</t>
  </si>
  <si>
    <t>FNDE 263 JANELA DE ALUMÍNIO - JA-6 - 210 X 50 CM, TIPO MAXIM-AR, COM VIDROS, BATENTE E FERRAGENS. EXCLUSIVE ALIZAR, ACABAMENTO E CONTRAMARCO, CONFORME PROJETO DE ESQUADRIAS (M2)</t>
  </si>
  <si>
    <t>FNDE 264 JANELA DE ALUMÍNIO - JA-7 - 210 X 75 CM, TIPO MAXIM-AR, COM VIDROS, BATENTE E FERRAGENS. EXCLUSIVE ALIZAR, ACABAMENTO E CONTRAMARCO, CONFORME PROJETO DE ESQUADRIAS (M2)</t>
  </si>
  <si>
    <t>FNDE 268 JANELA DE ALUMÍNIO - JA-8 - 210 X 100 CM, TIPO MAXIM-AR, COM VIDROS, BATENTE E FERRAGENS. EXCLUSIVE ALIZAR, ACABAMENTO E CONTRAMARCO, CONFORME PROJETO DE ESQUADRIAS (M2)</t>
  </si>
  <si>
    <t>FNDE 265 JANELA DE ALUMÍNIO - JA-9 - 210 X 150 CM, TIPO MAXIM-AR, COM VIDROS, BATENTE E FERRAGENS. EXCLUSIVE ALIZAR, ACABAMENTO E CONTRAMARCO, CONFORME PROJETO DE ESQUADRIAS (M2)</t>
  </si>
  <si>
    <t>FNDE 269 JANELA DE ALUMÍNIO - JA-10 - 140 X 150 CM, TIPO MAXIM-AR, COM VIDROS, BATENTE E FERRAGENS. EXCLUSIVE ALIZAR, ACABAMENTO E CONTRAMARCO, CONFORME PROJETO DE ESQUADRIAS (M2)</t>
  </si>
  <si>
    <t>FNDE 270 JANELA DE ALUMÍNIO - JA-11 - 140 X 75 CM, TIPO MAXIM-AR, COM VIDROS, BATENTE E FERRAGENS. EXCLUSIVE ALIZAR, ACABAMENTO E CONTRAMARCO, CONFORME PROJETO DE ESQUADRIAS (M2)</t>
  </si>
  <si>
    <t>FNDE 271 JANELA DE ALUMÍNIO - JA-12 - 420 X 50 CM, TIPO MAXIM-AR, COM VIDROS, BATENTE E FERRAGENS. EXCLUSIVE ALIZAR, ACABAMENTO E CONTRAMARCO, CONFORME PROJETO DE ESQUADRIAS (M2)</t>
  </si>
  <si>
    <t>FNDE 272 JANELA DE ALUMÍNIO - JA-13 - 420 X 150 CM, TIPO MAXIM-AR, COM VIDROS, BATENTE E FERRAGENS. EXCLUSIVE ALIZAR, ACABAMENTO E CONTRAMARCO, CONFORME PROJETO DE ESQUADRIAS (M2)</t>
  </si>
  <si>
    <t>FNDE 273 JANELA DE ALUMÍNIO - JA-14 - 560 X 100 CM, TIPO MAXIM-AR, COM VIDROS, BATENTE E FERRAGENS. EXCLUSIVE ALIZAR, ACABAMENTO E CONTRAMARCO, CONFORME PROJETO DE ESQUADRIAS (M2)</t>
  </si>
  <si>
    <t>FNDE 274 JANELA DE ALUMÍNIO - JA-15 - 560 X 150 CM, TIPO MAXIM-AR, COM VIDROS, BATENTE E FERRAGENS. EXCLUSIVE ALIZAR, ACABAMENTO E CONTRAMARCO, CONFORME PROJETO DE ESQUADRIAS (M2)</t>
  </si>
  <si>
    <t>FNDE 277 JANELA DE ALUMÍNIO JA-16 - 160 X 85, TIPO FIXA, PARA VIDRO, COM VIDRO, BATENTE E FERRAGENS. EXCLUSIVE ACABAMENTO, ALIZAR E CONTRAMARCO, CONFORME PROJETO DE ESQUADRIAS (M2)</t>
  </si>
  <si>
    <t>FNDE 108 JANELA DE ALUMÍNIO - JA-17 - 60 X 20 CM, COM MALHA DE 3 A 7 MM (M2)</t>
  </si>
  <si>
    <t>00010932</t>
  </si>
  <si>
    <t>TELA DE ARAME GALVANIZADA QUADRANGULAR / LOSANGULAR, FIO 4,19 MM (8 BWG), MALHA 5 X 5 CM, H = 2 M</t>
  </si>
  <si>
    <t>Mão de Obra</t>
  </si>
  <si>
    <t>00000252</t>
  </si>
  <si>
    <t>AJUDANTE DE SERRALHEIRO (HORISTA)</t>
  </si>
  <si>
    <t>TOTAL Mão de Obra:</t>
  </si>
  <si>
    <t>88315</t>
  </si>
  <si>
    <t>SERRALHEIRO COM ENCARGOS COMPLEMENTARES</t>
  </si>
  <si>
    <t>94589</t>
  </si>
  <si>
    <t>CONTRAMARCO DE ALUMÍNIO, FIXAÇÃO COM ARGAMASSA - FORNECIMENTO E INSTALAÇÃO. AF_11/2024</t>
  </si>
  <si>
    <t>FNDE 109 JANELA DE ALUMÍNIO - JA-18 - 120 X 20 CM, COM MALHA DE 3 A 7 MM (M2)</t>
  </si>
  <si>
    <t>FNDE 05 TELA TIPO MOSQUITEIRO - FIXADA NA ESQUADRIA - CONFORME PROJETO DE ESQUADRIAS (M2)</t>
  </si>
  <si>
    <t>00000586</t>
  </si>
  <si>
    <t>CANTONEIRA EM ALUMINIO, ABAS IGUAIS, LARGURA DE 25,40 MM (1"), ESPESSURA DE 4,76 MM (3/16") E PESO LINEAR DE APROXIMADAMENTE 0,593 KG/M</t>
  </si>
  <si>
    <t>FNDE 279 PORTA DE VIDRO - PV1 - 185 X 230 CM, DE ABRIR DUAS FOLHAS TEMPERADO INCOLOR 10 MM, CONFORME PROJETO (M2)</t>
  </si>
  <si>
    <t>102183</t>
  </si>
  <si>
    <t>PORTA PIVOTANTE DE VIDRO TEMPERADO, 2 FOLHAS DE 90X210 CM, ESPESSURA DE 10MM, INCLUSIVE ACESSÓRIOS. AF_01/2021</t>
  </si>
  <si>
    <t>FNDE 278 PORTA DE VIDRO - PV2 - 285 X 265CM, DE ABRIR DUAS FOLHAS COM BANDEIRA SUPERIOR E LATERAL, VIDRO TEMPERADO INCOLOR 10 MM, CONFORME PROJETO (M2)</t>
  </si>
  <si>
    <t>FNDE 280 PF1 - PORTÃO METÁLICO DE ABRIR, 1,40 X 2,20 M, COM CHAPA METÁLICA, INCLUSO PINTURA, CONFORME PROJETO DE ESQUADRIAS (M2)</t>
  </si>
  <si>
    <t>92716</t>
  </si>
  <si>
    <t>APARELHO PARA CORTE E SOLDA OXI-ACETILENO SOBRE RODAS, INCLUSIVE CILINDROS E MAÇARICOS - CHP DIURNO. AF_05/2023 - Percentual=1,0000%</t>
  </si>
  <si>
    <t>00000546</t>
  </si>
  <si>
    <t>BARRA DE ACO CHATA, RETANGULAR (QUALQUER BITOLA) - Percentual=1,0000%</t>
  </si>
  <si>
    <t>00043105</t>
  </si>
  <si>
    <t>CHAPA DE ACO CARBONO GALVANIZADA, PERFURADA (GRADE FUROS) E = 1,5 MM, DIAMETRO DO FURO = 9,52 MM (FUROS ALTERNADOS HORIZ.) - Percentual=1,0000%</t>
  </si>
  <si>
    <t>00011456</t>
  </si>
  <si>
    <t>FERROLHO COM FECHO /TRINCO REDONDO, EM ACO GALVANIZADO / ZINCADO, DE SOBREPOR, COM COMPRIMENTO DE 10" A 12" E ESPESSURA MINIMA DA CHAPA DE 1,50 MM - Percentual=1,0000%</t>
  </si>
  <si>
    <t>00007698</t>
  </si>
  <si>
    <t>TUBO ACO GALVANIZADO COM COSTURA, CLASSE MEDIA, DN 1.1/4", E = *3,25* MM, PESO *3,14* KG/M (NBR 5580) - Percentual=1,0000%</t>
  </si>
  <si>
    <t>AJUDANTE DE SERRALHEIRO (HORISTA) - Percentual=1,0000%</t>
  </si>
  <si>
    <t>SERRALHEIRO COM ENCARGOS COMPLEMENTARES - Percentual=1,0000%</t>
  </si>
  <si>
    <t>100754</t>
  </si>
  <si>
    <t>PINTURA COM TINTA ACRÍLICA DE ACABAMENTO APLICADA A ROLO OU PINCEL SOBRE SUPERFÍCIES METÁLICAS (EXCETO PERFIL) EXECUTADO EM OBRA (02 DEMÃOS). AF_01/2020 - Percentual=1,0000%</t>
  </si>
  <si>
    <t>100722</t>
  </si>
  <si>
    <t>PINTURA COM TINTA ALQUÍDICA DE FUNDO (TIPO ZARCÃO) APLICADA A ROLO OU PINCEL SOBRE SUPERFÍCIES METÁLICAS (EXCETO PERFIL) EXECUTADO EM OBRA (POR DEMÃO). AF_01/2020 - Percentual=1,0000%</t>
  </si>
  <si>
    <t>FNDE 08 PF2 - PORTÃO METÁLICO DE ABRIR, 1,40 X 1,05 M, COM CHAPA METÁLICA, INCLUSO PINTURA, CONFORME PROJETO DE ESQUADRIAS (M2)</t>
  </si>
  <si>
    <t>APARELHO PARA CORTE E SOLDA OXI-ACETILENO SOBRE RODAS, INCLUSIVE CILINDROS E MAÇARICOS - CHP DIURNO. AF_05/2023</t>
  </si>
  <si>
    <t>BARRA DE ACO CHATA, RETANGULAR (QUALQUER BITOLA)</t>
  </si>
  <si>
    <t>CHAPA DE ACO CARBONO GALVANIZADA, PERFURADA (GRADE FUROS) E = 1,5 MM, DIAMETRO DO FURO = 9,52 MM (FUROS ALTERNADOS HORIZ.)</t>
  </si>
  <si>
    <t>FERROLHO COM FECHO /TRINCO REDONDO, EM ACO GALVANIZADO / ZINCADO, DE SOBREPOR, COM COMPRIMENTO DE 10" A 12" E ESPESSURA MINIMA DA CHAPA DE 1,50 MM</t>
  </si>
  <si>
    <t>TUBO ACO GALVANIZADO COM COSTURA, CLASSE MEDIA, DN 1.1/4", E = *3,25* MM, PESO *3,14* KG/M (NBR 5580)</t>
  </si>
  <si>
    <t>PINTURA COM TINTA ACRÍLICA DE ACABAMENTO APLICADA A ROLO OU PINCEL SOBRE SUPERFÍCIES METÁLICAS (EXCETO PERFIL) EXECUTADO EM OBRA (02 DEMÃOS). AF_01/2020</t>
  </si>
  <si>
    <t>PINTURA COM TINTA ALQUÍDICA DE FUNDO (TIPO ZARCÃO) APLICADA A ROLO OU PINCEL SOBRE SUPERFÍCIES METÁLICAS (EXCETO PERFIL) EXECUTADO EM OBRA (POR DEMÃO). AF_01/2020</t>
  </si>
  <si>
    <t>FNDE 281 FECHAMENTO EM CHAPA METÁLICA PERFURADA, INCLUSO PINTURA, CONFORME PROJETO (M2)</t>
  </si>
  <si>
    <t>FNDE 282 GUARDA-CORPO CONFECCIONADO COM CHAPA METÁLICA PERFURADA, INCLUSO PINTURA, CONFORME PROJETO (M2)</t>
  </si>
  <si>
    <t>FNDE 60 FECHAMENTO DE PLATIBANDA EM CHAPA METÁLICA PERFURADA, INCLUSO PINTURA, CONFORME PROJETO (M2)</t>
  </si>
  <si>
    <t>FNDE 283 CERCA/GRADIL H=1,58M, MALHA 5 X 15CM - GALVANIZADO (M2)</t>
  </si>
  <si>
    <t>88251</t>
  </si>
  <si>
    <t>AUXILIAR DE SERRALHEIRO COM ENCARGOS COMPLEMENTARES</t>
  </si>
  <si>
    <t>34.05.360</t>
  </si>
  <si>
    <t>Gradil tela eletrosoldado, malha de 5 x 15cm, galvanizado</t>
  </si>
  <si>
    <t>SP Obras</t>
  </si>
  <si>
    <t>FNDE 284 P01 - PORTÃO METÁLICO 1,85 x 2,10 M , MALHA 5 X 20CM - FIO 5,00MM, REVESTIDOS EM POLIESTER POR PROCESSO DE PINTURA ELETROSTÁTICA (GRADIL), NA COR BRANCA - FORNECIMENTO E INSTALAÇÃO (M2)</t>
  </si>
  <si>
    <t>H.03.000.031296</t>
  </si>
  <si>
    <t>Portão tipo gradil 1 ou 2 folhas, com ou sem bandeira, sob medida</t>
  </si>
  <si>
    <t>FNDE 285 P02 - PORTÃO METÁLICO 1,40 X 2,00 M , MALHA 5 X 20CM - FIO 5,00MM, REVESTIDOS EM POLIESTER POR PROCESSO DE PINTURA ELETROSTÁTICA (GRADIL), NA COR BRANCA - FORNECIMENTO E INSTALAÇÃO (M2)</t>
  </si>
  <si>
    <t>FNDE 286 P03 - PORTÃO METÁLICO 1,20 X 2,00 M , MALHA 5 X 20CM - FIO 5,00MM, REVESTIDOS EM POLIESTER POR PROCESSO DE PINTURA ELETROSTÁTICA (GRADIL), NA COR BRANCA - FORNECIMENTO E INSTALAÇÃO (M2)</t>
  </si>
  <si>
    <t>FNDE 287 P04 - PORTÃO METÁLICO NYLOFOR 1,10 X 2,00 M , MALHA 5 X 20CM - FIO 5,00MM, REVESTIDOS EM POLIESTER POR PROCESSO DE PINTURA ELETROSTÁTICA (GRADIL), NA COR BRANCA - FORNECIMENTO E INSTALAÇÃO (M2)</t>
  </si>
  <si>
    <t>FNDE 120 GUARDA-CORPO E PORTÃO (1,10 X 1,05) CONFECCIONADO COM CHAPA METÁLICA PERFURADA, H=1,05, INCLUSO PINTURA, CONFORME PROJETO - CASA DE BOMBAS (M2)</t>
  </si>
  <si>
    <t>FNDE 20 TELHA TERMOISOLANTE REVESTIDA EM ACO GALVALUME, FACE SUPERIOR TRAPEZOIDAL E FACE INFERIOR PLANA (NAO INCLUI ACESSORIOS DE FIXACAO), REVEST COM ESPESSURA DE 0,50 MM, COM PRE-PINTURA DE COR BRANCA NAS DUAS FACES, NUCLEO EM POLIIOCIANURATO (PIR) COM ESPESSURA DE 50 MM (M2)</t>
  </si>
  <si>
    <t>00004380</t>
  </si>
  <si>
    <t>PARAFUSO ZINCADO ROSCA SOBERBA 5/16" X 120 MM PARA TELHA FIBROCIMENTO</t>
  </si>
  <si>
    <t>00043071</t>
  </si>
  <si>
    <t>TELHA TERMOISOLANTE REVESTIDA EM ACO GALVALUME, FACE SUPERIOR TRAPEZOIDAL E FACE INFERIOR PLANA (NAO INCLUI ACESSORIOS DE FIXACAO), REVEST COM ESPESSURA DE 0,50 MM, COM PRE-PINTURA DE COR BRANCA NAS DUAS FACES, NUCLEO EM POLIISOCIANURATO (PIR) COM ESPESSURA DE 50 MM</t>
  </si>
  <si>
    <t>FNDE 65 CUMEEIRA NORMAL PARA TELHA TRAPEZOIDAL DE AÇO, E = 0,5 MM, INCLUSO ACESSÓRIOS DE FIXAÇÃO E IÇAMENTO (M)</t>
  </si>
  <si>
    <t>93282</t>
  </si>
  <si>
    <t>GUINCHO ELÉTRICO DE COLUNA, CAPACIDADE 400 KG, COM MOTO FREIO, MOTOR TRIFÁSICO DE 1,25 CV - CHI DIURNO. AF_03/2016</t>
  </si>
  <si>
    <t>93281</t>
  </si>
  <si>
    <t>GUINCHO ELÉTRICO DE COLUNA, CAPACIDADE 400 KG, COM MOTO FREIO, MOTOR TRIFÁSICO DE 1,25 CV - CHP DIURNO. AF_03/2016</t>
  </si>
  <si>
    <t>F.14.000.025529</t>
  </si>
  <si>
    <t>Cumeeira em chapa de aço zincado, pré-pintada, perfil trapezoidal, espessura de 0,50mm; ref. LR-40 da Perfilor, MBP-40 da MBP, Eucatex ou equivalente</t>
  </si>
  <si>
    <t>00011029</t>
  </si>
  <si>
    <t>HASTE RETA PARA GANCHO DE FERRO GALVANIZADO, COM ROSCA 1/4" X 30 CM PARA FIXACAO DE TELHA METALICA, INCLUI PORCA E ARRUELAS DE VEDACAO</t>
  </si>
  <si>
    <t>CJ</t>
  </si>
  <si>
    <t>88323</t>
  </si>
  <si>
    <t>TELHADISTA COM ENCARGOS COMPLEMENTARES</t>
  </si>
  <si>
    <t>FNDE 172 IMPERMEABILIZAÇÃO DE VIGA BALDRAME COM EMULSÃO ASFÁLTICA, 2 DEMÃOS (M2)</t>
  </si>
  <si>
    <t>00000626</t>
  </si>
  <si>
    <t>MANTA LIQUIDA DE BASE ASFALTICA MODIFICADA COM A ADICAO DE ELASTOMEROS DILUIDOS EM SOLVENTE ORGANICO, APLICACAO A FRIO (MEMBRANA DE EMULSAO ASFALTICA PARA IMPERMEABILIZACAO FLEXIVEL)</t>
  </si>
  <si>
    <t>88243</t>
  </si>
  <si>
    <t>AJUDANTE ESPECIALIZADO COM ENCARGOS COMPLEMENTARES</t>
  </si>
  <si>
    <t>88270</t>
  </si>
  <si>
    <t>IMPERMEABILIZADOR COM ENCARGOS COMPLEMENTARES</t>
  </si>
  <si>
    <t>FNDE 173 IMPERMEABILIZAÇÃO DA LAJE COM EMULSÃO ASFÁLTICA, 2 DEMÃOS (M2)</t>
  </si>
  <si>
    <t>FNDE 174 IMPERMEABILIZAÇÃO DE PISO COM EMULSÃO ASFÁLTICA, 2 DEMÃOS (M2)</t>
  </si>
  <si>
    <t>FNDE 175 IMPERMEABILIZAÇÃO DA PAREDE COM EMULSÃO ASFÁLTICA, 2 DEMÃOS (M2)</t>
  </si>
  <si>
    <t>FNDE 293 REVESTIMENTO CERÂMICO PARA PAREDES INTERNAS COM PLACAS TIPO ESMALTADA EXTRA DE DIMENSÕES 10X10 CM COR AMARELA APLICADAS NA ALTURA INTEIRA DAS PAREDES (M2)</t>
  </si>
  <si>
    <t>00001381</t>
  </si>
  <si>
    <t>ARGAMASSA COLANTE AC I PARA CERAMICAS</t>
  </si>
  <si>
    <t>00034357</t>
  </si>
  <si>
    <t>REJUNTE CIMENTICIO, QUALQUER COR</t>
  </si>
  <si>
    <t>00000536</t>
  </si>
  <si>
    <t>REVESTIMENTO PARA PAREDE, EM CERAMICA ESMALTADA, FORMATO MENOR OU IGUAL A 2025 CM2</t>
  </si>
  <si>
    <t>88256</t>
  </si>
  <si>
    <t>AZULEJISTA OU LADRILHISTA COM ENCARGOS COMPLEMENTARES</t>
  </si>
  <si>
    <t>FNDE 294 REVESTIMENTO CERÂMICO PARA PAREDES INTERNAS COM PLACAS TIPO ESMALTADA EXTRA DE DIMENSÕES 10X10 CM COR AZUL APLICADAS NA ALTURA INTEIRA DAS PAREDES (M2)</t>
  </si>
  <si>
    <t>FNDE 295 REVESTIMENTO CERÂMICO PARA PAREDES INTERNAS COM PLACAS TIPO ESMALTADA EXTRA DE DIMENSÕES 10X10 CM COR BRANCA APLICADAS NA ALTURA INTEIRA DAS PAREDES (M2)</t>
  </si>
  <si>
    <t>FNDE 296 REVESTIMENTO CERÂMICO PARA PAREDES INTERNAS COM PLACAS TIPO ESMALTADA EXTRA DE DIMENSÕES 10X10 CM COR VERMELHA APLICADAS NA ALTURA INTEIRA DAS PAREDES (M2)</t>
  </si>
  <si>
    <t>FNDE 245 RODA MEIO EM MADEIRA, ALTURA 7CM, FIXADO COM COLA (M)</t>
  </si>
  <si>
    <t>00044396</t>
  </si>
  <si>
    <t>COLA BRANCA BASE PVA</t>
  </si>
  <si>
    <t>00006186</t>
  </si>
  <si>
    <t>RODAPE DE MADEIRA MACICA CUMARU/IPE CHAMPANHE OU EQUIVALENTE DA REGIAO, *1,5 X 7 CM</t>
  </si>
  <si>
    <t>FNDE 37 CANTONEIRA DE BORRACHA - AMBIENTE SOLÁRIO (M)</t>
  </si>
  <si>
    <t>00004806</t>
  </si>
  <si>
    <t>TESTEIRA ANTIDERRAPANTE PARA PISO VINILICO *5 X 2,5* CM, E = 2 MM</t>
  </si>
  <si>
    <t>FNDE 18 FORRO DE FIBRA MINERAL EM PLACAS DE 625 X 625 MM, E = 15 MM, BORDA RETA, COM PINTURA ANTIMOFO, APOIADO EM PERFIL DE ACO GALVANIZADO COM 24 MM DE BASE - INSTALADO (M2)</t>
  </si>
  <si>
    <t>00039511</t>
  </si>
  <si>
    <t>FNDE 09 NATA DE CIMENTO COM COLA PVA, PARA NIVELAMENTO DE CONTRAPISO PARA ASSENTAMENTO DE PISO VINÍLICO (M2)</t>
  </si>
  <si>
    <t>00001379</t>
  </si>
  <si>
    <t>CIMENTO PORTLAND COMPOSTO CP II-32</t>
  </si>
  <si>
    <t>00006111</t>
  </si>
  <si>
    <t>SERVENTE DE OBRAS (HORISTA)</t>
  </si>
  <si>
    <t>FNDE 298 PISO VINÍLICO EM MANTA, PADRÃO LISO, AMARELO, ESPESSURA 2 MM, FIXADO COM COLA. (M2)</t>
  </si>
  <si>
    <t>00004791</t>
  </si>
  <si>
    <t>ADESIVO ACRILICO DE BASE AQUOSA / COLA DE CONTATO</t>
  </si>
  <si>
    <t>00004792</t>
  </si>
  <si>
    <t>PLACA VINILICA SEMIFLEXIVEL PARA PISOS, E = 3,2 MM, 30 X 30 CM (SEM COLOCACAO)</t>
  </si>
  <si>
    <t>FNDE 297 PISO VINÍLICO EM MANTA, PADRÃO LISO, CINZA ESCURO, ESPESSURA 2 MM, FIXADO COM COLA (M2)</t>
  </si>
  <si>
    <t>FNDE 299 PISO VINÍLICO EM MANTA, PADRÃO LISO, AZUL, ESPESSURA 2 MM, FIXADO COM COLA (M2)</t>
  </si>
  <si>
    <t>FNDE 300 PISO VINÍLICO EM MANTA, PADRÃO LISO, CINZA CLARO, ESPESSURA 2 MM, FIXADO COM COLA (M2)</t>
  </si>
  <si>
    <t>FNDE 400 PISO PODOTÁTIL DE ALERTA, COR AMARELA, DE BORRACHA, ASSENTADO SOBRE ARGAMASSA (M)</t>
  </si>
  <si>
    <t>00037595</t>
  </si>
  <si>
    <t>ARGAMASSA COLANTE TIPO AC III</t>
  </si>
  <si>
    <t>00038186</t>
  </si>
  <si>
    <t>PISO TATIL DE ALERTA OU DIRECIONAL, DE BORRACHA, COLORIDO, 25 X 25 CM, E = 12 MM, PARA ARGAMASSA</t>
  </si>
  <si>
    <t>FNDE 401 PISO PODOTÁTIL DE ALERTA, COR AZUL, DE BORRACHA, ASSENTADO SOBRE ARGAMASSA (M)</t>
  </si>
  <si>
    <t>FNDE 190 PISO PODOTÁTIL DE ALERTA, COR VERMELHA, DE CONCRETO, ASSENTADO SOBRE ARGAMASSA (M2)</t>
  </si>
  <si>
    <t>00034353</t>
  </si>
  <si>
    <t>ARGAMASSA COLANTE AC II</t>
  </si>
  <si>
    <t>00036178</t>
  </si>
  <si>
    <t>PISO TATIL / PODOTATIL, LADRILHO HIDRAULICO/CONCRETO, *40 X 40* CM, E= 2,5* CM, PADRAO TATIL ALERTA OU DIRECIONAL, COR NATURAL</t>
  </si>
  <si>
    <t>FNDE 10 COLCHÃO DRENANTE DE AREIA H= 30 CM (M3)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</si>
  <si>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</si>
  <si>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</si>
  <si>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00000367</t>
  </si>
  <si>
    <t>AREIA GROSSA - POSTO JAZIDA/FORNECEDOR (RETIRADO NA JAZIDA, SEM TRANSPORTE)</t>
  </si>
  <si>
    <t>FNDE 38 FITA 3M COLANTE ANTIDERRAPANTE PARA PISO (M)</t>
  </si>
  <si>
    <t>FNDEI02</t>
  </si>
  <si>
    <t>FITA 3M COLANTE ANTIDERRAPANTE</t>
  </si>
  <si>
    <t>FNDE 402 PINTURA LÁTEX ACRÍLICA, COR BRANCO GELO, APLICAÇÃO MANUAL EM PAREDES, DUAS DEMÃOS (M2)</t>
  </si>
  <si>
    <t>00007356</t>
  </si>
  <si>
    <t>TINTA LATEX ACRILICA PREMIUM, COR BRANCO FOSCO</t>
  </si>
  <si>
    <t>L</t>
  </si>
  <si>
    <t>88310</t>
  </si>
  <si>
    <t>PINTOR COM ENCARGOS COMPLEMENTARES</t>
  </si>
  <si>
    <t>FNDE 403 PINTURA LÁTEX ACRÍLICA, COR VERMELHO, APLICAÇÃO MANUAL EM PAREDES, DUAS DEMÃOS (M2)</t>
  </si>
  <si>
    <t>FNDE 404 PINTURA LÁTEX ACRÍLICA, COR CINZA, APLICAÇÃO MANUAL EM PAREDES, DUAS DEMÃOS (M2)</t>
  </si>
  <si>
    <t>FNDE 405 PINTURA LÁTEX ACRÍLICA, COR AZUL, APLICAÇÃO MANUAL EM PAREDES, DUAS DEMÃOS (M2)</t>
  </si>
  <si>
    <t>FNDE 35 PINTURA COM TINTA EPÓXI EM PAREDES, COR VERDE, APLICAÇÃO MANUAL, 2 DEMÃOS, INCLUSO PRIMER EPÓXI (M2)</t>
  </si>
  <si>
    <t>00005330</t>
  </si>
  <si>
    <t>DILUENTE EPOXI</t>
  </si>
  <si>
    <t>00044072</t>
  </si>
  <si>
    <t>PRIMER EPOXI / EPOXIDICO</t>
  </si>
  <si>
    <t>00007304</t>
  </si>
  <si>
    <t>TINTA EPOXI BASE AGUA PREMIUM, BRANCA</t>
  </si>
  <si>
    <t>FNDE 36 PINTURA COM TINTA EPÓXI EM PAREDES, COR LARANJA, APLICAÇÃO MANUAL, 2 DEMÃOS, INCLUSO PRIMER EPÓXI (M2)</t>
  </si>
  <si>
    <t>FNDE 201 PINTURA EM ESMALTE SINTÉTICO EM RODAMEIO DE MADEIRA, 2 DEMÃOS - COR BRANCO (M2)</t>
  </si>
  <si>
    <t>00005318</t>
  </si>
  <si>
    <t>DILUENTE AGUARRAS</t>
  </si>
  <si>
    <t>00007311</t>
  </si>
  <si>
    <t>TINTA ESMALTE SINTETICO PREMIUM ACETINADO</t>
  </si>
  <si>
    <t>FNDE 406 PINTURA DE PISO COM TINTA EPÓXI, COR AMARELO, APLICAÇÃO MANUAL, 2 DEMÃOS, INCLUSO PRIMER EPÓXI (M2)</t>
  </si>
  <si>
    <t>00012815</t>
  </si>
  <si>
    <t>FITA CREPE ROLO DE *25* MM X 50 M</t>
  </si>
  <si>
    <t>FNDE 407 PINTURA DE PISO COM TINTA EPÓXI, COR AZUL, APLICAÇÃO MANUAL, 2 DEMÃOS, INCLUSO PRIMER EPÓXI (M2)</t>
  </si>
  <si>
    <t>FNDE 409 PINTURA DE PISO COM TINTA EPÓXI, COR CINZA, APLICAÇÃO MANUAL, 2 DEMÃOS, INCLUSO PRIMER EPÓXI (M2)</t>
  </si>
  <si>
    <t>FNDE 410 PINTURA DE PISO COM TINTA EPÓXI, COR LARANJA, APLICAÇÃO MANUAL, 2 DEMÃOS, INCLUSO PRIMER EPÓXI (M2)</t>
  </si>
  <si>
    <t>FNDE 411 PINTURA DE PISO COM TINTA EPÓXI, COR VERDE, APLICAÇÃO MANUAL, 2 DEMÃOS, INCLUSO PRIMER EPÓXI (M2)</t>
  </si>
  <si>
    <t>FNDE 412 PINTURA DE PISO COM TINTA EPÓXI, COR VERMELHO, APLICAÇÃO MANUAL, 2 DEMÃOS, INCLUSO PRIMER EPÓXI (M2)</t>
  </si>
  <si>
    <t>FNDE 119 TUBO DE DESCARGA, TIPO BENGALA, PARA LIGACAO CAIXA DE DESCARGA - EMBUTIR, PVC, 40 MM X 150 CM (UN)</t>
  </si>
  <si>
    <t>00012613</t>
  </si>
  <si>
    <t>AUXILIAR DE ENCANADOR OU BOMBEIRO HIDRÁULICO COM ENCARGOS COMPLEMENTARES</t>
  </si>
  <si>
    <t>ENCANADOR OU BOMBEIRO HIDRÁULICO COM ENCARGOS COMPLEMENTARES</t>
  </si>
  <si>
    <t>FNDE 413 BUCHA DE REDUÇÃO, LONGA, PVC, SOLDÁVEL, DN 85 X 60 MM, INSTALADO EM PRUMADA DE ÁGUA - FORNECIMENTO E INSTALAÇÃO (UN)</t>
  </si>
  <si>
    <t>00000122</t>
  </si>
  <si>
    <t>ADESIVO PLASTICO PARA PVC, FRASCO COM *850* GR</t>
  </si>
  <si>
    <t>00000821</t>
  </si>
  <si>
    <t>BUCHA DE REDUCAO DE PVC, SOLDAVEL, LONGA, COM 75 X 50 MM, PARA AGUA FRIA PREDIAL</t>
  </si>
  <si>
    <t>00038383</t>
  </si>
  <si>
    <t>LIXA D'AGUA EM FOLHA, COR PRETA, GRAO 100</t>
  </si>
  <si>
    <t>00020083</t>
  </si>
  <si>
    <t>SOLUCAO PREPARADORA / LIMPADORA PARA PVC, FRASCO COM 1000 CM3</t>
  </si>
  <si>
    <t>FNDE 415 JOELHO 90 GRAUS, PVC, SOLDÁVEL, COM ROSCA, DN 25MM x 3/4 - FORNECIMENTO E INSTALAÇÃO. AF_06/2022 (UN)</t>
  </si>
  <si>
    <t>00003529</t>
  </si>
  <si>
    <t>JOELHO PVC, SOLDAVEL, 90 GRAUS, 25 MM, COR MARROM, PARA AGUA FRIA PREDIAL</t>
  </si>
  <si>
    <t>FNDE 215 VÁLVULA DE DESCARGA METÁLICA, DUPLO ACIONAMENTO ECO, BASE 1 1/2", ACABAMENTO METALICO CROMADO - FORNECIMENTO E INSTALAÇÃO (UN)</t>
  </si>
  <si>
    <t>00003148</t>
  </si>
  <si>
    <t>FITA VEDA ROSCA, EM PTFE, ROLO DE 18 MM X 50 M (L X C)</t>
  </si>
  <si>
    <t>00010228</t>
  </si>
  <si>
    <t>VALVULA DE DESCARGA METALICA, BASE 1 1/2" E ACABAMENTO METALICO CROMADO</t>
  </si>
  <si>
    <t>FNDE 471 RESERVATÓRIO METÁLICO CILINDRICO CAP. 30.000 LITROS, COM GUARDA-CORPO, ESCADA E PINTURA (UN)</t>
  </si>
  <si>
    <t>FNDEI18</t>
  </si>
  <si>
    <t>RESERVATÓRIO METÁLICO CILÍNDRICO 30 MIL LITROS</t>
  </si>
  <si>
    <t>24.03.060</t>
  </si>
  <si>
    <t>Escada marinheiro (em aço galvanizado) - Percentual=1,1000%</t>
  </si>
  <si>
    <t>99839</t>
  </si>
  <si>
    <t>GUARDA-CORPO DE AÇO GALVANIZADO DE 1,10M DE ALTURA, MONTANTES TUBULARES DE 1.1/2 ESPAÇADOS DE 1,20M, TRAVESSA SUPERIOR DE 2 , GRADIL FORMADO POR BARRAS CHATAS EM FERRO DE 32X4,8MM, FIXADO COM CHUMBADOR MECÂNICO. AF_04/2019_PS</t>
  </si>
  <si>
    <t>100757</t>
  </si>
  <si>
    <t>PINTURA COM TINTA ALQUÍDICA DE ACABAMENTO (ESMALTE SINTÉTICO ACETINADO) PULVERIZADA SOBRE SUPERFÍCIES METÁLICAS (EXCETO PERFIL) EXECUTADO EM OBRA (02 DEMÃOS). AF_01/2020_PE</t>
  </si>
  <si>
    <t>FNDE 30 CURVA 45 GRAUS, PVC, SERIE R, ÁGUA PLUVIAL, DN 200 MM, VINILFORT, JUNTA ELÁSTICA, FORNECIDO E INSTALADO EM RAMAL DE ENCAMINHAMENTO (UN)</t>
  </si>
  <si>
    <t>00000306</t>
  </si>
  <si>
    <t>ANEL BORRACHA, PARA TUBO PVC, REDE COLETOR ESGOTO, DN 200 MM (NBR 7362)</t>
  </si>
  <si>
    <t>00042686</t>
  </si>
  <si>
    <t>CAP, PVC, JE, OCRE, DN 200 MM (CONEXAO PARA TUBO COLETOR DE ESGOTO)</t>
  </si>
  <si>
    <t>00020078</t>
  </si>
  <si>
    <t>PASTA LUBRIFICANTE PARA TUBOS E CONEXOES COM JUNTA ELASTICA, EMBALAGEM DE *400* GR (USO EM PVC, ACO, POLIETILENO E OUTROS)</t>
  </si>
  <si>
    <t>FNDE 416 JUNÇÃO SIMPLES, PVC, SERIE R, ÁGUA PLUVIAL, DN 100 X 50 MM, JUNTA ELÁSTICA, FORNECIDO E INSTALADO EM CONDUTORES VERTICAIS DE ÁGUAS PLUVIAIS (UN)</t>
  </si>
  <si>
    <t>00000299</t>
  </si>
  <si>
    <t>ANEL BORRACHA, DN 100 MM, PARA TUBO SERIE REFORCADA ESGOTO PREDIAL</t>
  </si>
  <si>
    <t>00000298</t>
  </si>
  <si>
    <t>ANEL BORRACHA, DN 75 MM, PARA TUBO SERIE REFORCADA ESGOTO PREDIAL</t>
  </si>
  <si>
    <t>00020143</t>
  </si>
  <si>
    <t>JUNCAO SIMPLES, PVC SERIE R, DN 100 X 75 MM, PARA ESGOTO PREDIAL</t>
  </si>
  <si>
    <t>FNDE 421 JUNÇÃO SIMPLES, PVC, SERIE R, ÁGUA PLUVIAL, DN 150 X 75 MM, JUNTA ELÁSTICA, FORNECIDO E INSTALADO EM CONDUTORES VERTICAIS DE ÁGUAS PLUVIAIS (UN)</t>
  </si>
  <si>
    <t>FNDE 78 CISTERNA VERTICAL - RESERVATÓRIO ÁGUA DA CHUVA - 300 Litros (UN)</t>
  </si>
  <si>
    <t>Cotação</t>
  </si>
  <si>
    <t>FNDEI06</t>
  </si>
  <si>
    <t>Cisternas Modulares ecosoli ou equivalente tecnico - 300L</t>
  </si>
  <si>
    <t>TOTAL Cotação:</t>
  </si>
  <si>
    <t>FNDE 79 SMART FILTRO (UN)</t>
  </si>
  <si>
    <t>FNDEI07</t>
  </si>
  <si>
    <t>SMART FILTRO TECNOTRI OU EQUIVALENTE</t>
  </si>
  <si>
    <t>FNDE 417 CURVA LONGA 45 GRAUS, PVC, SERIE NORMAL, ESGOTO PREDIAL, DN 75 MM, JUNTA ELÁSTICA, FORNECIDO E INSTALADO EM PRUMADA DE ESGOTO SANITÁRIO OU VENTILAÇÃO (UN)</t>
  </si>
  <si>
    <t>00000297</t>
  </si>
  <si>
    <t>ANEL BORRACHA PARA TUBO ESGOTO PREDIAL, DN 75 MM (NBR 5688)</t>
  </si>
  <si>
    <t>00001969</t>
  </si>
  <si>
    <t>CURVA PVC LONGA 90 GRAUS, DN 75 MM, PARA ESGOTO PREDIAL</t>
  </si>
  <si>
    <t>FNDE 420 CURVA CURTA 45 GRAUS, PVC, SERIE NORMAL, ESGOTO PREDIAL, DN 100 MM, JUNTA ELÁSTICA, FORNECIDO E INSTALADO EM RAMAL DE DESCARGA OU RAMAL DE ESGOTO SANITÁRIO. (UN)</t>
  </si>
  <si>
    <t>00000301</t>
  </si>
  <si>
    <t>ANEL BORRACHA PARA TUBO ESGOTO PREDIAL, DN 100 MM (NBR 5688)</t>
  </si>
  <si>
    <t>00001966</t>
  </si>
  <si>
    <t>CURVA PVC CURTA 90 GRAUS, DN 100 MM, PARA ESGOTO PREDIAL</t>
  </si>
  <si>
    <t>FNDE 418 JUNÇÃO SIMPLES, PVC, SERIE R, ÁGUA PLUVIAL, DN 100 x 50 MM, JUNTA ELÁSTICA, FORNECIDO E INSTALADO EM RAMAL DE ENCAMINHAMENTO (UN)</t>
  </si>
  <si>
    <t>00020085</t>
  </si>
  <si>
    <t>ANEL BORRACHA, DN 50 MM, PARA TUBO SERIE REFORCADA ESGOTO PREDIAL</t>
  </si>
  <si>
    <t>00020141</t>
  </si>
  <si>
    <t>JUNCAO SIMPLES, PVC SERIE R, DN 50 X 50 MM, PARA ESGOTO PREDIAL</t>
  </si>
  <si>
    <t>FNDE 419 JUNÇÃO SIMPLES, PVC, SERIE R, ÁGUA PLUVIAL, DN 75 x 50 MM, JUNTA ELÁSTICA, FORNECIDO E INSTALADO EM RAMAL DE ENCAMINHAMENTO (UN)</t>
  </si>
  <si>
    <t>FNDE 11 BANHEIRA PLÁSTICA RÍGIDA, 77x45x20cm DE EMBUTIR, CONFORME DETALHE DE PROJETO (UN)</t>
  </si>
  <si>
    <t>FNDEI17</t>
  </si>
  <si>
    <t>Banheira Rigida-Branco, Burigotto ou equivalente</t>
  </si>
  <si>
    <t>00003146</t>
  </si>
  <si>
    <t>FITA VEDA ROSCA, EM PTFE, ROLO DE 18 MM X 10 M (L X C)</t>
  </si>
  <si>
    <t>00037588</t>
  </si>
  <si>
    <t>VALVULA DE ESCOAMENTO PARA TANQUE, EM METAL CROMADO, 1.1/2 ", SEM LADRAO, COM TAMPAO PLASTICO</t>
  </si>
  <si>
    <t>SIFÃO DO TIPO FLEXÍVEL EM PVC 1 X 1.1/2 - FORNECIMENTO E INSTALAÇÃO. AF_01/2020</t>
  </si>
  <si>
    <t>FNDE 219 LAVATÓRIO DE CANTO, LOUÇA BRANCA SUSPENSO, 29,5 X 39CM OU EQUIVALENTE, PADRÃO POPULAR - FORNECIMENTO E INSTALAÇÃO (UN)</t>
  </si>
  <si>
    <t>00010425</t>
  </si>
  <si>
    <t>LAVATORIO DE LOUCA BRANCA, SUSPENSO (SEM COLUNA), DIMENSOES *40 X 30* CM</t>
  </si>
  <si>
    <t>00004351</t>
  </si>
  <si>
    <t>PARAFUSO NIQUELADO 3 1/2" COM ACABAMENTO CROMADO PARA FIXAR PECA SANITARIA, INCLUI PORCA CEGA, ARRUELA E BUCHA DE NYLON TAMANHO S-8</t>
  </si>
  <si>
    <t>00037329</t>
  </si>
  <si>
    <t>REJUNTE EPOXI, QUALQUER COR</t>
  </si>
  <si>
    <t>FNDE 217 CUBA DE EMBUTIR RETANGULAR DE AÇO INOXIDÁVEL, 50 X 40 X 20 CM - FORNECIMENTO E INSTALAÇÃO (UN)</t>
  </si>
  <si>
    <t>00001743</t>
  </si>
  <si>
    <t>CUBA ACO INOX (AISI 304) DE EMBUTIR COM VALVULA 3 1/2 ", DE *46 X 30 X 12* CM</t>
  </si>
  <si>
    <t>00004823</t>
  </si>
  <si>
    <t>MASSA PLASTICA PARA MARMORE/GRANITO</t>
  </si>
  <si>
    <t>88274</t>
  </si>
  <si>
    <t>MARMORISTA/GRANITEIRO COM ENCARGOS COMPLEMENTARES</t>
  </si>
  <si>
    <t>FNDE 224 TORNEIRA CROMADA DE MESA, 1/2 OU 3/4 , PARA LAVATÓRIO, COM TEMPORIZADOR - FORNECIMENTO E INSTALAÇÃO. (UN)</t>
  </si>
  <si>
    <t>00036791</t>
  </si>
  <si>
    <t>TORNEIRA METALICA CROMADA DE MESA PARA LAVATORIO, BICA ALTA, COM AREJADOR</t>
  </si>
  <si>
    <t>FNDE 14 TORNEIRA ELETRICA DE PAREDE, BICA ALTA, PARA COZINHA, 5500 W (110/220 V) (UN)</t>
  </si>
  <si>
    <t>00011777</t>
  </si>
  <si>
    <t>TORNEIRA ELETRICA DE PAREDE, PLASTICA, BICA ALTA, PARA COZINHA, 5500 W (110/220 V)</t>
  </si>
  <si>
    <t>00000247</t>
  </si>
  <si>
    <t>AJUDANTE DE ELETRICISTA (HORISTA)</t>
  </si>
  <si>
    <t>88264</t>
  </si>
  <si>
    <t>ELETRICISTA COM ENCARGOS COMPLEMENTARES</t>
  </si>
  <si>
    <t>FNDE 225 TORNEIRA CROMADA DE MESA PARA LAVATORIO, TIPO MONOCOMANDO - ACIONAMENTO TIPO ALAVANCA (UN)</t>
  </si>
  <si>
    <t>00044045</t>
  </si>
  <si>
    <t>TORNEIRA DE MESA PARA LAVATORIO, METALICA CROMADA, COM MISTURADOR MONOCOMANDO, BICA BAIXA</t>
  </si>
  <si>
    <t>FNDE 13 TORNEIRA ELÉTRICA COM MANGUEIRA PLÁSTICA FORTTI MAXI, LORENZETTI OU EQUIVALENTE (UN)</t>
  </si>
  <si>
    <t>FNDE 17 DUCHA / CHUVEIRO METALICO, DE PAREDE, ARTICULAVEL, COM DESVIADOR E DUCHA MANUAL (UN)</t>
  </si>
  <si>
    <t>00038189</t>
  </si>
  <si>
    <t>DUCHA / CHUVEIRO METALICO, DE PAREDE, ARTICULAVEL, COM BRACO/CANO, SEM DESVIADOR</t>
  </si>
  <si>
    <t>00002696</t>
  </si>
  <si>
    <t>ENCANADOR OU BOMBEIRO HIDRAULICO (HORISTA)</t>
  </si>
  <si>
    <t>FNDE 226 BARRA DE APOIO RETA, EM ACO INOX POLIDO, COMPRIMENTO 40CM, FIXADA NA PAREDE - FORNECIMENTO E INSTALAÇÃO (UN)</t>
  </si>
  <si>
    <t>00036204</t>
  </si>
  <si>
    <t>BARRA DE APOIO RETA, EM ACO INOX POLIDO, COMPRIMENTO 60CM, DIAMETRO MINIMO 3 CM</t>
  </si>
  <si>
    <t>FNDE 15 TOALHEIRO PLASTICO TIPO DISPENSER PARA PAPEL TOALHA INTERFOLHADO (UN)</t>
  </si>
  <si>
    <t>00037401</t>
  </si>
  <si>
    <t>FNDE 16 PAPELEIRA PLASTICA TIPO DISPENSER PARA PAPEL HIGIENICO ROLAO (UN)</t>
  </si>
  <si>
    <t>00037400</t>
  </si>
  <si>
    <t>FNDE 12 ESPELHO CRISTAL, ESPESSURA 4MM, COM PARAFUSOS DE FIXAÇÃO, SEM MOLDURA (M2)</t>
  </si>
  <si>
    <t>00011186</t>
  </si>
  <si>
    <t>ESPELHO CRISTAL E = 4 MM</t>
  </si>
  <si>
    <t>00004343</t>
  </si>
  <si>
    <t>PARAFUSO FRANCES ZINCADO, DIAMETRO 1/2", COMPRIMENTO 4", COM PORCA E ARRUELA</t>
  </si>
  <si>
    <t>FNDE 34 CABIDE/GANCHO DE BANHEIRO SIMPLES EM METAL CROMADO (UN)</t>
  </si>
  <si>
    <t>00037399</t>
  </si>
  <si>
    <t>FNDE 261 REGISTRO OU VÁLVULA GLOBO ANGULAR EM LATÃO, PARA HIDRANTES EM INSTALAÇÃO PREDIAL DE INCÊNDIO, 45 GRAUS, 1 1/2" - FORNECIMENTO E INSTALAÇÃO. AF_08/2021 (UN)</t>
  </si>
  <si>
    <t>00010904</t>
  </si>
  <si>
    <t>REGISTRO OU VALVULA GLOBO ANGULAR EM LATAO, PARA HIDRANTES EM INSTALACAO PREDIAL DE INCENDIO, 45 GRAUS, DIAMETRO DE 2 1/2", COM VOLANTE, CLASSE DE PRESSAO DE ATE 200 PSI</t>
  </si>
  <si>
    <t>FNDE 332 MOTO BOMBA 5.00 CV - VAZÃO 12.0 m³/h - PRESSÃO 15 MCA - FORNECIMENTO E INSTALAÇÃO (UN)</t>
  </si>
  <si>
    <t>00036502</t>
  </si>
  <si>
    <t>MOTOBOMBA CENTRIFUGA, MOTOR A GASOLINA, POTENCIA 5,42 HP, BOCAIS 1 1/2" X 1", DIAMETRO ROTOR 143 MM HM/Q = 6 MCA / 16,8 M3/H A 38 MCA / 6,6 M3/H</t>
  </si>
  <si>
    <t>00011267</t>
  </si>
  <si>
    <t>ARRUELA LISA, REDONDA, DE LATAO POLIDO, DIAMETRO NOMINAL 5/8", DIAMETRO EXTERNO = 34 MM, DIAMETRO DO FURO = 17 MM, ESPESSURA = *2,5* MM</t>
  </si>
  <si>
    <t>00039997</t>
  </si>
  <si>
    <t>00039996</t>
  </si>
  <si>
    <t>VERGALHAO ZINCADO ROSCA TOTAL, 1/4" (6,3 MM)</t>
  </si>
  <si>
    <t>88247</t>
  </si>
  <si>
    <t>AUXILIAR DE ELETRICISTA COM ENCARGOS COMPLEMENTARES</t>
  </si>
  <si>
    <t>FNDE 112 PRESSOSTATO (UN)</t>
  </si>
  <si>
    <t>O.17.000.042431</t>
  </si>
  <si>
    <t>Pressostato diferencial ajustável mecânico, montagem inferior diâmetro 1/2" e/ou 1/4", faixa de operação até 16 bar; ref. modelo UT16 da Zurich, série UT16 da Waaree Instruments, WLF-5516 da Warme ou equivalente</t>
  </si>
  <si>
    <t>FNDE 113 TANQUE DE PRESSÃO PWB-24LX (un)</t>
  </si>
  <si>
    <t>FNDEI10</t>
  </si>
  <si>
    <t>TANQUE DE PRESSÃO</t>
  </si>
  <si>
    <t>FNDE 114 VÁLVULA DE ALÍVIO COM MOLA 2" (un)</t>
  </si>
  <si>
    <t>00003143</t>
  </si>
  <si>
    <t>FITA VEDA ROSCA, EM PTFE, ROLO DE 18 MM X 25 M (L X C)</t>
  </si>
  <si>
    <t>O.05.000.064052</t>
  </si>
  <si>
    <t>Válvula de segurança em ferro fundido rosqueada, com pressão de ajuste de 6,1 até 10 kg/cm², DN= 3/4´; ref. SV 17 da Spirax Sarco ou equivalente</t>
  </si>
  <si>
    <t>FNDE 603 BOMBA JOCKEY IP-21 BT4 60Hz, PRESSÃO 15 MCA - VAZÃO 1,23 M³/H - FORNECIMENTO E INSTALAÇÃO (UN)</t>
  </si>
  <si>
    <t>FNDEI23</t>
  </si>
  <si>
    <t>BOMBA JOCKEY IP-21 BT4 60Hz, PRESSÃO 15 MCA - VAZÃO 1,23 M³/H</t>
  </si>
  <si>
    <t>FNDE 329 COTOVELO 90 GRAUS, EM FERRO GALVANIZADO, CONEXÃO ROSQUEADA, DN 25, INSTALADO EM RESERVAÇÃO DE ÁGUA DE EDIFICAÇÃO QUE POSSUA RESERVATÓRIO DE FIBRA/FIBROCIMENTO - FORNECIMENTO E INSTALAÇÃO. (UN)</t>
  </si>
  <si>
    <t>00003450</t>
  </si>
  <si>
    <t>COTOVELO 90 GRAUS DE FERRO GALVANIZADO, COM ROSCA BSP MACHO/FEMEA, DE 1/2"</t>
  </si>
  <si>
    <t>00007307</t>
  </si>
  <si>
    <t>FUNDO ANTICORROSIVO PARA METAIS FERROSOS (ZARCAO)</t>
  </si>
  <si>
    <t>FNDE 328 COTOVELO 90 GRAUS, EM FERRO GALVANIZADO, CONEXÃO ROSQUEADA, DN 40, INSTALADO EM RESERVAÇÃO DE ÁGUA DE EDIFICAÇÃO QUE POSSUA RESERVATÓRIO DE FIBRA/FIBROCIMENTO - FORNECIMENTO E INSTALAÇÃO. (UN)</t>
  </si>
  <si>
    <t>00003471</t>
  </si>
  <si>
    <t>COTOVELO 90 GRAUS DE FERRO GALVANIZADO, COM ROSCA BSP, DE 2"</t>
  </si>
  <si>
    <t>FNDE 345 BUCHA DE REDUCAO DE FERRO GALVANIZADO, COM ROSCA BSP, DE 3/4" X 1/2" (UN)</t>
  </si>
  <si>
    <t>00000779</t>
  </si>
  <si>
    <t>00011002</t>
  </si>
  <si>
    <t>ELETRODO REVESTIDO AWS - E6013, DIAMETRO IGUAL A 2,50 MM</t>
  </si>
  <si>
    <t>FNDE 333 LUVA COM REDUÇÃO, EM AÇO, CONEXÃO SOLDADA, DN 40 X 25 MM (1 1/2" X 1"), INSTALADO EM REDE DE ALIMENTAÇÃO PARA HIDRANTE - FORNECIMENTO E INSTALAÇÃO. (UN)</t>
  </si>
  <si>
    <t>00040364</t>
  </si>
  <si>
    <t>LUVA DE REDUCAO EM ACO CARBONO, COM ENCAIXE PARA SOLDA DN SW, PRESSAO 3.000 LBS, DN 1 1/2" X 1 1/4"</t>
  </si>
  <si>
    <t>FNDE 331 LUVA COM REDUÇÃO, EM AÇO, CONEXÃO SOLDADA, DN 75 X 65 MM, INSTALADO EM PRUMADAS - FORNECIMENTO E INSTALAÇÃO. (UN)</t>
  </si>
  <si>
    <t>00040373</t>
  </si>
  <si>
    <t>LUVA DE REDUCAO EM ACO CARBONO, COM ENCAIXE PARA SOLDA DN SW, PRESSAO 3.000 LBS, DN 3" X 2 1/2"</t>
  </si>
  <si>
    <t>FNDE 335 LUVA COM REDUÇÃO, EM AÇO, CONEXÃO SOLDADA, DN 80 X 40 MM , INSTALADO EM PRUMADAS - FORNECIMENTO E INSTALAÇÃO (UN)</t>
  </si>
  <si>
    <t>FNDE 336 LUVA COM REDUÇÃO, EM AÇO, CONEXÃO SOLDADA, DN 80 X 50 MM, INSTALADO EM PRUMADAS - FORNECIMENTO E INSTALAÇÃO. (UN)</t>
  </si>
  <si>
    <t>FNDE 338 TE DE REDUCAO DE FERRO GALVANIZADO, COM ROSCA BSP, DE 1 1/4" X 1" (UN)</t>
  </si>
  <si>
    <t>00006319</t>
  </si>
  <si>
    <t>TE DE REDUCAO DE FERRO GALVANIZADO, COM ROSCA BSP, DE 1 1/2" X 1"</t>
  </si>
  <si>
    <t>FNDE 339 TE DE REDUCAO DE FERRO GALVANIZADO, COM ROSCA BSP, DE 2 1/2" X 1" (UN)</t>
  </si>
  <si>
    <t>00006307</t>
  </si>
  <si>
    <t>FNDE 340 TE DE REDUCAO DE FERRO GALVANIZADO, COM ROSCA BSP, DE 2 1/2" X 1 1/2 (UN)</t>
  </si>
  <si>
    <t>00006308</t>
  </si>
  <si>
    <t>TE DE REDUCAO DE FERRO GALVANIZADO, COM ROSCA BSP, DE 2 1/2" X 1 1/2"</t>
  </si>
  <si>
    <t>FNDE 341 TE DE REDUCAO DE FERRO GALVANIZADO, COM ROSCA BSP, DE 2 1/2" X 2" (UN)</t>
  </si>
  <si>
    <t>00006309</t>
  </si>
  <si>
    <t>FNDE 343 ADAPTADOR PARA MANÔMETRO (UN)</t>
  </si>
  <si>
    <t>00010899</t>
  </si>
  <si>
    <t>ADAPTADOR EM LATAO, ENGATE RAPIDO 2 1/2" X ROSCA INTERNA 5 FIOS 2 1/2", PARA INSTALACAO PREDIAL DE COMBATE A INCENDIO</t>
  </si>
  <si>
    <t>FNDE 330 TAMPA CEGA EM PVC PARA CONDULETE 4 X 2" (UN)</t>
  </si>
  <si>
    <t>00007543</t>
  </si>
  <si>
    <t>FNDE 604 ADAPTADOR PARA CONDULETE 25MM (UN)</t>
  </si>
  <si>
    <t>FNDEI24</t>
  </si>
  <si>
    <t>ADAPTADOR CONDULETE 25MM</t>
  </si>
  <si>
    <t>FNDE 303 SINALIZAÇÃO COM PLACA INDICATIVA FIXADA NA ESTRUTURA. (UN)</t>
  </si>
  <si>
    <t>00037558</t>
  </si>
  <si>
    <t>PLACA DE SINALIZACAO DE SEGURANCA CONTRA INCENDIO, FOTOLUMINESCENTE, RETANGULAR, *20 X 40* CM, EM PVC *2* MM ANTI-CHAMAS (SIMBOLOS, CORES E PICTOGRAMAS CONFORME NBR 16820)</t>
  </si>
  <si>
    <t>88239</t>
  </si>
  <si>
    <t>AJUDANTE DE CARPINTEIRO COM ENCARGOS COMPLEMENTARES</t>
  </si>
  <si>
    <t>FNDE 350 TERMINAL METALICO A PRESSAO PARA 1 CABO DE 35 MM2 (UND)</t>
  </si>
  <si>
    <t>00001587</t>
  </si>
  <si>
    <t>TERMINAL METALICO A PRESSAO PARA 1 CABO DE 35 MM2, COM 1 FURO DE FIXACAO</t>
  </si>
  <si>
    <t>FNDE 346 CABECOTE PARA ENTRADA DE LINHA DE ALIMENTACAO PARA ELETRODUTO (UND)</t>
  </si>
  <si>
    <t>00001049</t>
  </si>
  <si>
    <t>CABECOTE PARA ENTRADA DE LINHA DE ALIMENTACAO PARA ELETRODUTO, EM LIGA DE ALUMINIO COM ACABAMENTO ANTI CORROSIVO, COM FIXACAO POR ENCAIXE LISO DE 360 GRAUS, DE 1 1/2"</t>
  </si>
  <si>
    <t>FNDE 347 ARRUELA EM ALUMINIO, COM ROSCA, DE 1 1/2", PARA ELETRODUTO (UND)</t>
  </si>
  <si>
    <t>00039212</t>
  </si>
  <si>
    <t>FNDE 353 ARRUELA EM ALUMINIO (UND)</t>
  </si>
  <si>
    <t>00000379</t>
  </si>
  <si>
    <t>ARRUELA QUADRADA EM ACO GALVANIZADO, DIMENSAO = 38 MM, ESPESSURA = 3MM, DIAMETRO DO FURO= 18 MM</t>
  </si>
  <si>
    <t>91941 CAIXA DE LUZ "4 X 2" EM ACO ESMALTADA (UN)</t>
  </si>
  <si>
    <t>00002556</t>
  </si>
  <si>
    <t>CAIXA DE LUZ "4 X 2" EM ACO ESMALTADA</t>
  </si>
  <si>
    <t>FNDE 150 CURVA 135 GRAUS PARA ELETRODUTO, PVC, ROSCÁVEL, DN 38 MM (1 1/2"), PARA CIRCUITOS TERMINAIS, INSTALADA EM PAREDE - FORNECIMENTO E INSTALAÇÃO. (UN)</t>
  </si>
  <si>
    <t>00001880</t>
  </si>
  <si>
    <t>CURVA 135 GRAUS, DE PVC RIGIDO ROSCAVEL, DE 1", PARA ELETRODUTO</t>
  </si>
  <si>
    <t>FNDE 354 BUCHA DE NYLON (UND)</t>
  </si>
  <si>
    <t>00004374</t>
  </si>
  <si>
    <t>BUCHA DE NYLON SEM ABA S10</t>
  </si>
  <si>
    <t>FNDE 355 PARAFUSO DE ACO ZINCADO COM ROSCA SOBERBA, CABECA CHATA E FENDA SIMPLES, DIAMETRO 4,2 MM, COMPRIMENTO * 32 * MM (UND)</t>
  </si>
  <si>
    <t>FNDE 356 PORCA ZINCADA, SEXTAVADA, DIAMETRO 1/4" (UND)</t>
  </si>
  <si>
    <t>FNDE 357 VERGALHAO ZINCADO ROSCA TOTAL, 1/4 " (6,3 MM) (KG)</t>
  </si>
  <si>
    <t>88238</t>
  </si>
  <si>
    <t>AJUDANTE DE ARMADOR COM ENCARGOS COMPLEMENTARES</t>
  </si>
  <si>
    <t>88245</t>
  </si>
  <si>
    <t>ARMADOR COM ENCARGOS COMPLEMENTARES</t>
  </si>
  <si>
    <t>FNDE 358 ARMACAO VERTICAL COM HASTE E CONTRA-PINO, EM CHAPA DE ACO GALVANIZADO 3/16", COM 1 ESTRIBO E 1 ISOLADOR (KG)</t>
  </si>
  <si>
    <t>00001091</t>
  </si>
  <si>
    <t>FNDE 359 CABO DE COBRE NU 6 MM2 MEIO-DURO (M)</t>
  </si>
  <si>
    <t>00000862</t>
  </si>
  <si>
    <t>CABO DE COBRE NU 10 MM2 MEIO-DURO</t>
  </si>
  <si>
    <t>00021127</t>
  </si>
  <si>
    <t>FITA ISOLANTE ADESIVA ANTICHAMA, USO ATE 750 V, EM ROLO DE 19 MM X 5 M</t>
  </si>
  <si>
    <t>FNDE 360 CAIXA DE INSPECAO PARA ATERRAMENTO OU OUTRO USO, EM PVC, DN = 250 X 250 MM (UN)</t>
  </si>
  <si>
    <t>00041480</t>
  </si>
  <si>
    <t>101618</t>
  </si>
  <si>
    <t>PREPARO DE FUNDO DE VALA COM LARGURA MENOR QUE 1,5 M, COM CAMADA DE AREIA, LANÇAMENTO MANUAL. AF_08/2020</t>
  </si>
  <si>
    <t>FNDE 362 CHUMBADOR DE ACO TIPO PARABOLT, * 5/8" X 200* MM, COM PORCA E ARRUELA (UN)</t>
  </si>
  <si>
    <t>00013279</t>
  </si>
  <si>
    <t>FNDE 361 CONECTOR DE ALUMINIO TIPO PRENSA CABO, BITOLA 3/8", PARA CABOS DE DIAMETRO DE 9 A 10 MM (UN)</t>
  </si>
  <si>
    <t>00001597</t>
  </si>
  <si>
    <t>FNDE 364 PARAFUSO DE LATAO COM ROSCA SOBERBA, CABECA CHATA E FENDA SIMPLES, DIAMETRO 3,2 MM, COMPRIMENTO 16 MM (UN)</t>
  </si>
  <si>
    <t>00004333</t>
  </si>
  <si>
    <t>FNDE 363 CONECTOR DE ALUMINIO TIPO PRENSA CABO, BITOLA 1", PARA CABOS DE DIAMETRO DE 22,5 A 25 MM (UN)</t>
  </si>
  <si>
    <t>00001600</t>
  </si>
  <si>
    <t>91930 CABO DE COBRE FLEXÍVEL ISOLADO, 50 MM², ANTI-CHAMA 450/750 V, PARA CIRCUITOS TERMINAIS - FORNECIMENTO E INSTALAÇÃO. AF_03/2023 (M)</t>
  </si>
  <si>
    <t>00039234</t>
  </si>
  <si>
    <t>CABO DE COBRE, FLEXIVEL, CLASSE 4 OU 5, ISOLACAO EM PVC/A, ANTICHAMA BWF-B, 1 CONDUTOR, 450/750 V, SECAO NOMINAL 50 MM2</t>
  </si>
  <si>
    <t>FNDE 309 ESPELHO / PLACA CEGA 4" X 2", PARA INSTALACAO DE TOMADAS E INTERRUPTORES (UN)</t>
  </si>
  <si>
    <t>00038091</t>
  </si>
  <si>
    <t>FNDE 22 DISPOSITIVO CONTRA SURTO - DPS 8 kA (UN)</t>
  </si>
  <si>
    <t>00039465</t>
  </si>
  <si>
    <t>DISPOSITIVO DPS CLASSE II, 1 POLO, TENSAO MAXIMA DE 175 V, CORRENTE MAXIMA DE *20* KA (TIPO AC)</t>
  </si>
  <si>
    <t>93676 DISJUNTOR TETRAPOLAR TIPO DR, CORRENTE NOMINAL DE 25A - 30mA (UN)</t>
  </si>
  <si>
    <t>00039455</t>
  </si>
  <si>
    <t>DISPOSITIVO DR, 4 POLOS, SENSIBILIDADE DE 30 MA, CORRENTE DE 25 A, TIPO AC</t>
  </si>
  <si>
    <t>00001571</t>
  </si>
  <si>
    <t>TERMINAL A COMPRESSAO EM COBRE ESTANHADO PARA CABO 4 MM2, 1 FURO E 1 COMPRESSAO, PARA PARAFUSO DE FIXACAO M5</t>
  </si>
  <si>
    <t>FNDE 84 DISJUNTOR TETRAPOLAR TIPO DR, CORRENTE NOMINAL DE 63A - 30mA (UN)</t>
  </si>
  <si>
    <t>00039457</t>
  </si>
  <si>
    <t>DISPOSITIVO DR, 4 POLOS, SENSIBILIDADE DE 30 MA, CORRENTE DE 63 A, TIPO AC</t>
  </si>
  <si>
    <t>FNDE 85 DISJUNTOR TETRAPOLAR TIPO DR, CORRENTE NOMINAL DE 80A - 30mA (UN)</t>
  </si>
  <si>
    <t>00039458</t>
  </si>
  <si>
    <t>DISPOSITIVO DR, 4 POLOS, SENSIBILIDADE DE 30 MA, CORRENTE DE 80 A, TIPO AC</t>
  </si>
  <si>
    <t>FNDE 487 DISJUNTOR TERMOMAGNÉTICO TRIPOLAR , CORRENTE NOMINAL DE 160A - FORNECIMENTO E INSTALAÇÃO (UN)</t>
  </si>
  <si>
    <t>00002377</t>
  </si>
  <si>
    <t>DISJUNTOR TERMOMAGNETICO TRIPOLAR 200 A / 600 V, TIPO FXD / ICC - 35 KA</t>
  </si>
  <si>
    <t>00001580</t>
  </si>
  <si>
    <t>TERMINAL A COMPRESSAO EM COBRE ESTANHADO PARA CABO 95 MM2, 1 FURO E 1 COMPRESSAO, PARA PARAFUSO DE FIXACAO M12</t>
  </si>
  <si>
    <t>FNDE 390 DISJUNTOR TETRAPOLAR TIPO DR, CORRENTE NOMINAL DE 100A - 30mA (UN)</t>
  </si>
  <si>
    <t>00039449</t>
  </si>
  <si>
    <t>DISPOSITIVO DR, 4 POLOS, SENSIBILIDADE DE 30 MA, CORRENTE DE 100 A, TIPO AC</t>
  </si>
  <si>
    <t>FNDE 393 DISJUNTOR TETRAPOLAR TIPO DR, CORRENTE NOMINAL DE 125A - 30mA (UN)</t>
  </si>
  <si>
    <t>FNDE 24 ELETROCALHA LISA OU PERFURADA EM AÇO GALVANIZADO, LARGURA 200MM E ALTURA 75MM, INCLUSIVE EMENDA E FIXAÇÃO - FORNECIMENTO E INSTALAÇÃO (M)</t>
  </si>
  <si>
    <t>P.04.000.062117</t>
  </si>
  <si>
    <t>Eletrocalha perfurada galvanizada a fogo, 200x50mm</t>
  </si>
  <si>
    <t>P.04.000.062173</t>
  </si>
  <si>
    <t>Tampa encaixe para eletrocalha galvanizada a fogo, L= 200mm</t>
  </si>
  <si>
    <t>96562</t>
  </si>
  <si>
    <t>SUPORTE PARA ELETROCALHA LISA OU PERFURADA EM AÇO GALVANIZADO, LARGURA 400 MM, EM PERFILADO COM COMPRIMENTO DE 45 CM FIXADO EM LAJE, POR METRO DE ELETROCALHA FIXADA. AF_09/2023</t>
  </si>
  <si>
    <t>FNDE 25 ELETROCALHA LISA OU PERFURADA EM AÇO GALVANIZADO, LARGURA 50MM E ALTURA 50MM, INCLUSIVE EMENDA E FIXAÇÃO - FORNECIMENTO E INSTALAÇÃO. (M)</t>
  </si>
  <si>
    <t>P.04.000.062038</t>
  </si>
  <si>
    <t>Eletrocalha lisa galvanizada a fogo, 50x50mm</t>
  </si>
  <si>
    <t>P.04.000.062170</t>
  </si>
  <si>
    <t>Tampa encaixe para eletrocalha galvanizada a fogo, L= 50mm</t>
  </si>
  <si>
    <t>FNDE 366 TÊ HORIZONTAL 90º, PARA ELETROCALHA, LISA OU PERFURADA EM AÇO GALVANIZADO, LARGURA DE 200MM E ALTURA DE 50MM - FORNECIMENTO E INSTALAÇÃO. (UN)</t>
  </si>
  <si>
    <t>00013348</t>
  </si>
  <si>
    <t>ARRUELA EM ACO GALVANIZADO, DIAMETRO EXTERNO = 35MM, ESPESSURA = 3MM, DIAMETRO DO FURO= 18MM</t>
  </si>
  <si>
    <t>P.04.000.062190</t>
  </si>
  <si>
    <t>Suporte para eletrocalha galvanizado a fogo, 200x50mm</t>
  </si>
  <si>
    <t>FNDE 367 TÊ HORIZONTAL 90º, PARA ELETROCALHA, LISA OU PERFURADA EM AÇO GALVANIZADO, LARGURA DE 50MM E ALTURA DE 50MM - FORNECIMENTO E INSTALAÇÃO. (UN)</t>
  </si>
  <si>
    <t>P.04.000.062187</t>
  </si>
  <si>
    <t>Suporte para eletrocalha galvanizado a fogo, 50x50mm</t>
  </si>
  <si>
    <t>FNDE 368 TÊ HORIZONTAL 90º, PARA ELETROCALHA, LISA OU PERFURADA EM AÇO GALVANIZADO, LARGURA DE 200MM E ALTURA DE 75MM - FORNECIMENTO E INSTALAÇÃO. (UN)</t>
  </si>
  <si>
    <t>P.04.000.062191</t>
  </si>
  <si>
    <t>Suporte para eletrocalha galvanizado a fogo, 250x50mm</t>
  </si>
  <si>
    <t>FNDE 369 CRUZETA DE FERRO GALVANIZADO, COM ROSCA BSP, DE 2" (UND)</t>
  </si>
  <si>
    <t>00001650</t>
  </si>
  <si>
    <t>FNDE 371 TAMPAO / TERMINAL / PLUG, D = 4" , PARA DUTO CORRUGADO PEAD (UN)</t>
  </si>
  <si>
    <t>00002662</t>
  </si>
  <si>
    <t>TAMPAO / TERMINAL / PLUG, D = 4", PARA DUTO CORRUGADO PEAD (CABEAMENTO SUBTERRANEO)</t>
  </si>
  <si>
    <t>FNDE 370 TAMPAO / TERMINAL / PLUG, D = 2" , PARA DUTO CORRUGADO PEAD (UN)</t>
  </si>
  <si>
    <t>00002668</t>
  </si>
  <si>
    <t>TAMPAO / TERMINAL / PLUG, D = 2", PARA DUTO CORRUGADO PEAD (CABEAMENTO SUBTERRANEO)</t>
  </si>
  <si>
    <t>FNDE 372 ELETRODUTO FLEXÍVEL CORRUGADO, PEAD, DN 100 (5"), PARA REDE ENTERRADA DE DISTRIBUIÇÃO DE ENERGIA ELÉTRICA - FORNECIMENTO E INSTALAÇÃO. (M)</t>
  </si>
  <si>
    <t>00039248</t>
  </si>
  <si>
    <t>ELETRODUTO/DUTO PEAD FLEXIVEL PAREDE SIMPLES, CORRUGACAO HELICOIDAL, COR PRETA, SEM ROSCA, DE 4", CRC 680 N, PARA CABEAMENTO SUBTERRANEO (NBR 15715)</t>
  </si>
  <si>
    <t>91870 ELETRODUTO RÍGIDO ROSCÁVEL, PVC, DN 20 MM (1 1/2"), PARA CIRCUITOS TERMINAIS, INSTALADO EM PAREDE - FORNECIMENTO E INSTALAÇÃO. AF_03/2023 (M)</t>
  </si>
  <si>
    <t>00002680</t>
  </si>
  <si>
    <t>ELETRODUTO DE PVC RIGIDO ROSCAVEL DE 1 1/2 ", SEM LUVA</t>
  </si>
  <si>
    <t>FNDE 373 GANCHO PARA PERFILADO 44X32 MM (M)</t>
  </si>
  <si>
    <t>00000402</t>
  </si>
  <si>
    <t>GANCHO OLHAL EM ACO GALVANIZADO, ESPESSURA 16MM, ABERTURA 21MM</t>
  </si>
  <si>
    <t>FNDE 32 PERFILADO PERFURADO 38X38 MM (M)</t>
  </si>
  <si>
    <t>00039028</t>
  </si>
  <si>
    <t>PERFILADO PERFURADO SIMPLES 38 X 38 MM, CHAPA 22</t>
  </si>
  <si>
    <t>FNDE 96 LUMINÁRIA DE EMBUTIR, COM LÂMPADA LED DE 18 W (UN)</t>
  </si>
  <si>
    <t>00039387</t>
  </si>
  <si>
    <t>LAMPADA LED TUBULAR BIVOLT 18/20 W, BASE G13</t>
  </si>
  <si>
    <t>00039390</t>
  </si>
  <si>
    <t>LUMINARIA LED REFLETOR RETANGULAR BIVOLT, LUZ BRANCA, 30 W</t>
  </si>
  <si>
    <t>FNDE 97 LUMINÁRIA DE EMBUTIR, COM LÂMPADA LED DE 31 W (UN)</t>
  </si>
  <si>
    <t>FNDE 308 LUMINÁRIA DE EMBUTIR, COM LÂMPADA LED DE 39 W (UN)</t>
  </si>
  <si>
    <t>FNDE 98 REFLETOR EM ALUMÍNIO, DE SUPORTE E ALÇA, COM LÂMPADA LED DE 200 W (UN)</t>
  </si>
  <si>
    <t>00039391</t>
  </si>
  <si>
    <t>LUMINARIA LED REFLETOR RETANGULAR BIVOLT, LUZ BRANCA, 50 W</t>
  </si>
  <si>
    <t>FNDE 99 LUMINÁRIA TIPO SPOT BALIZADOR LED 12W (UN)</t>
  </si>
  <si>
    <t>00038194</t>
  </si>
  <si>
    <t>LAMPADA LED 10 W BIVOLT BRANCA, FORMATO TRADICIONAL (BASE E27)</t>
  </si>
  <si>
    <t>00012266</t>
  </si>
  <si>
    <t>LUMINARIA SPOT DE SOBREPOR EM ALUMINIO COM ALETA PLASTICA PARA 1 LAMPADA, BASE E27, POTENCIA MAXIMA 40/60 W (NAO INCLUI LAMPADA)</t>
  </si>
  <si>
    <t>FNDE 383 QUADRO DE DISTRIBUIÇÃO DE ENERGIA EM CHAPA DE AÇO GALVANIZADO, DE EMBUTIR, COM BARRAMENTO TRIFÁSICO, PARA 46 DISJUNTORES DIN 100A - FORNECIMENTO E INSTALAÇÃO. (UN)</t>
  </si>
  <si>
    <t>00039763</t>
  </si>
  <si>
    <t>QUADRO DE DISTRIBUICAO COM BARRAMENTO TRIFASICO, DE EMBUTIR, EM CHAPA DE ACO GALVANIZADO, PARA 48 DISJUNTORES DIN, 100 A</t>
  </si>
  <si>
    <t>87367</t>
  </si>
  <si>
    <t>ARGAMASSA TRAÇO 1:1:6 (EM VOLUME DE CIMENTO, CAL E AREIA MÉDIA ÚMIDA) PARA EMBOÇO/MASSA ÚNICA/ASSENTAMENTO DE ALVENARIA DE VEDAÇÃO, PREPARO MANUAL. AF_08/2019</t>
  </si>
  <si>
    <t>FNDE 384 SWITCH TIPO 48 PORTAS (UN)</t>
  </si>
  <si>
    <t>P.17.000.031490</t>
  </si>
  <si>
    <t>Switch Gigabit 24 portas 10/100/1000 Base TX Layer 2 mínimo com porta de saída em fibra</t>
  </si>
  <si>
    <t>88266</t>
  </si>
  <si>
    <t>ELETROTÉCNICO COM ENCARGOS COMPLEMENTARES</t>
  </si>
  <si>
    <t>FNDE 385 PATCH CORD, CATEGORIA 6 UTP, 4 PARES. (UN)</t>
  </si>
  <si>
    <t>00039607</t>
  </si>
  <si>
    <t>PATCH CORD (CABO DE REDE), CATEGORIA 6 (CAT 6) UTP, 23 AWG, 4 PARES, EXTENSAO DE 2,50 M</t>
  </si>
  <si>
    <t>FNDE 388 RÉGUA DE TOMADAS ELÉTRICAS, COM 10 TOMADAS, PADRÃO RACK 19" (UN)</t>
  </si>
  <si>
    <t>P.13.000.030527</t>
  </si>
  <si>
    <t>Régua com 12 tomadas 2P+T 250 V, com cabo tipo filtro de linha</t>
  </si>
  <si>
    <t>FNDE 123 GUIA DE CABOS FECHADO 1U (un)</t>
  </si>
  <si>
    <t>P.17.000.030518</t>
  </si>
  <si>
    <t>Guia organizadora de cabos para rack, 19´ 1 U</t>
  </si>
  <si>
    <t>FNDE 122 BANDEJA MÓVEL, PADRÃO 19" (UN)</t>
  </si>
  <si>
    <t>P.17.000.030581</t>
  </si>
  <si>
    <t>Bandeja deslizante para Rack de 19" padrão, com profundidade de 770 mm</t>
  </si>
  <si>
    <t>FNDE 125 GUIA VERTICAL 200 MM PARA CABOS (UN)</t>
  </si>
  <si>
    <t>FNDE 389 PARAFUSO EM ACO GALVANIZADO, TIPO MAQUINA, SEXTAVADO, SEM PORCA (UND)</t>
  </si>
  <si>
    <t>00004329</t>
  </si>
  <si>
    <t>PARAFUSO EM ACO GALVANIZADO, TIPO MAQUINA, SEXTAVADO, SEM PORCA, DIAMETRO 1/2", COMPRIMENTO 2"</t>
  </si>
  <si>
    <t>FNDE 31 CAIXA DE CONCRETO ARMADO PRE-MOLDADO, COM FUNDO E TAMPA, DIMENSOES DE 0,30 X 0,30 X 0,30 M (UN)</t>
  </si>
  <si>
    <t>00041627</t>
  </si>
  <si>
    <t>FNDE 375 TOMADA PARA ANTENA DE TV, CABO COAXIAL DE 9 MM FORNECIMENTO E INSTALAÇÃO (UN)</t>
  </si>
  <si>
    <t>00038084</t>
  </si>
  <si>
    <t>TOMADA PARA ANTENA DE TV, CABO COAXIAL DE 9 MM, CONJUNTO MONTADO PARA EMBUTIR 4" X 2" (PLACA + SUPORTE + MODULO)</t>
  </si>
  <si>
    <t>FNDE 312 ELETROCALHA LISA OU PERFURADA EM AÇO GALVANIZADO, LARGURA 100MM E ALTURA 50MM, INCLUSIVE EMENDA E FIXAÇÃO - FORNECIMENTO E INSTALAÇÃO. (M)</t>
  </si>
  <si>
    <t>P.04.000.062039</t>
  </si>
  <si>
    <t>Eletrocalha lisa galvanizada a fogo, 100x50mm</t>
  </si>
  <si>
    <t>P.04.000.062171</t>
  </si>
  <si>
    <t>Tampa encaixe para eletrocalha galvanizada a fogo, L= 100mm</t>
  </si>
  <si>
    <t>FNDE 374 CRUZETA DE FERRO GALVANIZADO, COM ROSCA BSP, DE 3" (UND)</t>
  </si>
  <si>
    <t>00001652</t>
  </si>
  <si>
    <t>FNDE 70 TERMINAL A COMPRESSÃO (UN)</t>
  </si>
  <si>
    <t>00001578</t>
  </si>
  <si>
    <t>TERMINAL A COMPRESSAO EM COBRE ESTANHADO PARA CABO 50 MM2, 1 FURO E 1 COMPRESSAO, PARA PARAFUSO DE FIXACAO M8</t>
  </si>
  <si>
    <t>FNDE 116 TÊ HORIZONTAL 90º, PARA ELETROCALHA, LISA OU PERFURADA EM AÇO GALVANIZADO, LARGURA DE 100MM E ALTURA DE 50MM - FORNECIMENTO E INSTALAÇÃO. (UN)</t>
  </si>
  <si>
    <t>P.04.000.062189</t>
  </si>
  <si>
    <t>Suporte para eletrocalha galvanizado a fogo, 150x50mm</t>
  </si>
  <si>
    <t>C3478 TERMINAL AÉREO EM BARRA CHATA EM ALUMÍNIO 300 MM (UN)</t>
  </si>
  <si>
    <t>FNDEI25</t>
  </si>
  <si>
    <t>TERMINAL AÉREO BARRA CHATA EM ALUMÍNIO 300MM</t>
  </si>
  <si>
    <t>100873 BARRA CHATA EM ALUMINIO 7/8" X 1/8" (M)</t>
  </si>
  <si>
    <t>00000555</t>
  </si>
  <si>
    <t>BARRA DE ACO CHATO, RETANGULAR, 25,4 MM X 6,35 MM (L X E), 1,2265 KG/M</t>
  </si>
  <si>
    <t>00007583</t>
  </si>
  <si>
    <t>BUCHA DE NYLON SEM ABA S8, COM PARAFUSO DE 4,80 X 50 MM EM ACO ZINCADO COM ROSCA SOBERBA, CABECA CHATA E FENDA PHILLIPS</t>
  </si>
  <si>
    <t>C3478 BARRA RE-BAR REDONDA AÇO GALVANIZADO 80MM2 (UN)</t>
  </si>
  <si>
    <t>FNDEI26</t>
  </si>
  <si>
    <t>FNDE 42 INSTALAÇÃO DE EXAUSTOR ELÉTRICO TIPO DOMICILIAR (UN)</t>
  </si>
  <si>
    <t>Q.01.000.047538</t>
  </si>
  <si>
    <t>Exaustor elétrico doméstico para banheiro, estrutura em plástico, potência 13 a 20W, vazão nominal livre 150 a 190m³/h, ref. B12 Plus da Cata, Silent 200cz da Soler &amp; Palau, Ventokit 150 da Westaflex, Inline-190 da Sicflux ou equivalente</t>
  </si>
  <si>
    <t>00002436</t>
  </si>
  <si>
    <t>ELETRICISTA (HORISTA)</t>
  </si>
  <si>
    <t>FNDE 44 DUTO DE ALONGAMENTO PARA EXAUSTOR (M)</t>
  </si>
  <si>
    <t>P.04.000.042174</t>
  </si>
  <si>
    <t>Eletroduto com costura galvanizado eletroliticamente, DN = 4´ - NBR13057</t>
  </si>
  <si>
    <t>00002437</t>
  </si>
  <si>
    <t>MONTADOR DE MAQUINAS (HORISTA)</t>
  </si>
  <si>
    <t>FNDE 45 COIFA EM AÇO INOX 100CM X 150CM COM VENTILADOR DE TELHADO (un)</t>
  </si>
  <si>
    <t>N.06.000.050298</t>
  </si>
  <si>
    <t>Coifa em aço inoxidável com filtro e exaustor axial - área de 3,01 até 7,50 m²</t>
  </si>
  <si>
    <t>FNDE 29 REGULADOR DE ALTA PRESSÃO GLP (UN)</t>
  </si>
  <si>
    <t>O.11.000.068511</t>
  </si>
  <si>
    <t>Regulador de alta pressão, vazão 9 kg; ref. 76510/3 fabricação Aliança ou equivalente</t>
  </si>
  <si>
    <t>FNDE 301 CAP OU TAMPAO DE FERRO GALVANIZADO, COM ROSCA BSP, DE 3/4" (UN)</t>
  </si>
  <si>
    <t>00001163</t>
  </si>
  <si>
    <t>FNDE 260 MANGUEIRA PARA GAS - GLP (UN)</t>
  </si>
  <si>
    <t>00020260</t>
  </si>
  <si>
    <t>MANGUEIRA PARA GAS - GLP, PVC, TRANCADA, DIAMETRO DE 3/8", COMPRIMENTO DE 1M (NORMATIZADA)</t>
  </si>
  <si>
    <t>FNDE 39 CONJUNTO DE MASTRO P/ TRÊS BANDEIRAS E PEDESTAL (UN)</t>
  </si>
  <si>
    <t>00003768</t>
  </si>
  <si>
    <t>LIXA EM FOLHA PARA FERRO, NUMERO 150</t>
  </si>
  <si>
    <t>H.13.000.069565</t>
  </si>
  <si>
    <t>Solda eletrolítica tipo Smaw-AWS 6013 eletrodos esp. 2,5/3,25/4,0mm; ref. ESAB, LINCOLN, WELD ou equivalente</t>
  </si>
  <si>
    <t>00043648</t>
  </si>
  <si>
    <t>TINTA ESMALTE SINTETICO STANDARD FOSCO</t>
  </si>
  <si>
    <t>00021014</t>
  </si>
  <si>
    <t>TUBO ACO GALVANIZADO COM COSTURA, CLASSE LEVE, DN 65 MM (2 1/2"), E = 3,35 MM, * 6,23* KG/M (NBR 5580)</t>
  </si>
  <si>
    <t>00021015</t>
  </si>
  <si>
    <t>TUBO ACO GALVANIZADO COM COSTURA, CLASSE LEVE, DN 80 MM (3"), E = 3,35 MM, *7,32* KG/M (NBR 5580)</t>
  </si>
  <si>
    <t>100301</t>
  </si>
  <si>
    <t>AJUDANTE DE PINTOR COM ENCARGOS COMPLEMENTARES</t>
  </si>
  <si>
    <t>101446</t>
  </si>
  <si>
    <t>102867</t>
  </si>
  <si>
    <t>MÁQUINA SOLDA ARCO COM PISTOLA DE SOLDAGEM PARA STUD BOLT DE 5 MM A 22 MM - MATERIAIS NA OPERAÇÃO. AF_05/2023</t>
  </si>
  <si>
    <t>FNDE 40 BANCADA DE GRANITO CINZA ANDORINHA, INCLUSIVE PASSA PRATOS, ESPESSURA 2 CM - FORNECIMENTO E INSTALAÇÃO (M2)</t>
  </si>
  <si>
    <t>00011795</t>
  </si>
  <si>
    <t>GRANITO PARA BANCADA, POLIDO, TIPO ANDORINHA/ QUARTZ/ CASTELO/ CORUMBA OU OUTROS EQUIVALENTES DA REGIAO, E= *2,5* CM</t>
  </si>
  <si>
    <t>FNDE 46 BANCO DE GRANITO CINZA ANDORINHA, ESPESSURA 2 CM - FORNECIMENTO E INSTALAÇÃO (M2)</t>
  </si>
  <si>
    <t>FNDE 47 PRATELEIRA DE GRANITO CINZA ANDORINHA, ESPESSURA 2 CM - FORNECIMENTO E INSTALAÇÃO (M2)</t>
  </si>
  <si>
    <t>FNDE 48 ESCANINHOS E PRATELERIAS EM MDF, REVESTIDOS EM LAMINADO MELAMÍNICO (M2)</t>
  </si>
  <si>
    <t>00001340</t>
  </si>
  <si>
    <t>CHAPA DE LAMINADO MELAMINICO, LISO FOSCO, DE 1,25 X 3,08 METROS, ESPESSURA = 0,8 MILIMETROS</t>
  </si>
  <si>
    <t>00034660</t>
  </si>
  <si>
    <t>CHAPA DE MDF BRANCO LISO 1 FACE, E = 18 MM, DE *2,75 X 1,85* M</t>
  </si>
  <si>
    <t>00001339</t>
  </si>
  <si>
    <t>COLA A BASE DE RESINA SINTETICA PARA CHAPA DE LAMINADO MELAMINICO E OUTROS</t>
  </si>
  <si>
    <t>FNDE 351 PEITORIL EM GRANITO CINZA ANDORINHA, L = 15CM, COMPRIMENTO DE ATÉ 2M, ASSENTADO COM ARGAMASSA 1:6 COM ADITIVO - CHUVEIRO. (M)</t>
  </si>
  <si>
    <t>91693</t>
  </si>
  <si>
    <t>SERRA CIRCULAR DE BANCADA COM MOTOR ELÉTRICO POTÊNCIA DE 5HP, COM COIFA PARA DISCO 10" - CHI DIURNO. AF_08/2015</t>
  </si>
  <si>
    <t>91692</t>
  </si>
  <si>
    <t>SERRA CIRCULAR DE BANCADA COM MOTOR ELÉTRICO POTÊNCIA DE 5HP, COM COIFA PARA DISCO 10" - CHP DIURNO. AF_08/2015</t>
  </si>
  <si>
    <t>00034747</t>
  </si>
  <si>
    <t>PEITORIL EM MARMORE, POLIDO, BRANCO COMUM, L= *15* CM, E= *2,0* CM, COM PINGADEIRA</t>
  </si>
  <si>
    <t>87283</t>
  </si>
  <si>
    <t>ARGAMASSA TRAÇO 1:6 (EM VOLUME DE CIMENTO E AREIA MÉDIA ÚMIDA) COM ADIÇÃO DE PLASTIFICANTE PARA EMBOÇO/MASSA ÚNICA/ASSENTAMENTO DE ALVENARIA DE VEDAÇÃO, PREPARO MECÂNICO COM BETONEIRA 400 L. AF_08/2019</t>
  </si>
  <si>
    <t>99856 BARRA DE APOIO EM INOX, DIAMETRO MINIMO 3 CM, EM AÇO INOX (M)</t>
  </si>
  <si>
    <t>00036205</t>
  </si>
  <si>
    <t>BARRA DE APOIO RETA, EM ACO INOX POLIDO, COMPRIMENTO 70CM, DIAMETRO MINIMO 3 CM</t>
  </si>
  <si>
    <t>00005104</t>
  </si>
  <si>
    <t>REBITE DE REPUXO EM ALUMINIO VAZADO, DIAMETRO 3,2 X 8 MM DE COMPRIMENTO (1KG = 1025 UNIDADES)</t>
  </si>
  <si>
    <t>FNDE 51 BANCO DE CONCRETO SEM ENCOSTO, DIM. 2,50 X 0,60 M (M2)</t>
  </si>
  <si>
    <t>87893</t>
  </si>
  <si>
    <t>CHAPISCO APLICADO EM ALVENARIA (SEM PRESENÇA DE VÃOS) E ESTRUTURAS DE CONCRETO DE FACHADA, COM COLHER DE PEDREIRO. ARGAMASSA TRAÇO 1:3 COM PREPARO MANUAL. AF_10/2022</t>
  </si>
  <si>
    <t>94971</t>
  </si>
  <si>
    <t>CONCRETO FCK = 25MPA, TRAÇO 1:2,3:2,7 (EM MASSA SECA DE CIMENTO/ AREIA MÉDIA/ BRITA 1) - PREPARO MECÂNICO COM BETONEIRA 600 L. AF_05/2021</t>
  </si>
  <si>
    <t>92801</t>
  </si>
  <si>
    <t>CORTE E DOBRA DE AÇO CA-50, DIÂMETRO DE 6,3 MM. AF_06/2022</t>
  </si>
  <si>
    <t>87792</t>
  </si>
  <si>
    <t>EMBOÇO OU MASSA ÚNICA EM ARGAMASSA TRAÇO 1:2:8, PREPARO MECÂNICO COM BETONEIRA 400 L, APLICADA MANUALMENTE EM PANOS CEGOS DE FACHADA (SEM PRESENÇA DE VÃOS), ESPESSURA DE 25 MM. AF_08/2022</t>
  </si>
  <si>
    <t>96542</t>
  </si>
  <si>
    <t>FABRICAÇÃO, MONTAGEM E DESMONTAGEM DE FÔRMA PARA VIGA BALDRAME, EM CHAPA DE MADEIRA COMPENSADA RESINADA, E=17 MM, 4 UTILIZAÇÕES. AF_01/2024</t>
  </si>
  <si>
    <t>FNDE 176 CHAPISCO APLICADO EM ALVENARIAS E ESTRUTURAS DE CONCRETO EXTERNAS, COM COLHER DE PEDREIRO. ARGAMASSA TRAÇO 1:3 COM PREPARO EM BETONEIRA 400L. - EXTERNO (M2)</t>
  </si>
  <si>
    <t>87313</t>
  </si>
  <si>
    <t>ARGAMASSA TRAÇO 1:3 (EM VOLUME DE CIMENTO E AREIA GROSSA ÚMIDA) PARA CHAPISCO CONVENCIONAL, PREPARO MECÂNICO COM BETONEIRA 400 L. AF_08/2019</t>
  </si>
  <si>
    <t>FNDE 177 CHAPISCO APLICADO EM ALVENARIAS E ESTRUTURAS DE CONCRETO EXTERNAS, COM COLHER DE PEDREIRO. ARGAMASSA TRAÇO 1:3 COM PREPARO EM BETONEIRA 400L. - INTERNO (M2)</t>
  </si>
  <si>
    <t>FNDE 178 EMBOÇO OU MASSA ÚNICA EM ARGAMASSA TRAÇO 1:2:8, PREPARO MECÂNICO COM BETONEIRA 400 L, APLICADA MANUALMENTE EM PANOS CEGOS - REVESTIMENTO INTERNO (SEM PRESENÇA DE VÃOS), ESPESSURA DE 25 MM (M2)</t>
  </si>
  <si>
    <t>00037411</t>
  </si>
  <si>
    <t>TELA DE ACO SOLDADA GALVANIZADA/ZINCADA PARA ALVENARIA, FIO D = *1,24 MM, MALHA 25 X 25 MM</t>
  </si>
  <si>
    <t>87292</t>
  </si>
  <si>
    <t>ARGAMASSA TRAÇO 1:2:8 (EM VOLUME DE CIMENTO, CAL E AREIA MÉDIA ÚMIDA) PARA EMBOÇO/MASSA ÚNICA/ASSENTAMENTO DE ALVENARIA DE VEDAÇÃO, PREPARO MECÂNICO COM BETONEIRA 400 L. AF_08/2019</t>
  </si>
  <si>
    <t>FNDE 179 EMBOÇO OU MASSA ÚNICA EM ARGAMASSA TRAÇO 1:2:8, PREPARO MECÂNICO COM BETONEIRA 400 L, APLICADA MANUALMENTE EM PANOS CEGOS - REVESTIMENTO EXTERNO (SEM PRESENÇA DE VÃOS), ESPESSURA DE 25 MM (M2)</t>
  </si>
  <si>
    <t>FNDE 196 PINTURA LÁTEX ACRÍLICA, SOBRE REBOCO LISO, COR CINZA CLARO, APLICAÇÃO MANUAL EM PAREDES, DUAS DEMÃOS (M2)</t>
  </si>
  <si>
    <t>FNDE 352 PINTURA LÁTEX ACRÍLICA, SOBRE REBOCO LISO, COR CINZA CLARO, APLICAÇÃO MANUAL EM PAREDES, DUAS DEMÃOS - FACE EXTERNA MURO (M2)</t>
  </si>
  <si>
    <t>FNDE 602 LIMPEZA GROSSA DE OBRA (M2)</t>
  </si>
  <si>
    <t>FNDE 601 LIMPEZA FINA DE OBRA (M2)</t>
  </si>
  <si>
    <t>00000003</t>
  </si>
  <si>
    <t>ACIDO CLORIDRICO / ACIDO MURIATICO, DILUICAO 10% A 12% PARA USO EM LIMPEZA</t>
  </si>
  <si>
    <t>00044329</t>
  </si>
  <si>
    <t>DETERGENTE NEUTRO USO GERAL, CONCENTRADO</t>
  </si>
  <si>
    <t>00000013</t>
  </si>
  <si>
    <t>ESTOPA</t>
  </si>
  <si>
    <t>FNDE 560 FORNECIMENTO E INSTALAÇÃO DE PLACA DE INAUGURAÇÃO EM AÇO INOX - 500 X 700 MM (UN)</t>
  </si>
  <si>
    <t>00004350</t>
  </si>
  <si>
    <t>BUCHA DE NYLON, DIAMETRO DO FURO 8 MM, COMPRIMENTO 40 MM, COM PARAFUSO DE ROSCA SOBERBA, CABECA CHATA, FENDA SIMPLES, 4,8 X 50 MM</t>
  </si>
  <si>
    <t>FNDEI21</t>
  </si>
  <si>
    <t>PLACA EM INOX NÚMERO 18 ESCOVADO E LETRAS EM BAIXO RELEVO 500 X 700 MM</t>
  </si>
  <si>
    <t>88316U</t>
  </si>
  <si>
    <t xml:space="preserve">COMPOSIÇÃO DES CUSTOS UNITÁRIOS </t>
  </si>
  <si>
    <t xml:space="preserve"> 
PREFEITURA MUNICIPAL DE ÓBIDOS
SECRETARIA MUNICIPAL DE PLANEJAMENTO, ORÇAMENTO E FINANÇAS
CNPJ Nº. 05.131.180/0001-64 – Fone: (93) 3547–3044
Rua Deputado Raimundo Chaves, 338 - Centro – CEP: 68.250-000</t>
  </si>
  <si>
    <t>BDI: 25,00%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</si>
</sst>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R$&quot;\ * #,##0.00_-;\-&quot;R$&quot;\ * #,##0.00_-;_-&quot;R$&quot;\ * &quot;-&quot;??_-;_-@_-"/>
    <numFmt numFmtId="164" formatCode="\R\$\ #,##0.00"/>
    <numFmt numFmtId="165" formatCode="#,##0.00%"/>
    <numFmt numFmtId="166" formatCode="0.0000"/>
    <numFmt numFmtId="167" formatCode="0.000"/>
    <numFmt numFmtId="168" formatCode="_(* #,##0.00_);_(* \(#,##0.00\);_(* &quot;-&quot;??_);_(@_)"/>
    <numFmt numFmtId="169" formatCode="#,##0.00000000"/>
  </numFmts>
  <fonts count="4549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sz val="11"/>
      <color indexed="8"/>
      <name val="Arial"/>
      <family val="2"/>
    </font>
    <font>
      <sz val="14"/>
      <color indexed="8"/>
      <name val="Calibri"/>
      <family val="2"/>
      <scheme val="minor"/>
    </font>
    <font>
      <sz val="14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Arial"/>
      <family val="2"/>
    </font>
    <font>
      <sz val="16"/>
      <color indexed="8"/>
      <name val="Arial"/>
      <family val="2"/>
    </font>
    <font>
      <sz val="10"/>
      <name val="CityBlueprint"/>
      <charset val="2"/>
    </font>
    <font>
      <b/>
      <sz val="8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u/>
      <sz val="12"/>
      <name val="Arial"/>
      <family val="2"/>
    </font>
    <font>
      <sz val="12"/>
      <color indexed="8"/>
      <name val="Times New Roman"/>
      <family val="1"/>
    </font>
    <font>
      <b/>
      <sz val="11"/>
      <name val="Calibri"/>
      <family val="2"/>
      <scheme val="minor"/>
    </font>
    <font>
      <b/>
      <sz val="10"/>
      <color indexed="8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color indexed="8"/>
      <name val="Calibri"/>
      <family val="2"/>
    </font>
    <font>
      <b/>
      <sz val="16"/>
      <name val="Arial"/>
      <family val="2"/>
    </font>
    <font>
      <sz val="9"/>
      <color rgb="FF000000"/>
      <name val="SansSerif"/>
      <family val="2"/>
    </font>
    <font>
      <b/>
      <sz val="7"/>
      <color rgb="FF000000"/>
      <name val="Arial"/>
      <family val="2"/>
    </font>
    <font>
      <b/>
      <sz val="5"/>
      <color rgb="FF000000"/>
      <name val="SansSerif"/>
      <family val="2"/>
    </font>
    <font>
      <b/>
      <sz val="5"/>
      <color rgb="FF000000"/>
      <name val="Arial"/>
      <family val="2"/>
    </font>
    <font>
      <sz val="6"/>
      <color rgb="FF000000"/>
      <name val="SansSerif"/>
      <family val="2"/>
    </font>
    <font>
      <b/>
      <sz val="6"/>
      <color rgb="FF000000"/>
      <name val="Arial"/>
      <family val="2"/>
    </font>
    <font>
      <b/>
      <sz val="16"/>
      <color indexed="8"/>
      <name val="Arial"/>
      <family val="2"/>
    </font>
    <font>
      <b/>
      <sz val="14"/>
      <color indexed="9"/>
      <name val="Arial"/>
      <family val="2"/>
    </font>
    <font>
      <sz val="14"/>
      <name val="Arial"/>
      <family val="2"/>
    </font>
    <font>
      <b/>
      <sz val="14"/>
      <color indexed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bgColor indexed="49"/>
      </patternFill>
    </fill>
    <fill>
      <patternFill patternType="none"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CCCC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3" borderId="1"/>
    <xf numFmtId="168" fontId="4520" fillId="3" borderId="1" applyFont="0" applyFill="0" applyBorder="0" applyAlignment="0" applyProtection="0"/>
    <xf numFmtId="168" fontId="4520" fillId="3" borderId="1" applyFont="0" applyFill="0" applyBorder="0" applyAlignment="0" applyProtection="0"/>
    <xf numFmtId="168" fontId="4" fillId="3" borderId="1" applyFont="0" applyFill="0" applyBorder="0" applyAlignment="0" applyProtection="0"/>
    <xf numFmtId="9" fontId="4" fillId="3" borderId="1" applyFont="0" applyFill="0" applyBorder="0" applyAlignment="0" applyProtection="0"/>
    <xf numFmtId="0" fontId="1" fillId="3" borderId="1"/>
  </cellStyleXfs>
  <cellXfs count="6960">
    <xf numFmtId="0" fontId="0" fillId="0" borderId="0" xfId="0"/>
    <xf numFmtId="0" fontId="3" fillId="3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9" fillId="0" borderId="0" xfId="0" applyFont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0" fontId="53" fillId="0" borderId="0" xfId="0" applyFont="1" applyAlignment="1">
      <alignment horizontal="center" vertical="center" wrapText="1"/>
    </xf>
    <xf numFmtId="0" fontId="60" fillId="0" borderId="0" xfId="0" applyFont="1" applyAlignment="1">
      <alignment horizontal="center" vertical="center" wrapText="1"/>
    </xf>
    <xf numFmtId="0" fontId="67" fillId="3" borderId="1" xfId="0" applyNumberFormat="1" applyFont="1" applyFill="1" applyBorder="1" applyAlignment="1">
      <alignment horizontal="center" vertical="center" wrapText="1"/>
    </xf>
    <xf numFmtId="0" fontId="68" fillId="0" borderId="0" xfId="0" applyFont="1" applyAlignment="1">
      <alignment horizontal="center" vertical="center" wrapText="1"/>
    </xf>
    <xf numFmtId="0" fontId="75" fillId="0" borderId="0" xfId="0" applyFont="1" applyAlignment="1">
      <alignment horizontal="center" vertical="center" wrapText="1"/>
    </xf>
    <xf numFmtId="0" fontId="82" fillId="0" borderId="0" xfId="0" applyFont="1" applyAlignment="1">
      <alignment horizontal="center" vertical="center" wrapText="1"/>
    </xf>
    <xf numFmtId="0" fontId="89" fillId="0" borderId="0" xfId="0" applyFont="1" applyAlignment="1">
      <alignment horizontal="center" vertical="center" wrapText="1"/>
    </xf>
    <xf numFmtId="0" fontId="96" fillId="0" borderId="0" xfId="0" applyFont="1" applyAlignment="1">
      <alignment horizontal="center" vertical="center" wrapText="1"/>
    </xf>
    <xf numFmtId="0" fontId="103" fillId="0" borderId="0" xfId="0" applyFont="1" applyAlignment="1">
      <alignment horizontal="center" vertical="center" wrapText="1"/>
    </xf>
    <xf numFmtId="0" fontId="110" fillId="0" borderId="0" xfId="0" applyFont="1" applyAlignment="1">
      <alignment horizontal="center" vertical="center" wrapText="1"/>
    </xf>
    <xf numFmtId="0" fontId="117" fillId="3" borderId="1" xfId="0" applyNumberFormat="1" applyFont="1" applyFill="1" applyBorder="1" applyAlignment="1">
      <alignment horizontal="center" vertical="center" wrapText="1"/>
    </xf>
    <xf numFmtId="0" fontId="118" fillId="0" borderId="0" xfId="0" applyFont="1" applyAlignment="1">
      <alignment horizontal="center" vertical="center" wrapText="1"/>
    </xf>
    <xf numFmtId="0" fontId="125" fillId="0" borderId="0" xfId="0" applyFont="1" applyAlignment="1">
      <alignment horizontal="center" vertical="center" wrapText="1"/>
    </xf>
    <xf numFmtId="0" fontId="132" fillId="0" borderId="0" xfId="0" applyFont="1" applyAlignment="1">
      <alignment horizontal="center" vertical="center" wrapText="1"/>
    </xf>
    <xf numFmtId="0" fontId="139" fillId="3" borderId="1" xfId="0" applyNumberFormat="1" applyFont="1" applyFill="1" applyBorder="1" applyAlignment="1">
      <alignment horizontal="center" vertical="center" wrapText="1"/>
    </xf>
    <xf numFmtId="0" fontId="140" fillId="0" borderId="0" xfId="0" applyFont="1" applyAlignment="1">
      <alignment horizontal="center" vertical="center" wrapText="1"/>
    </xf>
    <xf numFmtId="0" fontId="147" fillId="0" borderId="0" xfId="0" applyFont="1" applyAlignment="1">
      <alignment horizontal="center" vertical="center" wrapText="1"/>
    </xf>
    <xf numFmtId="0" fontId="154" fillId="0" borderId="0" xfId="0" applyFont="1" applyAlignment="1">
      <alignment horizontal="center" vertical="center" wrapText="1"/>
    </xf>
    <xf numFmtId="0" fontId="161" fillId="0" borderId="0" xfId="0" applyFont="1" applyAlignment="1">
      <alignment horizontal="center" vertical="center" wrapText="1"/>
    </xf>
    <xf numFmtId="0" fontId="168" fillId="0" borderId="0" xfId="0" applyFont="1" applyAlignment="1">
      <alignment horizontal="center" vertical="center" wrapText="1"/>
    </xf>
    <xf numFmtId="0" fontId="175" fillId="0" borderId="0" xfId="0" applyFont="1" applyAlignment="1">
      <alignment horizontal="center" vertical="center" wrapText="1"/>
    </xf>
    <xf numFmtId="0" fontId="182" fillId="0" borderId="0" xfId="0" applyFont="1" applyAlignment="1">
      <alignment horizontal="center" vertical="center" wrapText="1"/>
    </xf>
    <xf numFmtId="0" fontId="189" fillId="3" borderId="1" xfId="0" applyNumberFormat="1" applyFont="1" applyFill="1" applyBorder="1" applyAlignment="1">
      <alignment horizontal="center" vertical="center" wrapText="1"/>
    </xf>
    <xf numFmtId="0" fontId="190" fillId="0" borderId="0" xfId="0" applyFont="1" applyAlignment="1">
      <alignment horizontal="center" vertical="center" wrapText="1"/>
    </xf>
    <xf numFmtId="0" fontId="197" fillId="0" borderId="0" xfId="0" applyFont="1" applyAlignment="1">
      <alignment horizontal="center" vertical="center" wrapText="1"/>
    </xf>
    <xf numFmtId="0" fontId="204" fillId="0" borderId="0" xfId="0" applyFont="1" applyAlignment="1">
      <alignment horizontal="center" vertical="center" wrapText="1"/>
    </xf>
    <xf numFmtId="0" fontId="211" fillId="0" borderId="0" xfId="0" applyFont="1" applyAlignment="1">
      <alignment horizontal="center" vertical="center" wrapText="1"/>
    </xf>
    <xf numFmtId="0" fontId="218" fillId="0" borderId="0" xfId="0" applyFont="1" applyAlignment="1">
      <alignment horizontal="center" vertical="center" wrapText="1"/>
    </xf>
    <xf numFmtId="0" fontId="225" fillId="0" borderId="0" xfId="0" applyFont="1" applyAlignment="1">
      <alignment horizontal="center" vertical="center" wrapText="1"/>
    </xf>
    <xf numFmtId="0" fontId="232" fillId="0" borderId="0" xfId="0" applyFont="1" applyAlignment="1">
      <alignment horizontal="center" vertical="center" wrapText="1"/>
    </xf>
    <xf numFmtId="0" fontId="239" fillId="0" borderId="0" xfId="0" applyFont="1" applyAlignment="1">
      <alignment horizontal="center" vertical="center" wrapText="1"/>
    </xf>
    <xf numFmtId="0" fontId="246" fillId="0" borderId="0" xfId="0" applyFont="1" applyAlignment="1">
      <alignment horizontal="center" vertical="center" wrapText="1"/>
    </xf>
    <xf numFmtId="0" fontId="253" fillId="0" borderId="0" xfId="0" applyFont="1" applyAlignment="1">
      <alignment horizontal="center" vertical="center" wrapText="1"/>
    </xf>
    <xf numFmtId="0" fontId="260" fillId="3" borderId="1" xfId="0" applyNumberFormat="1" applyFont="1" applyFill="1" applyBorder="1" applyAlignment="1">
      <alignment horizontal="center" vertical="center" wrapText="1"/>
    </xf>
    <xf numFmtId="0" fontId="261" fillId="0" borderId="0" xfId="0" applyFont="1" applyAlignment="1">
      <alignment horizontal="center" vertical="center" wrapText="1"/>
    </xf>
    <xf numFmtId="0" fontId="268" fillId="0" borderId="0" xfId="0" applyFont="1" applyAlignment="1">
      <alignment horizontal="center" vertical="center" wrapText="1"/>
    </xf>
    <xf numFmtId="0" fontId="275" fillId="0" borderId="0" xfId="0" applyFont="1" applyAlignment="1">
      <alignment horizontal="center" vertical="center" wrapText="1"/>
    </xf>
    <xf numFmtId="0" fontId="282" fillId="0" borderId="0" xfId="0" applyFont="1" applyAlignment="1">
      <alignment horizontal="center" vertical="center" wrapText="1"/>
    </xf>
    <xf numFmtId="0" fontId="289" fillId="0" borderId="0" xfId="0" applyFont="1" applyAlignment="1">
      <alignment horizontal="center" vertical="center" wrapText="1"/>
    </xf>
    <xf numFmtId="0" fontId="296" fillId="0" borderId="0" xfId="0" applyFont="1" applyAlignment="1">
      <alignment horizontal="center" vertical="center" wrapText="1"/>
    </xf>
    <xf numFmtId="0" fontId="303" fillId="0" borderId="0" xfId="0" applyFont="1" applyAlignment="1">
      <alignment horizontal="center" vertical="center" wrapText="1"/>
    </xf>
    <xf numFmtId="0" fontId="310" fillId="0" borderId="0" xfId="0" applyFont="1" applyAlignment="1">
      <alignment horizontal="center" vertical="center" wrapText="1"/>
    </xf>
    <xf numFmtId="0" fontId="317" fillId="0" borderId="0" xfId="0" applyFont="1" applyAlignment="1">
      <alignment horizontal="center" vertical="center" wrapText="1"/>
    </xf>
    <xf numFmtId="0" fontId="324" fillId="0" borderId="0" xfId="0" applyFont="1" applyAlignment="1">
      <alignment horizontal="center" vertical="center" wrapText="1"/>
    </xf>
    <xf numFmtId="0" fontId="331" fillId="3" borderId="1" xfId="0" applyNumberFormat="1" applyFont="1" applyFill="1" applyBorder="1" applyAlignment="1">
      <alignment horizontal="center" vertical="center" wrapText="1"/>
    </xf>
    <xf numFmtId="0" fontId="332" fillId="0" borderId="0" xfId="0" applyFont="1" applyAlignment="1">
      <alignment horizontal="center" vertical="center" wrapText="1"/>
    </xf>
    <xf numFmtId="0" fontId="339" fillId="0" borderId="0" xfId="0" applyFont="1" applyAlignment="1">
      <alignment horizontal="center" vertical="center" wrapText="1"/>
    </xf>
    <xf numFmtId="0" fontId="346" fillId="0" borderId="0" xfId="0" applyFont="1" applyAlignment="1">
      <alignment horizontal="center" vertical="center" wrapText="1"/>
    </xf>
    <xf numFmtId="0" fontId="353" fillId="0" borderId="0" xfId="0" applyFont="1" applyAlignment="1">
      <alignment horizontal="center" vertical="center" wrapText="1"/>
    </xf>
    <xf numFmtId="0" fontId="360" fillId="0" borderId="0" xfId="0" applyFont="1" applyAlignment="1">
      <alignment horizontal="center" vertical="center" wrapText="1"/>
    </xf>
    <xf numFmtId="0" fontId="367" fillId="0" borderId="0" xfId="0" applyFont="1" applyAlignment="1">
      <alignment horizontal="center" vertical="center" wrapText="1"/>
    </xf>
    <xf numFmtId="0" fontId="374" fillId="3" borderId="1" xfId="0" applyNumberFormat="1" applyFont="1" applyFill="1" applyBorder="1" applyAlignment="1">
      <alignment horizontal="center" vertical="center" wrapText="1"/>
    </xf>
    <xf numFmtId="0" fontId="375" fillId="0" borderId="0" xfId="0" applyFont="1" applyAlignment="1">
      <alignment horizontal="center" vertical="center" wrapText="1"/>
    </xf>
    <xf numFmtId="0" fontId="382" fillId="0" borderId="0" xfId="0" applyFont="1" applyAlignment="1">
      <alignment horizontal="center" vertical="center" wrapText="1"/>
    </xf>
    <xf numFmtId="0" fontId="389" fillId="0" borderId="0" xfId="0" applyFont="1" applyAlignment="1">
      <alignment horizontal="center" vertical="center" wrapText="1"/>
    </xf>
    <xf numFmtId="0" fontId="396" fillId="0" borderId="0" xfId="0" applyFont="1" applyAlignment="1">
      <alignment horizontal="center" vertical="center" wrapText="1"/>
    </xf>
    <xf numFmtId="0" fontId="403" fillId="0" borderId="0" xfId="0" applyFont="1" applyAlignment="1">
      <alignment horizontal="center" vertical="center" wrapText="1"/>
    </xf>
    <xf numFmtId="0" fontId="410" fillId="0" borderId="0" xfId="0" applyFont="1" applyAlignment="1">
      <alignment horizontal="center" vertical="center" wrapText="1"/>
    </xf>
    <xf numFmtId="0" fontId="417" fillId="0" borderId="0" xfId="0" applyFont="1" applyAlignment="1">
      <alignment horizontal="center" vertical="center" wrapText="1"/>
    </xf>
    <xf numFmtId="0" fontId="424" fillId="3" borderId="1" xfId="0" applyNumberFormat="1" applyFont="1" applyFill="1" applyBorder="1" applyAlignment="1">
      <alignment horizontal="center" vertical="center" wrapText="1"/>
    </xf>
    <xf numFmtId="0" fontId="425" fillId="0" borderId="0" xfId="0" applyFont="1" applyAlignment="1">
      <alignment horizontal="center" vertical="center" wrapText="1"/>
    </xf>
    <xf numFmtId="0" fontId="432" fillId="0" borderId="0" xfId="0" applyFont="1" applyAlignment="1">
      <alignment horizontal="center" vertical="center" wrapText="1"/>
    </xf>
    <xf numFmtId="0" fontId="439" fillId="0" borderId="0" xfId="0" applyFont="1" applyAlignment="1">
      <alignment horizontal="center" vertical="center" wrapText="1"/>
    </xf>
    <xf numFmtId="0" fontId="446" fillId="0" borderId="0" xfId="0" applyFont="1" applyAlignment="1">
      <alignment horizontal="center" vertical="center" wrapText="1"/>
    </xf>
    <xf numFmtId="0" fontId="453" fillId="0" borderId="0" xfId="0" applyFont="1" applyAlignment="1">
      <alignment horizontal="center" vertical="center" wrapText="1"/>
    </xf>
    <xf numFmtId="0" fontId="460" fillId="0" borderId="0" xfId="0" applyFont="1" applyAlignment="1">
      <alignment horizontal="center" vertical="center" wrapText="1"/>
    </xf>
    <xf numFmtId="0" fontId="467" fillId="0" borderId="0" xfId="0" applyFont="1" applyAlignment="1">
      <alignment horizontal="center" vertical="center" wrapText="1"/>
    </xf>
    <xf numFmtId="0" fontId="474" fillId="3" borderId="1" xfId="0" applyNumberFormat="1" applyFont="1" applyFill="1" applyBorder="1" applyAlignment="1">
      <alignment horizontal="center" vertical="center" wrapText="1"/>
    </xf>
    <xf numFmtId="0" fontId="475" fillId="0" borderId="0" xfId="0" applyFont="1" applyAlignment="1">
      <alignment horizontal="center" vertical="center" wrapText="1"/>
    </xf>
    <xf numFmtId="0" fontId="482" fillId="0" borderId="0" xfId="0" applyFont="1" applyAlignment="1">
      <alignment horizontal="center" vertical="center" wrapText="1"/>
    </xf>
    <xf numFmtId="0" fontId="489" fillId="0" borderId="0" xfId="0" applyFont="1" applyAlignment="1">
      <alignment horizontal="center" vertical="center" wrapText="1"/>
    </xf>
    <xf numFmtId="0" fontId="496" fillId="0" borderId="0" xfId="0" applyFont="1" applyAlignment="1">
      <alignment horizontal="center" vertical="center" wrapText="1"/>
    </xf>
    <xf numFmtId="0" fontId="503" fillId="3" borderId="1" xfId="0" applyNumberFormat="1" applyFont="1" applyFill="1" applyBorder="1" applyAlignment="1">
      <alignment horizontal="center" vertical="center" wrapText="1"/>
    </xf>
    <xf numFmtId="0" fontId="504" fillId="0" borderId="0" xfId="0" applyFont="1" applyAlignment="1">
      <alignment horizontal="center" vertical="center" wrapText="1"/>
    </xf>
    <xf numFmtId="0" fontId="511" fillId="0" borderId="0" xfId="0" applyFont="1" applyAlignment="1">
      <alignment horizontal="center" vertical="center" wrapText="1"/>
    </xf>
    <xf numFmtId="0" fontId="518" fillId="0" borderId="0" xfId="0" applyFont="1" applyAlignment="1">
      <alignment horizontal="center" vertical="center" wrapText="1"/>
    </xf>
    <xf numFmtId="0" fontId="525" fillId="0" borderId="0" xfId="0" applyFont="1" applyAlignment="1">
      <alignment horizontal="center" vertical="center" wrapText="1"/>
    </xf>
    <xf numFmtId="0" fontId="532" fillId="3" borderId="1" xfId="0" applyNumberFormat="1" applyFont="1" applyFill="1" applyBorder="1" applyAlignment="1">
      <alignment horizontal="center" vertical="center" wrapText="1"/>
    </xf>
    <xf numFmtId="0" fontId="533" fillId="0" borderId="0" xfId="0" applyFont="1" applyAlignment="1">
      <alignment horizontal="center" vertical="center" wrapText="1"/>
    </xf>
    <xf numFmtId="0" fontId="540" fillId="3" borderId="1" xfId="0" applyNumberFormat="1" applyFont="1" applyFill="1" applyBorder="1" applyAlignment="1">
      <alignment horizontal="center" vertical="center" wrapText="1"/>
    </xf>
    <xf numFmtId="0" fontId="541" fillId="0" borderId="0" xfId="0" applyFont="1" applyAlignment="1">
      <alignment horizontal="center" vertical="center" wrapText="1"/>
    </xf>
    <xf numFmtId="0" fontId="548" fillId="0" borderId="0" xfId="0" applyFont="1" applyAlignment="1">
      <alignment horizontal="center" vertical="center" wrapText="1"/>
    </xf>
    <xf numFmtId="0" fontId="555" fillId="0" borderId="0" xfId="0" applyFont="1" applyAlignment="1">
      <alignment horizontal="center" vertical="center" wrapText="1"/>
    </xf>
    <xf numFmtId="0" fontId="562" fillId="0" borderId="0" xfId="0" applyFont="1" applyAlignment="1">
      <alignment horizontal="center" vertical="center" wrapText="1"/>
    </xf>
    <xf numFmtId="0" fontId="569" fillId="0" borderId="0" xfId="0" applyFont="1" applyAlignment="1">
      <alignment horizontal="center" vertical="center" wrapText="1"/>
    </xf>
    <xf numFmtId="0" fontId="576" fillId="3" borderId="1" xfId="0" applyNumberFormat="1" applyFont="1" applyFill="1" applyBorder="1" applyAlignment="1">
      <alignment horizontal="center" vertical="center" wrapText="1"/>
    </xf>
    <xf numFmtId="0" fontId="577" fillId="0" borderId="0" xfId="0" applyFont="1" applyAlignment="1">
      <alignment horizontal="center" vertical="center" wrapText="1"/>
    </xf>
    <xf numFmtId="0" fontId="584" fillId="0" borderId="0" xfId="0" applyFont="1" applyAlignment="1">
      <alignment horizontal="center" vertical="center" wrapText="1"/>
    </xf>
    <xf numFmtId="0" fontId="591" fillId="0" borderId="0" xfId="0" applyFont="1" applyAlignment="1">
      <alignment horizontal="center" vertical="center" wrapText="1"/>
    </xf>
    <xf numFmtId="0" fontId="598" fillId="0" borderId="0" xfId="0" applyFont="1" applyAlignment="1">
      <alignment horizontal="center" vertical="center" wrapText="1"/>
    </xf>
    <xf numFmtId="0" fontId="605" fillId="3" borderId="1" xfId="0" applyNumberFormat="1" applyFont="1" applyFill="1" applyBorder="1" applyAlignment="1">
      <alignment horizontal="center" vertical="center" wrapText="1"/>
    </xf>
    <xf numFmtId="0" fontId="606" fillId="0" borderId="0" xfId="0" applyFont="1" applyAlignment="1">
      <alignment horizontal="center" vertical="center" wrapText="1"/>
    </xf>
    <xf numFmtId="0" fontId="613" fillId="0" borderId="0" xfId="0" applyFont="1" applyAlignment="1">
      <alignment horizontal="center" vertical="center" wrapText="1"/>
    </xf>
    <xf numFmtId="0" fontId="620" fillId="0" borderId="0" xfId="0" applyFont="1" applyAlignment="1">
      <alignment horizontal="center" vertical="center" wrapText="1"/>
    </xf>
    <xf numFmtId="0" fontId="627" fillId="3" borderId="1" xfId="0" applyNumberFormat="1" applyFont="1" applyFill="1" applyBorder="1" applyAlignment="1">
      <alignment horizontal="center" vertical="center" wrapText="1"/>
    </xf>
    <xf numFmtId="0" fontId="628" fillId="0" borderId="0" xfId="0" applyFont="1" applyAlignment="1">
      <alignment horizontal="center" vertical="center" wrapText="1"/>
    </xf>
    <xf numFmtId="0" fontId="635" fillId="0" borderId="0" xfId="0" applyFont="1" applyAlignment="1">
      <alignment horizontal="center" vertical="center" wrapText="1"/>
    </xf>
    <xf numFmtId="0" fontId="642" fillId="0" borderId="0" xfId="0" applyFont="1" applyAlignment="1">
      <alignment horizontal="center" vertical="center" wrapText="1"/>
    </xf>
    <xf numFmtId="0" fontId="649" fillId="0" borderId="0" xfId="0" applyFont="1" applyAlignment="1">
      <alignment horizontal="center" vertical="center" wrapText="1"/>
    </xf>
    <xf numFmtId="0" fontId="656" fillId="0" borderId="0" xfId="0" applyFont="1" applyAlignment="1">
      <alignment horizontal="center" vertical="center" wrapText="1"/>
    </xf>
    <xf numFmtId="0" fontId="663" fillId="0" borderId="0" xfId="0" applyFont="1" applyAlignment="1">
      <alignment horizontal="center" vertical="center" wrapText="1"/>
    </xf>
    <xf numFmtId="0" fontId="670" fillId="3" borderId="1" xfId="0" applyNumberFormat="1" applyFont="1" applyFill="1" applyBorder="1" applyAlignment="1">
      <alignment horizontal="center" vertical="center" wrapText="1"/>
    </xf>
    <xf numFmtId="0" fontId="671" fillId="0" borderId="0" xfId="0" applyFont="1" applyAlignment="1">
      <alignment horizontal="center" vertical="center" wrapText="1"/>
    </xf>
    <xf numFmtId="0" fontId="678" fillId="0" borderId="0" xfId="0" applyFont="1" applyAlignment="1">
      <alignment horizontal="center" vertical="center" wrapText="1"/>
    </xf>
    <xf numFmtId="0" fontId="685" fillId="0" borderId="0" xfId="0" applyFont="1" applyAlignment="1">
      <alignment horizontal="center" vertical="center" wrapText="1"/>
    </xf>
    <xf numFmtId="0" fontId="692" fillId="0" borderId="0" xfId="0" applyFont="1" applyAlignment="1">
      <alignment horizontal="center" vertical="center" wrapText="1"/>
    </xf>
    <xf numFmtId="0" fontId="699" fillId="3" borderId="1" xfId="0" applyNumberFormat="1" applyFont="1" applyFill="1" applyBorder="1" applyAlignment="1">
      <alignment horizontal="center" vertical="center" wrapText="1"/>
    </xf>
    <xf numFmtId="0" fontId="700" fillId="0" borderId="0" xfId="0" applyFont="1" applyAlignment="1">
      <alignment horizontal="center" vertical="center" wrapText="1"/>
    </xf>
    <xf numFmtId="0" fontId="707" fillId="0" borderId="0" xfId="0" applyFont="1" applyAlignment="1">
      <alignment horizontal="center" vertical="center" wrapText="1"/>
    </xf>
    <xf numFmtId="0" fontId="714" fillId="0" borderId="0" xfId="0" applyFont="1" applyAlignment="1">
      <alignment horizontal="center" vertical="center" wrapText="1"/>
    </xf>
    <xf numFmtId="0" fontId="721" fillId="0" borderId="0" xfId="0" applyFont="1" applyAlignment="1">
      <alignment horizontal="center" vertical="center" wrapText="1"/>
    </xf>
    <xf numFmtId="0" fontId="728" fillId="0" borderId="0" xfId="0" applyFont="1" applyAlignment="1">
      <alignment horizontal="center" vertical="center" wrapText="1"/>
    </xf>
    <xf numFmtId="0" fontId="735" fillId="0" borderId="0" xfId="0" applyFont="1" applyAlignment="1">
      <alignment horizontal="center" vertical="center" wrapText="1"/>
    </xf>
    <xf numFmtId="0" fontId="742" fillId="0" borderId="0" xfId="0" applyFont="1" applyAlignment="1">
      <alignment horizontal="center" vertical="center" wrapText="1"/>
    </xf>
    <xf numFmtId="0" fontId="749" fillId="3" borderId="1" xfId="0" applyNumberFormat="1" applyFont="1" applyFill="1" applyBorder="1" applyAlignment="1">
      <alignment horizontal="center" vertical="center" wrapText="1"/>
    </xf>
    <xf numFmtId="0" fontId="750" fillId="0" borderId="0" xfId="0" applyFont="1" applyAlignment="1">
      <alignment horizontal="center" vertical="center" wrapText="1"/>
    </xf>
    <xf numFmtId="0" fontId="757" fillId="0" borderId="0" xfId="0" applyFont="1" applyAlignment="1">
      <alignment horizontal="center" vertical="center" wrapText="1"/>
    </xf>
    <xf numFmtId="0" fontId="764" fillId="0" borderId="0" xfId="0" applyFont="1" applyAlignment="1">
      <alignment horizontal="center" vertical="center" wrapText="1"/>
    </xf>
    <xf numFmtId="0" fontId="771" fillId="0" borderId="0" xfId="0" applyFont="1" applyAlignment="1">
      <alignment horizontal="center" vertical="center" wrapText="1"/>
    </xf>
    <xf numFmtId="0" fontId="778" fillId="0" borderId="0" xfId="0" applyFont="1" applyAlignment="1">
      <alignment horizontal="center" vertical="center" wrapText="1"/>
    </xf>
    <xf numFmtId="0" fontId="785" fillId="0" borderId="0" xfId="0" applyFont="1" applyAlignment="1">
      <alignment horizontal="center" vertical="center" wrapText="1"/>
    </xf>
    <xf numFmtId="0" fontId="792" fillId="0" borderId="0" xfId="0" applyFont="1" applyAlignment="1">
      <alignment horizontal="center" vertical="center" wrapText="1"/>
    </xf>
    <xf numFmtId="0" fontId="799" fillId="0" borderId="0" xfId="0" applyFont="1" applyAlignment="1">
      <alignment horizontal="center" vertical="center" wrapText="1"/>
    </xf>
    <xf numFmtId="0" fontId="806" fillId="0" borderId="0" xfId="0" applyFont="1" applyAlignment="1">
      <alignment horizontal="center" vertical="center" wrapText="1"/>
    </xf>
    <xf numFmtId="0" fontId="813" fillId="0" borderId="0" xfId="0" applyFont="1" applyAlignment="1">
      <alignment horizontal="center" vertical="center" wrapText="1"/>
    </xf>
    <xf numFmtId="0" fontId="820" fillId="0" borderId="0" xfId="0" applyFont="1" applyAlignment="1">
      <alignment horizontal="center" vertical="center" wrapText="1"/>
    </xf>
    <xf numFmtId="0" fontId="827" fillId="0" borderId="0" xfId="0" applyFont="1" applyAlignment="1">
      <alignment horizontal="center" vertical="center" wrapText="1"/>
    </xf>
    <xf numFmtId="0" fontId="834" fillId="0" borderId="0" xfId="0" applyFont="1" applyAlignment="1">
      <alignment horizontal="center" vertical="center" wrapText="1"/>
    </xf>
    <xf numFmtId="0" fontId="841" fillId="0" borderId="0" xfId="0" applyFont="1" applyAlignment="1">
      <alignment horizontal="center" vertical="center" wrapText="1"/>
    </xf>
    <xf numFmtId="0" fontId="848" fillId="0" borderId="0" xfId="0" applyFont="1" applyAlignment="1">
      <alignment horizontal="center" vertical="center" wrapText="1"/>
    </xf>
    <xf numFmtId="0" fontId="855" fillId="0" borderId="0" xfId="0" applyFont="1" applyAlignment="1">
      <alignment horizontal="center" vertical="center" wrapText="1"/>
    </xf>
    <xf numFmtId="0" fontId="862" fillId="0" borderId="0" xfId="0" applyFont="1" applyAlignment="1">
      <alignment horizontal="center" vertical="center" wrapText="1"/>
    </xf>
    <xf numFmtId="0" fontId="869" fillId="0" borderId="0" xfId="0" applyFont="1" applyAlignment="1">
      <alignment horizontal="center" vertical="center" wrapText="1"/>
    </xf>
    <xf numFmtId="0" fontId="876" fillId="0" borderId="0" xfId="0" applyFont="1" applyAlignment="1">
      <alignment horizontal="center" vertical="center" wrapText="1"/>
    </xf>
    <xf numFmtId="0" fontId="883" fillId="3" borderId="1" xfId="0" applyNumberFormat="1" applyFont="1" applyFill="1" applyBorder="1" applyAlignment="1">
      <alignment horizontal="center" vertical="center" wrapText="1"/>
    </xf>
    <xf numFmtId="0" fontId="884" fillId="0" borderId="0" xfId="0" applyFont="1" applyAlignment="1">
      <alignment horizontal="center" vertical="center" wrapText="1"/>
    </xf>
    <xf numFmtId="0" fontId="891" fillId="0" borderId="0" xfId="0" applyFont="1" applyAlignment="1">
      <alignment horizontal="center" vertical="center" wrapText="1"/>
    </xf>
    <xf numFmtId="0" fontId="898" fillId="3" borderId="1" xfId="0" applyNumberFormat="1" applyFont="1" applyFill="1" applyBorder="1" applyAlignment="1">
      <alignment horizontal="center" vertical="center" wrapText="1"/>
    </xf>
    <xf numFmtId="0" fontId="899" fillId="0" borderId="0" xfId="0" applyFont="1" applyAlignment="1">
      <alignment horizontal="center" vertical="center" wrapText="1"/>
    </xf>
    <xf numFmtId="0" fontId="906" fillId="0" borderId="0" xfId="0" applyFont="1" applyAlignment="1">
      <alignment horizontal="center" vertical="center" wrapText="1"/>
    </xf>
    <xf numFmtId="0" fontId="913" fillId="0" borderId="0" xfId="0" applyFont="1" applyAlignment="1">
      <alignment horizontal="center" vertical="center" wrapText="1"/>
    </xf>
    <xf numFmtId="0" fontId="920" fillId="0" borderId="0" xfId="0" applyFont="1" applyAlignment="1">
      <alignment horizontal="center" vertical="center" wrapText="1"/>
    </xf>
    <xf numFmtId="0" fontId="927" fillId="0" borderId="0" xfId="0" applyFont="1" applyAlignment="1">
      <alignment horizontal="center" vertical="center" wrapText="1"/>
    </xf>
    <xf numFmtId="0" fontId="934" fillId="0" borderId="0" xfId="0" applyFont="1" applyAlignment="1">
      <alignment horizontal="center" vertical="center" wrapText="1"/>
    </xf>
    <xf numFmtId="0" fontId="941" fillId="0" borderId="0" xfId="0" applyFont="1" applyAlignment="1">
      <alignment horizontal="center" vertical="center" wrapText="1"/>
    </xf>
    <xf numFmtId="0" fontId="948" fillId="0" borderId="0" xfId="0" applyFont="1" applyAlignment="1">
      <alignment horizontal="center" vertical="center" wrapText="1"/>
    </xf>
    <xf numFmtId="0" fontId="955" fillId="0" borderId="0" xfId="0" applyFont="1" applyAlignment="1">
      <alignment horizontal="center" vertical="center" wrapText="1"/>
    </xf>
    <xf numFmtId="0" fontId="962" fillId="0" borderId="0" xfId="0" applyFont="1" applyAlignment="1">
      <alignment horizontal="center" vertical="center" wrapText="1"/>
    </xf>
    <xf numFmtId="0" fontId="969" fillId="0" borderId="0" xfId="0" applyFont="1" applyAlignment="1">
      <alignment horizontal="center" vertical="center" wrapText="1"/>
    </xf>
    <xf numFmtId="0" fontId="976" fillId="3" borderId="1" xfId="0" applyNumberFormat="1" applyFont="1" applyFill="1" applyBorder="1" applyAlignment="1">
      <alignment horizontal="center" vertical="center" wrapText="1"/>
    </xf>
    <xf numFmtId="0" fontId="977" fillId="0" borderId="0" xfId="0" applyFont="1" applyAlignment="1">
      <alignment horizontal="center" vertical="center" wrapText="1"/>
    </xf>
    <xf numFmtId="0" fontId="984" fillId="0" borderId="0" xfId="0" applyFont="1" applyAlignment="1">
      <alignment horizontal="center" vertical="center" wrapText="1"/>
    </xf>
    <xf numFmtId="0" fontId="991" fillId="0" borderId="0" xfId="0" applyFont="1" applyAlignment="1">
      <alignment horizontal="center" vertical="center" wrapText="1"/>
    </xf>
    <xf numFmtId="0" fontId="998" fillId="0" borderId="0" xfId="0" applyFont="1" applyAlignment="1">
      <alignment horizontal="center" vertical="center" wrapText="1"/>
    </xf>
    <xf numFmtId="0" fontId="1005" fillId="0" borderId="0" xfId="0" applyFont="1" applyAlignment="1">
      <alignment horizontal="center" vertical="center" wrapText="1"/>
    </xf>
    <xf numFmtId="0" fontId="1012" fillId="0" borderId="0" xfId="0" applyFont="1" applyAlignment="1">
      <alignment horizontal="center" vertical="center" wrapText="1"/>
    </xf>
    <xf numFmtId="0" fontId="1019" fillId="3" borderId="1" xfId="0" applyNumberFormat="1" applyFont="1" applyFill="1" applyBorder="1" applyAlignment="1">
      <alignment horizontal="center" vertical="center" wrapText="1"/>
    </xf>
    <xf numFmtId="0" fontId="1020" fillId="0" borderId="0" xfId="0" applyFont="1" applyAlignment="1">
      <alignment horizontal="center" vertical="center" wrapText="1"/>
    </xf>
    <xf numFmtId="0" fontId="1027" fillId="0" borderId="0" xfId="0" applyFont="1" applyAlignment="1">
      <alignment horizontal="center" vertical="center" wrapText="1"/>
    </xf>
    <xf numFmtId="0" fontId="1034" fillId="0" borderId="0" xfId="0" applyFont="1" applyAlignment="1">
      <alignment horizontal="center" vertical="center" wrapText="1"/>
    </xf>
    <xf numFmtId="0" fontId="1041" fillId="0" borderId="0" xfId="0" applyFont="1" applyAlignment="1">
      <alignment horizontal="center" vertical="center" wrapText="1"/>
    </xf>
    <xf numFmtId="0" fontId="1048" fillId="0" borderId="0" xfId="0" applyFont="1" applyAlignment="1">
      <alignment horizontal="center" vertical="center" wrapText="1"/>
    </xf>
    <xf numFmtId="0" fontId="1055" fillId="3" borderId="1" xfId="0" applyNumberFormat="1" applyFont="1" applyFill="1" applyBorder="1" applyAlignment="1">
      <alignment horizontal="center" vertical="center" wrapText="1"/>
    </xf>
    <xf numFmtId="0" fontId="1056" fillId="0" borderId="0" xfId="0" applyFont="1" applyAlignment="1">
      <alignment horizontal="center" vertical="center" wrapText="1"/>
    </xf>
    <xf numFmtId="0" fontId="1063" fillId="0" borderId="0" xfId="0" applyFont="1" applyAlignment="1">
      <alignment horizontal="center" vertical="center" wrapText="1"/>
    </xf>
    <xf numFmtId="0" fontId="1070" fillId="0" borderId="0" xfId="0" applyFont="1" applyAlignment="1">
      <alignment horizontal="center" vertical="center" wrapText="1"/>
    </xf>
    <xf numFmtId="0" fontId="1077" fillId="0" borderId="0" xfId="0" applyFont="1" applyAlignment="1">
      <alignment horizontal="center" vertical="center" wrapText="1"/>
    </xf>
    <xf numFmtId="0" fontId="1084" fillId="0" borderId="0" xfId="0" applyFont="1" applyAlignment="1">
      <alignment horizontal="center" vertical="center" wrapText="1"/>
    </xf>
    <xf numFmtId="0" fontId="1091" fillId="0" borderId="0" xfId="0" applyFont="1" applyAlignment="1">
      <alignment horizontal="center" vertical="center" wrapText="1"/>
    </xf>
    <xf numFmtId="0" fontId="1098" fillId="0" borderId="0" xfId="0" applyFont="1" applyAlignment="1">
      <alignment horizontal="center" vertical="center" wrapText="1"/>
    </xf>
    <xf numFmtId="0" fontId="1105" fillId="0" borderId="0" xfId="0" applyFont="1" applyAlignment="1">
      <alignment horizontal="center" vertical="center" wrapText="1"/>
    </xf>
    <xf numFmtId="0" fontId="1112" fillId="0" borderId="0" xfId="0" applyFont="1" applyAlignment="1">
      <alignment horizontal="center" vertical="center" wrapText="1"/>
    </xf>
    <xf numFmtId="0" fontId="1119" fillId="0" borderId="0" xfId="0" applyFont="1" applyAlignment="1">
      <alignment horizontal="center" vertical="center" wrapText="1"/>
    </xf>
    <xf numFmtId="0" fontId="1126" fillId="0" borderId="0" xfId="0" applyFont="1" applyAlignment="1">
      <alignment horizontal="center" vertical="center" wrapText="1"/>
    </xf>
    <xf numFmtId="0" fontId="1133" fillId="0" borderId="0" xfId="0" applyFont="1" applyAlignment="1">
      <alignment horizontal="center" vertical="center" wrapText="1"/>
    </xf>
    <xf numFmtId="0" fontId="1140" fillId="0" borderId="0" xfId="0" applyFont="1" applyAlignment="1">
      <alignment horizontal="center" vertical="center" wrapText="1"/>
    </xf>
    <xf numFmtId="0" fontId="1147" fillId="0" borderId="0" xfId="0" applyFont="1" applyAlignment="1">
      <alignment horizontal="center" vertical="center" wrapText="1"/>
    </xf>
    <xf numFmtId="0" fontId="1154" fillId="3" borderId="1" xfId="0" applyNumberFormat="1" applyFont="1" applyFill="1" applyBorder="1" applyAlignment="1">
      <alignment horizontal="center" vertical="center" wrapText="1"/>
    </xf>
    <xf numFmtId="0" fontId="1155" fillId="0" borderId="0" xfId="0" applyFont="1" applyAlignment="1">
      <alignment horizontal="center" vertical="center" wrapText="1"/>
    </xf>
    <xf numFmtId="0" fontId="1162" fillId="0" borderId="0" xfId="0" applyFont="1" applyAlignment="1">
      <alignment horizontal="center" vertical="center" wrapText="1"/>
    </xf>
    <xf numFmtId="0" fontId="1169" fillId="0" borderId="0" xfId="0" applyFont="1" applyAlignment="1">
      <alignment horizontal="center" vertical="center" wrapText="1"/>
    </xf>
    <xf numFmtId="0" fontId="1176" fillId="0" borderId="0" xfId="0" applyFont="1" applyAlignment="1">
      <alignment horizontal="center" vertical="center" wrapText="1"/>
    </xf>
    <xf numFmtId="0" fontId="1183" fillId="0" borderId="0" xfId="0" applyFont="1" applyAlignment="1">
      <alignment horizontal="center" vertical="center" wrapText="1"/>
    </xf>
    <xf numFmtId="0" fontId="1190" fillId="3" borderId="1" xfId="0" applyNumberFormat="1" applyFont="1" applyFill="1" applyBorder="1" applyAlignment="1">
      <alignment horizontal="center" vertical="center" wrapText="1"/>
    </xf>
    <xf numFmtId="0" fontId="1191" fillId="0" borderId="0" xfId="0" applyFont="1" applyAlignment="1">
      <alignment horizontal="center" vertical="center" wrapText="1"/>
    </xf>
    <xf numFmtId="0" fontId="1198" fillId="0" borderId="0" xfId="0" applyFont="1" applyAlignment="1">
      <alignment horizontal="center" vertical="center" wrapText="1"/>
    </xf>
    <xf numFmtId="0" fontId="1205" fillId="0" borderId="0" xfId="0" applyFont="1" applyAlignment="1">
      <alignment horizontal="center" vertical="center" wrapText="1"/>
    </xf>
    <xf numFmtId="0" fontId="1212" fillId="0" borderId="0" xfId="0" applyFont="1" applyAlignment="1">
      <alignment horizontal="center" vertical="center" wrapText="1"/>
    </xf>
    <xf numFmtId="0" fontId="1219" fillId="0" borderId="0" xfId="0" applyFont="1" applyAlignment="1">
      <alignment horizontal="center" vertical="center" wrapText="1"/>
    </xf>
    <xf numFmtId="0" fontId="1226" fillId="0" borderId="0" xfId="0" applyFont="1" applyAlignment="1">
      <alignment horizontal="center" vertical="center" wrapText="1"/>
    </xf>
    <xf numFmtId="0" fontId="1233" fillId="0" borderId="0" xfId="0" applyFont="1" applyAlignment="1">
      <alignment horizontal="center" vertical="center" wrapText="1"/>
    </xf>
    <xf numFmtId="0" fontId="1240" fillId="0" borderId="0" xfId="0" applyFont="1" applyAlignment="1">
      <alignment horizontal="center" vertical="center" wrapText="1"/>
    </xf>
    <xf numFmtId="0" fontId="1247" fillId="0" borderId="0" xfId="0" applyFont="1" applyAlignment="1">
      <alignment horizontal="center" vertical="center" wrapText="1"/>
    </xf>
    <xf numFmtId="0" fontId="1254" fillId="0" borderId="0" xfId="0" applyFont="1" applyAlignment="1">
      <alignment horizontal="center" vertical="center" wrapText="1"/>
    </xf>
    <xf numFmtId="0" fontId="1261" fillId="0" borderId="0" xfId="0" applyFont="1" applyAlignment="1">
      <alignment horizontal="center" vertical="center" wrapText="1"/>
    </xf>
    <xf numFmtId="0" fontId="1268" fillId="0" borderId="0" xfId="0" applyFont="1" applyAlignment="1">
      <alignment horizontal="center" vertical="center" wrapText="1"/>
    </xf>
    <xf numFmtId="0" fontId="1275" fillId="0" borderId="0" xfId="0" applyFont="1" applyAlignment="1">
      <alignment horizontal="center" vertical="center" wrapText="1"/>
    </xf>
    <xf numFmtId="0" fontId="1282" fillId="3" borderId="1" xfId="0" applyNumberFormat="1" applyFont="1" applyFill="1" applyBorder="1" applyAlignment="1">
      <alignment horizontal="center" vertical="center" wrapText="1"/>
    </xf>
    <xf numFmtId="0" fontId="1283" fillId="0" borderId="0" xfId="0" applyFont="1" applyAlignment="1">
      <alignment horizontal="center" vertical="center" wrapText="1"/>
    </xf>
    <xf numFmtId="0" fontId="1290" fillId="0" borderId="0" xfId="0" applyFont="1" applyAlignment="1">
      <alignment horizontal="center" vertical="center" wrapText="1"/>
    </xf>
    <xf numFmtId="0" fontId="1297" fillId="0" borderId="0" xfId="0" applyFont="1" applyAlignment="1">
      <alignment horizontal="center" vertical="center" wrapText="1"/>
    </xf>
    <xf numFmtId="0" fontId="1304" fillId="0" borderId="0" xfId="0" applyFont="1" applyAlignment="1">
      <alignment horizontal="center" vertical="center" wrapText="1"/>
    </xf>
    <xf numFmtId="0" fontId="1311" fillId="0" borderId="0" xfId="0" applyFont="1" applyAlignment="1">
      <alignment horizontal="center" vertical="center" wrapText="1"/>
    </xf>
    <xf numFmtId="0" fontId="1318" fillId="0" borderId="0" xfId="0" applyFont="1" applyAlignment="1">
      <alignment horizontal="center" vertical="center" wrapText="1"/>
    </xf>
    <xf numFmtId="0" fontId="1325" fillId="0" borderId="0" xfId="0" applyFont="1" applyAlignment="1">
      <alignment horizontal="center" vertical="center" wrapText="1"/>
    </xf>
    <xf numFmtId="0" fontId="1332" fillId="0" borderId="0" xfId="0" applyFont="1" applyAlignment="1">
      <alignment horizontal="center" vertical="center" wrapText="1"/>
    </xf>
    <xf numFmtId="0" fontId="1339" fillId="3" borderId="1" xfId="0" applyNumberFormat="1" applyFont="1" applyFill="1" applyBorder="1" applyAlignment="1">
      <alignment horizontal="center" vertical="center" wrapText="1"/>
    </xf>
    <xf numFmtId="0" fontId="1340" fillId="0" borderId="0" xfId="0" applyFont="1" applyAlignment="1">
      <alignment horizontal="center" vertical="center" wrapText="1"/>
    </xf>
    <xf numFmtId="0" fontId="1347" fillId="0" borderId="0" xfId="0" applyFont="1" applyAlignment="1">
      <alignment horizontal="center" vertical="center" wrapText="1"/>
    </xf>
    <xf numFmtId="0" fontId="1354" fillId="0" borderId="0" xfId="0" applyFont="1" applyAlignment="1">
      <alignment horizontal="center" vertical="center" wrapText="1"/>
    </xf>
    <xf numFmtId="0" fontId="1361" fillId="3" borderId="1" xfId="0" applyNumberFormat="1" applyFont="1" applyFill="1" applyBorder="1" applyAlignment="1">
      <alignment horizontal="center" vertical="center" wrapText="1"/>
    </xf>
    <xf numFmtId="0" fontId="1362" fillId="0" borderId="0" xfId="0" applyFont="1" applyAlignment="1">
      <alignment horizontal="center" vertical="center" wrapText="1"/>
    </xf>
    <xf numFmtId="0" fontId="1369" fillId="0" borderId="0" xfId="0" applyFont="1" applyAlignment="1">
      <alignment horizontal="center" vertical="center" wrapText="1"/>
    </xf>
    <xf numFmtId="0" fontId="1376" fillId="0" borderId="0" xfId="0" applyFont="1" applyAlignment="1">
      <alignment horizontal="center" vertical="center" wrapText="1"/>
    </xf>
    <xf numFmtId="0" fontId="1383" fillId="0" borderId="0" xfId="0" applyFont="1" applyAlignment="1">
      <alignment horizontal="center" vertical="center" wrapText="1"/>
    </xf>
    <xf numFmtId="0" fontId="1390" fillId="0" borderId="0" xfId="0" applyFont="1" applyAlignment="1">
      <alignment horizontal="center" vertical="center" wrapText="1"/>
    </xf>
    <xf numFmtId="0" fontId="1397" fillId="0" borderId="0" xfId="0" applyFont="1" applyAlignment="1">
      <alignment horizontal="center" vertical="center" wrapText="1"/>
    </xf>
    <xf numFmtId="0" fontId="1404" fillId="0" borderId="0" xfId="0" applyFont="1" applyAlignment="1">
      <alignment horizontal="center" vertical="center" wrapText="1"/>
    </xf>
    <xf numFmtId="0" fontId="1411" fillId="0" borderId="0" xfId="0" applyFont="1" applyAlignment="1">
      <alignment horizontal="center" vertical="center" wrapText="1"/>
    </xf>
    <xf numFmtId="0" fontId="1418" fillId="0" borderId="0" xfId="0" applyFont="1" applyAlignment="1">
      <alignment horizontal="center" vertical="center" wrapText="1"/>
    </xf>
    <xf numFmtId="0" fontId="1425" fillId="3" borderId="1" xfId="0" applyNumberFormat="1" applyFont="1" applyFill="1" applyBorder="1" applyAlignment="1">
      <alignment horizontal="center" vertical="center" wrapText="1"/>
    </xf>
    <xf numFmtId="0" fontId="1426" fillId="0" borderId="0" xfId="0" applyFont="1" applyAlignment="1">
      <alignment horizontal="center" vertical="center" wrapText="1"/>
    </xf>
    <xf numFmtId="0" fontId="1433" fillId="0" borderId="0" xfId="0" applyFont="1" applyAlignment="1">
      <alignment horizontal="center" vertical="center" wrapText="1"/>
    </xf>
    <xf numFmtId="0" fontId="1440" fillId="3" borderId="1" xfId="0" applyNumberFormat="1" applyFont="1" applyFill="1" applyBorder="1" applyAlignment="1">
      <alignment horizontal="center" vertical="center" wrapText="1"/>
    </xf>
    <xf numFmtId="0" fontId="1441" fillId="0" borderId="0" xfId="0" applyFont="1" applyAlignment="1">
      <alignment horizontal="center" vertical="center" wrapText="1"/>
    </xf>
    <xf numFmtId="0" fontId="1448" fillId="0" borderId="0" xfId="0" applyFont="1" applyAlignment="1">
      <alignment horizontal="center" vertical="center" wrapText="1"/>
    </xf>
    <xf numFmtId="0" fontId="1455" fillId="0" borderId="0" xfId="0" applyFont="1" applyAlignment="1">
      <alignment horizontal="center" vertical="center" wrapText="1"/>
    </xf>
    <xf numFmtId="0" fontId="1462" fillId="3" borderId="1" xfId="0" applyNumberFormat="1" applyFont="1" applyFill="1" applyBorder="1" applyAlignment="1">
      <alignment horizontal="center" vertical="center" wrapText="1"/>
    </xf>
    <xf numFmtId="0" fontId="1463" fillId="0" borderId="0" xfId="0" applyFont="1" applyAlignment="1">
      <alignment horizontal="center" vertical="center" wrapText="1"/>
    </xf>
    <xf numFmtId="0" fontId="1470" fillId="0" borderId="0" xfId="0" applyFont="1" applyAlignment="1">
      <alignment horizontal="center" vertical="center" wrapText="1"/>
    </xf>
    <xf numFmtId="0" fontId="1477" fillId="0" borderId="0" xfId="0" applyFont="1" applyAlignment="1">
      <alignment horizontal="center" vertical="center" wrapText="1"/>
    </xf>
    <xf numFmtId="0" fontId="1484" fillId="0" borderId="0" xfId="0" applyFont="1" applyAlignment="1">
      <alignment horizontal="center" vertical="center" wrapText="1"/>
    </xf>
    <xf numFmtId="0" fontId="1491" fillId="0" borderId="0" xfId="0" applyFont="1" applyAlignment="1">
      <alignment horizontal="center" vertical="center" wrapText="1"/>
    </xf>
    <xf numFmtId="0" fontId="1498" fillId="0" borderId="0" xfId="0" applyFont="1" applyAlignment="1">
      <alignment horizontal="center" vertical="center" wrapText="1"/>
    </xf>
    <xf numFmtId="0" fontId="1505" fillId="0" borderId="0" xfId="0" applyFont="1" applyAlignment="1">
      <alignment horizontal="center" vertical="center" wrapText="1"/>
    </xf>
    <xf numFmtId="0" fontId="1512" fillId="3" borderId="1" xfId="0" applyNumberFormat="1" applyFont="1" applyFill="1" applyBorder="1" applyAlignment="1">
      <alignment horizontal="center" vertical="center" wrapText="1"/>
    </xf>
    <xf numFmtId="0" fontId="1513" fillId="0" borderId="0" xfId="0" applyFont="1" applyAlignment="1">
      <alignment horizontal="center" vertical="center" wrapText="1"/>
    </xf>
    <xf numFmtId="0" fontId="1520" fillId="0" borderId="0" xfId="0" applyFont="1" applyAlignment="1">
      <alignment horizontal="center" vertical="center" wrapText="1"/>
    </xf>
    <xf numFmtId="0" fontId="1527" fillId="0" borderId="0" xfId="0" applyFont="1" applyAlignment="1">
      <alignment horizontal="center" vertical="center" wrapText="1"/>
    </xf>
    <xf numFmtId="0" fontId="1534" fillId="0" borderId="0" xfId="0" applyFont="1" applyAlignment="1">
      <alignment horizontal="center" vertical="center" wrapText="1"/>
    </xf>
    <xf numFmtId="0" fontId="1541" fillId="0" borderId="0" xfId="0" applyFont="1" applyAlignment="1">
      <alignment horizontal="center" vertical="center" wrapText="1"/>
    </xf>
    <xf numFmtId="0" fontId="1548" fillId="0" borderId="0" xfId="0" applyFont="1" applyAlignment="1">
      <alignment horizontal="center" vertical="center" wrapText="1"/>
    </xf>
    <xf numFmtId="0" fontId="1555" fillId="0" borderId="0" xfId="0" applyFont="1" applyAlignment="1">
      <alignment horizontal="center" vertical="center" wrapText="1"/>
    </xf>
    <xf numFmtId="0" fontId="1562" fillId="0" borderId="0" xfId="0" applyFont="1" applyAlignment="1">
      <alignment horizontal="center" vertical="center" wrapText="1"/>
    </xf>
    <xf numFmtId="0" fontId="1569" fillId="0" borderId="0" xfId="0" applyFont="1" applyAlignment="1">
      <alignment horizontal="center" vertical="center" wrapText="1"/>
    </xf>
    <xf numFmtId="0" fontId="1576" fillId="0" borderId="0" xfId="0" applyFont="1" applyAlignment="1">
      <alignment horizontal="center" vertical="center" wrapText="1"/>
    </xf>
    <xf numFmtId="0" fontId="1583" fillId="0" borderId="0" xfId="0" applyFont="1" applyAlignment="1">
      <alignment horizontal="center" vertical="center" wrapText="1"/>
    </xf>
    <xf numFmtId="0" fontId="1590" fillId="0" borderId="0" xfId="0" applyFont="1" applyAlignment="1">
      <alignment horizontal="center" vertical="center" wrapText="1"/>
    </xf>
    <xf numFmtId="0" fontId="1597" fillId="0" borderId="0" xfId="0" applyFont="1" applyAlignment="1">
      <alignment horizontal="center" vertical="center" wrapText="1"/>
    </xf>
    <xf numFmtId="0" fontId="1604" fillId="0" borderId="0" xfId="0" applyFont="1" applyAlignment="1">
      <alignment horizontal="center" vertical="center" wrapText="1"/>
    </xf>
    <xf numFmtId="0" fontId="1611" fillId="0" borderId="0" xfId="0" applyFont="1" applyAlignment="1">
      <alignment horizontal="center" vertical="center" wrapText="1"/>
    </xf>
    <xf numFmtId="0" fontId="1618" fillId="0" borderId="0" xfId="0" applyFont="1" applyAlignment="1">
      <alignment horizontal="center" vertical="center" wrapText="1"/>
    </xf>
    <xf numFmtId="0" fontId="1625" fillId="0" borderId="0" xfId="0" applyFont="1" applyAlignment="1">
      <alignment horizontal="center" vertical="center" wrapText="1"/>
    </xf>
    <xf numFmtId="0" fontId="1632" fillId="0" borderId="0" xfId="0" applyFont="1" applyAlignment="1">
      <alignment horizontal="center" vertical="center" wrapText="1"/>
    </xf>
    <xf numFmtId="0" fontId="1639" fillId="0" borderId="0" xfId="0" applyFont="1" applyAlignment="1">
      <alignment horizontal="center" vertical="center" wrapText="1"/>
    </xf>
    <xf numFmtId="0" fontId="1646" fillId="0" borderId="0" xfId="0" applyFont="1" applyAlignment="1">
      <alignment horizontal="center" vertical="center" wrapText="1"/>
    </xf>
    <xf numFmtId="0" fontId="1653" fillId="0" borderId="0" xfId="0" applyFont="1" applyAlignment="1">
      <alignment horizontal="center" vertical="center" wrapText="1"/>
    </xf>
    <xf numFmtId="0" fontId="1660" fillId="0" borderId="0" xfId="0" applyFont="1" applyAlignment="1">
      <alignment horizontal="center" vertical="center" wrapText="1"/>
    </xf>
    <xf numFmtId="0" fontId="1667" fillId="0" borderId="0" xfId="0" applyFont="1" applyAlignment="1">
      <alignment horizontal="center" vertical="center" wrapText="1"/>
    </xf>
    <xf numFmtId="0" fontId="1674" fillId="0" borderId="0" xfId="0" applyFont="1" applyAlignment="1">
      <alignment horizontal="center" vertical="center" wrapText="1"/>
    </xf>
    <xf numFmtId="0" fontId="1681" fillId="0" borderId="0" xfId="0" applyFont="1" applyAlignment="1">
      <alignment horizontal="center" vertical="center" wrapText="1"/>
    </xf>
    <xf numFmtId="0" fontId="1688" fillId="0" borderId="0" xfId="0" applyFont="1" applyAlignment="1">
      <alignment horizontal="center" vertical="center" wrapText="1"/>
    </xf>
    <xf numFmtId="0" fontId="1695" fillId="0" borderId="0" xfId="0" applyFont="1" applyAlignment="1">
      <alignment horizontal="center" vertical="center" wrapText="1"/>
    </xf>
    <xf numFmtId="0" fontId="1702" fillId="0" borderId="0" xfId="0" applyFont="1" applyAlignment="1">
      <alignment horizontal="center" vertical="center" wrapText="1"/>
    </xf>
    <xf numFmtId="0" fontId="1709" fillId="0" borderId="0" xfId="0" applyFont="1" applyAlignment="1">
      <alignment horizontal="center" vertical="center" wrapText="1"/>
    </xf>
    <xf numFmtId="0" fontId="1716" fillId="0" borderId="0" xfId="0" applyFont="1" applyAlignment="1">
      <alignment horizontal="center" vertical="center" wrapText="1"/>
    </xf>
    <xf numFmtId="0" fontId="1723" fillId="0" borderId="0" xfId="0" applyFont="1" applyAlignment="1">
      <alignment horizontal="center" vertical="center" wrapText="1"/>
    </xf>
    <xf numFmtId="0" fontId="1730" fillId="0" borderId="0" xfId="0" applyFont="1" applyAlignment="1">
      <alignment horizontal="center" vertical="center" wrapText="1"/>
    </xf>
    <xf numFmtId="0" fontId="1737" fillId="0" borderId="0" xfId="0" applyFont="1" applyAlignment="1">
      <alignment horizontal="center" vertical="center" wrapText="1"/>
    </xf>
    <xf numFmtId="0" fontId="1744" fillId="0" borderId="0" xfId="0" applyFont="1" applyAlignment="1">
      <alignment horizontal="center" vertical="center" wrapText="1"/>
    </xf>
    <xf numFmtId="0" fontId="1751" fillId="0" borderId="0" xfId="0" applyFont="1" applyAlignment="1">
      <alignment horizontal="center" vertical="center" wrapText="1"/>
    </xf>
    <xf numFmtId="0" fontId="1758" fillId="0" borderId="0" xfId="0" applyFont="1" applyAlignment="1">
      <alignment horizontal="center" vertical="center" wrapText="1"/>
    </xf>
    <xf numFmtId="0" fontId="1765" fillId="0" borderId="0" xfId="0" applyFont="1" applyAlignment="1">
      <alignment horizontal="center" vertical="center" wrapText="1"/>
    </xf>
    <xf numFmtId="0" fontId="1772" fillId="0" borderId="0" xfId="0" applyFont="1" applyAlignment="1">
      <alignment horizontal="center" vertical="center" wrapText="1"/>
    </xf>
    <xf numFmtId="0" fontId="1779" fillId="3" borderId="1" xfId="0" applyNumberFormat="1" applyFont="1" applyFill="1" applyBorder="1" applyAlignment="1">
      <alignment horizontal="center" vertical="center" wrapText="1"/>
    </xf>
    <xf numFmtId="0" fontId="1780" fillId="0" borderId="0" xfId="0" applyFont="1" applyAlignment="1">
      <alignment horizontal="center" vertical="center" wrapText="1"/>
    </xf>
    <xf numFmtId="0" fontId="1787" fillId="0" borderId="0" xfId="0" applyFont="1" applyAlignment="1">
      <alignment horizontal="center" vertical="center" wrapText="1"/>
    </xf>
    <xf numFmtId="0" fontId="1794" fillId="0" borderId="0" xfId="0" applyFont="1" applyAlignment="1">
      <alignment horizontal="center" vertical="center" wrapText="1"/>
    </xf>
    <xf numFmtId="0" fontId="1801" fillId="0" borderId="0" xfId="0" applyFont="1" applyAlignment="1">
      <alignment horizontal="center" vertical="center" wrapText="1"/>
    </xf>
    <xf numFmtId="0" fontId="1808" fillId="0" borderId="0" xfId="0" applyFont="1" applyAlignment="1">
      <alignment horizontal="center" vertical="center" wrapText="1"/>
    </xf>
    <xf numFmtId="0" fontId="1815" fillId="0" borderId="0" xfId="0" applyFont="1" applyAlignment="1">
      <alignment horizontal="center" vertical="center" wrapText="1"/>
    </xf>
    <xf numFmtId="0" fontId="1822" fillId="0" borderId="0" xfId="0" applyFont="1" applyAlignment="1">
      <alignment horizontal="center" vertical="center" wrapText="1"/>
    </xf>
    <xf numFmtId="0" fontId="1829" fillId="0" borderId="0" xfId="0" applyFont="1" applyAlignment="1">
      <alignment horizontal="center" vertical="center" wrapText="1"/>
    </xf>
    <xf numFmtId="0" fontId="1836" fillId="3" borderId="1" xfId="0" applyNumberFormat="1" applyFont="1" applyFill="1" applyBorder="1" applyAlignment="1">
      <alignment horizontal="center" vertical="center" wrapText="1"/>
    </xf>
    <xf numFmtId="0" fontId="1837" fillId="0" borderId="0" xfId="0" applyFont="1" applyAlignment="1">
      <alignment horizontal="center" vertical="center" wrapText="1"/>
    </xf>
    <xf numFmtId="0" fontId="1844" fillId="3" borderId="1" xfId="0" applyNumberFormat="1" applyFont="1" applyFill="1" applyBorder="1" applyAlignment="1">
      <alignment horizontal="center" vertical="center" wrapText="1"/>
    </xf>
    <xf numFmtId="0" fontId="1845" fillId="0" borderId="0" xfId="0" applyFont="1" applyAlignment="1">
      <alignment horizontal="center" vertical="center" wrapText="1"/>
    </xf>
    <xf numFmtId="0" fontId="1852" fillId="0" borderId="0" xfId="0" applyFont="1" applyAlignment="1">
      <alignment horizontal="center" vertical="center" wrapText="1"/>
    </xf>
    <xf numFmtId="0" fontId="1859" fillId="0" borderId="0" xfId="0" applyFont="1" applyAlignment="1">
      <alignment horizontal="center" vertical="center" wrapText="1"/>
    </xf>
    <xf numFmtId="0" fontId="1866" fillId="0" borderId="0" xfId="0" applyFont="1" applyAlignment="1">
      <alignment horizontal="center" vertical="center" wrapText="1"/>
    </xf>
    <xf numFmtId="0" fontId="1873" fillId="0" borderId="0" xfId="0" applyFont="1" applyAlignment="1">
      <alignment horizontal="center" vertical="center" wrapText="1"/>
    </xf>
    <xf numFmtId="0" fontId="1880" fillId="0" borderId="0" xfId="0" applyFont="1" applyAlignment="1">
      <alignment horizontal="center" vertical="center" wrapText="1"/>
    </xf>
    <xf numFmtId="0" fontId="1887" fillId="0" borderId="0" xfId="0" applyFont="1" applyAlignment="1">
      <alignment horizontal="center" vertical="center" wrapText="1"/>
    </xf>
    <xf numFmtId="0" fontId="1894" fillId="0" borderId="0" xfId="0" applyFont="1" applyAlignment="1">
      <alignment horizontal="center" vertical="center" wrapText="1"/>
    </xf>
    <xf numFmtId="0" fontId="1901" fillId="0" borderId="0" xfId="0" applyFont="1" applyAlignment="1">
      <alignment horizontal="center" vertical="center" wrapText="1"/>
    </xf>
    <xf numFmtId="0" fontId="1908" fillId="0" borderId="0" xfId="0" applyFont="1" applyAlignment="1">
      <alignment horizontal="center" vertical="center" wrapText="1"/>
    </xf>
    <xf numFmtId="0" fontId="1915" fillId="0" borderId="0" xfId="0" applyFont="1" applyAlignment="1">
      <alignment horizontal="center" vertical="center" wrapText="1"/>
    </xf>
    <xf numFmtId="0" fontId="1922" fillId="0" borderId="0" xfId="0" applyFont="1" applyAlignment="1">
      <alignment horizontal="center" vertical="center" wrapText="1"/>
    </xf>
    <xf numFmtId="0" fontId="1929" fillId="0" borderId="0" xfId="0" applyFont="1" applyAlignment="1">
      <alignment horizontal="center" vertical="center" wrapText="1"/>
    </xf>
    <xf numFmtId="0" fontId="1936" fillId="0" borderId="0" xfId="0" applyFont="1" applyAlignment="1">
      <alignment horizontal="center" vertical="center" wrapText="1"/>
    </xf>
    <xf numFmtId="0" fontId="1943" fillId="0" borderId="0" xfId="0" applyFont="1" applyAlignment="1">
      <alignment horizontal="center" vertical="center" wrapText="1"/>
    </xf>
    <xf numFmtId="0" fontId="1950" fillId="3" borderId="1" xfId="0" applyNumberFormat="1" applyFont="1" applyFill="1" applyBorder="1" applyAlignment="1">
      <alignment horizontal="center" vertical="center" wrapText="1"/>
    </xf>
    <xf numFmtId="0" fontId="1951" fillId="0" borderId="0" xfId="0" applyFont="1" applyAlignment="1">
      <alignment horizontal="center" vertical="center" wrapText="1"/>
    </xf>
    <xf numFmtId="0" fontId="1958" fillId="0" borderId="0" xfId="0" applyFont="1" applyAlignment="1">
      <alignment horizontal="center" vertical="center" wrapText="1"/>
    </xf>
    <xf numFmtId="0" fontId="1965" fillId="3" borderId="1" xfId="0" applyNumberFormat="1" applyFont="1" applyFill="1" applyBorder="1" applyAlignment="1">
      <alignment horizontal="center" vertical="center" wrapText="1"/>
    </xf>
    <xf numFmtId="0" fontId="1966" fillId="0" borderId="0" xfId="0" applyFont="1" applyAlignment="1">
      <alignment horizontal="center" vertical="center" wrapText="1"/>
    </xf>
    <xf numFmtId="0" fontId="1973" fillId="0" borderId="0" xfId="0" applyFont="1" applyAlignment="1">
      <alignment horizontal="center" vertical="center" wrapText="1"/>
    </xf>
    <xf numFmtId="0" fontId="1980" fillId="3" borderId="1" xfId="0" applyNumberFormat="1" applyFont="1" applyFill="1" applyBorder="1" applyAlignment="1">
      <alignment horizontal="center" vertical="center" wrapText="1"/>
    </xf>
    <xf numFmtId="0" fontId="1981" fillId="0" borderId="0" xfId="0" applyFont="1" applyAlignment="1">
      <alignment horizontal="center" vertical="center" wrapText="1"/>
    </xf>
    <xf numFmtId="0" fontId="1988" fillId="0" borderId="0" xfId="0" applyFont="1" applyAlignment="1">
      <alignment horizontal="center" vertical="center" wrapText="1"/>
    </xf>
    <xf numFmtId="0" fontId="1995" fillId="0" borderId="0" xfId="0" applyFont="1" applyAlignment="1">
      <alignment horizontal="center" vertical="center" wrapText="1"/>
    </xf>
    <xf numFmtId="0" fontId="2002" fillId="0" borderId="0" xfId="0" applyFont="1" applyAlignment="1">
      <alignment horizontal="center" vertical="center" wrapText="1"/>
    </xf>
    <xf numFmtId="0" fontId="2009" fillId="0" borderId="0" xfId="0" applyFont="1" applyAlignment="1">
      <alignment horizontal="center" vertical="center" wrapText="1"/>
    </xf>
    <xf numFmtId="0" fontId="2016" fillId="0" borderId="0" xfId="0" applyFont="1" applyAlignment="1">
      <alignment horizontal="center" vertical="center" wrapText="1"/>
    </xf>
    <xf numFmtId="0" fontId="2023" fillId="0" borderId="0" xfId="0" applyFont="1" applyAlignment="1">
      <alignment horizontal="center" vertical="center" wrapText="1"/>
    </xf>
    <xf numFmtId="0" fontId="2030" fillId="0" borderId="0" xfId="0" applyFont="1" applyAlignment="1">
      <alignment horizontal="center" vertical="center" wrapText="1"/>
    </xf>
    <xf numFmtId="0" fontId="2037" fillId="0" borderId="0" xfId="0" applyFont="1" applyAlignment="1">
      <alignment horizontal="center" vertical="center" wrapText="1"/>
    </xf>
    <xf numFmtId="0" fontId="2044" fillId="0" borderId="0" xfId="0" applyFont="1" applyAlignment="1">
      <alignment horizontal="center" vertical="center" wrapText="1"/>
    </xf>
    <xf numFmtId="0" fontId="2051" fillId="0" borderId="0" xfId="0" applyFont="1" applyAlignment="1">
      <alignment horizontal="center" vertical="center" wrapText="1"/>
    </xf>
    <xf numFmtId="0" fontId="2058" fillId="0" borderId="0" xfId="0" applyFont="1" applyAlignment="1">
      <alignment horizontal="center" vertical="center" wrapText="1"/>
    </xf>
    <xf numFmtId="0" fontId="2065" fillId="0" borderId="0" xfId="0" applyFont="1" applyAlignment="1">
      <alignment horizontal="center" vertical="center" wrapText="1"/>
    </xf>
    <xf numFmtId="0" fontId="2072" fillId="0" borderId="0" xfId="0" applyFont="1" applyAlignment="1">
      <alignment horizontal="center" vertical="center" wrapText="1"/>
    </xf>
    <xf numFmtId="0" fontId="2079" fillId="0" borderId="0" xfId="0" applyFont="1" applyAlignment="1">
      <alignment horizontal="center" vertical="center" wrapText="1"/>
    </xf>
    <xf numFmtId="0" fontId="2086" fillId="0" borderId="0" xfId="0" applyFont="1" applyAlignment="1">
      <alignment horizontal="center" vertical="center" wrapText="1"/>
    </xf>
    <xf numFmtId="0" fontId="2093" fillId="0" borderId="0" xfId="0" applyFont="1" applyAlignment="1">
      <alignment horizontal="center" vertical="center" wrapText="1"/>
    </xf>
    <xf numFmtId="0" fontId="2100" fillId="0" borderId="0" xfId="0" applyFont="1" applyAlignment="1">
      <alignment horizontal="center" vertical="center" wrapText="1"/>
    </xf>
    <xf numFmtId="0" fontId="2107" fillId="0" borderId="0" xfId="0" applyFont="1" applyAlignment="1">
      <alignment horizontal="center" vertical="center" wrapText="1"/>
    </xf>
    <xf numFmtId="0" fontId="2114" fillId="0" borderId="0" xfId="0" applyFont="1" applyAlignment="1">
      <alignment horizontal="center" vertical="center" wrapText="1"/>
    </xf>
    <xf numFmtId="0" fontId="2121" fillId="0" borderId="0" xfId="0" applyFont="1" applyAlignment="1">
      <alignment horizontal="center" vertical="center" wrapText="1"/>
    </xf>
    <xf numFmtId="0" fontId="2128" fillId="0" borderId="0" xfId="0" applyFont="1" applyAlignment="1">
      <alignment horizontal="center" vertical="center" wrapText="1"/>
    </xf>
    <xf numFmtId="0" fontId="2135" fillId="0" borderId="0" xfId="0" applyFont="1" applyAlignment="1">
      <alignment horizontal="center" vertical="center" wrapText="1"/>
    </xf>
    <xf numFmtId="0" fontId="2142" fillId="0" borderId="0" xfId="0" applyFont="1" applyAlignment="1">
      <alignment horizontal="center" vertical="center" wrapText="1"/>
    </xf>
    <xf numFmtId="0" fontId="2149" fillId="0" borderId="0" xfId="0" applyFont="1" applyAlignment="1">
      <alignment horizontal="center" vertical="center" wrapText="1"/>
    </xf>
    <xf numFmtId="0" fontId="2156" fillId="0" borderId="0" xfId="0" applyFont="1" applyAlignment="1">
      <alignment horizontal="center" vertical="center" wrapText="1"/>
    </xf>
    <xf numFmtId="0" fontId="2163" fillId="0" borderId="0" xfId="0" applyFont="1" applyAlignment="1">
      <alignment horizontal="center" vertical="center" wrapText="1"/>
    </xf>
    <xf numFmtId="0" fontId="2170" fillId="3" borderId="1" xfId="0" applyNumberFormat="1" applyFont="1" applyFill="1" applyBorder="1" applyAlignment="1">
      <alignment horizontal="center" vertical="center" wrapText="1"/>
    </xf>
    <xf numFmtId="0" fontId="2171" fillId="0" borderId="0" xfId="0" applyFont="1" applyAlignment="1">
      <alignment horizontal="center" vertical="center" wrapText="1"/>
    </xf>
    <xf numFmtId="0" fontId="2178" fillId="0" borderId="0" xfId="0" applyFont="1" applyAlignment="1">
      <alignment horizontal="center" vertical="center" wrapText="1"/>
    </xf>
    <xf numFmtId="0" fontId="2185" fillId="0" borderId="0" xfId="0" applyFont="1" applyAlignment="1">
      <alignment horizontal="center" vertical="center" wrapText="1"/>
    </xf>
    <xf numFmtId="0" fontId="2192" fillId="0" borderId="0" xfId="0" applyFont="1" applyAlignment="1">
      <alignment horizontal="center" vertical="center" wrapText="1"/>
    </xf>
    <xf numFmtId="0" fontId="2199" fillId="0" borderId="0" xfId="0" applyFont="1" applyAlignment="1">
      <alignment horizontal="center" vertical="center" wrapText="1"/>
    </xf>
    <xf numFmtId="0" fontId="2206" fillId="3" borderId="1" xfId="0" applyNumberFormat="1" applyFont="1" applyFill="1" applyBorder="1" applyAlignment="1">
      <alignment horizontal="center" vertical="center" wrapText="1"/>
    </xf>
    <xf numFmtId="0" fontId="2207" fillId="0" borderId="0" xfId="0" applyFont="1" applyAlignment="1">
      <alignment horizontal="center" vertical="center" wrapText="1"/>
    </xf>
    <xf numFmtId="0" fontId="2214" fillId="0" borderId="0" xfId="0" applyFont="1" applyAlignment="1">
      <alignment horizontal="center" vertical="center" wrapText="1"/>
    </xf>
    <xf numFmtId="0" fontId="2221" fillId="0" borderId="0" xfId="0" applyFont="1" applyAlignment="1">
      <alignment horizontal="center" vertical="center" wrapText="1"/>
    </xf>
    <xf numFmtId="0" fontId="2228" fillId="3" borderId="1" xfId="0" applyNumberFormat="1" applyFont="1" applyFill="1" applyBorder="1" applyAlignment="1">
      <alignment horizontal="center" vertical="center" wrapText="1"/>
    </xf>
    <xf numFmtId="0" fontId="2229" fillId="0" borderId="0" xfId="0" applyFont="1" applyAlignment="1">
      <alignment horizontal="center" vertical="center" wrapText="1"/>
    </xf>
    <xf numFmtId="0" fontId="2236" fillId="0" borderId="0" xfId="0" applyFont="1" applyAlignment="1">
      <alignment horizontal="center" vertical="center" wrapText="1"/>
    </xf>
    <xf numFmtId="0" fontId="2243" fillId="0" borderId="0" xfId="0" applyFont="1" applyAlignment="1">
      <alignment horizontal="center" vertical="center" wrapText="1"/>
    </xf>
    <xf numFmtId="0" fontId="2250" fillId="0" borderId="0" xfId="0" applyFont="1" applyAlignment="1">
      <alignment horizontal="center" vertical="center" wrapText="1"/>
    </xf>
    <xf numFmtId="0" fontId="2257" fillId="0" borderId="0" xfId="0" applyFont="1" applyAlignment="1">
      <alignment horizontal="center" vertical="center" wrapText="1"/>
    </xf>
    <xf numFmtId="0" fontId="2264" fillId="0" borderId="0" xfId="0" applyFont="1" applyAlignment="1">
      <alignment horizontal="center" vertical="center" wrapText="1"/>
    </xf>
    <xf numFmtId="0" fontId="2271" fillId="0" borderId="0" xfId="0" applyFont="1" applyAlignment="1">
      <alignment horizontal="center" vertical="center" wrapText="1"/>
    </xf>
    <xf numFmtId="0" fontId="2278" fillId="0" borderId="0" xfId="0" applyFont="1" applyAlignment="1">
      <alignment horizontal="center" vertical="center" wrapText="1"/>
    </xf>
    <xf numFmtId="0" fontId="2285" fillId="0" borderId="0" xfId="0" applyFont="1" applyAlignment="1">
      <alignment horizontal="center" vertical="center" wrapText="1"/>
    </xf>
    <xf numFmtId="0" fontId="2292" fillId="0" borderId="0" xfId="0" applyFont="1" applyAlignment="1">
      <alignment horizontal="center" vertical="center" wrapText="1"/>
    </xf>
    <xf numFmtId="0" fontId="2299" fillId="0" borderId="0" xfId="0" applyFont="1" applyAlignment="1">
      <alignment horizontal="center" vertical="center" wrapText="1"/>
    </xf>
    <xf numFmtId="0" fontId="2306" fillId="3" borderId="1" xfId="0" applyNumberFormat="1" applyFont="1" applyFill="1" applyBorder="1" applyAlignment="1">
      <alignment horizontal="center" vertical="center" wrapText="1"/>
    </xf>
    <xf numFmtId="0" fontId="2307" fillId="0" borderId="0" xfId="0" applyFont="1" applyAlignment="1">
      <alignment horizontal="center" vertical="center" wrapText="1"/>
    </xf>
    <xf numFmtId="0" fontId="2314" fillId="0" borderId="0" xfId="0" applyFont="1" applyAlignment="1">
      <alignment horizontal="center" vertical="center" wrapText="1"/>
    </xf>
    <xf numFmtId="0" fontId="2321" fillId="0" borderId="0" xfId="0" applyFont="1" applyAlignment="1">
      <alignment horizontal="center" vertical="center" wrapText="1"/>
    </xf>
    <xf numFmtId="0" fontId="2328" fillId="0" borderId="0" xfId="0" applyFont="1" applyAlignment="1">
      <alignment horizontal="center" vertical="center" wrapText="1"/>
    </xf>
    <xf numFmtId="0" fontId="2335" fillId="0" borderId="0" xfId="0" applyFont="1" applyAlignment="1">
      <alignment horizontal="center" vertical="center" wrapText="1"/>
    </xf>
    <xf numFmtId="0" fontId="2342" fillId="0" borderId="0" xfId="0" applyFont="1" applyAlignment="1">
      <alignment horizontal="center" vertical="center" wrapText="1"/>
    </xf>
    <xf numFmtId="0" fontId="2349" fillId="0" borderId="0" xfId="0" applyFont="1" applyAlignment="1">
      <alignment horizontal="center" vertical="center" wrapText="1"/>
    </xf>
    <xf numFmtId="0" fontId="2356" fillId="0" borderId="0" xfId="0" applyFont="1" applyAlignment="1">
      <alignment horizontal="center" vertical="center" wrapText="1"/>
    </xf>
    <xf numFmtId="0" fontId="2363" fillId="0" borderId="0" xfId="0" applyFont="1" applyAlignment="1">
      <alignment horizontal="center" vertical="center" wrapText="1"/>
    </xf>
    <xf numFmtId="0" fontId="2370" fillId="0" borderId="0" xfId="0" applyFont="1" applyAlignment="1">
      <alignment horizontal="center" vertical="center" wrapText="1"/>
    </xf>
    <xf numFmtId="0" fontId="2377" fillId="0" borderId="0" xfId="0" applyFont="1" applyAlignment="1">
      <alignment horizontal="center" vertical="center" wrapText="1"/>
    </xf>
    <xf numFmtId="0" fontId="2384" fillId="0" borderId="0" xfId="0" applyFont="1" applyAlignment="1">
      <alignment horizontal="center" vertical="center" wrapText="1"/>
    </xf>
    <xf numFmtId="0" fontId="2391" fillId="0" borderId="0" xfId="0" applyFont="1" applyAlignment="1">
      <alignment horizontal="center" vertical="center" wrapText="1"/>
    </xf>
    <xf numFmtId="0" fontId="2398" fillId="0" borderId="0" xfId="0" applyFont="1" applyAlignment="1">
      <alignment horizontal="center" vertical="center" wrapText="1"/>
    </xf>
    <xf numFmtId="0" fontId="2405" fillId="0" borderId="0" xfId="0" applyFont="1" applyAlignment="1">
      <alignment horizontal="center" vertical="center" wrapText="1"/>
    </xf>
    <xf numFmtId="0" fontId="2412" fillId="0" borderId="0" xfId="0" applyFont="1" applyAlignment="1">
      <alignment horizontal="center" vertical="center" wrapText="1"/>
    </xf>
    <xf numFmtId="0" fontId="2419" fillId="0" borderId="0" xfId="0" applyFont="1" applyAlignment="1">
      <alignment horizontal="center" vertical="center" wrapText="1"/>
    </xf>
    <xf numFmtId="0" fontId="2426" fillId="0" borderId="0" xfId="0" applyFont="1" applyAlignment="1">
      <alignment horizontal="center" vertical="center" wrapText="1"/>
    </xf>
    <xf numFmtId="0" fontId="2433" fillId="0" borderId="0" xfId="0" applyFont="1" applyAlignment="1">
      <alignment horizontal="center" vertical="center" wrapText="1"/>
    </xf>
    <xf numFmtId="0" fontId="2440" fillId="0" borderId="0" xfId="0" applyFont="1" applyAlignment="1">
      <alignment horizontal="center" vertical="center" wrapText="1"/>
    </xf>
    <xf numFmtId="0" fontId="2447" fillId="0" borderId="0" xfId="0" applyFont="1" applyAlignment="1">
      <alignment horizontal="center" vertical="center" wrapText="1"/>
    </xf>
    <xf numFmtId="0" fontId="2454" fillId="0" borderId="0" xfId="0" applyFont="1" applyAlignment="1">
      <alignment horizontal="center" vertical="center" wrapText="1"/>
    </xf>
    <xf numFmtId="0" fontId="2461" fillId="0" borderId="0" xfId="0" applyFont="1" applyAlignment="1">
      <alignment horizontal="center" vertical="center" wrapText="1"/>
    </xf>
    <xf numFmtId="0" fontId="2468" fillId="0" borderId="0" xfId="0" applyFont="1" applyAlignment="1">
      <alignment horizontal="center" vertical="center" wrapText="1"/>
    </xf>
    <xf numFmtId="0" fontId="2475" fillId="0" borderId="0" xfId="0" applyFont="1" applyAlignment="1">
      <alignment horizontal="center" vertical="center" wrapText="1"/>
    </xf>
    <xf numFmtId="0" fontId="2482" fillId="0" borderId="0" xfId="0" applyFont="1" applyAlignment="1">
      <alignment horizontal="center" vertical="center" wrapText="1"/>
    </xf>
    <xf numFmtId="0" fontId="2489" fillId="0" borderId="0" xfId="0" applyFont="1" applyAlignment="1">
      <alignment horizontal="center" vertical="center" wrapText="1"/>
    </xf>
    <xf numFmtId="0" fontId="2496" fillId="0" borderId="0" xfId="0" applyFont="1" applyAlignment="1">
      <alignment horizontal="center" vertical="center" wrapText="1"/>
    </xf>
    <xf numFmtId="0" fontId="2503" fillId="0" borderId="0" xfId="0" applyFont="1" applyAlignment="1">
      <alignment horizontal="center" vertical="center" wrapText="1"/>
    </xf>
    <xf numFmtId="0" fontId="2510" fillId="0" borderId="0" xfId="0" applyFont="1" applyAlignment="1">
      <alignment horizontal="center" vertical="center" wrapText="1"/>
    </xf>
    <xf numFmtId="0" fontId="2517" fillId="0" borderId="0" xfId="0" applyFont="1" applyAlignment="1">
      <alignment horizontal="center" vertical="center" wrapText="1"/>
    </xf>
    <xf numFmtId="0" fontId="2524" fillId="0" borderId="0" xfId="0" applyFont="1" applyAlignment="1">
      <alignment horizontal="center" vertical="center" wrapText="1"/>
    </xf>
    <xf numFmtId="0" fontId="2531" fillId="0" borderId="0" xfId="0" applyFont="1" applyAlignment="1">
      <alignment horizontal="center" vertical="center" wrapText="1"/>
    </xf>
    <xf numFmtId="0" fontId="2538" fillId="0" borderId="0" xfId="0" applyFont="1" applyAlignment="1">
      <alignment horizontal="center" vertical="center" wrapText="1"/>
    </xf>
    <xf numFmtId="0" fontId="2545" fillId="3" borderId="1" xfId="0" applyNumberFormat="1" applyFont="1" applyFill="1" applyBorder="1" applyAlignment="1">
      <alignment horizontal="center" vertical="center" wrapText="1"/>
    </xf>
    <xf numFmtId="0" fontId="2546" fillId="0" borderId="0" xfId="0" applyFont="1" applyAlignment="1">
      <alignment horizontal="center" vertical="center" wrapText="1"/>
    </xf>
    <xf numFmtId="0" fontId="2553" fillId="0" borderId="0" xfId="0" applyFont="1" applyAlignment="1">
      <alignment horizontal="center" vertical="center" wrapText="1"/>
    </xf>
    <xf numFmtId="0" fontId="2560" fillId="3" borderId="1" xfId="0" applyNumberFormat="1" applyFont="1" applyFill="1" applyBorder="1" applyAlignment="1">
      <alignment horizontal="center" vertical="center" wrapText="1"/>
    </xf>
    <xf numFmtId="0" fontId="2561" fillId="0" borderId="0" xfId="0" applyFont="1" applyAlignment="1">
      <alignment horizontal="center" vertical="center" wrapText="1"/>
    </xf>
    <xf numFmtId="0" fontId="2568" fillId="0" borderId="0" xfId="0" applyFont="1" applyAlignment="1">
      <alignment horizontal="center" vertical="center" wrapText="1"/>
    </xf>
    <xf numFmtId="0" fontId="2575" fillId="3" borderId="1" xfId="0" applyNumberFormat="1" applyFont="1" applyFill="1" applyBorder="1" applyAlignment="1">
      <alignment horizontal="center" vertical="center" wrapText="1"/>
    </xf>
    <xf numFmtId="0" fontId="2576" fillId="0" borderId="0" xfId="0" applyFont="1" applyAlignment="1">
      <alignment horizontal="center" vertical="center" wrapText="1"/>
    </xf>
    <xf numFmtId="0" fontId="2583" fillId="0" borderId="0" xfId="0" applyFont="1" applyAlignment="1">
      <alignment horizontal="center" vertical="center" wrapText="1"/>
    </xf>
    <xf numFmtId="0" fontId="2590" fillId="0" borderId="0" xfId="0" applyFont="1" applyAlignment="1">
      <alignment horizontal="center" vertical="center" wrapText="1"/>
    </xf>
    <xf numFmtId="0" fontId="2597" fillId="0" borderId="0" xfId="0" applyFont="1" applyAlignment="1">
      <alignment horizontal="center" vertical="center" wrapText="1"/>
    </xf>
    <xf numFmtId="0" fontId="2604" fillId="0" borderId="0" xfId="0" applyFont="1" applyAlignment="1">
      <alignment horizontal="center" vertical="center" wrapText="1"/>
    </xf>
    <xf numFmtId="0" fontId="2611" fillId="0" borderId="0" xfId="0" applyFont="1" applyAlignment="1">
      <alignment horizontal="center" vertical="center" wrapText="1"/>
    </xf>
    <xf numFmtId="0" fontId="2618" fillId="0" borderId="0" xfId="0" applyFont="1" applyAlignment="1">
      <alignment horizontal="center" vertical="center" wrapText="1"/>
    </xf>
    <xf numFmtId="0" fontId="2625" fillId="0" borderId="0" xfId="0" applyFont="1" applyAlignment="1">
      <alignment horizontal="center" vertical="center" wrapText="1"/>
    </xf>
    <xf numFmtId="0" fontId="2632" fillId="0" borderId="0" xfId="0" applyFont="1" applyAlignment="1">
      <alignment horizontal="center" vertical="center" wrapText="1"/>
    </xf>
    <xf numFmtId="0" fontId="2639" fillId="0" borderId="0" xfId="0" applyFont="1" applyAlignment="1">
      <alignment horizontal="center" vertical="center" wrapText="1"/>
    </xf>
    <xf numFmtId="0" fontId="2646" fillId="0" borderId="0" xfId="0" applyFont="1" applyAlignment="1">
      <alignment horizontal="center" vertical="center" wrapText="1"/>
    </xf>
    <xf numFmtId="0" fontId="2653" fillId="0" borderId="0" xfId="0" applyFont="1" applyAlignment="1">
      <alignment horizontal="center" vertical="center" wrapText="1"/>
    </xf>
    <xf numFmtId="0" fontId="2660" fillId="0" borderId="0" xfId="0" applyFont="1" applyAlignment="1">
      <alignment horizontal="center" vertical="center" wrapText="1"/>
    </xf>
    <xf numFmtId="0" fontId="2667" fillId="0" borderId="0" xfId="0" applyFont="1" applyAlignment="1">
      <alignment horizontal="center" vertical="center" wrapText="1"/>
    </xf>
    <xf numFmtId="0" fontId="2674" fillId="0" borderId="0" xfId="0" applyFont="1" applyAlignment="1">
      <alignment horizontal="center" vertical="center" wrapText="1"/>
    </xf>
    <xf numFmtId="0" fontId="2681" fillId="3" borderId="1" xfId="0" applyNumberFormat="1" applyFont="1" applyFill="1" applyBorder="1" applyAlignment="1">
      <alignment horizontal="center" vertical="center" wrapText="1"/>
    </xf>
    <xf numFmtId="0" fontId="2682" fillId="0" borderId="0" xfId="0" applyFont="1" applyAlignment="1">
      <alignment horizontal="center" vertical="center" wrapText="1"/>
    </xf>
    <xf numFmtId="0" fontId="2689" fillId="0" borderId="0" xfId="0" applyFont="1" applyAlignment="1">
      <alignment horizontal="center" vertical="center" wrapText="1"/>
    </xf>
    <xf numFmtId="0" fontId="2696" fillId="0" borderId="0" xfId="0" applyFont="1" applyAlignment="1">
      <alignment horizontal="center" vertical="center" wrapText="1"/>
    </xf>
    <xf numFmtId="0" fontId="2703" fillId="0" borderId="0" xfId="0" applyFont="1" applyAlignment="1">
      <alignment horizontal="center" vertical="center" wrapText="1"/>
    </xf>
    <xf numFmtId="0" fontId="2710" fillId="0" borderId="0" xfId="0" applyFont="1" applyAlignment="1">
      <alignment horizontal="center" vertical="center" wrapText="1"/>
    </xf>
    <xf numFmtId="0" fontId="2717" fillId="0" borderId="0" xfId="0" applyFont="1" applyAlignment="1">
      <alignment horizontal="center" vertical="center" wrapText="1"/>
    </xf>
    <xf numFmtId="0" fontId="2724" fillId="0" borderId="0" xfId="0" applyFont="1" applyAlignment="1">
      <alignment horizontal="center" vertical="center" wrapText="1"/>
    </xf>
    <xf numFmtId="0" fontId="2731" fillId="0" borderId="0" xfId="0" applyFont="1" applyAlignment="1">
      <alignment horizontal="center" vertical="center" wrapText="1"/>
    </xf>
    <xf numFmtId="0" fontId="2738" fillId="0" borderId="0" xfId="0" applyFont="1" applyAlignment="1">
      <alignment horizontal="center" vertical="center" wrapText="1"/>
    </xf>
    <xf numFmtId="0" fontId="2745" fillId="0" borderId="0" xfId="0" applyFont="1" applyAlignment="1">
      <alignment horizontal="center" vertical="center" wrapText="1"/>
    </xf>
    <xf numFmtId="0" fontId="2752" fillId="0" borderId="0" xfId="0" applyFont="1" applyAlignment="1">
      <alignment horizontal="center" vertical="center" wrapText="1"/>
    </xf>
    <xf numFmtId="0" fontId="2759" fillId="0" borderId="0" xfId="0" applyFont="1" applyAlignment="1">
      <alignment horizontal="center" vertical="center" wrapText="1"/>
    </xf>
    <xf numFmtId="0" fontId="2766" fillId="0" borderId="0" xfId="0" applyFont="1" applyAlignment="1">
      <alignment horizontal="center" vertical="center" wrapText="1"/>
    </xf>
    <xf numFmtId="0" fontId="2773" fillId="0" borderId="0" xfId="0" applyFont="1" applyAlignment="1">
      <alignment horizontal="center" vertical="center" wrapText="1"/>
    </xf>
    <xf numFmtId="0" fontId="2780" fillId="0" borderId="0" xfId="0" applyFont="1" applyAlignment="1">
      <alignment horizontal="center" vertical="center" wrapText="1"/>
    </xf>
    <xf numFmtId="0" fontId="2787" fillId="0" borderId="0" xfId="0" applyFont="1" applyAlignment="1">
      <alignment horizontal="center" vertical="center" wrapText="1"/>
    </xf>
    <xf numFmtId="0" fontId="2794" fillId="0" borderId="0" xfId="0" applyFont="1" applyAlignment="1">
      <alignment horizontal="center" vertical="center" wrapText="1"/>
    </xf>
    <xf numFmtId="0" fontId="2801" fillId="0" borderId="0" xfId="0" applyFont="1" applyAlignment="1">
      <alignment horizontal="center" vertical="center" wrapText="1"/>
    </xf>
    <xf numFmtId="0" fontId="2808" fillId="0" borderId="0" xfId="0" applyFont="1" applyAlignment="1">
      <alignment horizontal="center" vertical="center" wrapText="1"/>
    </xf>
    <xf numFmtId="0" fontId="2815" fillId="0" borderId="0" xfId="0" applyFont="1" applyAlignment="1">
      <alignment horizontal="center" vertical="center" wrapText="1"/>
    </xf>
    <xf numFmtId="0" fontId="2822" fillId="0" borderId="0" xfId="0" applyFont="1" applyAlignment="1">
      <alignment horizontal="center" vertical="center" wrapText="1"/>
    </xf>
    <xf numFmtId="0" fontId="2829" fillId="0" borderId="0" xfId="0" applyFont="1" applyAlignment="1">
      <alignment horizontal="center" vertical="center" wrapText="1"/>
    </xf>
    <xf numFmtId="0" fontId="2836" fillId="0" borderId="0" xfId="0" applyFont="1" applyAlignment="1">
      <alignment horizontal="center" vertical="center" wrapText="1"/>
    </xf>
    <xf numFmtId="0" fontId="2843" fillId="0" borderId="0" xfId="0" applyFont="1" applyAlignment="1">
      <alignment horizontal="center" vertical="center" wrapText="1"/>
    </xf>
    <xf numFmtId="0" fontId="2850" fillId="0" borderId="0" xfId="0" applyFont="1" applyAlignment="1">
      <alignment horizontal="center" vertical="center" wrapText="1"/>
    </xf>
    <xf numFmtId="0" fontId="2857" fillId="0" borderId="0" xfId="0" applyFont="1" applyAlignment="1">
      <alignment horizontal="center" vertical="center" wrapText="1"/>
    </xf>
    <xf numFmtId="0" fontId="2864" fillId="0" borderId="0" xfId="0" applyFont="1" applyAlignment="1">
      <alignment horizontal="center" vertical="center" wrapText="1"/>
    </xf>
    <xf numFmtId="0" fontId="2871" fillId="0" borderId="0" xfId="0" applyFont="1" applyAlignment="1">
      <alignment horizontal="center" vertical="center" wrapText="1"/>
    </xf>
    <xf numFmtId="0" fontId="2878" fillId="0" borderId="0" xfId="0" applyFont="1" applyAlignment="1">
      <alignment horizontal="center" vertical="center" wrapText="1"/>
    </xf>
    <xf numFmtId="0" fontId="2885" fillId="0" borderId="0" xfId="0" applyFont="1" applyAlignment="1">
      <alignment horizontal="center" vertical="center" wrapText="1"/>
    </xf>
    <xf numFmtId="0" fontId="2892" fillId="0" borderId="0" xfId="0" applyFont="1" applyAlignment="1">
      <alignment horizontal="center" vertical="center" wrapText="1"/>
    </xf>
    <xf numFmtId="0" fontId="2899" fillId="0" borderId="0" xfId="0" applyFont="1" applyAlignment="1">
      <alignment horizontal="center" vertical="center" wrapText="1"/>
    </xf>
    <xf numFmtId="0" fontId="2906" fillId="0" borderId="0" xfId="0" applyFont="1" applyAlignment="1">
      <alignment horizontal="center" vertical="center" wrapText="1"/>
    </xf>
    <xf numFmtId="0" fontId="2913" fillId="3" borderId="1" xfId="0" applyNumberFormat="1" applyFont="1" applyFill="1" applyBorder="1" applyAlignment="1">
      <alignment horizontal="center" vertical="center" wrapText="1"/>
    </xf>
    <xf numFmtId="0" fontId="2914" fillId="0" borderId="0" xfId="0" applyFont="1" applyAlignment="1">
      <alignment horizontal="center" vertical="center" wrapText="1"/>
    </xf>
    <xf numFmtId="0" fontId="2921" fillId="0" borderId="0" xfId="0" applyFont="1" applyAlignment="1">
      <alignment horizontal="center" vertical="center" wrapText="1"/>
    </xf>
    <xf numFmtId="0" fontId="2928" fillId="0" borderId="0" xfId="0" applyFont="1" applyAlignment="1">
      <alignment horizontal="center" vertical="center" wrapText="1"/>
    </xf>
    <xf numFmtId="0" fontId="2935" fillId="3" borderId="1" xfId="0" applyNumberFormat="1" applyFont="1" applyFill="1" applyBorder="1" applyAlignment="1">
      <alignment horizontal="center" vertical="center" wrapText="1"/>
    </xf>
    <xf numFmtId="0" fontId="2936" fillId="0" borderId="0" xfId="0" applyFont="1" applyAlignment="1">
      <alignment horizontal="center" vertical="center" wrapText="1"/>
    </xf>
    <xf numFmtId="0" fontId="2943" fillId="0" borderId="0" xfId="0" applyFont="1" applyAlignment="1">
      <alignment horizontal="center" vertical="center" wrapText="1"/>
    </xf>
    <xf numFmtId="0" fontId="2950" fillId="3" borderId="1" xfId="0" applyNumberFormat="1" applyFont="1" applyFill="1" applyBorder="1" applyAlignment="1">
      <alignment horizontal="center" vertical="center" wrapText="1"/>
    </xf>
    <xf numFmtId="0" fontId="2951" fillId="0" borderId="0" xfId="0" applyFont="1" applyAlignment="1">
      <alignment horizontal="center" vertical="center" wrapText="1"/>
    </xf>
    <xf numFmtId="0" fontId="2958" fillId="0" borderId="0" xfId="0" applyFont="1" applyAlignment="1">
      <alignment horizontal="center" vertical="center" wrapText="1"/>
    </xf>
    <xf numFmtId="0" fontId="2965" fillId="0" borderId="0" xfId="0" applyFont="1" applyAlignment="1">
      <alignment horizontal="center" vertical="center" wrapText="1"/>
    </xf>
    <xf numFmtId="0" fontId="2972" fillId="0" borderId="0" xfId="0" applyFont="1" applyAlignment="1">
      <alignment horizontal="center" vertical="center" wrapText="1"/>
    </xf>
    <xf numFmtId="0" fontId="2979" fillId="0" borderId="0" xfId="0" applyFont="1" applyAlignment="1">
      <alignment horizontal="center" vertical="center" wrapText="1"/>
    </xf>
    <xf numFmtId="0" fontId="2986" fillId="0" borderId="0" xfId="0" applyFont="1" applyAlignment="1">
      <alignment horizontal="center" vertical="center" wrapText="1"/>
    </xf>
    <xf numFmtId="0" fontId="2993" fillId="0" borderId="0" xfId="0" applyFont="1" applyAlignment="1">
      <alignment horizontal="center" vertical="center" wrapText="1"/>
    </xf>
    <xf numFmtId="0" fontId="3000" fillId="0" borderId="0" xfId="0" applyFont="1" applyAlignment="1">
      <alignment horizontal="center" vertical="center" wrapText="1"/>
    </xf>
    <xf numFmtId="0" fontId="3007" fillId="3" borderId="1" xfId="0" applyNumberFormat="1" applyFont="1" applyFill="1" applyBorder="1" applyAlignment="1">
      <alignment horizontal="center" vertical="center" wrapText="1"/>
    </xf>
    <xf numFmtId="0" fontId="3008" fillId="0" borderId="0" xfId="0" applyFont="1" applyAlignment="1">
      <alignment horizontal="center" vertical="center" wrapText="1"/>
    </xf>
    <xf numFmtId="0" fontId="3015" fillId="0" borderId="0" xfId="0" applyFont="1" applyAlignment="1">
      <alignment horizontal="center" vertical="center" wrapText="1"/>
    </xf>
    <xf numFmtId="0" fontId="3022" fillId="0" borderId="0" xfId="0" applyFont="1" applyAlignment="1">
      <alignment horizontal="center" vertical="center" wrapText="1"/>
    </xf>
    <xf numFmtId="0" fontId="3029" fillId="0" borderId="0" xfId="0" applyFont="1" applyAlignment="1">
      <alignment horizontal="center" vertical="center" wrapText="1"/>
    </xf>
    <xf numFmtId="0" fontId="3036" fillId="0" borderId="0" xfId="0" applyFont="1" applyAlignment="1">
      <alignment horizontal="center" vertical="center" wrapText="1"/>
    </xf>
    <xf numFmtId="0" fontId="3043" fillId="0" borderId="0" xfId="0" applyFont="1" applyAlignment="1">
      <alignment horizontal="center" vertical="center" wrapText="1"/>
    </xf>
    <xf numFmtId="0" fontId="3050" fillId="0" borderId="0" xfId="0" applyFont="1" applyAlignment="1">
      <alignment horizontal="center" vertical="center" wrapText="1"/>
    </xf>
    <xf numFmtId="0" fontId="3057" fillId="0" borderId="0" xfId="0" applyFont="1" applyAlignment="1">
      <alignment horizontal="center" vertical="center" wrapText="1"/>
    </xf>
    <xf numFmtId="0" fontId="3064" fillId="0" borderId="0" xfId="0" applyFont="1" applyAlignment="1">
      <alignment horizontal="center" vertical="center" wrapText="1"/>
    </xf>
    <xf numFmtId="0" fontId="3071" fillId="0" borderId="0" xfId="0" applyFont="1" applyAlignment="1">
      <alignment horizontal="center" vertical="center" wrapText="1"/>
    </xf>
    <xf numFmtId="0" fontId="3078" fillId="0" borderId="0" xfId="0" applyFont="1" applyAlignment="1">
      <alignment horizontal="center" vertical="center" wrapText="1"/>
    </xf>
    <xf numFmtId="0" fontId="3085" fillId="0" borderId="0" xfId="0" applyFont="1" applyAlignment="1">
      <alignment horizontal="center" vertical="center" wrapText="1"/>
    </xf>
    <xf numFmtId="0" fontId="3092" fillId="0" borderId="0" xfId="0" applyFont="1" applyAlignment="1">
      <alignment horizontal="center" vertical="center" wrapText="1"/>
    </xf>
    <xf numFmtId="0" fontId="3099" fillId="0" borderId="0" xfId="0" applyFont="1" applyAlignment="1">
      <alignment horizontal="center" vertical="center" wrapText="1"/>
    </xf>
    <xf numFmtId="0" fontId="3106" fillId="0" borderId="0" xfId="0" applyFont="1" applyAlignment="1">
      <alignment horizontal="center" vertical="center" wrapText="1"/>
    </xf>
    <xf numFmtId="0" fontId="3113" fillId="0" borderId="0" xfId="0" applyFont="1" applyAlignment="1">
      <alignment horizontal="center" vertical="center" wrapText="1"/>
    </xf>
    <xf numFmtId="0" fontId="3120" fillId="0" borderId="0" xfId="0" applyFont="1" applyAlignment="1">
      <alignment horizontal="center" vertical="center" wrapText="1"/>
    </xf>
    <xf numFmtId="0" fontId="3127" fillId="3" borderId="1" xfId="0" applyNumberFormat="1" applyFont="1" applyFill="1" applyBorder="1" applyAlignment="1">
      <alignment horizontal="center" vertical="center" wrapText="1"/>
    </xf>
    <xf numFmtId="0" fontId="3128" fillId="0" borderId="0" xfId="0" applyFont="1" applyAlignment="1">
      <alignment horizontal="center" vertical="center" wrapText="1"/>
    </xf>
    <xf numFmtId="0" fontId="3135" fillId="0" borderId="0" xfId="0" applyFont="1" applyAlignment="1">
      <alignment horizontal="center" vertical="center" wrapText="1"/>
    </xf>
    <xf numFmtId="0" fontId="3142" fillId="0" borderId="0" xfId="0" applyFont="1" applyAlignment="1">
      <alignment horizontal="center" vertical="center" wrapText="1"/>
    </xf>
    <xf numFmtId="0" fontId="3149" fillId="0" borderId="0" xfId="0" applyFont="1" applyAlignment="1">
      <alignment horizontal="center" vertical="center" wrapText="1"/>
    </xf>
    <xf numFmtId="0" fontId="3156" fillId="0" borderId="0" xfId="0" applyFont="1" applyAlignment="1">
      <alignment horizontal="center" vertical="center" wrapText="1"/>
    </xf>
    <xf numFmtId="0" fontId="3163" fillId="0" borderId="0" xfId="0" applyFont="1" applyAlignment="1">
      <alignment horizontal="center" vertical="center" wrapText="1"/>
    </xf>
    <xf numFmtId="0" fontId="3170" fillId="0" borderId="0" xfId="0" applyFont="1" applyAlignment="1">
      <alignment horizontal="center" vertical="center" wrapText="1"/>
    </xf>
    <xf numFmtId="0" fontId="3177" fillId="0" borderId="0" xfId="0" applyFont="1" applyAlignment="1">
      <alignment horizontal="center" vertical="center" wrapText="1"/>
    </xf>
    <xf numFmtId="0" fontId="3184" fillId="0" borderId="0" xfId="0" applyFont="1" applyAlignment="1">
      <alignment horizontal="center" vertical="center" wrapText="1"/>
    </xf>
    <xf numFmtId="0" fontId="3191" fillId="0" borderId="0" xfId="0" applyFont="1" applyAlignment="1">
      <alignment horizontal="center" vertical="center" wrapText="1"/>
    </xf>
    <xf numFmtId="0" fontId="3198" fillId="0" borderId="0" xfId="0" applyFont="1" applyAlignment="1">
      <alignment horizontal="center" vertical="center" wrapText="1"/>
    </xf>
    <xf numFmtId="0" fontId="3205" fillId="0" borderId="0" xfId="0" applyFont="1" applyAlignment="1">
      <alignment horizontal="center" vertical="center" wrapText="1"/>
    </xf>
    <xf numFmtId="0" fontId="3212" fillId="0" borderId="0" xfId="0" applyFont="1" applyAlignment="1">
      <alignment horizontal="center" vertical="center" wrapText="1"/>
    </xf>
    <xf numFmtId="0" fontId="3219" fillId="0" borderId="0" xfId="0" applyFont="1" applyAlignment="1">
      <alignment horizontal="center" vertical="center" wrapText="1"/>
    </xf>
    <xf numFmtId="0" fontId="3226" fillId="0" borderId="0" xfId="0" applyFont="1" applyAlignment="1">
      <alignment horizontal="center" vertical="center" wrapText="1"/>
    </xf>
    <xf numFmtId="0" fontId="3233" fillId="0" borderId="0" xfId="0" applyFont="1" applyAlignment="1">
      <alignment horizontal="center" vertical="center" wrapText="1"/>
    </xf>
    <xf numFmtId="0" fontId="3240" fillId="3" borderId="1" xfId="0" applyNumberFormat="1" applyFont="1" applyFill="1" applyBorder="1" applyAlignment="1">
      <alignment horizontal="center" vertical="center" wrapText="1"/>
    </xf>
    <xf numFmtId="0" fontId="3241" fillId="0" borderId="0" xfId="0" applyFont="1" applyAlignment="1">
      <alignment horizontal="center" vertical="center" wrapText="1"/>
    </xf>
    <xf numFmtId="0" fontId="3248" fillId="0" borderId="0" xfId="0" applyFont="1" applyAlignment="1">
      <alignment horizontal="center" vertical="center" wrapText="1"/>
    </xf>
    <xf numFmtId="0" fontId="3255" fillId="0" borderId="0" xfId="0" applyFont="1" applyAlignment="1">
      <alignment horizontal="center" vertical="center" wrapText="1"/>
    </xf>
    <xf numFmtId="0" fontId="3262" fillId="3" borderId="1" xfId="0" applyNumberFormat="1" applyFont="1" applyFill="1" applyBorder="1" applyAlignment="1">
      <alignment horizontal="center" vertical="center" wrapText="1"/>
    </xf>
    <xf numFmtId="0" fontId="3263" fillId="0" borderId="0" xfId="0" applyFont="1" applyAlignment="1">
      <alignment horizontal="center" vertical="center" wrapText="1"/>
    </xf>
    <xf numFmtId="0" fontId="3270" fillId="0" borderId="0" xfId="0" applyFont="1" applyAlignment="1">
      <alignment horizontal="center" vertical="center" wrapText="1"/>
    </xf>
    <xf numFmtId="0" fontId="3277" fillId="0" borderId="0" xfId="0" applyFont="1" applyAlignment="1">
      <alignment horizontal="center" vertical="center" wrapText="1"/>
    </xf>
    <xf numFmtId="0" fontId="3284" fillId="0" borderId="0" xfId="0" applyFont="1" applyAlignment="1">
      <alignment horizontal="center" vertical="center" wrapText="1"/>
    </xf>
    <xf numFmtId="0" fontId="3291" fillId="0" borderId="0" xfId="0" applyFont="1" applyAlignment="1">
      <alignment horizontal="center" vertical="center" wrapText="1"/>
    </xf>
    <xf numFmtId="0" fontId="3298" fillId="0" borderId="0" xfId="0" applyFont="1" applyAlignment="1">
      <alignment horizontal="center" vertical="center" wrapText="1"/>
    </xf>
    <xf numFmtId="0" fontId="3305" fillId="0" borderId="0" xfId="0" applyFont="1" applyAlignment="1">
      <alignment horizontal="center" vertical="center" wrapText="1"/>
    </xf>
    <xf numFmtId="0" fontId="3312" fillId="0" borderId="0" xfId="0" applyFont="1" applyAlignment="1">
      <alignment horizontal="center" vertical="center" wrapText="1"/>
    </xf>
    <xf numFmtId="0" fontId="3319" fillId="0" borderId="0" xfId="0" applyFont="1" applyAlignment="1">
      <alignment horizontal="center" vertical="center" wrapText="1"/>
    </xf>
    <xf numFmtId="0" fontId="3326" fillId="0" borderId="0" xfId="0" applyFont="1" applyAlignment="1">
      <alignment horizontal="center" vertical="center" wrapText="1"/>
    </xf>
    <xf numFmtId="0" fontId="3333" fillId="0" borderId="0" xfId="0" applyFont="1" applyAlignment="1">
      <alignment horizontal="center" vertical="center" wrapText="1"/>
    </xf>
    <xf numFmtId="0" fontId="3340" fillId="0" borderId="0" xfId="0" applyFont="1" applyAlignment="1">
      <alignment horizontal="center" vertical="center" wrapText="1"/>
    </xf>
    <xf numFmtId="0" fontId="3347" fillId="3" borderId="1" xfId="0" applyNumberFormat="1" applyFont="1" applyFill="1" applyBorder="1" applyAlignment="1">
      <alignment horizontal="center" vertical="center" wrapText="1"/>
    </xf>
    <xf numFmtId="0" fontId="3348" fillId="0" borderId="0" xfId="0" applyFont="1" applyAlignment="1">
      <alignment horizontal="center" vertical="center" wrapText="1"/>
    </xf>
    <xf numFmtId="0" fontId="3355" fillId="0" borderId="0" xfId="0" applyFont="1" applyAlignment="1">
      <alignment horizontal="center" vertical="center" wrapText="1"/>
    </xf>
    <xf numFmtId="0" fontId="3362" fillId="0" borderId="0" xfId="0" applyFont="1" applyAlignment="1">
      <alignment horizontal="center" vertical="center" wrapText="1"/>
    </xf>
    <xf numFmtId="0" fontId="3369" fillId="0" borderId="0" xfId="0" applyFont="1" applyAlignment="1">
      <alignment horizontal="center" vertical="center" wrapText="1"/>
    </xf>
    <xf numFmtId="0" fontId="3376" fillId="0" borderId="0" xfId="0" applyFont="1" applyAlignment="1">
      <alignment horizontal="center" vertical="center" wrapText="1"/>
    </xf>
    <xf numFmtId="0" fontId="3383" fillId="0" borderId="0" xfId="0" applyFont="1" applyAlignment="1">
      <alignment horizontal="center" vertical="center" wrapText="1"/>
    </xf>
    <xf numFmtId="0" fontId="3390" fillId="0" borderId="0" xfId="0" applyFont="1" applyAlignment="1">
      <alignment horizontal="center" vertical="center" wrapText="1"/>
    </xf>
    <xf numFmtId="0" fontId="3397" fillId="0" borderId="0" xfId="0" applyFont="1" applyAlignment="1">
      <alignment horizontal="center" vertical="center" wrapText="1"/>
    </xf>
    <xf numFmtId="0" fontId="3404" fillId="0" borderId="0" xfId="0" applyFont="1" applyAlignment="1">
      <alignment horizontal="center" vertical="center" wrapText="1"/>
    </xf>
    <xf numFmtId="0" fontId="3411" fillId="0" borderId="0" xfId="0" applyFont="1" applyAlignment="1">
      <alignment horizontal="center" vertical="center" wrapText="1"/>
    </xf>
    <xf numFmtId="0" fontId="3418" fillId="0" borderId="0" xfId="0" applyFont="1" applyAlignment="1">
      <alignment horizontal="center" vertical="center" wrapText="1"/>
    </xf>
    <xf numFmtId="0" fontId="3425" fillId="0" borderId="0" xfId="0" applyFont="1" applyAlignment="1">
      <alignment horizontal="center" vertical="center" wrapText="1"/>
    </xf>
    <xf numFmtId="0" fontId="3432" fillId="0" borderId="0" xfId="0" applyFont="1" applyAlignment="1">
      <alignment horizontal="center" vertical="center" wrapText="1"/>
    </xf>
    <xf numFmtId="0" fontId="3439" fillId="0" borderId="0" xfId="0" applyFont="1" applyAlignment="1">
      <alignment horizontal="center" vertical="center" wrapText="1"/>
    </xf>
    <xf numFmtId="0" fontId="3446" fillId="0" borderId="0" xfId="0" applyFont="1" applyAlignment="1">
      <alignment horizontal="center" vertical="center" wrapText="1"/>
    </xf>
    <xf numFmtId="0" fontId="3453" fillId="0" borderId="0" xfId="0" applyFont="1" applyAlignment="1">
      <alignment horizontal="center" vertical="center" wrapText="1"/>
    </xf>
    <xf numFmtId="0" fontId="3460" fillId="0" borderId="0" xfId="0" applyFont="1" applyAlignment="1">
      <alignment horizontal="center" vertical="center" wrapText="1"/>
    </xf>
    <xf numFmtId="0" fontId="3467" fillId="0" borderId="0" xfId="0" applyFont="1" applyAlignment="1">
      <alignment horizontal="center" vertical="center" wrapText="1"/>
    </xf>
    <xf numFmtId="0" fontId="3474" fillId="0" borderId="0" xfId="0" applyFont="1" applyAlignment="1">
      <alignment horizontal="center" vertical="center" wrapText="1"/>
    </xf>
    <xf numFmtId="0" fontId="3481" fillId="0" borderId="0" xfId="0" applyFont="1" applyAlignment="1">
      <alignment horizontal="center" vertical="center" wrapText="1"/>
    </xf>
    <xf numFmtId="0" fontId="3488" fillId="0" borderId="0" xfId="0" applyFont="1" applyAlignment="1">
      <alignment horizontal="center" vertical="center" wrapText="1"/>
    </xf>
    <xf numFmtId="0" fontId="3495" fillId="3" borderId="1" xfId="0" applyNumberFormat="1" applyFont="1" applyFill="1" applyBorder="1" applyAlignment="1">
      <alignment horizontal="center" vertical="center" wrapText="1"/>
    </xf>
    <xf numFmtId="0" fontId="3496" fillId="0" borderId="0" xfId="0" applyFont="1" applyAlignment="1">
      <alignment horizontal="center" vertical="center" wrapText="1"/>
    </xf>
    <xf numFmtId="0" fontId="3503" fillId="0" borderId="0" xfId="0" applyFont="1" applyAlignment="1">
      <alignment horizontal="center" vertical="center" wrapText="1"/>
    </xf>
    <xf numFmtId="0" fontId="3510" fillId="0" borderId="0" xfId="0" applyFont="1" applyAlignment="1">
      <alignment horizontal="center" vertical="center" wrapText="1"/>
    </xf>
    <xf numFmtId="0" fontId="3517" fillId="0" borderId="0" xfId="0" applyFont="1" applyAlignment="1">
      <alignment horizontal="center" vertical="center" wrapText="1"/>
    </xf>
    <xf numFmtId="0" fontId="3524" fillId="0" borderId="0" xfId="0" applyFont="1" applyAlignment="1">
      <alignment horizontal="center" vertical="center" wrapText="1"/>
    </xf>
    <xf numFmtId="0" fontId="3531" fillId="0" borderId="0" xfId="0" applyFont="1" applyAlignment="1">
      <alignment horizontal="center" vertical="center" wrapText="1"/>
    </xf>
    <xf numFmtId="0" fontId="3538" fillId="0" borderId="0" xfId="0" applyFont="1" applyAlignment="1">
      <alignment horizontal="center" vertical="center" wrapText="1"/>
    </xf>
    <xf numFmtId="0" fontId="3545" fillId="0" borderId="0" xfId="0" applyFont="1" applyAlignment="1">
      <alignment horizontal="center" vertical="center" wrapText="1"/>
    </xf>
    <xf numFmtId="0" fontId="3552" fillId="0" borderId="0" xfId="0" applyFont="1" applyAlignment="1">
      <alignment horizontal="center" vertical="center" wrapText="1"/>
    </xf>
    <xf numFmtId="0" fontId="3559" fillId="3" borderId="1" xfId="0" applyNumberFormat="1" applyFont="1" applyFill="1" applyBorder="1" applyAlignment="1">
      <alignment horizontal="center" vertical="center" wrapText="1"/>
    </xf>
    <xf numFmtId="0" fontId="3560" fillId="0" borderId="0" xfId="0" applyFont="1" applyAlignment="1">
      <alignment horizontal="center" vertical="center" wrapText="1"/>
    </xf>
    <xf numFmtId="0" fontId="3567" fillId="0" borderId="0" xfId="0" applyFont="1" applyAlignment="1">
      <alignment horizontal="center" vertical="center" wrapText="1"/>
    </xf>
    <xf numFmtId="0" fontId="3574" fillId="0" borderId="0" xfId="0" applyFont="1" applyAlignment="1">
      <alignment horizontal="center" vertical="center" wrapText="1"/>
    </xf>
    <xf numFmtId="0" fontId="3581" fillId="0" borderId="0" xfId="0" applyFont="1" applyAlignment="1">
      <alignment horizontal="center" vertical="center" wrapText="1"/>
    </xf>
    <xf numFmtId="0" fontId="3588" fillId="0" borderId="0" xfId="0" applyFont="1" applyAlignment="1">
      <alignment horizontal="center" vertical="center" wrapText="1"/>
    </xf>
    <xf numFmtId="0" fontId="3595" fillId="0" borderId="0" xfId="0" applyFont="1" applyAlignment="1">
      <alignment horizontal="center" vertical="center" wrapText="1"/>
    </xf>
    <xf numFmtId="0" fontId="3602" fillId="0" borderId="0" xfId="0" applyFont="1" applyAlignment="1">
      <alignment horizontal="center" vertical="center" wrapText="1"/>
    </xf>
    <xf numFmtId="0" fontId="3609" fillId="0" borderId="0" xfId="0" applyFont="1" applyAlignment="1">
      <alignment horizontal="center" vertical="center" wrapText="1"/>
    </xf>
    <xf numFmtId="0" fontId="3616" fillId="3" borderId="1" xfId="0" applyNumberFormat="1" applyFont="1" applyFill="1" applyBorder="1" applyAlignment="1">
      <alignment horizontal="center" vertical="center" wrapText="1"/>
    </xf>
    <xf numFmtId="0" fontId="3617" fillId="0" borderId="0" xfId="0" applyFont="1" applyAlignment="1">
      <alignment horizontal="center" vertical="center" wrapText="1"/>
    </xf>
    <xf numFmtId="0" fontId="3624" fillId="0" borderId="0" xfId="0" applyFont="1" applyAlignment="1">
      <alignment horizontal="center" vertical="center" wrapText="1"/>
    </xf>
    <xf numFmtId="0" fontId="3631" fillId="0" borderId="0" xfId="0" applyFont="1" applyAlignment="1">
      <alignment horizontal="center" vertical="center" wrapText="1"/>
    </xf>
    <xf numFmtId="0" fontId="3638" fillId="3" borderId="1" xfId="0" applyNumberFormat="1" applyFont="1" applyFill="1" applyBorder="1" applyAlignment="1">
      <alignment horizontal="center" vertical="center" wrapText="1"/>
    </xf>
    <xf numFmtId="0" fontId="3639" fillId="0" borderId="0" xfId="0" applyFont="1" applyAlignment="1">
      <alignment horizontal="center" vertical="center" wrapText="1"/>
    </xf>
    <xf numFmtId="0" fontId="3646" fillId="0" borderId="0" xfId="0" applyFont="1" applyAlignment="1">
      <alignment horizontal="center" vertical="center" wrapText="1"/>
    </xf>
    <xf numFmtId="0" fontId="3653" fillId="0" borderId="0" xfId="0" applyFont="1" applyAlignment="1">
      <alignment horizontal="center" vertical="center" wrapText="1"/>
    </xf>
    <xf numFmtId="0" fontId="3660" fillId="0" borderId="0" xfId="0" applyFont="1" applyAlignment="1">
      <alignment horizontal="center" vertical="center" wrapText="1"/>
    </xf>
    <xf numFmtId="0" fontId="3667" fillId="0" borderId="0" xfId="0" applyFont="1" applyAlignment="1">
      <alignment horizontal="center" vertical="center" wrapText="1"/>
    </xf>
    <xf numFmtId="0" fontId="3674" fillId="0" borderId="0" xfId="0" applyFont="1" applyAlignment="1">
      <alignment horizontal="center" vertical="center" wrapText="1"/>
    </xf>
    <xf numFmtId="0" fontId="3681" fillId="0" borderId="0" xfId="0" applyFont="1" applyAlignment="1">
      <alignment horizontal="center" vertical="center" wrapText="1"/>
    </xf>
    <xf numFmtId="0" fontId="3688" fillId="3" borderId="1" xfId="0" applyNumberFormat="1" applyFont="1" applyFill="1" applyBorder="1" applyAlignment="1">
      <alignment horizontal="center" vertical="center" wrapText="1"/>
    </xf>
    <xf numFmtId="0" fontId="3689" fillId="0" borderId="0" xfId="0" applyFont="1" applyAlignment="1">
      <alignment horizontal="center" vertical="center" wrapText="1"/>
    </xf>
    <xf numFmtId="0" fontId="3696" fillId="0" borderId="0" xfId="0" applyFont="1" applyAlignment="1">
      <alignment horizontal="center" vertical="center" wrapText="1"/>
    </xf>
    <xf numFmtId="0" fontId="3703" fillId="3" borderId="1" xfId="0" applyNumberFormat="1" applyFont="1" applyFill="1" applyBorder="1" applyAlignment="1">
      <alignment horizontal="center" vertical="center" wrapText="1"/>
    </xf>
    <xf numFmtId="0" fontId="3704" fillId="0" borderId="0" xfId="0" applyFont="1" applyAlignment="1">
      <alignment horizontal="center" vertical="center" wrapText="1"/>
    </xf>
    <xf numFmtId="0" fontId="3711" fillId="0" borderId="0" xfId="0" applyFont="1" applyAlignment="1">
      <alignment horizontal="center" vertical="center" wrapText="1"/>
    </xf>
    <xf numFmtId="0" fontId="3718" fillId="0" borderId="0" xfId="0" applyFont="1" applyAlignment="1">
      <alignment horizontal="center" vertical="center" wrapText="1"/>
    </xf>
    <xf numFmtId="0" fontId="3725" fillId="0" borderId="0" xfId="0" applyFont="1" applyAlignment="1">
      <alignment horizontal="center" vertical="center" wrapText="1"/>
    </xf>
    <xf numFmtId="0" fontId="3732" fillId="0" borderId="0" xfId="0" applyFont="1" applyAlignment="1">
      <alignment horizontal="center" vertical="center" wrapText="1"/>
    </xf>
    <xf numFmtId="0" fontId="3739" fillId="0" borderId="0" xfId="0" applyFont="1" applyAlignment="1">
      <alignment horizontal="center" vertical="center" wrapText="1"/>
    </xf>
    <xf numFmtId="0" fontId="3746" fillId="0" borderId="0" xfId="0" applyFont="1" applyAlignment="1">
      <alignment horizontal="center" vertical="center" wrapText="1"/>
    </xf>
    <xf numFmtId="0" fontId="3753" fillId="0" borderId="0" xfId="0" applyFont="1" applyAlignment="1">
      <alignment horizontal="center" vertical="center" wrapText="1"/>
    </xf>
    <xf numFmtId="0" fontId="3760" fillId="3" borderId="1" xfId="0" applyNumberFormat="1" applyFont="1" applyFill="1" applyBorder="1" applyAlignment="1">
      <alignment horizontal="center" vertical="center" wrapText="1"/>
    </xf>
    <xf numFmtId="0" fontId="3761" fillId="0" borderId="0" xfId="0" applyFont="1" applyAlignment="1">
      <alignment horizontal="center" vertical="center" wrapText="1"/>
    </xf>
    <xf numFmtId="0" fontId="3768" fillId="0" borderId="0" xfId="0" applyFont="1" applyAlignment="1">
      <alignment horizontal="center" vertical="center" wrapText="1"/>
    </xf>
    <xf numFmtId="0" fontId="3775" fillId="0" borderId="0" xfId="0" applyFont="1" applyAlignment="1">
      <alignment horizontal="center" vertical="center" wrapText="1"/>
    </xf>
    <xf numFmtId="0" fontId="3782" fillId="0" borderId="0" xfId="0" applyFont="1" applyAlignment="1">
      <alignment horizontal="center" vertical="center" wrapText="1"/>
    </xf>
    <xf numFmtId="0" fontId="3789" fillId="0" borderId="0" xfId="0" applyFont="1" applyAlignment="1">
      <alignment horizontal="center" vertical="center" wrapText="1"/>
    </xf>
    <xf numFmtId="0" fontId="3796" fillId="0" borderId="0" xfId="0" applyFont="1" applyAlignment="1">
      <alignment horizontal="center" vertical="center" wrapText="1"/>
    </xf>
    <xf numFmtId="0" fontId="3803" fillId="0" borderId="0" xfId="0" applyFont="1" applyAlignment="1">
      <alignment horizontal="center" vertical="center" wrapText="1"/>
    </xf>
    <xf numFmtId="0" fontId="3810" fillId="3" borderId="1" xfId="0" applyNumberFormat="1" applyFont="1" applyFill="1" applyBorder="1" applyAlignment="1">
      <alignment horizontal="center" vertical="center" wrapText="1"/>
    </xf>
    <xf numFmtId="0" fontId="3811" fillId="0" borderId="0" xfId="0" applyFont="1" applyAlignment="1">
      <alignment horizontal="center" vertical="center" wrapText="1"/>
    </xf>
    <xf numFmtId="0" fontId="3818" fillId="0" borderId="0" xfId="0" applyFont="1" applyAlignment="1">
      <alignment horizontal="center" vertical="center" wrapText="1"/>
    </xf>
    <xf numFmtId="0" fontId="3825" fillId="0" borderId="0" xfId="0" applyFont="1" applyAlignment="1">
      <alignment horizontal="center" vertical="center" wrapText="1"/>
    </xf>
    <xf numFmtId="0" fontId="3832" fillId="3" borderId="1" xfId="0" applyNumberFormat="1" applyFont="1" applyFill="1" applyBorder="1" applyAlignment="1">
      <alignment horizontal="center" vertical="center" wrapText="1"/>
    </xf>
    <xf numFmtId="0" fontId="3833" fillId="0" borderId="0" xfId="0" applyFont="1" applyAlignment="1">
      <alignment horizontal="center" vertical="center" wrapText="1"/>
    </xf>
    <xf numFmtId="0" fontId="3840" fillId="0" borderId="0" xfId="0" applyFont="1" applyAlignment="1">
      <alignment horizontal="center" vertical="center" wrapText="1"/>
    </xf>
    <xf numFmtId="0" fontId="3847" fillId="3" borderId="1" xfId="0" applyNumberFormat="1" applyFont="1" applyFill="1" applyBorder="1" applyAlignment="1">
      <alignment horizontal="center" vertical="center" wrapText="1"/>
    </xf>
    <xf numFmtId="0" fontId="3848" fillId="0" borderId="0" xfId="0" applyFont="1" applyAlignment="1">
      <alignment horizontal="center" vertical="center" wrapText="1"/>
    </xf>
    <xf numFmtId="0" fontId="3855" fillId="0" borderId="0" xfId="0" applyFont="1" applyAlignment="1">
      <alignment horizontal="center" vertical="center" wrapText="1"/>
    </xf>
    <xf numFmtId="0" fontId="3862" fillId="0" borderId="0" xfId="0" applyFont="1" applyAlignment="1">
      <alignment horizontal="center" vertical="center" wrapText="1"/>
    </xf>
    <xf numFmtId="0" fontId="3869" fillId="0" borderId="0" xfId="0" applyFont="1" applyAlignment="1">
      <alignment horizontal="center" vertical="center" wrapText="1"/>
    </xf>
    <xf numFmtId="0" fontId="3876" fillId="0" borderId="0" xfId="0" applyFont="1" applyAlignment="1">
      <alignment horizontal="center" vertical="center" wrapText="1"/>
    </xf>
    <xf numFmtId="0" fontId="3883" fillId="0" borderId="0" xfId="0" applyFont="1" applyAlignment="1">
      <alignment horizontal="center" vertical="center" wrapText="1"/>
    </xf>
    <xf numFmtId="0" fontId="3890" fillId="0" borderId="0" xfId="0" applyFont="1" applyAlignment="1">
      <alignment horizontal="center" vertical="center" wrapText="1"/>
    </xf>
    <xf numFmtId="0" fontId="3897" fillId="0" borderId="0" xfId="0" applyFont="1" applyAlignment="1">
      <alignment horizontal="center" vertical="center" wrapText="1"/>
    </xf>
    <xf numFmtId="0" fontId="3904" fillId="0" borderId="0" xfId="0" applyFont="1" applyAlignment="1">
      <alignment horizontal="center" vertical="center" wrapText="1"/>
    </xf>
    <xf numFmtId="0" fontId="3911" fillId="0" borderId="0" xfId="0" applyFont="1" applyAlignment="1">
      <alignment horizontal="center" vertical="center" wrapText="1"/>
    </xf>
    <xf numFmtId="0" fontId="3918" fillId="3" borderId="1" xfId="0" applyNumberFormat="1" applyFont="1" applyFill="1" applyBorder="1" applyAlignment="1">
      <alignment horizontal="center" vertical="center" wrapText="1"/>
    </xf>
    <xf numFmtId="0" fontId="3919" fillId="0" borderId="0" xfId="0" applyFont="1" applyAlignment="1">
      <alignment horizontal="center" vertical="center" wrapText="1"/>
    </xf>
    <xf numFmtId="0" fontId="3926" fillId="3" borderId="1" xfId="0" applyNumberFormat="1" applyFont="1" applyFill="1" applyBorder="1" applyAlignment="1">
      <alignment horizontal="center" vertical="center" wrapText="1"/>
    </xf>
    <xf numFmtId="0" fontId="3927" fillId="0" borderId="0" xfId="0" applyFont="1" applyAlignment="1">
      <alignment horizontal="center" vertical="center" wrapText="1"/>
    </xf>
    <xf numFmtId="0" fontId="3934" fillId="0" borderId="0" xfId="0" applyFont="1" applyAlignment="1">
      <alignment horizontal="center" vertical="center" wrapText="1"/>
    </xf>
    <xf numFmtId="0" fontId="3941" fillId="0" borderId="0" xfId="0" applyFont="1" applyAlignment="1">
      <alignment horizontal="center" vertical="center" wrapText="1"/>
    </xf>
    <xf numFmtId="0" fontId="3948" fillId="0" borderId="0" xfId="0" applyFont="1" applyAlignment="1">
      <alignment horizontal="center" vertical="center" wrapText="1"/>
    </xf>
    <xf numFmtId="0" fontId="3955" fillId="0" borderId="0" xfId="0" applyFont="1" applyAlignment="1">
      <alignment horizontal="center" vertical="center" wrapText="1"/>
    </xf>
    <xf numFmtId="0" fontId="3962" fillId="0" borderId="0" xfId="0" applyFont="1" applyAlignment="1">
      <alignment horizontal="center" vertical="center" wrapText="1"/>
    </xf>
    <xf numFmtId="0" fontId="3969" fillId="3" borderId="1" xfId="0" applyNumberFormat="1" applyFont="1" applyFill="1" applyBorder="1" applyAlignment="1">
      <alignment horizontal="center" vertical="center" wrapText="1"/>
    </xf>
    <xf numFmtId="0" fontId="3970" fillId="0" borderId="0" xfId="0" applyFont="1" applyAlignment="1">
      <alignment horizontal="center" vertical="center" wrapText="1"/>
    </xf>
    <xf numFmtId="0" fontId="3977" fillId="0" borderId="0" xfId="0" applyFont="1" applyAlignment="1">
      <alignment horizontal="center" vertical="center" wrapText="1"/>
    </xf>
    <xf numFmtId="0" fontId="3984" fillId="0" borderId="0" xfId="0" applyFont="1" applyAlignment="1">
      <alignment horizontal="center" vertical="center" wrapText="1"/>
    </xf>
    <xf numFmtId="0" fontId="3991" fillId="0" borderId="0" xfId="0" applyFont="1" applyAlignment="1">
      <alignment horizontal="center" vertical="center" wrapText="1"/>
    </xf>
    <xf numFmtId="0" fontId="3998" fillId="0" borderId="0" xfId="0" applyFont="1" applyAlignment="1">
      <alignment horizontal="center" vertical="center" wrapText="1"/>
    </xf>
    <xf numFmtId="0" fontId="4005" fillId="3" borderId="1" xfId="0" applyNumberFormat="1" applyFont="1" applyFill="1" applyBorder="1" applyAlignment="1">
      <alignment horizontal="center" vertical="center" wrapText="1"/>
    </xf>
    <xf numFmtId="0" fontId="4006" fillId="0" borderId="0" xfId="0" applyFont="1" applyAlignment="1">
      <alignment horizontal="center" vertical="center" wrapText="1"/>
    </xf>
    <xf numFmtId="0" fontId="4013" fillId="0" borderId="0" xfId="0" applyFont="1" applyAlignment="1">
      <alignment horizontal="center" vertical="center" wrapText="1"/>
    </xf>
    <xf numFmtId="0" fontId="4020" fillId="0" borderId="0" xfId="0" applyFont="1" applyAlignment="1">
      <alignment horizontal="center" vertical="center" wrapText="1"/>
    </xf>
    <xf numFmtId="0" fontId="4027" fillId="0" borderId="0" xfId="0" applyFont="1" applyAlignment="1">
      <alignment horizontal="center" vertical="center" wrapText="1"/>
    </xf>
    <xf numFmtId="0" fontId="4034" fillId="3" borderId="1" xfId="0" applyNumberFormat="1" applyFont="1" applyFill="1" applyBorder="1" applyAlignment="1">
      <alignment horizontal="center" vertical="center" wrapText="1"/>
    </xf>
    <xf numFmtId="0" fontId="4035" fillId="0" borderId="0" xfId="0" applyFont="1" applyAlignment="1">
      <alignment horizontal="center" vertical="center" wrapText="1"/>
    </xf>
    <xf numFmtId="0" fontId="4042" fillId="0" borderId="0" xfId="0" applyFont="1" applyAlignment="1">
      <alignment horizontal="center" vertical="center" wrapText="1"/>
    </xf>
    <xf numFmtId="0" fontId="4049" fillId="0" borderId="0" xfId="0" applyFont="1" applyAlignment="1">
      <alignment horizontal="center" vertical="center" wrapText="1"/>
    </xf>
    <xf numFmtId="0" fontId="4056" fillId="3" borderId="1" xfId="0" applyNumberFormat="1" applyFont="1" applyFill="1" applyBorder="1" applyAlignment="1">
      <alignment horizontal="center" vertical="center" wrapText="1"/>
    </xf>
    <xf numFmtId="0" fontId="4057" fillId="0" borderId="0" xfId="0" applyFont="1" applyAlignment="1">
      <alignment horizontal="center" vertical="center" wrapText="1"/>
    </xf>
    <xf numFmtId="0" fontId="4064" fillId="0" borderId="0" xfId="0" applyFont="1" applyAlignment="1">
      <alignment horizontal="center" vertical="center" wrapText="1"/>
    </xf>
    <xf numFmtId="0" fontId="4071" fillId="0" borderId="0" xfId="0" applyFont="1" applyAlignment="1">
      <alignment horizontal="center" vertical="center" wrapText="1"/>
    </xf>
    <xf numFmtId="0" fontId="4078" fillId="0" borderId="0" xfId="0" applyFont="1" applyAlignment="1">
      <alignment horizontal="center" vertical="center" wrapText="1"/>
    </xf>
    <xf numFmtId="0" fontId="4085" fillId="0" borderId="0" xfId="0" applyFont="1" applyAlignment="1">
      <alignment horizontal="center" vertical="center" wrapText="1"/>
    </xf>
    <xf numFmtId="0" fontId="4092" fillId="0" borderId="0" xfId="0" applyFont="1" applyAlignment="1">
      <alignment horizontal="center" vertical="center" wrapText="1"/>
    </xf>
    <xf numFmtId="0" fontId="4099" fillId="0" borderId="0" xfId="0" applyFont="1" applyAlignment="1">
      <alignment horizontal="center" vertical="center" wrapText="1"/>
    </xf>
    <xf numFmtId="0" fontId="4106" fillId="0" borderId="0" xfId="0" applyFont="1" applyAlignment="1">
      <alignment horizontal="center" vertical="center" wrapText="1"/>
    </xf>
    <xf numFmtId="0" fontId="4113" fillId="0" borderId="0" xfId="0" applyFont="1" applyAlignment="1">
      <alignment horizontal="center" vertical="center" wrapText="1"/>
    </xf>
    <xf numFmtId="0" fontId="4120" fillId="0" borderId="0" xfId="0" applyFont="1" applyAlignment="1">
      <alignment horizontal="center" vertical="center" wrapText="1"/>
    </xf>
    <xf numFmtId="0" fontId="4127" fillId="0" borderId="0" xfId="0" applyFont="1" applyAlignment="1">
      <alignment horizontal="center" vertical="center" wrapText="1"/>
    </xf>
    <xf numFmtId="0" fontId="4134" fillId="0" borderId="0" xfId="0" applyFont="1" applyAlignment="1">
      <alignment horizontal="center" vertical="center" wrapText="1"/>
    </xf>
    <xf numFmtId="0" fontId="4141" fillId="3" borderId="1" xfId="0" applyNumberFormat="1" applyFont="1" applyFill="1" applyBorder="1" applyAlignment="1">
      <alignment horizontal="center" vertical="center" wrapText="1"/>
    </xf>
    <xf numFmtId="0" fontId="4142" fillId="0" borderId="0" xfId="0" applyFont="1" applyAlignment="1">
      <alignment horizontal="center" vertical="center" wrapText="1"/>
    </xf>
    <xf numFmtId="0" fontId="4149" fillId="0" borderId="0" xfId="0" applyFont="1" applyAlignment="1">
      <alignment horizontal="center" vertical="center" wrapText="1"/>
    </xf>
    <xf numFmtId="0" fontId="4156" fillId="0" borderId="0" xfId="0" applyFont="1" applyAlignment="1">
      <alignment horizontal="center" vertical="center" wrapText="1"/>
    </xf>
    <xf numFmtId="0" fontId="4163" fillId="0" borderId="0" xfId="0" applyFont="1" applyAlignment="1">
      <alignment horizontal="center" vertical="center" wrapText="1"/>
    </xf>
    <xf numFmtId="0" fontId="4170" fillId="0" borderId="0" xfId="0" applyFont="1" applyAlignment="1">
      <alignment horizontal="center" vertical="center" wrapText="1"/>
    </xf>
    <xf numFmtId="0" fontId="4177" fillId="0" borderId="0" xfId="0" applyFont="1" applyAlignment="1">
      <alignment horizontal="center" vertical="center" wrapText="1"/>
    </xf>
    <xf numFmtId="0" fontId="4184" fillId="0" borderId="0" xfId="0" applyFont="1" applyAlignment="1">
      <alignment horizontal="center" vertical="center" wrapText="1"/>
    </xf>
    <xf numFmtId="0" fontId="4191" fillId="0" borderId="0" xfId="0" applyFont="1" applyAlignment="1">
      <alignment horizontal="center" vertical="center" wrapText="1"/>
    </xf>
    <xf numFmtId="0" fontId="4198" fillId="0" borderId="0" xfId="0" applyFont="1" applyAlignment="1">
      <alignment horizontal="center" vertical="center" wrapText="1"/>
    </xf>
    <xf numFmtId="0" fontId="4205" fillId="0" borderId="0" xfId="0" applyFont="1" applyAlignment="1">
      <alignment horizontal="center" vertical="center" wrapText="1"/>
    </xf>
    <xf numFmtId="0" fontId="4212" fillId="0" borderId="0" xfId="0" applyFont="1" applyAlignment="1">
      <alignment horizontal="center" vertical="center" wrapText="1"/>
    </xf>
    <xf numFmtId="0" fontId="4219" fillId="3" borderId="1" xfId="0" applyNumberFormat="1" applyFont="1" applyFill="1" applyBorder="1" applyAlignment="1">
      <alignment horizontal="center" vertical="center" wrapText="1"/>
    </xf>
    <xf numFmtId="0" fontId="4220" fillId="0" borderId="0" xfId="0" applyFont="1" applyAlignment="1">
      <alignment horizontal="center" vertical="center" wrapText="1"/>
    </xf>
    <xf numFmtId="0" fontId="4227" fillId="0" borderId="0" xfId="0" applyFont="1" applyAlignment="1">
      <alignment horizontal="center" vertical="center" wrapText="1"/>
    </xf>
    <xf numFmtId="0" fontId="4234" fillId="0" borderId="0" xfId="0" applyFont="1" applyAlignment="1">
      <alignment horizontal="center" vertical="center" wrapText="1"/>
    </xf>
    <xf numFmtId="0" fontId="4241" fillId="0" borderId="0" xfId="0" applyFont="1" applyAlignment="1">
      <alignment horizontal="center" vertical="center" wrapText="1"/>
    </xf>
    <xf numFmtId="0" fontId="4248" fillId="3" borderId="1" xfId="0" applyNumberFormat="1" applyFont="1" applyFill="1" applyBorder="1" applyAlignment="1">
      <alignment horizontal="center" vertical="center" wrapText="1"/>
    </xf>
    <xf numFmtId="0" fontId="4249" fillId="0" borderId="0" xfId="0" applyFont="1" applyAlignment="1">
      <alignment horizontal="center" vertical="center" wrapText="1"/>
    </xf>
    <xf numFmtId="0" fontId="4256" fillId="0" borderId="0" xfId="0" applyFont="1" applyAlignment="1">
      <alignment horizontal="center" vertical="center" wrapText="1"/>
    </xf>
    <xf numFmtId="0" fontId="4263" fillId="0" borderId="0" xfId="0" applyFont="1" applyAlignment="1">
      <alignment horizontal="center" vertical="center" wrapText="1"/>
    </xf>
    <xf numFmtId="0" fontId="4270" fillId="0" borderId="0" xfId="0" applyFont="1" applyAlignment="1">
      <alignment horizontal="center" vertical="center" wrapText="1"/>
    </xf>
    <xf numFmtId="0" fontId="4277" fillId="0" borderId="0" xfId="0" applyFont="1" applyAlignment="1">
      <alignment horizontal="center" vertical="center" wrapText="1"/>
    </xf>
    <xf numFmtId="0" fontId="4284" fillId="0" borderId="0" xfId="0" applyFont="1" applyAlignment="1">
      <alignment horizontal="center" vertical="center" wrapText="1"/>
    </xf>
    <xf numFmtId="0" fontId="4291" fillId="0" borderId="0" xfId="0" applyFont="1" applyAlignment="1">
      <alignment horizontal="center" vertical="center" wrapText="1"/>
    </xf>
    <xf numFmtId="0" fontId="4298" fillId="3" borderId="1" xfId="0" applyNumberFormat="1" applyFont="1" applyFill="1" applyBorder="1" applyAlignment="1">
      <alignment horizontal="center" vertical="center" wrapText="1"/>
    </xf>
    <xf numFmtId="0" fontId="4299" fillId="0" borderId="0" xfId="0" applyFont="1" applyAlignment="1">
      <alignment horizontal="center" vertical="center" wrapText="1"/>
    </xf>
    <xf numFmtId="0" fontId="4306" fillId="0" borderId="0" xfId="0" applyFont="1" applyAlignment="1">
      <alignment horizontal="center" vertical="center" wrapText="1"/>
    </xf>
    <xf numFmtId="0" fontId="4313" fillId="0" borderId="0" xfId="0" applyFont="1" applyAlignment="1">
      <alignment horizontal="center" vertical="center" wrapText="1"/>
    </xf>
    <xf numFmtId="0" fontId="4320" fillId="0" borderId="0" xfId="0" applyFont="1" applyAlignment="1">
      <alignment horizontal="center" vertical="center" wrapText="1"/>
    </xf>
    <xf numFmtId="0" fontId="4327" fillId="0" borderId="0" xfId="0" applyFont="1" applyAlignment="1">
      <alignment horizontal="center" vertical="center" wrapText="1"/>
    </xf>
    <xf numFmtId="0" fontId="4334" fillId="0" borderId="0" xfId="0" applyFont="1" applyAlignment="1">
      <alignment horizontal="center" vertical="center" wrapText="1"/>
    </xf>
    <xf numFmtId="0" fontId="4341" fillId="0" borderId="0" xfId="0" applyFont="1" applyAlignment="1">
      <alignment horizontal="center" vertical="center" wrapText="1"/>
    </xf>
    <xf numFmtId="0" fontId="4348" fillId="0" borderId="0" xfId="0" applyFont="1" applyAlignment="1">
      <alignment horizontal="center" vertical="center" wrapText="1"/>
    </xf>
    <xf numFmtId="0" fontId="4355" fillId="3" borderId="1" xfId="0" applyNumberFormat="1" applyFont="1" applyFill="1" applyBorder="1" applyAlignment="1">
      <alignment horizontal="center" vertical="center" wrapText="1"/>
    </xf>
    <xf numFmtId="0" fontId="4356" fillId="0" borderId="0" xfId="0" applyFont="1" applyAlignment="1">
      <alignment horizontal="center" vertical="center" wrapText="1"/>
    </xf>
    <xf numFmtId="0" fontId="4363" fillId="0" borderId="0" xfId="0" applyFont="1" applyAlignment="1">
      <alignment horizontal="center" vertical="center" wrapText="1"/>
    </xf>
    <xf numFmtId="0" fontId="4370" fillId="0" borderId="0" xfId="0" applyFont="1" applyAlignment="1">
      <alignment horizontal="center" vertical="center" wrapText="1"/>
    </xf>
    <xf numFmtId="0" fontId="4377" fillId="0" borderId="0" xfId="0" applyFont="1" applyAlignment="1">
      <alignment horizontal="center" vertical="center" wrapText="1"/>
    </xf>
    <xf numFmtId="0" fontId="4384" fillId="3" borderId="1" xfId="0" applyNumberFormat="1" applyFont="1" applyFill="1" applyBorder="1" applyAlignment="1">
      <alignment horizontal="center" vertical="center" wrapText="1"/>
    </xf>
    <xf numFmtId="0" fontId="4385" fillId="0" borderId="0" xfId="0" applyFont="1" applyAlignment="1">
      <alignment horizontal="center" vertical="center" wrapText="1"/>
    </xf>
    <xf numFmtId="0" fontId="4392" fillId="0" borderId="0" xfId="0" applyFont="1" applyAlignment="1">
      <alignment horizontal="center" vertical="center" wrapText="1"/>
    </xf>
    <xf numFmtId="0" fontId="4399" fillId="0" borderId="0" xfId="0" applyFont="1" applyAlignment="1">
      <alignment horizontal="center" vertical="center" wrapText="1"/>
    </xf>
    <xf numFmtId="0" fontId="4406" fillId="0" borderId="0" xfId="0" applyFont="1" applyAlignment="1">
      <alignment horizontal="center" vertical="center" wrapText="1"/>
    </xf>
    <xf numFmtId="0" fontId="4413" fillId="0" borderId="0" xfId="0" applyFont="1" applyAlignment="1">
      <alignment horizontal="center" vertical="center" wrapText="1"/>
    </xf>
    <xf numFmtId="0" fontId="4420" fillId="3" borderId="1" xfId="0" applyNumberFormat="1" applyFont="1" applyFill="1" applyBorder="1" applyAlignment="1">
      <alignment horizontal="center" vertical="center" wrapText="1"/>
    </xf>
    <xf numFmtId="0" fontId="4421" fillId="0" borderId="0" xfId="0" applyFont="1" applyAlignment="1">
      <alignment horizontal="center" vertical="center" wrapText="1"/>
    </xf>
    <xf numFmtId="0" fontId="4428" fillId="3" borderId="1" xfId="0" applyNumberFormat="1" applyFont="1" applyFill="1" applyBorder="1" applyAlignment="1">
      <alignment horizontal="center" vertical="center" wrapText="1"/>
    </xf>
    <xf numFmtId="0" fontId="4429" fillId="0" borderId="0" xfId="0" applyFont="1" applyAlignment="1">
      <alignment horizontal="center" vertical="center" wrapText="1"/>
    </xf>
    <xf numFmtId="0" fontId="4436" fillId="0" borderId="0" xfId="0" applyFont="1" applyAlignment="1">
      <alignment horizontal="center" vertical="center" wrapText="1"/>
    </xf>
    <xf numFmtId="0" fontId="4443" fillId="3" borderId="1" xfId="0" applyNumberFormat="1" applyFont="1" applyFill="1" applyBorder="1" applyAlignment="1">
      <alignment horizontal="center" vertical="center" wrapText="1"/>
    </xf>
    <xf numFmtId="0" fontId="4444" fillId="0" borderId="0" xfId="0" applyFont="1" applyAlignment="1">
      <alignment horizontal="center" vertical="center" wrapText="1"/>
    </xf>
    <xf numFmtId="0" fontId="4451" fillId="0" borderId="0" xfId="0" applyFont="1" applyAlignment="1">
      <alignment horizontal="center" vertical="center" wrapText="1"/>
    </xf>
    <xf numFmtId="0" fontId="4458" fillId="0" borderId="0" xfId="0" applyFont="1" applyAlignment="1">
      <alignment horizontal="center" vertical="center" wrapText="1"/>
    </xf>
    <xf numFmtId="0" fontId="4465" fillId="0" borderId="0" xfId="0" applyFont="1" applyAlignment="1">
      <alignment horizontal="center" vertical="center" wrapText="1"/>
    </xf>
    <xf numFmtId="0" fontId="4472" fillId="0" borderId="0" xfId="0" applyFont="1" applyAlignment="1">
      <alignment horizontal="center" vertical="center" wrapText="1"/>
    </xf>
    <xf numFmtId="0" fontId="4479" fillId="3" borderId="1" xfId="0" applyNumberFormat="1" applyFont="1" applyFill="1" applyBorder="1" applyAlignment="1">
      <alignment horizontal="center" vertical="center" wrapText="1"/>
    </xf>
    <xf numFmtId="0" fontId="4480" fillId="0" borderId="0" xfId="0" applyFont="1" applyAlignment="1">
      <alignment horizontal="center" vertical="center" wrapText="1"/>
    </xf>
    <xf numFmtId="0" fontId="4487" fillId="0" borderId="0" xfId="0" applyFont="1" applyAlignment="1">
      <alignment horizontal="center" vertical="center" wrapText="1"/>
    </xf>
    <xf numFmtId="0" fontId="4494" fillId="3" borderId="1" xfId="0" applyNumberFormat="1" applyFont="1" applyFill="1" applyBorder="1" applyAlignment="1">
      <alignment horizontal="center" vertical="center" wrapText="1"/>
    </xf>
    <xf numFmtId="0" fontId="4495" fillId="0" borderId="0" xfId="0" applyFont="1" applyAlignment="1">
      <alignment horizontal="center" vertical="center" wrapText="1"/>
    </xf>
    <xf numFmtId="0" fontId="4502" fillId="0" borderId="0" xfId="0" applyFont="1" applyAlignment="1">
      <alignment horizontal="center" vertical="center" wrapText="1"/>
    </xf>
    <xf numFmtId="0" fontId="4509" fillId="0" borderId="0" xfId="0" applyFont="1" applyAlignment="1">
      <alignment horizontal="center" vertical="center" wrapText="1"/>
    </xf>
    <xf numFmtId="0" fontId="4516" fillId="3" borderId="1" xfId="0" applyNumberFormat="1" applyFont="1" applyFill="1" applyBorder="1" applyAlignment="1">
      <alignment horizontal="center" vertical="center" wrapText="1"/>
    </xf>
    <xf numFmtId="0" fontId="4517" fillId="3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wrapText="1"/>
    </xf>
    <xf numFmtId="4" fontId="9" fillId="0" borderId="0" xfId="0" applyNumberFormat="1" applyFont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 wrapText="1"/>
    </xf>
    <xf numFmtId="4" fontId="16" fillId="0" borderId="0" xfId="0" applyNumberFormat="1" applyFont="1" applyAlignment="1">
      <alignment horizontal="center" vertical="center" wrapText="1"/>
    </xf>
    <xf numFmtId="164" fontId="17" fillId="0" borderId="0" xfId="0" applyNumberFormat="1" applyFont="1" applyAlignment="1">
      <alignment horizontal="center" vertical="center" wrapText="1"/>
    </xf>
    <xf numFmtId="4" fontId="23" fillId="0" borderId="0" xfId="0" applyNumberFormat="1" applyFont="1" applyAlignment="1">
      <alignment horizontal="center" vertical="center" wrapText="1"/>
    </xf>
    <xf numFmtId="164" fontId="24" fillId="0" borderId="0" xfId="0" applyNumberFormat="1" applyFont="1" applyAlignment="1">
      <alignment horizontal="center" vertical="center" wrapText="1"/>
    </xf>
    <xf numFmtId="4" fontId="30" fillId="0" borderId="0" xfId="0" applyNumberFormat="1" applyFont="1" applyAlignment="1">
      <alignment horizontal="center" vertical="center" wrapText="1"/>
    </xf>
    <xf numFmtId="164" fontId="31" fillId="0" borderId="0" xfId="0" applyNumberFormat="1" applyFont="1" applyAlignment="1">
      <alignment horizontal="center" vertical="center" wrapText="1"/>
    </xf>
    <xf numFmtId="4" fontId="37" fillId="0" borderId="0" xfId="0" applyNumberFormat="1" applyFont="1" applyAlignment="1">
      <alignment horizontal="center" vertical="center" wrapText="1"/>
    </xf>
    <xf numFmtId="164" fontId="38" fillId="0" borderId="0" xfId="0" applyNumberFormat="1" applyFont="1" applyAlignment="1">
      <alignment horizontal="center" vertical="center" wrapText="1"/>
    </xf>
    <xf numFmtId="4" fontId="44" fillId="0" borderId="0" xfId="0" applyNumberFormat="1" applyFont="1" applyAlignment="1">
      <alignment horizontal="center" vertical="center" wrapText="1"/>
    </xf>
    <xf numFmtId="164" fontId="45" fillId="0" borderId="0" xfId="0" applyNumberFormat="1" applyFont="1" applyAlignment="1">
      <alignment horizontal="center" vertical="center" wrapText="1"/>
    </xf>
    <xf numFmtId="4" fontId="51" fillId="0" borderId="0" xfId="0" applyNumberFormat="1" applyFont="1" applyAlignment="1">
      <alignment horizontal="center" vertical="center" wrapText="1"/>
    </xf>
    <xf numFmtId="164" fontId="52" fillId="0" borderId="0" xfId="0" applyNumberFormat="1" applyFont="1" applyAlignment="1">
      <alignment horizontal="center" vertical="center" wrapText="1"/>
    </xf>
    <xf numFmtId="4" fontId="58" fillId="0" borderId="0" xfId="0" applyNumberFormat="1" applyFont="1" applyAlignment="1">
      <alignment horizontal="center" vertical="center" wrapText="1"/>
    </xf>
    <xf numFmtId="164" fontId="59" fillId="0" borderId="0" xfId="0" applyNumberFormat="1" applyFont="1" applyAlignment="1">
      <alignment horizontal="center" vertical="center" wrapText="1"/>
    </xf>
    <xf numFmtId="4" fontId="65" fillId="0" borderId="0" xfId="0" applyNumberFormat="1" applyFont="1" applyAlignment="1">
      <alignment horizontal="center" vertical="center" wrapText="1"/>
    </xf>
    <xf numFmtId="164" fontId="66" fillId="0" borderId="0" xfId="0" applyNumberFormat="1" applyFont="1" applyAlignment="1">
      <alignment horizontal="center" vertical="center" wrapText="1"/>
    </xf>
    <xf numFmtId="4" fontId="73" fillId="0" borderId="0" xfId="0" applyNumberFormat="1" applyFont="1" applyAlignment="1">
      <alignment horizontal="center" vertical="center" wrapText="1"/>
    </xf>
    <xf numFmtId="164" fontId="74" fillId="0" borderId="0" xfId="0" applyNumberFormat="1" applyFont="1" applyAlignment="1">
      <alignment horizontal="center" vertical="center" wrapText="1"/>
    </xf>
    <xf numFmtId="4" fontId="80" fillId="0" borderId="0" xfId="0" applyNumberFormat="1" applyFont="1" applyAlignment="1">
      <alignment horizontal="center" vertical="center" wrapText="1"/>
    </xf>
    <xf numFmtId="164" fontId="81" fillId="0" borderId="0" xfId="0" applyNumberFormat="1" applyFont="1" applyAlignment="1">
      <alignment horizontal="center" vertical="center" wrapText="1"/>
    </xf>
    <xf numFmtId="4" fontId="87" fillId="0" borderId="0" xfId="0" applyNumberFormat="1" applyFont="1" applyAlignment="1">
      <alignment horizontal="center" vertical="center" wrapText="1"/>
    </xf>
    <xf numFmtId="164" fontId="88" fillId="0" borderId="0" xfId="0" applyNumberFormat="1" applyFont="1" applyAlignment="1">
      <alignment horizontal="center" vertical="center" wrapText="1"/>
    </xf>
    <xf numFmtId="4" fontId="94" fillId="0" borderId="0" xfId="0" applyNumberFormat="1" applyFont="1" applyAlignment="1">
      <alignment horizontal="center" vertical="center" wrapText="1"/>
    </xf>
    <xf numFmtId="164" fontId="95" fillId="0" borderId="0" xfId="0" applyNumberFormat="1" applyFont="1" applyAlignment="1">
      <alignment horizontal="center" vertical="center" wrapText="1"/>
    </xf>
    <xf numFmtId="4" fontId="101" fillId="0" borderId="0" xfId="0" applyNumberFormat="1" applyFont="1" applyAlignment="1">
      <alignment horizontal="center" vertical="center" wrapText="1"/>
    </xf>
    <xf numFmtId="164" fontId="102" fillId="0" borderId="0" xfId="0" applyNumberFormat="1" applyFont="1" applyAlignment="1">
      <alignment horizontal="center" vertical="center" wrapText="1"/>
    </xf>
    <xf numFmtId="4" fontId="108" fillId="0" borderId="0" xfId="0" applyNumberFormat="1" applyFont="1" applyAlignment="1">
      <alignment horizontal="center" vertical="center" wrapText="1"/>
    </xf>
    <xf numFmtId="164" fontId="109" fillId="0" borderId="0" xfId="0" applyNumberFormat="1" applyFont="1" applyAlignment="1">
      <alignment horizontal="center" vertical="center" wrapText="1"/>
    </xf>
    <xf numFmtId="4" fontId="115" fillId="0" borderId="0" xfId="0" applyNumberFormat="1" applyFont="1" applyAlignment="1">
      <alignment horizontal="center" vertical="center" wrapText="1"/>
    </xf>
    <xf numFmtId="164" fontId="116" fillId="0" borderId="0" xfId="0" applyNumberFormat="1" applyFont="1" applyAlignment="1">
      <alignment horizontal="center" vertical="center" wrapText="1"/>
    </xf>
    <xf numFmtId="4" fontId="123" fillId="0" borderId="0" xfId="0" applyNumberFormat="1" applyFont="1" applyAlignment="1">
      <alignment horizontal="center" vertical="center" wrapText="1"/>
    </xf>
    <xf numFmtId="164" fontId="124" fillId="0" borderId="0" xfId="0" applyNumberFormat="1" applyFont="1" applyAlignment="1">
      <alignment horizontal="center" vertical="center" wrapText="1"/>
    </xf>
    <xf numFmtId="4" fontId="130" fillId="0" borderId="0" xfId="0" applyNumberFormat="1" applyFont="1" applyAlignment="1">
      <alignment horizontal="center" vertical="center" wrapText="1"/>
    </xf>
    <xf numFmtId="164" fontId="131" fillId="0" borderId="0" xfId="0" applyNumberFormat="1" applyFont="1" applyAlignment="1">
      <alignment horizontal="center" vertical="center" wrapText="1"/>
    </xf>
    <xf numFmtId="4" fontId="137" fillId="0" borderId="0" xfId="0" applyNumberFormat="1" applyFont="1" applyAlignment="1">
      <alignment horizontal="center" vertical="center" wrapText="1"/>
    </xf>
    <xf numFmtId="164" fontId="138" fillId="0" borderId="0" xfId="0" applyNumberFormat="1" applyFont="1" applyAlignment="1">
      <alignment horizontal="center" vertical="center" wrapText="1"/>
    </xf>
    <xf numFmtId="4" fontId="145" fillId="0" borderId="0" xfId="0" applyNumberFormat="1" applyFont="1" applyAlignment="1">
      <alignment horizontal="center" vertical="center" wrapText="1"/>
    </xf>
    <xf numFmtId="164" fontId="146" fillId="0" borderId="0" xfId="0" applyNumberFormat="1" applyFont="1" applyAlignment="1">
      <alignment horizontal="center" vertical="center" wrapText="1"/>
    </xf>
    <xf numFmtId="4" fontId="152" fillId="0" borderId="0" xfId="0" applyNumberFormat="1" applyFont="1" applyAlignment="1">
      <alignment horizontal="center" vertical="center" wrapText="1"/>
    </xf>
    <xf numFmtId="164" fontId="153" fillId="0" borderId="0" xfId="0" applyNumberFormat="1" applyFont="1" applyAlignment="1">
      <alignment horizontal="center" vertical="center" wrapText="1"/>
    </xf>
    <xf numFmtId="4" fontId="159" fillId="0" borderId="0" xfId="0" applyNumberFormat="1" applyFont="1" applyAlignment="1">
      <alignment horizontal="center" vertical="center" wrapText="1"/>
    </xf>
    <xf numFmtId="164" fontId="160" fillId="0" borderId="0" xfId="0" applyNumberFormat="1" applyFont="1" applyAlignment="1">
      <alignment horizontal="center" vertical="center" wrapText="1"/>
    </xf>
    <xf numFmtId="4" fontId="166" fillId="0" borderId="0" xfId="0" applyNumberFormat="1" applyFont="1" applyAlignment="1">
      <alignment horizontal="center" vertical="center" wrapText="1"/>
    </xf>
    <xf numFmtId="164" fontId="167" fillId="0" borderId="0" xfId="0" applyNumberFormat="1" applyFont="1" applyAlignment="1">
      <alignment horizontal="center" vertical="center" wrapText="1"/>
    </xf>
    <xf numFmtId="4" fontId="173" fillId="0" borderId="0" xfId="0" applyNumberFormat="1" applyFont="1" applyAlignment="1">
      <alignment horizontal="center" vertical="center" wrapText="1"/>
    </xf>
    <xf numFmtId="164" fontId="174" fillId="0" borderId="0" xfId="0" applyNumberFormat="1" applyFont="1" applyAlignment="1">
      <alignment horizontal="center" vertical="center" wrapText="1"/>
    </xf>
    <xf numFmtId="4" fontId="180" fillId="0" borderId="0" xfId="0" applyNumberFormat="1" applyFont="1" applyAlignment="1">
      <alignment horizontal="center" vertical="center" wrapText="1"/>
    </xf>
    <xf numFmtId="164" fontId="181" fillId="0" borderId="0" xfId="0" applyNumberFormat="1" applyFont="1" applyAlignment="1">
      <alignment horizontal="center" vertical="center" wrapText="1"/>
    </xf>
    <xf numFmtId="4" fontId="187" fillId="0" borderId="0" xfId="0" applyNumberFormat="1" applyFont="1" applyAlignment="1">
      <alignment horizontal="center" vertical="center" wrapText="1"/>
    </xf>
    <xf numFmtId="164" fontId="188" fillId="0" borderId="0" xfId="0" applyNumberFormat="1" applyFont="1" applyAlignment="1">
      <alignment horizontal="center" vertical="center" wrapText="1"/>
    </xf>
    <xf numFmtId="4" fontId="195" fillId="0" borderId="0" xfId="0" applyNumberFormat="1" applyFont="1" applyAlignment="1">
      <alignment horizontal="center" vertical="center" wrapText="1"/>
    </xf>
    <xf numFmtId="164" fontId="196" fillId="0" borderId="0" xfId="0" applyNumberFormat="1" applyFont="1" applyAlignment="1">
      <alignment horizontal="center" vertical="center" wrapText="1"/>
    </xf>
    <xf numFmtId="4" fontId="202" fillId="0" borderId="0" xfId="0" applyNumberFormat="1" applyFont="1" applyAlignment="1">
      <alignment horizontal="center" vertical="center" wrapText="1"/>
    </xf>
    <xf numFmtId="164" fontId="203" fillId="0" borderId="0" xfId="0" applyNumberFormat="1" applyFont="1" applyAlignment="1">
      <alignment horizontal="center" vertical="center" wrapText="1"/>
    </xf>
    <xf numFmtId="4" fontId="209" fillId="0" borderId="0" xfId="0" applyNumberFormat="1" applyFont="1" applyAlignment="1">
      <alignment horizontal="center" vertical="center" wrapText="1"/>
    </xf>
    <xf numFmtId="164" fontId="210" fillId="0" borderId="0" xfId="0" applyNumberFormat="1" applyFont="1" applyAlignment="1">
      <alignment horizontal="center" vertical="center" wrapText="1"/>
    </xf>
    <xf numFmtId="4" fontId="216" fillId="0" borderId="0" xfId="0" applyNumberFormat="1" applyFont="1" applyAlignment="1">
      <alignment horizontal="center" vertical="center" wrapText="1"/>
    </xf>
    <xf numFmtId="164" fontId="217" fillId="0" borderId="0" xfId="0" applyNumberFormat="1" applyFont="1" applyAlignment="1">
      <alignment horizontal="center" vertical="center" wrapText="1"/>
    </xf>
    <xf numFmtId="4" fontId="223" fillId="0" borderId="0" xfId="0" applyNumberFormat="1" applyFont="1" applyAlignment="1">
      <alignment horizontal="center" vertical="center" wrapText="1"/>
    </xf>
    <xf numFmtId="164" fontId="224" fillId="0" borderId="0" xfId="0" applyNumberFormat="1" applyFont="1" applyAlignment="1">
      <alignment horizontal="center" vertical="center" wrapText="1"/>
    </xf>
    <xf numFmtId="4" fontId="230" fillId="0" borderId="0" xfId="0" applyNumberFormat="1" applyFont="1" applyAlignment="1">
      <alignment horizontal="center" vertical="center" wrapText="1"/>
    </xf>
    <xf numFmtId="164" fontId="231" fillId="0" borderId="0" xfId="0" applyNumberFormat="1" applyFont="1" applyAlignment="1">
      <alignment horizontal="center" vertical="center" wrapText="1"/>
    </xf>
    <xf numFmtId="4" fontId="237" fillId="0" borderId="0" xfId="0" applyNumberFormat="1" applyFont="1" applyAlignment="1">
      <alignment horizontal="center" vertical="center" wrapText="1"/>
    </xf>
    <xf numFmtId="164" fontId="238" fillId="0" borderId="0" xfId="0" applyNumberFormat="1" applyFont="1" applyAlignment="1">
      <alignment horizontal="center" vertical="center" wrapText="1"/>
    </xf>
    <xf numFmtId="4" fontId="244" fillId="0" borderId="0" xfId="0" applyNumberFormat="1" applyFont="1" applyAlignment="1">
      <alignment horizontal="center" vertical="center" wrapText="1"/>
    </xf>
    <xf numFmtId="164" fontId="245" fillId="0" borderId="0" xfId="0" applyNumberFormat="1" applyFont="1" applyAlignment="1">
      <alignment horizontal="center" vertical="center" wrapText="1"/>
    </xf>
    <xf numFmtId="4" fontId="251" fillId="0" borderId="0" xfId="0" applyNumberFormat="1" applyFont="1" applyAlignment="1">
      <alignment horizontal="center" vertical="center" wrapText="1"/>
    </xf>
    <xf numFmtId="164" fontId="252" fillId="0" borderId="0" xfId="0" applyNumberFormat="1" applyFont="1" applyAlignment="1">
      <alignment horizontal="center" vertical="center" wrapText="1"/>
    </xf>
    <xf numFmtId="4" fontId="258" fillId="0" borderId="0" xfId="0" applyNumberFormat="1" applyFont="1" applyAlignment="1">
      <alignment horizontal="center" vertical="center" wrapText="1"/>
    </xf>
    <xf numFmtId="164" fontId="259" fillId="0" borderId="0" xfId="0" applyNumberFormat="1" applyFont="1" applyAlignment="1">
      <alignment horizontal="center" vertical="center" wrapText="1"/>
    </xf>
    <xf numFmtId="4" fontId="266" fillId="0" borderId="0" xfId="0" applyNumberFormat="1" applyFont="1" applyAlignment="1">
      <alignment horizontal="center" vertical="center" wrapText="1"/>
    </xf>
    <xf numFmtId="164" fontId="267" fillId="0" borderId="0" xfId="0" applyNumberFormat="1" applyFont="1" applyAlignment="1">
      <alignment horizontal="center" vertical="center" wrapText="1"/>
    </xf>
    <xf numFmtId="4" fontId="273" fillId="0" borderId="0" xfId="0" applyNumberFormat="1" applyFont="1" applyAlignment="1">
      <alignment horizontal="center" vertical="center" wrapText="1"/>
    </xf>
    <xf numFmtId="164" fontId="274" fillId="0" borderId="0" xfId="0" applyNumberFormat="1" applyFont="1" applyAlignment="1">
      <alignment horizontal="center" vertical="center" wrapText="1"/>
    </xf>
    <xf numFmtId="4" fontId="280" fillId="0" borderId="0" xfId="0" applyNumberFormat="1" applyFont="1" applyAlignment="1">
      <alignment horizontal="center" vertical="center" wrapText="1"/>
    </xf>
    <xf numFmtId="164" fontId="281" fillId="0" borderId="0" xfId="0" applyNumberFormat="1" applyFont="1" applyAlignment="1">
      <alignment horizontal="center" vertical="center" wrapText="1"/>
    </xf>
    <xf numFmtId="4" fontId="287" fillId="0" borderId="0" xfId="0" applyNumberFormat="1" applyFont="1" applyAlignment="1">
      <alignment horizontal="center" vertical="center" wrapText="1"/>
    </xf>
    <xf numFmtId="164" fontId="288" fillId="0" borderId="0" xfId="0" applyNumberFormat="1" applyFont="1" applyAlignment="1">
      <alignment horizontal="center" vertical="center" wrapText="1"/>
    </xf>
    <xf numFmtId="4" fontId="294" fillId="0" borderId="0" xfId="0" applyNumberFormat="1" applyFont="1" applyAlignment="1">
      <alignment horizontal="center" vertical="center" wrapText="1"/>
    </xf>
    <xf numFmtId="164" fontId="295" fillId="0" borderId="0" xfId="0" applyNumberFormat="1" applyFont="1" applyAlignment="1">
      <alignment horizontal="center" vertical="center" wrapText="1"/>
    </xf>
    <xf numFmtId="4" fontId="301" fillId="0" borderId="0" xfId="0" applyNumberFormat="1" applyFont="1" applyAlignment="1">
      <alignment horizontal="center" vertical="center" wrapText="1"/>
    </xf>
    <xf numFmtId="164" fontId="302" fillId="0" borderId="0" xfId="0" applyNumberFormat="1" applyFont="1" applyAlignment="1">
      <alignment horizontal="center" vertical="center" wrapText="1"/>
    </xf>
    <xf numFmtId="4" fontId="308" fillId="0" borderId="0" xfId="0" applyNumberFormat="1" applyFont="1" applyAlignment="1">
      <alignment horizontal="center" vertical="center" wrapText="1"/>
    </xf>
    <xf numFmtId="164" fontId="309" fillId="0" borderId="0" xfId="0" applyNumberFormat="1" applyFont="1" applyAlignment="1">
      <alignment horizontal="center" vertical="center" wrapText="1"/>
    </xf>
    <xf numFmtId="4" fontId="315" fillId="0" borderId="0" xfId="0" applyNumberFormat="1" applyFont="1" applyAlignment="1">
      <alignment horizontal="center" vertical="center" wrapText="1"/>
    </xf>
    <xf numFmtId="164" fontId="316" fillId="0" borderId="0" xfId="0" applyNumberFormat="1" applyFont="1" applyAlignment="1">
      <alignment horizontal="center" vertical="center" wrapText="1"/>
    </xf>
    <xf numFmtId="4" fontId="322" fillId="0" borderId="0" xfId="0" applyNumberFormat="1" applyFont="1" applyAlignment="1">
      <alignment horizontal="center" vertical="center" wrapText="1"/>
    </xf>
    <xf numFmtId="164" fontId="323" fillId="0" borderId="0" xfId="0" applyNumberFormat="1" applyFont="1" applyAlignment="1">
      <alignment horizontal="center" vertical="center" wrapText="1"/>
    </xf>
    <xf numFmtId="4" fontId="329" fillId="0" borderId="0" xfId="0" applyNumberFormat="1" applyFont="1" applyAlignment="1">
      <alignment horizontal="center" vertical="center" wrapText="1"/>
    </xf>
    <xf numFmtId="164" fontId="330" fillId="0" borderId="0" xfId="0" applyNumberFormat="1" applyFont="1" applyAlignment="1">
      <alignment horizontal="center" vertical="center" wrapText="1"/>
    </xf>
    <xf numFmtId="4" fontId="337" fillId="0" borderId="0" xfId="0" applyNumberFormat="1" applyFont="1" applyAlignment="1">
      <alignment horizontal="center" vertical="center" wrapText="1"/>
    </xf>
    <xf numFmtId="164" fontId="338" fillId="0" borderId="0" xfId="0" applyNumberFormat="1" applyFont="1" applyAlignment="1">
      <alignment horizontal="center" vertical="center" wrapText="1"/>
    </xf>
    <xf numFmtId="4" fontId="344" fillId="0" borderId="0" xfId="0" applyNumberFormat="1" applyFont="1" applyAlignment="1">
      <alignment horizontal="center" vertical="center" wrapText="1"/>
    </xf>
    <xf numFmtId="164" fontId="345" fillId="0" borderId="0" xfId="0" applyNumberFormat="1" applyFont="1" applyAlignment="1">
      <alignment horizontal="center" vertical="center" wrapText="1"/>
    </xf>
    <xf numFmtId="4" fontId="351" fillId="0" borderId="0" xfId="0" applyNumberFormat="1" applyFont="1" applyAlignment="1">
      <alignment horizontal="center" vertical="center" wrapText="1"/>
    </xf>
    <xf numFmtId="164" fontId="352" fillId="0" borderId="0" xfId="0" applyNumberFormat="1" applyFont="1" applyAlignment="1">
      <alignment horizontal="center" vertical="center" wrapText="1"/>
    </xf>
    <xf numFmtId="4" fontId="358" fillId="0" borderId="0" xfId="0" applyNumberFormat="1" applyFont="1" applyAlignment="1">
      <alignment horizontal="center" vertical="center" wrapText="1"/>
    </xf>
    <xf numFmtId="164" fontId="359" fillId="0" borderId="0" xfId="0" applyNumberFormat="1" applyFont="1" applyAlignment="1">
      <alignment horizontal="center" vertical="center" wrapText="1"/>
    </xf>
    <xf numFmtId="4" fontId="365" fillId="0" borderId="0" xfId="0" applyNumberFormat="1" applyFont="1" applyAlignment="1">
      <alignment horizontal="center" vertical="center" wrapText="1"/>
    </xf>
    <xf numFmtId="164" fontId="366" fillId="0" borderId="0" xfId="0" applyNumberFormat="1" applyFont="1" applyAlignment="1">
      <alignment horizontal="center" vertical="center" wrapText="1"/>
    </xf>
    <xf numFmtId="4" fontId="372" fillId="0" borderId="0" xfId="0" applyNumberFormat="1" applyFont="1" applyAlignment="1">
      <alignment horizontal="center" vertical="center" wrapText="1"/>
    </xf>
    <xf numFmtId="164" fontId="373" fillId="0" borderId="0" xfId="0" applyNumberFormat="1" applyFont="1" applyAlignment="1">
      <alignment horizontal="center" vertical="center" wrapText="1"/>
    </xf>
    <xf numFmtId="4" fontId="380" fillId="0" borderId="0" xfId="0" applyNumberFormat="1" applyFont="1" applyAlignment="1">
      <alignment horizontal="center" vertical="center" wrapText="1"/>
    </xf>
    <xf numFmtId="164" fontId="381" fillId="0" borderId="0" xfId="0" applyNumberFormat="1" applyFont="1" applyAlignment="1">
      <alignment horizontal="center" vertical="center" wrapText="1"/>
    </xf>
    <xf numFmtId="4" fontId="387" fillId="0" borderId="0" xfId="0" applyNumberFormat="1" applyFont="1" applyAlignment="1">
      <alignment horizontal="center" vertical="center" wrapText="1"/>
    </xf>
    <xf numFmtId="164" fontId="388" fillId="0" borderId="0" xfId="0" applyNumberFormat="1" applyFont="1" applyAlignment="1">
      <alignment horizontal="center" vertical="center" wrapText="1"/>
    </xf>
    <xf numFmtId="4" fontId="394" fillId="0" borderId="0" xfId="0" applyNumberFormat="1" applyFont="1" applyAlignment="1">
      <alignment horizontal="center" vertical="center" wrapText="1"/>
    </xf>
    <xf numFmtId="164" fontId="395" fillId="0" borderId="0" xfId="0" applyNumberFormat="1" applyFont="1" applyAlignment="1">
      <alignment horizontal="center" vertical="center" wrapText="1"/>
    </xf>
    <xf numFmtId="4" fontId="401" fillId="0" borderId="0" xfId="0" applyNumberFormat="1" applyFont="1" applyAlignment="1">
      <alignment horizontal="center" vertical="center" wrapText="1"/>
    </xf>
    <xf numFmtId="164" fontId="402" fillId="0" borderId="0" xfId="0" applyNumberFormat="1" applyFont="1" applyAlignment="1">
      <alignment horizontal="center" vertical="center" wrapText="1"/>
    </xf>
    <xf numFmtId="4" fontId="408" fillId="0" borderId="0" xfId="0" applyNumberFormat="1" applyFont="1" applyAlignment="1">
      <alignment horizontal="center" vertical="center" wrapText="1"/>
    </xf>
    <xf numFmtId="164" fontId="409" fillId="0" borderId="0" xfId="0" applyNumberFormat="1" applyFont="1" applyAlignment="1">
      <alignment horizontal="center" vertical="center" wrapText="1"/>
    </xf>
    <xf numFmtId="4" fontId="415" fillId="0" borderId="0" xfId="0" applyNumberFormat="1" applyFont="1" applyAlignment="1">
      <alignment horizontal="center" vertical="center" wrapText="1"/>
    </xf>
    <xf numFmtId="164" fontId="416" fillId="0" borderId="0" xfId="0" applyNumberFormat="1" applyFont="1" applyAlignment="1">
      <alignment horizontal="center" vertical="center" wrapText="1"/>
    </xf>
    <xf numFmtId="4" fontId="422" fillId="0" borderId="0" xfId="0" applyNumberFormat="1" applyFont="1" applyAlignment="1">
      <alignment horizontal="center" vertical="center" wrapText="1"/>
    </xf>
    <xf numFmtId="164" fontId="423" fillId="0" borderId="0" xfId="0" applyNumberFormat="1" applyFont="1" applyAlignment="1">
      <alignment horizontal="center" vertical="center" wrapText="1"/>
    </xf>
    <xf numFmtId="4" fontId="430" fillId="0" borderId="0" xfId="0" applyNumberFormat="1" applyFont="1" applyAlignment="1">
      <alignment horizontal="center" vertical="center" wrapText="1"/>
    </xf>
    <xf numFmtId="164" fontId="431" fillId="0" borderId="0" xfId="0" applyNumberFormat="1" applyFont="1" applyAlignment="1">
      <alignment horizontal="center" vertical="center" wrapText="1"/>
    </xf>
    <xf numFmtId="4" fontId="437" fillId="0" borderId="0" xfId="0" applyNumberFormat="1" applyFont="1" applyAlignment="1">
      <alignment horizontal="center" vertical="center" wrapText="1"/>
    </xf>
    <xf numFmtId="164" fontId="438" fillId="0" borderId="0" xfId="0" applyNumberFormat="1" applyFont="1" applyAlignment="1">
      <alignment horizontal="center" vertical="center" wrapText="1"/>
    </xf>
    <xf numFmtId="4" fontId="444" fillId="0" borderId="0" xfId="0" applyNumberFormat="1" applyFont="1" applyAlignment="1">
      <alignment horizontal="center" vertical="center" wrapText="1"/>
    </xf>
    <xf numFmtId="164" fontId="445" fillId="0" borderId="0" xfId="0" applyNumberFormat="1" applyFont="1" applyAlignment="1">
      <alignment horizontal="center" vertical="center" wrapText="1"/>
    </xf>
    <xf numFmtId="4" fontId="451" fillId="0" borderId="0" xfId="0" applyNumberFormat="1" applyFont="1" applyAlignment="1">
      <alignment horizontal="center" vertical="center" wrapText="1"/>
    </xf>
    <xf numFmtId="164" fontId="452" fillId="0" borderId="0" xfId="0" applyNumberFormat="1" applyFont="1" applyAlignment="1">
      <alignment horizontal="center" vertical="center" wrapText="1"/>
    </xf>
    <xf numFmtId="4" fontId="458" fillId="0" borderId="0" xfId="0" applyNumberFormat="1" applyFont="1" applyAlignment="1">
      <alignment horizontal="center" vertical="center" wrapText="1"/>
    </xf>
    <xf numFmtId="164" fontId="459" fillId="0" borderId="0" xfId="0" applyNumberFormat="1" applyFont="1" applyAlignment="1">
      <alignment horizontal="center" vertical="center" wrapText="1"/>
    </xf>
    <xf numFmtId="4" fontId="465" fillId="0" borderId="0" xfId="0" applyNumberFormat="1" applyFont="1" applyAlignment="1">
      <alignment horizontal="center" vertical="center" wrapText="1"/>
    </xf>
    <xf numFmtId="164" fontId="466" fillId="0" borderId="0" xfId="0" applyNumberFormat="1" applyFont="1" applyAlignment="1">
      <alignment horizontal="center" vertical="center" wrapText="1"/>
    </xf>
    <xf numFmtId="4" fontId="472" fillId="0" borderId="0" xfId="0" applyNumberFormat="1" applyFont="1" applyAlignment="1">
      <alignment horizontal="center" vertical="center" wrapText="1"/>
    </xf>
    <xf numFmtId="164" fontId="473" fillId="0" borderId="0" xfId="0" applyNumberFormat="1" applyFont="1" applyAlignment="1">
      <alignment horizontal="center" vertical="center" wrapText="1"/>
    </xf>
    <xf numFmtId="4" fontId="480" fillId="0" borderId="0" xfId="0" applyNumberFormat="1" applyFont="1" applyAlignment="1">
      <alignment horizontal="center" vertical="center" wrapText="1"/>
    </xf>
    <xf numFmtId="164" fontId="481" fillId="0" borderId="0" xfId="0" applyNumberFormat="1" applyFont="1" applyAlignment="1">
      <alignment horizontal="center" vertical="center" wrapText="1"/>
    </xf>
    <xf numFmtId="4" fontId="487" fillId="0" borderId="0" xfId="0" applyNumberFormat="1" applyFont="1" applyAlignment="1">
      <alignment horizontal="center" vertical="center" wrapText="1"/>
    </xf>
    <xf numFmtId="164" fontId="488" fillId="0" borderId="0" xfId="0" applyNumberFormat="1" applyFont="1" applyAlignment="1">
      <alignment horizontal="center" vertical="center" wrapText="1"/>
    </xf>
    <xf numFmtId="4" fontId="494" fillId="0" borderId="0" xfId="0" applyNumberFormat="1" applyFont="1" applyAlignment="1">
      <alignment horizontal="center" vertical="center" wrapText="1"/>
    </xf>
    <xf numFmtId="164" fontId="495" fillId="0" borderId="0" xfId="0" applyNumberFormat="1" applyFont="1" applyAlignment="1">
      <alignment horizontal="center" vertical="center" wrapText="1"/>
    </xf>
    <xf numFmtId="4" fontId="501" fillId="0" borderId="0" xfId="0" applyNumberFormat="1" applyFont="1" applyAlignment="1">
      <alignment horizontal="center" vertical="center" wrapText="1"/>
    </xf>
    <xf numFmtId="164" fontId="502" fillId="0" borderId="0" xfId="0" applyNumberFormat="1" applyFont="1" applyAlignment="1">
      <alignment horizontal="center" vertical="center" wrapText="1"/>
    </xf>
    <xf numFmtId="4" fontId="509" fillId="0" borderId="0" xfId="0" applyNumberFormat="1" applyFont="1" applyAlignment="1">
      <alignment horizontal="center" vertical="center" wrapText="1"/>
    </xf>
    <xf numFmtId="164" fontId="510" fillId="0" borderId="0" xfId="0" applyNumberFormat="1" applyFont="1" applyAlignment="1">
      <alignment horizontal="center" vertical="center" wrapText="1"/>
    </xf>
    <xf numFmtId="4" fontId="516" fillId="0" borderId="0" xfId="0" applyNumberFormat="1" applyFont="1" applyAlignment="1">
      <alignment horizontal="center" vertical="center" wrapText="1"/>
    </xf>
    <xf numFmtId="164" fontId="517" fillId="0" borderId="0" xfId="0" applyNumberFormat="1" applyFont="1" applyAlignment="1">
      <alignment horizontal="center" vertical="center" wrapText="1"/>
    </xf>
    <xf numFmtId="4" fontId="523" fillId="0" borderId="0" xfId="0" applyNumberFormat="1" applyFont="1" applyAlignment="1">
      <alignment horizontal="center" vertical="center" wrapText="1"/>
    </xf>
    <xf numFmtId="164" fontId="524" fillId="0" borderId="0" xfId="0" applyNumberFormat="1" applyFont="1" applyAlignment="1">
      <alignment horizontal="center" vertical="center" wrapText="1"/>
    </xf>
    <xf numFmtId="4" fontId="530" fillId="0" borderId="0" xfId="0" applyNumberFormat="1" applyFont="1" applyAlignment="1">
      <alignment horizontal="center" vertical="center" wrapText="1"/>
    </xf>
    <xf numFmtId="164" fontId="531" fillId="0" borderId="0" xfId="0" applyNumberFormat="1" applyFont="1" applyAlignment="1">
      <alignment horizontal="center" vertical="center" wrapText="1"/>
    </xf>
    <xf numFmtId="4" fontId="538" fillId="0" borderId="0" xfId="0" applyNumberFormat="1" applyFont="1" applyAlignment="1">
      <alignment horizontal="center" vertical="center" wrapText="1"/>
    </xf>
    <xf numFmtId="164" fontId="539" fillId="0" borderId="0" xfId="0" applyNumberFormat="1" applyFont="1" applyAlignment="1">
      <alignment horizontal="center" vertical="center" wrapText="1"/>
    </xf>
    <xf numFmtId="4" fontId="546" fillId="0" borderId="0" xfId="0" applyNumberFormat="1" applyFont="1" applyAlignment="1">
      <alignment horizontal="center" vertical="center" wrapText="1"/>
    </xf>
    <xf numFmtId="164" fontId="547" fillId="0" borderId="0" xfId="0" applyNumberFormat="1" applyFont="1" applyAlignment="1">
      <alignment horizontal="center" vertical="center" wrapText="1"/>
    </xf>
    <xf numFmtId="4" fontId="553" fillId="0" borderId="0" xfId="0" applyNumberFormat="1" applyFont="1" applyAlignment="1">
      <alignment horizontal="center" vertical="center" wrapText="1"/>
    </xf>
    <xf numFmtId="164" fontId="554" fillId="0" borderId="0" xfId="0" applyNumberFormat="1" applyFont="1" applyAlignment="1">
      <alignment horizontal="center" vertical="center" wrapText="1"/>
    </xf>
    <xf numFmtId="4" fontId="560" fillId="0" borderId="0" xfId="0" applyNumberFormat="1" applyFont="1" applyAlignment="1">
      <alignment horizontal="center" vertical="center" wrapText="1"/>
    </xf>
    <xf numFmtId="164" fontId="561" fillId="0" borderId="0" xfId="0" applyNumberFormat="1" applyFont="1" applyAlignment="1">
      <alignment horizontal="center" vertical="center" wrapText="1"/>
    </xf>
    <xf numFmtId="4" fontId="567" fillId="0" borderId="0" xfId="0" applyNumberFormat="1" applyFont="1" applyAlignment="1">
      <alignment horizontal="center" vertical="center" wrapText="1"/>
    </xf>
    <xf numFmtId="164" fontId="568" fillId="0" borderId="0" xfId="0" applyNumberFormat="1" applyFont="1" applyAlignment="1">
      <alignment horizontal="center" vertical="center" wrapText="1"/>
    </xf>
    <xf numFmtId="4" fontId="574" fillId="0" borderId="0" xfId="0" applyNumberFormat="1" applyFont="1" applyAlignment="1">
      <alignment horizontal="center" vertical="center" wrapText="1"/>
    </xf>
    <xf numFmtId="164" fontId="575" fillId="0" borderId="0" xfId="0" applyNumberFormat="1" applyFont="1" applyAlignment="1">
      <alignment horizontal="center" vertical="center" wrapText="1"/>
    </xf>
    <xf numFmtId="4" fontId="582" fillId="0" borderId="0" xfId="0" applyNumberFormat="1" applyFont="1" applyAlignment="1">
      <alignment horizontal="center" vertical="center" wrapText="1"/>
    </xf>
    <xf numFmtId="164" fontId="583" fillId="0" borderId="0" xfId="0" applyNumberFormat="1" applyFont="1" applyAlignment="1">
      <alignment horizontal="center" vertical="center" wrapText="1"/>
    </xf>
    <xf numFmtId="4" fontId="589" fillId="0" borderId="0" xfId="0" applyNumberFormat="1" applyFont="1" applyAlignment="1">
      <alignment horizontal="center" vertical="center" wrapText="1"/>
    </xf>
    <xf numFmtId="164" fontId="590" fillId="0" borderId="0" xfId="0" applyNumberFormat="1" applyFont="1" applyAlignment="1">
      <alignment horizontal="center" vertical="center" wrapText="1"/>
    </xf>
    <xf numFmtId="4" fontId="596" fillId="0" borderId="0" xfId="0" applyNumberFormat="1" applyFont="1" applyAlignment="1">
      <alignment horizontal="center" vertical="center" wrapText="1"/>
    </xf>
    <xf numFmtId="164" fontId="597" fillId="0" borderId="0" xfId="0" applyNumberFormat="1" applyFont="1" applyAlignment="1">
      <alignment horizontal="center" vertical="center" wrapText="1"/>
    </xf>
    <xf numFmtId="4" fontId="603" fillId="0" borderId="0" xfId="0" applyNumberFormat="1" applyFont="1" applyAlignment="1">
      <alignment horizontal="center" vertical="center" wrapText="1"/>
    </xf>
    <xf numFmtId="164" fontId="604" fillId="0" borderId="0" xfId="0" applyNumberFormat="1" applyFont="1" applyAlignment="1">
      <alignment horizontal="center" vertical="center" wrapText="1"/>
    </xf>
    <xf numFmtId="4" fontId="611" fillId="0" borderId="0" xfId="0" applyNumberFormat="1" applyFont="1" applyAlignment="1">
      <alignment horizontal="center" vertical="center" wrapText="1"/>
    </xf>
    <xf numFmtId="164" fontId="612" fillId="0" borderId="0" xfId="0" applyNumberFormat="1" applyFont="1" applyAlignment="1">
      <alignment horizontal="center" vertical="center" wrapText="1"/>
    </xf>
    <xf numFmtId="4" fontId="618" fillId="0" borderId="0" xfId="0" applyNumberFormat="1" applyFont="1" applyAlignment="1">
      <alignment horizontal="center" vertical="center" wrapText="1"/>
    </xf>
    <xf numFmtId="164" fontId="619" fillId="0" borderId="0" xfId="0" applyNumberFormat="1" applyFont="1" applyAlignment="1">
      <alignment horizontal="center" vertical="center" wrapText="1"/>
    </xf>
    <xf numFmtId="4" fontId="625" fillId="0" borderId="0" xfId="0" applyNumberFormat="1" applyFont="1" applyAlignment="1">
      <alignment horizontal="center" vertical="center" wrapText="1"/>
    </xf>
    <xf numFmtId="164" fontId="626" fillId="0" borderId="0" xfId="0" applyNumberFormat="1" applyFont="1" applyAlignment="1">
      <alignment horizontal="center" vertical="center" wrapText="1"/>
    </xf>
    <xf numFmtId="4" fontId="633" fillId="0" borderId="0" xfId="0" applyNumberFormat="1" applyFont="1" applyAlignment="1">
      <alignment horizontal="center" vertical="center" wrapText="1"/>
    </xf>
    <xf numFmtId="164" fontId="634" fillId="0" borderId="0" xfId="0" applyNumberFormat="1" applyFont="1" applyAlignment="1">
      <alignment horizontal="center" vertical="center" wrapText="1"/>
    </xf>
    <xf numFmtId="4" fontId="640" fillId="0" borderId="0" xfId="0" applyNumberFormat="1" applyFont="1" applyAlignment="1">
      <alignment horizontal="center" vertical="center" wrapText="1"/>
    </xf>
    <xf numFmtId="164" fontId="641" fillId="0" borderId="0" xfId="0" applyNumberFormat="1" applyFont="1" applyAlignment="1">
      <alignment horizontal="center" vertical="center" wrapText="1"/>
    </xf>
    <xf numFmtId="4" fontId="647" fillId="0" borderId="0" xfId="0" applyNumberFormat="1" applyFont="1" applyAlignment="1">
      <alignment horizontal="center" vertical="center" wrapText="1"/>
    </xf>
    <xf numFmtId="164" fontId="648" fillId="0" borderId="0" xfId="0" applyNumberFormat="1" applyFont="1" applyAlignment="1">
      <alignment horizontal="center" vertical="center" wrapText="1"/>
    </xf>
    <xf numFmtId="4" fontId="654" fillId="0" borderId="0" xfId="0" applyNumberFormat="1" applyFont="1" applyAlignment="1">
      <alignment horizontal="center" vertical="center" wrapText="1"/>
    </xf>
    <xf numFmtId="164" fontId="655" fillId="0" borderId="0" xfId="0" applyNumberFormat="1" applyFont="1" applyAlignment="1">
      <alignment horizontal="center" vertical="center" wrapText="1"/>
    </xf>
    <xf numFmtId="4" fontId="661" fillId="0" borderId="0" xfId="0" applyNumberFormat="1" applyFont="1" applyAlignment="1">
      <alignment horizontal="center" vertical="center" wrapText="1"/>
    </xf>
    <xf numFmtId="164" fontId="662" fillId="0" borderId="0" xfId="0" applyNumberFormat="1" applyFont="1" applyAlignment="1">
      <alignment horizontal="center" vertical="center" wrapText="1"/>
    </xf>
    <xf numFmtId="4" fontId="668" fillId="0" borderId="0" xfId="0" applyNumberFormat="1" applyFont="1" applyAlignment="1">
      <alignment horizontal="center" vertical="center" wrapText="1"/>
    </xf>
    <xf numFmtId="164" fontId="669" fillId="0" borderId="0" xfId="0" applyNumberFormat="1" applyFont="1" applyAlignment="1">
      <alignment horizontal="center" vertical="center" wrapText="1"/>
    </xf>
    <xf numFmtId="4" fontId="676" fillId="0" borderId="0" xfId="0" applyNumberFormat="1" applyFont="1" applyAlignment="1">
      <alignment horizontal="center" vertical="center" wrapText="1"/>
    </xf>
    <xf numFmtId="164" fontId="677" fillId="0" borderId="0" xfId="0" applyNumberFormat="1" applyFont="1" applyAlignment="1">
      <alignment horizontal="center" vertical="center" wrapText="1"/>
    </xf>
    <xf numFmtId="4" fontId="683" fillId="0" borderId="0" xfId="0" applyNumberFormat="1" applyFont="1" applyAlignment="1">
      <alignment horizontal="center" vertical="center" wrapText="1"/>
    </xf>
    <xf numFmtId="164" fontId="684" fillId="0" borderId="0" xfId="0" applyNumberFormat="1" applyFont="1" applyAlignment="1">
      <alignment horizontal="center" vertical="center" wrapText="1"/>
    </xf>
    <xf numFmtId="4" fontId="690" fillId="0" borderId="0" xfId="0" applyNumberFormat="1" applyFont="1" applyAlignment="1">
      <alignment horizontal="center" vertical="center" wrapText="1"/>
    </xf>
    <xf numFmtId="164" fontId="691" fillId="0" borderId="0" xfId="0" applyNumberFormat="1" applyFont="1" applyAlignment="1">
      <alignment horizontal="center" vertical="center" wrapText="1"/>
    </xf>
    <xf numFmtId="4" fontId="697" fillId="0" borderId="0" xfId="0" applyNumberFormat="1" applyFont="1" applyAlignment="1">
      <alignment horizontal="center" vertical="center" wrapText="1"/>
    </xf>
    <xf numFmtId="164" fontId="698" fillId="0" borderId="0" xfId="0" applyNumberFormat="1" applyFont="1" applyAlignment="1">
      <alignment horizontal="center" vertical="center" wrapText="1"/>
    </xf>
    <xf numFmtId="4" fontId="705" fillId="0" borderId="0" xfId="0" applyNumberFormat="1" applyFont="1" applyAlignment="1">
      <alignment horizontal="center" vertical="center" wrapText="1"/>
    </xf>
    <xf numFmtId="164" fontId="706" fillId="0" borderId="0" xfId="0" applyNumberFormat="1" applyFont="1" applyAlignment="1">
      <alignment horizontal="center" vertical="center" wrapText="1"/>
    </xf>
    <xf numFmtId="4" fontId="712" fillId="0" borderId="0" xfId="0" applyNumberFormat="1" applyFont="1" applyAlignment="1">
      <alignment horizontal="center" vertical="center" wrapText="1"/>
    </xf>
    <xf numFmtId="164" fontId="713" fillId="0" borderId="0" xfId="0" applyNumberFormat="1" applyFont="1" applyAlignment="1">
      <alignment horizontal="center" vertical="center" wrapText="1"/>
    </xf>
    <xf numFmtId="4" fontId="719" fillId="0" borderId="0" xfId="0" applyNumberFormat="1" applyFont="1" applyAlignment="1">
      <alignment horizontal="center" vertical="center" wrapText="1"/>
    </xf>
    <xf numFmtId="164" fontId="720" fillId="0" borderId="0" xfId="0" applyNumberFormat="1" applyFont="1" applyAlignment="1">
      <alignment horizontal="center" vertical="center" wrapText="1"/>
    </xf>
    <xf numFmtId="4" fontId="726" fillId="0" borderId="0" xfId="0" applyNumberFormat="1" applyFont="1" applyAlignment="1">
      <alignment horizontal="center" vertical="center" wrapText="1"/>
    </xf>
    <xf numFmtId="164" fontId="727" fillId="0" borderId="0" xfId="0" applyNumberFormat="1" applyFont="1" applyAlignment="1">
      <alignment horizontal="center" vertical="center" wrapText="1"/>
    </xf>
    <xf numFmtId="4" fontId="733" fillId="0" borderId="0" xfId="0" applyNumberFormat="1" applyFont="1" applyAlignment="1">
      <alignment horizontal="center" vertical="center" wrapText="1"/>
    </xf>
    <xf numFmtId="164" fontId="734" fillId="0" borderId="0" xfId="0" applyNumberFormat="1" applyFont="1" applyAlignment="1">
      <alignment horizontal="center" vertical="center" wrapText="1"/>
    </xf>
    <xf numFmtId="4" fontId="740" fillId="0" borderId="0" xfId="0" applyNumberFormat="1" applyFont="1" applyAlignment="1">
      <alignment horizontal="center" vertical="center" wrapText="1"/>
    </xf>
    <xf numFmtId="164" fontId="741" fillId="0" borderId="0" xfId="0" applyNumberFormat="1" applyFont="1" applyAlignment="1">
      <alignment horizontal="center" vertical="center" wrapText="1"/>
    </xf>
    <xf numFmtId="4" fontId="747" fillId="0" borderId="0" xfId="0" applyNumberFormat="1" applyFont="1" applyAlignment="1">
      <alignment horizontal="center" vertical="center" wrapText="1"/>
    </xf>
    <xf numFmtId="164" fontId="748" fillId="0" borderId="0" xfId="0" applyNumberFormat="1" applyFont="1" applyAlignment="1">
      <alignment horizontal="center" vertical="center" wrapText="1"/>
    </xf>
    <xf numFmtId="4" fontId="755" fillId="0" borderId="0" xfId="0" applyNumberFormat="1" applyFont="1" applyAlignment="1">
      <alignment horizontal="center" vertical="center" wrapText="1"/>
    </xf>
    <xf numFmtId="164" fontId="756" fillId="0" borderId="0" xfId="0" applyNumberFormat="1" applyFont="1" applyAlignment="1">
      <alignment horizontal="center" vertical="center" wrapText="1"/>
    </xf>
    <xf numFmtId="4" fontId="762" fillId="0" borderId="0" xfId="0" applyNumberFormat="1" applyFont="1" applyAlignment="1">
      <alignment horizontal="center" vertical="center" wrapText="1"/>
    </xf>
    <xf numFmtId="164" fontId="763" fillId="0" borderId="0" xfId="0" applyNumberFormat="1" applyFont="1" applyAlignment="1">
      <alignment horizontal="center" vertical="center" wrapText="1"/>
    </xf>
    <xf numFmtId="4" fontId="769" fillId="0" borderId="0" xfId="0" applyNumberFormat="1" applyFont="1" applyAlignment="1">
      <alignment horizontal="center" vertical="center" wrapText="1"/>
    </xf>
    <xf numFmtId="164" fontId="770" fillId="0" borderId="0" xfId="0" applyNumberFormat="1" applyFont="1" applyAlignment="1">
      <alignment horizontal="center" vertical="center" wrapText="1"/>
    </xf>
    <xf numFmtId="4" fontId="776" fillId="0" borderId="0" xfId="0" applyNumberFormat="1" applyFont="1" applyAlignment="1">
      <alignment horizontal="center" vertical="center" wrapText="1"/>
    </xf>
    <xf numFmtId="164" fontId="777" fillId="0" borderId="0" xfId="0" applyNumberFormat="1" applyFont="1" applyAlignment="1">
      <alignment horizontal="center" vertical="center" wrapText="1"/>
    </xf>
    <xf numFmtId="4" fontId="783" fillId="0" borderId="0" xfId="0" applyNumberFormat="1" applyFont="1" applyAlignment="1">
      <alignment horizontal="center" vertical="center" wrapText="1"/>
    </xf>
    <xf numFmtId="164" fontId="784" fillId="0" borderId="0" xfId="0" applyNumberFormat="1" applyFont="1" applyAlignment="1">
      <alignment horizontal="center" vertical="center" wrapText="1"/>
    </xf>
    <xf numFmtId="4" fontId="790" fillId="0" borderId="0" xfId="0" applyNumberFormat="1" applyFont="1" applyAlignment="1">
      <alignment horizontal="center" vertical="center" wrapText="1"/>
    </xf>
    <xf numFmtId="164" fontId="791" fillId="0" borderId="0" xfId="0" applyNumberFormat="1" applyFont="1" applyAlignment="1">
      <alignment horizontal="center" vertical="center" wrapText="1"/>
    </xf>
    <xf numFmtId="4" fontId="797" fillId="0" borderId="0" xfId="0" applyNumberFormat="1" applyFont="1" applyAlignment="1">
      <alignment horizontal="center" vertical="center" wrapText="1"/>
    </xf>
    <xf numFmtId="164" fontId="798" fillId="0" borderId="0" xfId="0" applyNumberFormat="1" applyFont="1" applyAlignment="1">
      <alignment horizontal="center" vertical="center" wrapText="1"/>
    </xf>
    <xf numFmtId="4" fontId="804" fillId="0" borderId="0" xfId="0" applyNumberFormat="1" applyFont="1" applyAlignment="1">
      <alignment horizontal="center" vertical="center" wrapText="1"/>
    </xf>
    <xf numFmtId="164" fontId="805" fillId="0" borderId="0" xfId="0" applyNumberFormat="1" applyFont="1" applyAlignment="1">
      <alignment horizontal="center" vertical="center" wrapText="1"/>
    </xf>
    <xf numFmtId="4" fontId="811" fillId="0" borderId="0" xfId="0" applyNumberFormat="1" applyFont="1" applyAlignment="1">
      <alignment horizontal="center" vertical="center" wrapText="1"/>
    </xf>
    <xf numFmtId="164" fontId="812" fillId="0" borderId="0" xfId="0" applyNumberFormat="1" applyFont="1" applyAlignment="1">
      <alignment horizontal="center" vertical="center" wrapText="1"/>
    </xf>
    <xf numFmtId="4" fontId="818" fillId="0" borderId="0" xfId="0" applyNumberFormat="1" applyFont="1" applyAlignment="1">
      <alignment horizontal="center" vertical="center" wrapText="1"/>
    </xf>
    <xf numFmtId="164" fontId="819" fillId="0" borderId="0" xfId="0" applyNumberFormat="1" applyFont="1" applyAlignment="1">
      <alignment horizontal="center" vertical="center" wrapText="1"/>
    </xf>
    <xf numFmtId="4" fontId="825" fillId="0" borderId="0" xfId="0" applyNumberFormat="1" applyFont="1" applyAlignment="1">
      <alignment horizontal="center" vertical="center" wrapText="1"/>
    </xf>
    <xf numFmtId="164" fontId="826" fillId="0" borderId="0" xfId="0" applyNumberFormat="1" applyFont="1" applyAlignment="1">
      <alignment horizontal="center" vertical="center" wrapText="1"/>
    </xf>
    <xf numFmtId="4" fontId="832" fillId="0" borderId="0" xfId="0" applyNumberFormat="1" applyFont="1" applyAlignment="1">
      <alignment horizontal="center" vertical="center" wrapText="1"/>
    </xf>
    <xf numFmtId="164" fontId="833" fillId="0" borderId="0" xfId="0" applyNumberFormat="1" applyFont="1" applyAlignment="1">
      <alignment horizontal="center" vertical="center" wrapText="1"/>
    </xf>
    <xf numFmtId="4" fontId="839" fillId="0" borderId="0" xfId="0" applyNumberFormat="1" applyFont="1" applyAlignment="1">
      <alignment horizontal="center" vertical="center" wrapText="1"/>
    </xf>
    <xf numFmtId="164" fontId="840" fillId="0" borderId="0" xfId="0" applyNumberFormat="1" applyFont="1" applyAlignment="1">
      <alignment horizontal="center" vertical="center" wrapText="1"/>
    </xf>
    <xf numFmtId="4" fontId="846" fillId="0" borderId="0" xfId="0" applyNumberFormat="1" applyFont="1" applyAlignment="1">
      <alignment horizontal="center" vertical="center" wrapText="1"/>
    </xf>
    <xf numFmtId="164" fontId="847" fillId="0" borderId="0" xfId="0" applyNumberFormat="1" applyFont="1" applyAlignment="1">
      <alignment horizontal="center" vertical="center" wrapText="1"/>
    </xf>
    <xf numFmtId="4" fontId="853" fillId="0" borderId="0" xfId="0" applyNumberFormat="1" applyFont="1" applyAlignment="1">
      <alignment horizontal="center" vertical="center" wrapText="1"/>
    </xf>
    <xf numFmtId="164" fontId="854" fillId="0" borderId="0" xfId="0" applyNumberFormat="1" applyFont="1" applyAlignment="1">
      <alignment horizontal="center" vertical="center" wrapText="1"/>
    </xf>
    <xf numFmtId="4" fontId="860" fillId="0" borderId="0" xfId="0" applyNumberFormat="1" applyFont="1" applyAlignment="1">
      <alignment horizontal="center" vertical="center" wrapText="1"/>
    </xf>
    <xf numFmtId="164" fontId="861" fillId="0" borderId="0" xfId="0" applyNumberFormat="1" applyFont="1" applyAlignment="1">
      <alignment horizontal="center" vertical="center" wrapText="1"/>
    </xf>
    <xf numFmtId="4" fontId="867" fillId="0" borderId="0" xfId="0" applyNumberFormat="1" applyFont="1" applyAlignment="1">
      <alignment horizontal="center" vertical="center" wrapText="1"/>
    </xf>
    <xf numFmtId="164" fontId="868" fillId="0" borderId="0" xfId="0" applyNumberFormat="1" applyFont="1" applyAlignment="1">
      <alignment horizontal="center" vertical="center" wrapText="1"/>
    </xf>
    <xf numFmtId="4" fontId="874" fillId="0" borderId="0" xfId="0" applyNumberFormat="1" applyFont="1" applyAlignment="1">
      <alignment horizontal="center" vertical="center" wrapText="1"/>
    </xf>
    <xf numFmtId="164" fontId="875" fillId="0" borderId="0" xfId="0" applyNumberFormat="1" applyFont="1" applyAlignment="1">
      <alignment horizontal="center" vertical="center" wrapText="1"/>
    </xf>
    <xf numFmtId="4" fontId="881" fillId="0" borderId="0" xfId="0" applyNumberFormat="1" applyFont="1" applyAlignment="1">
      <alignment horizontal="center" vertical="center" wrapText="1"/>
    </xf>
    <xf numFmtId="164" fontId="882" fillId="0" borderId="0" xfId="0" applyNumberFormat="1" applyFont="1" applyAlignment="1">
      <alignment horizontal="center" vertical="center" wrapText="1"/>
    </xf>
    <xf numFmtId="4" fontId="889" fillId="0" borderId="0" xfId="0" applyNumberFormat="1" applyFont="1" applyAlignment="1">
      <alignment horizontal="center" vertical="center" wrapText="1"/>
    </xf>
    <xf numFmtId="164" fontId="890" fillId="0" borderId="0" xfId="0" applyNumberFormat="1" applyFont="1" applyAlignment="1">
      <alignment horizontal="center" vertical="center" wrapText="1"/>
    </xf>
    <xf numFmtId="4" fontId="896" fillId="0" borderId="0" xfId="0" applyNumberFormat="1" applyFont="1" applyAlignment="1">
      <alignment horizontal="center" vertical="center" wrapText="1"/>
    </xf>
    <xf numFmtId="164" fontId="897" fillId="0" borderId="0" xfId="0" applyNumberFormat="1" applyFont="1" applyAlignment="1">
      <alignment horizontal="center" vertical="center" wrapText="1"/>
    </xf>
    <xf numFmtId="4" fontId="904" fillId="0" borderId="0" xfId="0" applyNumberFormat="1" applyFont="1" applyAlignment="1">
      <alignment horizontal="center" vertical="center" wrapText="1"/>
    </xf>
    <xf numFmtId="164" fontId="905" fillId="0" borderId="0" xfId="0" applyNumberFormat="1" applyFont="1" applyAlignment="1">
      <alignment horizontal="center" vertical="center" wrapText="1"/>
    </xf>
    <xf numFmtId="4" fontId="911" fillId="0" borderId="0" xfId="0" applyNumberFormat="1" applyFont="1" applyAlignment="1">
      <alignment horizontal="center" vertical="center" wrapText="1"/>
    </xf>
    <xf numFmtId="164" fontId="912" fillId="0" borderId="0" xfId="0" applyNumberFormat="1" applyFont="1" applyAlignment="1">
      <alignment horizontal="center" vertical="center" wrapText="1"/>
    </xf>
    <xf numFmtId="4" fontId="918" fillId="0" borderId="0" xfId="0" applyNumberFormat="1" applyFont="1" applyAlignment="1">
      <alignment horizontal="center" vertical="center" wrapText="1"/>
    </xf>
    <xf numFmtId="164" fontId="919" fillId="0" borderId="0" xfId="0" applyNumberFormat="1" applyFont="1" applyAlignment="1">
      <alignment horizontal="center" vertical="center" wrapText="1"/>
    </xf>
    <xf numFmtId="4" fontId="925" fillId="0" borderId="0" xfId="0" applyNumberFormat="1" applyFont="1" applyAlignment="1">
      <alignment horizontal="center" vertical="center" wrapText="1"/>
    </xf>
    <xf numFmtId="164" fontId="926" fillId="0" borderId="0" xfId="0" applyNumberFormat="1" applyFont="1" applyAlignment="1">
      <alignment horizontal="center" vertical="center" wrapText="1"/>
    </xf>
    <xf numFmtId="4" fontId="932" fillId="0" borderId="0" xfId="0" applyNumberFormat="1" applyFont="1" applyAlignment="1">
      <alignment horizontal="center" vertical="center" wrapText="1"/>
    </xf>
    <xf numFmtId="164" fontId="933" fillId="0" borderId="0" xfId="0" applyNumberFormat="1" applyFont="1" applyAlignment="1">
      <alignment horizontal="center" vertical="center" wrapText="1"/>
    </xf>
    <xf numFmtId="4" fontId="939" fillId="0" borderId="0" xfId="0" applyNumberFormat="1" applyFont="1" applyAlignment="1">
      <alignment horizontal="center" vertical="center" wrapText="1"/>
    </xf>
    <xf numFmtId="164" fontId="940" fillId="0" borderId="0" xfId="0" applyNumberFormat="1" applyFont="1" applyAlignment="1">
      <alignment horizontal="center" vertical="center" wrapText="1"/>
    </xf>
    <xf numFmtId="4" fontId="946" fillId="0" borderId="0" xfId="0" applyNumberFormat="1" applyFont="1" applyAlignment="1">
      <alignment horizontal="center" vertical="center" wrapText="1"/>
    </xf>
    <xf numFmtId="164" fontId="947" fillId="0" borderId="0" xfId="0" applyNumberFormat="1" applyFont="1" applyAlignment="1">
      <alignment horizontal="center" vertical="center" wrapText="1"/>
    </xf>
    <xf numFmtId="4" fontId="953" fillId="0" borderId="0" xfId="0" applyNumberFormat="1" applyFont="1" applyAlignment="1">
      <alignment horizontal="center" vertical="center" wrapText="1"/>
    </xf>
    <xf numFmtId="164" fontId="954" fillId="0" borderId="0" xfId="0" applyNumberFormat="1" applyFont="1" applyAlignment="1">
      <alignment horizontal="center" vertical="center" wrapText="1"/>
    </xf>
    <xf numFmtId="4" fontId="960" fillId="0" borderId="0" xfId="0" applyNumberFormat="1" applyFont="1" applyAlignment="1">
      <alignment horizontal="center" vertical="center" wrapText="1"/>
    </xf>
    <xf numFmtId="164" fontId="961" fillId="0" borderId="0" xfId="0" applyNumberFormat="1" applyFont="1" applyAlignment="1">
      <alignment horizontal="center" vertical="center" wrapText="1"/>
    </xf>
    <xf numFmtId="4" fontId="967" fillId="0" borderId="0" xfId="0" applyNumberFormat="1" applyFont="1" applyAlignment="1">
      <alignment horizontal="center" vertical="center" wrapText="1"/>
    </xf>
    <xf numFmtId="164" fontId="968" fillId="0" borderId="0" xfId="0" applyNumberFormat="1" applyFont="1" applyAlignment="1">
      <alignment horizontal="center" vertical="center" wrapText="1"/>
    </xf>
    <xf numFmtId="4" fontId="974" fillId="0" borderId="0" xfId="0" applyNumberFormat="1" applyFont="1" applyAlignment="1">
      <alignment horizontal="center" vertical="center" wrapText="1"/>
    </xf>
    <xf numFmtId="164" fontId="975" fillId="0" borderId="0" xfId="0" applyNumberFormat="1" applyFont="1" applyAlignment="1">
      <alignment horizontal="center" vertical="center" wrapText="1"/>
    </xf>
    <xf numFmtId="4" fontId="982" fillId="0" borderId="0" xfId="0" applyNumberFormat="1" applyFont="1" applyAlignment="1">
      <alignment horizontal="center" vertical="center" wrapText="1"/>
    </xf>
    <xf numFmtId="164" fontId="983" fillId="0" borderId="0" xfId="0" applyNumberFormat="1" applyFont="1" applyAlignment="1">
      <alignment horizontal="center" vertical="center" wrapText="1"/>
    </xf>
    <xf numFmtId="4" fontId="989" fillId="0" borderId="0" xfId="0" applyNumberFormat="1" applyFont="1" applyAlignment="1">
      <alignment horizontal="center" vertical="center" wrapText="1"/>
    </xf>
    <xf numFmtId="164" fontId="990" fillId="0" borderId="0" xfId="0" applyNumberFormat="1" applyFont="1" applyAlignment="1">
      <alignment horizontal="center" vertical="center" wrapText="1"/>
    </xf>
    <xf numFmtId="4" fontId="996" fillId="0" borderId="0" xfId="0" applyNumberFormat="1" applyFont="1" applyAlignment="1">
      <alignment horizontal="center" vertical="center" wrapText="1"/>
    </xf>
    <xf numFmtId="164" fontId="997" fillId="0" borderId="0" xfId="0" applyNumberFormat="1" applyFont="1" applyAlignment="1">
      <alignment horizontal="center" vertical="center" wrapText="1"/>
    </xf>
    <xf numFmtId="4" fontId="1003" fillId="0" borderId="0" xfId="0" applyNumberFormat="1" applyFont="1" applyAlignment="1">
      <alignment horizontal="center" vertical="center" wrapText="1"/>
    </xf>
    <xf numFmtId="164" fontId="1004" fillId="0" borderId="0" xfId="0" applyNumberFormat="1" applyFont="1" applyAlignment="1">
      <alignment horizontal="center" vertical="center" wrapText="1"/>
    </xf>
    <xf numFmtId="4" fontId="1010" fillId="0" borderId="0" xfId="0" applyNumberFormat="1" applyFont="1" applyAlignment="1">
      <alignment horizontal="center" vertical="center" wrapText="1"/>
    </xf>
    <xf numFmtId="164" fontId="1011" fillId="0" borderId="0" xfId="0" applyNumberFormat="1" applyFont="1" applyAlignment="1">
      <alignment horizontal="center" vertical="center" wrapText="1"/>
    </xf>
    <xf numFmtId="4" fontId="1017" fillId="0" borderId="0" xfId="0" applyNumberFormat="1" applyFont="1" applyAlignment="1">
      <alignment horizontal="center" vertical="center" wrapText="1"/>
    </xf>
    <xf numFmtId="164" fontId="1018" fillId="0" borderId="0" xfId="0" applyNumberFormat="1" applyFont="1" applyAlignment="1">
      <alignment horizontal="center" vertical="center" wrapText="1"/>
    </xf>
    <xf numFmtId="4" fontId="1025" fillId="0" borderId="0" xfId="0" applyNumberFormat="1" applyFont="1" applyAlignment="1">
      <alignment horizontal="center" vertical="center" wrapText="1"/>
    </xf>
    <xf numFmtId="164" fontId="1026" fillId="0" borderId="0" xfId="0" applyNumberFormat="1" applyFont="1" applyAlignment="1">
      <alignment horizontal="center" vertical="center" wrapText="1"/>
    </xf>
    <xf numFmtId="4" fontId="1032" fillId="0" borderId="0" xfId="0" applyNumberFormat="1" applyFont="1" applyAlignment="1">
      <alignment horizontal="center" vertical="center" wrapText="1"/>
    </xf>
    <xf numFmtId="164" fontId="1033" fillId="0" borderId="0" xfId="0" applyNumberFormat="1" applyFont="1" applyAlignment="1">
      <alignment horizontal="center" vertical="center" wrapText="1"/>
    </xf>
    <xf numFmtId="4" fontId="1039" fillId="0" borderId="0" xfId="0" applyNumberFormat="1" applyFont="1" applyAlignment="1">
      <alignment horizontal="center" vertical="center" wrapText="1"/>
    </xf>
    <xf numFmtId="164" fontId="1040" fillId="0" borderId="0" xfId="0" applyNumberFormat="1" applyFont="1" applyAlignment="1">
      <alignment horizontal="center" vertical="center" wrapText="1"/>
    </xf>
    <xf numFmtId="4" fontId="1046" fillId="0" borderId="0" xfId="0" applyNumberFormat="1" applyFont="1" applyAlignment="1">
      <alignment horizontal="center" vertical="center" wrapText="1"/>
    </xf>
    <xf numFmtId="164" fontId="1047" fillId="0" borderId="0" xfId="0" applyNumberFormat="1" applyFont="1" applyAlignment="1">
      <alignment horizontal="center" vertical="center" wrapText="1"/>
    </xf>
    <xf numFmtId="4" fontId="1053" fillId="0" borderId="0" xfId="0" applyNumberFormat="1" applyFont="1" applyAlignment="1">
      <alignment horizontal="center" vertical="center" wrapText="1"/>
    </xf>
    <xf numFmtId="164" fontId="1054" fillId="0" borderId="0" xfId="0" applyNumberFormat="1" applyFont="1" applyAlignment="1">
      <alignment horizontal="center" vertical="center" wrapText="1"/>
    </xf>
    <xf numFmtId="4" fontId="1061" fillId="0" borderId="0" xfId="0" applyNumberFormat="1" applyFont="1" applyAlignment="1">
      <alignment horizontal="center" vertical="center" wrapText="1"/>
    </xf>
    <xf numFmtId="164" fontId="1062" fillId="0" borderId="0" xfId="0" applyNumberFormat="1" applyFont="1" applyAlignment="1">
      <alignment horizontal="center" vertical="center" wrapText="1"/>
    </xf>
    <xf numFmtId="4" fontId="1068" fillId="0" borderId="0" xfId="0" applyNumberFormat="1" applyFont="1" applyAlignment="1">
      <alignment horizontal="center" vertical="center" wrapText="1"/>
    </xf>
    <xf numFmtId="164" fontId="1069" fillId="0" borderId="0" xfId="0" applyNumberFormat="1" applyFont="1" applyAlignment="1">
      <alignment horizontal="center" vertical="center" wrapText="1"/>
    </xf>
    <xf numFmtId="4" fontId="1075" fillId="0" borderId="0" xfId="0" applyNumberFormat="1" applyFont="1" applyAlignment="1">
      <alignment horizontal="center" vertical="center" wrapText="1"/>
    </xf>
    <xf numFmtId="164" fontId="1076" fillId="0" borderId="0" xfId="0" applyNumberFormat="1" applyFont="1" applyAlignment="1">
      <alignment horizontal="center" vertical="center" wrapText="1"/>
    </xf>
    <xf numFmtId="4" fontId="1082" fillId="0" borderId="0" xfId="0" applyNumberFormat="1" applyFont="1" applyAlignment="1">
      <alignment horizontal="center" vertical="center" wrapText="1"/>
    </xf>
    <xf numFmtId="164" fontId="1083" fillId="0" borderId="0" xfId="0" applyNumberFormat="1" applyFont="1" applyAlignment="1">
      <alignment horizontal="center" vertical="center" wrapText="1"/>
    </xf>
    <xf numFmtId="4" fontId="1089" fillId="0" borderId="0" xfId="0" applyNumberFormat="1" applyFont="1" applyAlignment="1">
      <alignment horizontal="center" vertical="center" wrapText="1"/>
    </xf>
    <xf numFmtId="164" fontId="1090" fillId="0" borderId="0" xfId="0" applyNumberFormat="1" applyFont="1" applyAlignment="1">
      <alignment horizontal="center" vertical="center" wrapText="1"/>
    </xf>
    <xf numFmtId="4" fontId="1096" fillId="0" borderId="0" xfId="0" applyNumberFormat="1" applyFont="1" applyAlignment="1">
      <alignment horizontal="center" vertical="center" wrapText="1"/>
    </xf>
    <xf numFmtId="164" fontId="1097" fillId="0" borderId="0" xfId="0" applyNumberFormat="1" applyFont="1" applyAlignment="1">
      <alignment horizontal="center" vertical="center" wrapText="1"/>
    </xf>
    <xf numFmtId="4" fontId="1103" fillId="0" borderId="0" xfId="0" applyNumberFormat="1" applyFont="1" applyAlignment="1">
      <alignment horizontal="center" vertical="center" wrapText="1"/>
    </xf>
    <xf numFmtId="164" fontId="1104" fillId="0" borderId="0" xfId="0" applyNumberFormat="1" applyFont="1" applyAlignment="1">
      <alignment horizontal="center" vertical="center" wrapText="1"/>
    </xf>
    <xf numFmtId="4" fontId="1110" fillId="0" borderId="0" xfId="0" applyNumberFormat="1" applyFont="1" applyAlignment="1">
      <alignment horizontal="center" vertical="center" wrapText="1"/>
    </xf>
    <xf numFmtId="164" fontId="1111" fillId="0" borderId="0" xfId="0" applyNumberFormat="1" applyFont="1" applyAlignment="1">
      <alignment horizontal="center" vertical="center" wrapText="1"/>
    </xf>
    <xf numFmtId="4" fontId="1117" fillId="0" borderId="0" xfId="0" applyNumberFormat="1" applyFont="1" applyAlignment="1">
      <alignment horizontal="center" vertical="center" wrapText="1"/>
    </xf>
    <xf numFmtId="164" fontId="1118" fillId="0" borderId="0" xfId="0" applyNumberFormat="1" applyFont="1" applyAlignment="1">
      <alignment horizontal="center" vertical="center" wrapText="1"/>
    </xf>
    <xf numFmtId="4" fontId="1124" fillId="0" borderId="0" xfId="0" applyNumberFormat="1" applyFont="1" applyAlignment="1">
      <alignment horizontal="center" vertical="center" wrapText="1"/>
    </xf>
    <xf numFmtId="164" fontId="1125" fillId="0" borderId="0" xfId="0" applyNumberFormat="1" applyFont="1" applyAlignment="1">
      <alignment horizontal="center" vertical="center" wrapText="1"/>
    </xf>
    <xf numFmtId="4" fontId="1131" fillId="0" borderId="0" xfId="0" applyNumberFormat="1" applyFont="1" applyAlignment="1">
      <alignment horizontal="center" vertical="center" wrapText="1"/>
    </xf>
    <xf numFmtId="164" fontId="1132" fillId="0" borderId="0" xfId="0" applyNumberFormat="1" applyFont="1" applyAlignment="1">
      <alignment horizontal="center" vertical="center" wrapText="1"/>
    </xf>
    <xf numFmtId="4" fontId="1138" fillId="0" borderId="0" xfId="0" applyNumberFormat="1" applyFont="1" applyAlignment="1">
      <alignment horizontal="center" vertical="center" wrapText="1"/>
    </xf>
    <xf numFmtId="164" fontId="1139" fillId="0" borderId="0" xfId="0" applyNumberFormat="1" applyFont="1" applyAlignment="1">
      <alignment horizontal="center" vertical="center" wrapText="1"/>
    </xf>
    <xf numFmtId="4" fontId="1145" fillId="0" borderId="0" xfId="0" applyNumberFormat="1" applyFont="1" applyAlignment="1">
      <alignment horizontal="center" vertical="center" wrapText="1"/>
    </xf>
    <xf numFmtId="164" fontId="1146" fillId="0" borderId="0" xfId="0" applyNumberFormat="1" applyFont="1" applyAlignment="1">
      <alignment horizontal="center" vertical="center" wrapText="1"/>
    </xf>
    <xf numFmtId="4" fontId="1152" fillId="0" borderId="0" xfId="0" applyNumberFormat="1" applyFont="1" applyAlignment="1">
      <alignment horizontal="center" vertical="center" wrapText="1"/>
    </xf>
    <xf numFmtId="164" fontId="1153" fillId="0" borderId="0" xfId="0" applyNumberFormat="1" applyFont="1" applyAlignment="1">
      <alignment horizontal="center" vertical="center" wrapText="1"/>
    </xf>
    <xf numFmtId="4" fontId="1160" fillId="0" borderId="0" xfId="0" applyNumberFormat="1" applyFont="1" applyAlignment="1">
      <alignment horizontal="center" vertical="center" wrapText="1"/>
    </xf>
    <xf numFmtId="164" fontId="1161" fillId="0" borderId="0" xfId="0" applyNumberFormat="1" applyFont="1" applyAlignment="1">
      <alignment horizontal="center" vertical="center" wrapText="1"/>
    </xf>
    <xf numFmtId="4" fontId="1167" fillId="0" borderId="0" xfId="0" applyNumberFormat="1" applyFont="1" applyAlignment="1">
      <alignment horizontal="center" vertical="center" wrapText="1"/>
    </xf>
    <xf numFmtId="164" fontId="1168" fillId="0" borderId="0" xfId="0" applyNumberFormat="1" applyFont="1" applyAlignment="1">
      <alignment horizontal="center" vertical="center" wrapText="1"/>
    </xf>
    <xf numFmtId="4" fontId="1174" fillId="0" borderId="0" xfId="0" applyNumberFormat="1" applyFont="1" applyAlignment="1">
      <alignment horizontal="center" vertical="center" wrapText="1"/>
    </xf>
    <xf numFmtId="164" fontId="1175" fillId="0" borderId="0" xfId="0" applyNumberFormat="1" applyFont="1" applyAlignment="1">
      <alignment horizontal="center" vertical="center" wrapText="1"/>
    </xf>
    <xf numFmtId="4" fontId="1181" fillId="0" borderId="0" xfId="0" applyNumberFormat="1" applyFont="1" applyAlignment="1">
      <alignment horizontal="center" vertical="center" wrapText="1"/>
    </xf>
    <xf numFmtId="164" fontId="1182" fillId="0" borderId="0" xfId="0" applyNumberFormat="1" applyFont="1" applyAlignment="1">
      <alignment horizontal="center" vertical="center" wrapText="1"/>
    </xf>
    <xf numFmtId="4" fontId="1188" fillId="0" borderId="0" xfId="0" applyNumberFormat="1" applyFont="1" applyAlignment="1">
      <alignment horizontal="center" vertical="center" wrapText="1"/>
    </xf>
    <xf numFmtId="164" fontId="1189" fillId="0" borderId="0" xfId="0" applyNumberFormat="1" applyFont="1" applyAlignment="1">
      <alignment horizontal="center" vertical="center" wrapText="1"/>
    </xf>
    <xf numFmtId="4" fontId="1196" fillId="0" borderId="0" xfId="0" applyNumberFormat="1" applyFont="1" applyAlignment="1">
      <alignment horizontal="center" vertical="center" wrapText="1"/>
    </xf>
    <xf numFmtId="164" fontId="1197" fillId="0" borderId="0" xfId="0" applyNumberFormat="1" applyFont="1" applyAlignment="1">
      <alignment horizontal="center" vertical="center" wrapText="1"/>
    </xf>
    <xf numFmtId="4" fontId="1203" fillId="0" borderId="0" xfId="0" applyNumberFormat="1" applyFont="1" applyAlignment="1">
      <alignment horizontal="center" vertical="center" wrapText="1"/>
    </xf>
    <xf numFmtId="164" fontId="1204" fillId="0" borderId="0" xfId="0" applyNumberFormat="1" applyFont="1" applyAlignment="1">
      <alignment horizontal="center" vertical="center" wrapText="1"/>
    </xf>
    <xf numFmtId="4" fontId="1210" fillId="0" borderId="0" xfId="0" applyNumberFormat="1" applyFont="1" applyAlignment="1">
      <alignment horizontal="center" vertical="center" wrapText="1"/>
    </xf>
    <xf numFmtId="164" fontId="1211" fillId="0" borderId="0" xfId="0" applyNumberFormat="1" applyFont="1" applyAlignment="1">
      <alignment horizontal="center" vertical="center" wrapText="1"/>
    </xf>
    <xf numFmtId="4" fontId="1217" fillId="0" borderId="0" xfId="0" applyNumberFormat="1" applyFont="1" applyAlignment="1">
      <alignment horizontal="center" vertical="center" wrapText="1"/>
    </xf>
    <xf numFmtId="164" fontId="1218" fillId="0" borderId="0" xfId="0" applyNumberFormat="1" applyFont="1" applyAlignment="1">
      <alignment horizontal="center" vertical="center" wrapText="1"/>
    </xf>
    <xf numFmtId="4" fontId="1224" fillId="0" borderId="0" xfId="0" applyNumberFormat="1" applyFont="1" applyAlignment="1">
      <alignment horizontal="center" vertical="center" wrapText="1"/>
    </xf>
    <xf numFmtId="164" fontId="1225" fillId="0" borderId="0" xfId="0" applyNumberFormat="1" applyFont="1" applyAlignment="1">
      <alignment horizontal="center" vertical="center" wrapText="1"/>
    </xf>
    <xf numFmtId="4" fontId="1231" fillId="0" borderId="0" xfId="0" applyNumberFormat="1" applyFont="1" applyAlignment="1">
      <alignment horizontal="center" vertical="center" wrapText="1"/>
    </xf>
    <xf numFmtId="164" fontId="1232" fillId="0" borderId="0" xfId="0" applyNumberFormat="1" applyFont="1" applyAlignment="1">
      <alignment horizontal="center" vertical="center" wrapText="1"/>
    </xf>
    <xf numFmtId="4" fontId="1238" fillId="0" borderId="0" xfId="0" applyNumberFormat="1" applyFont="1" applyAlignment="1">
      <alignment horizontal="center" vertical="center" wrapText="1"/>
    </xf>
    <xf numFmtId="164" fontId="1239" fillId="0" borderId="0" xfId="0" applyNumberFormat="1" applyFont="1" applyAlignment="1">
      <alignment horizontal="center" vertical="center" wrapText="1"/>
    </xf>
    <xf numFmtId="4" fontId="1245" fillId="0" borderId="0" xfId="0" applyNumberFormat="1" applyFont="1" applyAlignment="1">
      <alignment horizontal="center" vertical="center" wrapText="1"/>
    </xf>
    <xf numFmtId="164" fontId="1246" fillId="0" borderId="0" xfId="0" applyNumberFormat="1" applyFont="1" applyAlignment="1">
      <alignment horizontal="center" vertical="center" wrapText="1"/>
    </xf>
    <xf numFmtId="4" fontId="1252" fillId="0" borderId="0" xfId="0" applyNumberFormat="1" applyFont="1" applyAlignment="1">
      <alignment horizontal="center" vertical="center" wrapText="1"/>
    </xf>
    <xf numFmtId="164" fontId="1253" fillId="0" borderId="0" xfId="0" applyNumberFormat="1" applyFont="1" applyAlignment="1">
      <alignment horizontal="center" vertical="center" wrapText="1"/>
    </xf>
    <xf numFmtId="4" fontId="1259" fillId="0" borderId="0" xfId="0" applyNumberFormat="1" applyFont="1" applyAlignment="1">
      <alignment horizontal="center" vertical="center" wrapText="1"/>
    </xf>
    <xf numFmtId="164" fontId="1260" fillId="0" borderId="0" xfId="0" applyNumberFormat="1" applyFont="1" applyAlignment="1">
      <alignment horizontal="center" vertical="center" wrapText="1"/>
    </xf>
    <xf numFmtId="4" fontId="1266" fillId="0" borderId="0" xfId="0" applyNumberFormat="1" applyFont="1" applyAlignment="1">
      <alignment horizontal="center" vertical="center" wrapText="1"/>
    </xf>
    <xf numFmtId="164" fontId="1267" fillId="0" borderId="0" xfId="0" applyNumberFormat="1" applyFont="1" applyAlignment="1">
      <alignment horizontal="center" vertical="center" wrapText="1"/>
    </xf>
    <xf numFmtId="4" fontId="1273" fillId="0" borderId="0" xfId="0" applyNumberFormat="1" applyFont="1" applyAlignment="1">
      <alignment horizontal="center" vertical="center" wrapText="1"/>
    </xf>
    <xf numFmtId="164" fontId="1274" fillId="0" borderId="0" xfId="0" applyNumberFormat="1" applyFont="1" applyAlignment="1">
      <alignment horizontal="center" vertical="center" wrapText="1"/>
    </xf>
    <xf numFmtId="4" fontId="1280" fillId="0" borderId="0" xfId="0" applyNumberFormat="1" applyFont="1" applyAlignment="1">
      <alignment horizontal="center" vertical="center" wrapText="1"/>
    </xf>
    <xf numFmtId="164" fontId="1281" fillId="0" borderId="0" xfId="0" applyNumberFormat="1" applyFont="1" applyAlignment="1">
      <alignment horizontal="center" vertical="center" wrapText="1"/>
    </xf>
    <xf numFmtId="4" fontId="1288" fillId="0" borderId="0" xfId="0" applyNumberFormat="1" applyFont="1" applyAlignment="1">
      <alignment horizontal="center" vertical="center" wrapText="1"/>
    </xf>
    <xf numFmtId="164" fontId="1289" fillId="0" borderId="0" xfId="0" applyNumberFormat="1" applyFont="1" applyAlignment="1">
      <alignment horizontal="center" vertical="center" wrapText="1"/>
    </xf>
    <xf numFmtId="4" fontId="1295" fillId="0" borderId="0" xfId="0" applyNumberFormat="1" applyFont="1" applyAlignment="1">
      <alignment horizontal="center" vertical="center" wrapText="1"/>
    </xf>
    <xf numFmtId="164" fontId="1296" fillId="0" borderId="0" xfId="0" applyNumberFormat="1" applyFont="1" applyAlignment="1">
      <alignment horizontal="center" vertical="center" wrapText="1"/>
    </xf>
    <xf numFmtId="4" fontId="1302" fillId="0" borderId="0" xfId="0" applyNumberFormat="1" applyFont="1" applyAlignment="1">
      <alignment horizontal="center" vertical="center" wrapText="1"/>
    </xf>
    <xf numFmtId="164" fontId="1303" fillId="0" borderId="0" xfId="0" applyNumberFormat="1" applyFont="1" applyAlignment="1">
      <alignment horizontal="center" vertical="center" wrapText="1"/>
    </xf>
    <xf numFmtId="4" fontId="1309" fillId="0" borderId="0" xfId="0" applyNumberFormat="1" applyFont="1" applyAlignment="1">
      <alignment horizontal="center" vertical="center" wrapText="1"/>
    </xf>
    <xf numFmtId="164" fontId="1310" fillId="0" borderId="0" xfId="0" applyNumberFormat="1" applyFont="1" applyAlignment="1">
      <alignment horizontal="center" vertical="center" wrapText="1"/>
    </xf>
    <xf numFmtId="4" fontId="1316" fillId="0" borderId="0" xfId="0" applyNumberFormat="1" applyFont="1" applyAlignment="1">
      <alignment horizontal="center" vertical="center" wrapText="1"/>
    </xf>
    <xf numFmtId="164" fontId="1317" fillId="0" borderId="0" xfId="0" applyNumberFormat="1" applyFont="1" applyAlignment="1">
      <alignment horizontal="center" vertical="center" wrapText="1"/>
    </xf>
    <xf numFmtId="4" fontId="1323" fillId="0" borderId="0" xfId="0" applyNumberFormat="1" applyFont="1" applyAlignment="1">
      <alignment horizontal="center" vertical="center" wrapText="1"/>
    </xf>
    <xf numFmtId="164" fontId="1324" fillId="0" borderId="0" xfId="0" applyNumberFormat="1" applyFont="1" applyAlignment="1">
      <alignment horizontal="center" vertical="center" wrapText="1"/>
    </xf>
    <xf numFmtId="4" fontId="1330" fillId="0" borderId="0" xfId="0" applyNumberFormat="1" applyFont="1" applyAlignment="1">
      <alignment horizontal="center" vertical="center" wrapText="1"/>
    </xf>
    <xf numFmtId="164" fontId="1331" fillId="0" borderId="0" xfId="0" applyNumberFormat="1" applyFont="1" applyAlignment="1">
      <alignment horizontal="center" vertical="center" wrapText="1"/>
    </xf>
    <xf numFmtId="4" fontId="1337" fillId="0" borderId="0" xfId="0" applyNumberFormat="1" applyFont="1" applyAlignment="1">
      <alignment horizontal="center" vertical="center" wrapText="1"/>
    </xf>
    <xf numFmtId="164" fontId="1338" fillId="0" borderId="0" xfId="0" applyNumberFormat="1" applyFont="1" applyAlignment="1">
      <alignment horizontal="center" vertical="center" wrapText="1"/>
    </xf>
    <xf numFmtId="4" fontId="1345" fillId="0" borderId="0" xfId="0" applyNumberFormat="1" applyFont="1" applyAlignment="1">
      <alignment horizontal="center" vertical="center" wrapText="1"/>
    </xf>
    <xf numFmtId="164" fontId="1346" fillId="0" borderId="0" xfId="0" applyNumberFormat="1" applyFont="1" applyAlignment="1">
      <alignment horizontal="center" vertical="center" wrapText="1"/>
    </xf>
    <xf numFmtId="4" fontId="1352" fillId="0" borderId="0" xfId="0" applyNumberFormat="1" applyFont="1" applyAlignment="1">
      <alignment horizontal="center" vertical="center" wrapText="1"/>
    </xf>
    <xf numFmtId="164" fontId="1353" fillId="0" borderId="0" xfId="0" applyNumberFormat="1" applyFont="1" applyAlignment="1">
      <alignment horizontal="center" vertical="center" wrapText="1"/>
    </xf>
    <xf numFmtId="4" fontId="1359" fillId="0" borderId="0" xfId="0" applyNumberFormat="1" applyFont="1" applyAlignment="1">
      <alignment horizontal="center" vertical="center" wrapText="1"/>
    </xf>
    <xf numFmtId="164" fontId="1360" fillId="0" borderId="0" xfId="0" applyNumberFormat="1" applyFont="1" applyAlignment="1">
      <alignment horizontal="center" vertical="center" wrapText="1"/>
    </xf>
    <xf numFmtId="4" fontId="1367" fillId="0" borderId="0" xfId="0" applyNumberFormat="1" applyFont="1" applyAlignment="1">
      <alignment horizontal="center" vertical="center" wrapText="1"/>
    </xf>
    <xf numFmtId="164" fontId="1368" fillId="0" borderId="0" xfId="0" applyNumberFormat="1" applyFont="1" applyAlignment="1">
      <alignment horizontal="center" vertical="center" wrapText="1"/>
    </xf>
    <xf numFmtId="4" fontId="1374" fillId="0" borderId="0" xfId="0" applyNumberFormat="1" applyFont="1" applyAlignment="1">
      <alignment horizontal="center" vertical="center" wrapText="1"/>
    </xf>
    <xf numFmtId="164" fontId="1375" fillId="0" borderId="0" xfId="0" applyNumberFormat="1" applyFont="1" applyAlignment="1">
      <alignment horizontal="center" vertical="center" wrapText="1"/>
    </xf>
    <xf numFmtId="4" fontId="1381" fillId="0" borderId="0" xfId="0" applyNumberFormat="1" applyFont="1" applyAlignment="1">
      <alignment horizontal="center" vertical="center" wrapText="1"/>
    </xf>
    <xf numFmtId="164" fontId="1382" fillId="0" borderId="0" xfId="0" applyNumberFormat="1" applyFont="1" applyAlignment="1">
      <alignment horizontal="center" vertical="center" wrapText="1"/>
    </xf>
    <xf numFmtId="4" fontId="1388" fillId="0" borderId="0" xfId="0" applyNumberFormat="1" applyFont="1" applyAlignment="1">
      <alignment horizontal="center" vertical="center" wrapText="1"/>
    </xf>
    <xf numFmtId="164" fontId="1389" fillId="0" borderId="0" xfId="0" applyNumberFormat="1" applyFont="1" applyAlignment="1">
      <alignment horizontal="center" vertical="center" wrapText="1"/>
    </xf>
    <xf numFmtId="4" fontId="1395" fillId="0" borderId="0" xfId="0" applyNumberFormat="1" applyFont="1" applyAlignment="1">
      <alignment horizontal="center" vertical="center" wrapText="1"/>
    </xf>
    <xf numFmtId="164" fontId="1396" fillId="0" borderId="0" xfId="0" applyNumberFormat="1" applyFont="1" applyAlignment="1">
      <alignment horizontal="center" vertical="center" wrapText="1"/>
    </xf>
    <xf numFmtId="4" fontId="1402" fillId="0" borderId="0" xfId="0" applyNumberFormat="1" applyFont="1" applyAlignment="1">
      <alignment horizontal="center" vertical="center" wrapText="1"/>
    </xf>
    <xf numFmtId="164" fontId="1403" fillId="0" borderId="0" xfId="0" applyNumberFormat="1" applyFont="1" applyAlignment="1">
      <alignment horizontal="center" vertical="center" wrapText="1"/>
    </xf>
    <xf numFmtId="4" fontId="1409" fillId="0" borderId="0" xfId="0" applyNumberFormat="1" applyFont="1" applyAlignment="1">
      <alignment horizontal="center" vertical="center" wrapText="1"/>
    </xf>
    <xf numFmtId="164" fontId="1410" fillId="0" borderId="0" xfId="0" applyNumberFormat="1" applyFont="1" applyAlignment="1">
      <alignment horizontal="center" vertical="center" wrapText="1"/>
    </xf>
    <xf numFmtId="4" fontId="1416" fillId="0" borderId="0" xfId="0" applyNumberFormat="1" applyFont="1" applyAlignment="1">
      <alignment horizontal="center" vertical="center" wrapText="1"/>
    </xf>
    <xf numFmtId="164" fontId="1417" fillId="0" borderId="0" xfId="0" applyNumberFormat="1" applyFont="1" applyAlignment="1">
      <alignment horizontal="center" vertical="center" wrapText="1"/>
    </xf>
    <xf numFmtId="4" fontId="1423" fillId="0" borderId="0" xfId="0" applyNumberFormat="1" applyFont="1" applyAlignment="1">
      <alignment horizontal="center" vertical="center" wrapText="1"/>
    </xf>
    <xf numFmtId="164" fontId="1424" fillId="0" borderId="0" xfId="0" applyNumberFormat="1" applyFont="1" applyAlignment="1">
      <alignment horizontal="center" vertical="center" wrapText="1"/>
    </xf>
    <xf numFmtId="4" fontId="1431" fillId="0" borderId="0" xfId="0" applyNumberFormat="1" applyFont="1" applyAlignment="1">
      <alignment horizontal="center" vertical="center" wrapText="1"/>
    </xf>
    <xf numFmtId="164" fontId="1432" fillId="0" borderId="0" xfId="0" applyNumberFormat="1" applyFont="1" applyAlignment="1">
      <alignment horizontal="center" vertical="center" wrapText="1"/>
    </xf>
    <xf numFmtId="4" fontId="1438" fillId="0" borderId="0" xfId="0" applyNumberFormat="1" applyFont="1" applyAlignment="1">
      <alignment horizontal="center" vertical="center" wrapText="1"/>
    </xf>
    <xf numFmtId="164" fontId="1439" fillId="0" borderId="0" xfId="0" applyNumberFormat="1" applyFont="1" applyAlignment="1">
      <alignment horizontal="center" vertical="center" wrapText="1"/>
    </xf>
    <xf numFmtId="4" fontId="1446" fillId="0" borderId="0" xfId="0" applyNumberFormat="1" applyFont="1" applyAlignment="1">
      <alignment horizontal="center" vertical="center" wrapText="1"/>
    </xf>
    <xf numFmtId="164" fontId="1447" fillId="0" borderId="0" xfId="0" applyNumberFormat="1" applyFont="1" applyAlignment="1">
      <alignment horizontal="center" vertical="center" wrapText="1"/>
    </xf>
    <xf numFmtId="4" fontId="1453" fillId="0" borderId="0" xfId="0" applyNumberFormat="1" applyFont="1" applyAlignment="1">
      <alignment horizontal="center" vertical="center" wrapText="1"/>
    </xf>
    <xf numFmtId="164" fontId="1454" fillId="0" borderId="0" xfId="0" applyNumberFormat="1" applyFont="1" applyAlignment="1">
      <alignment horizontal="center" vertical="center" wrapText="1"/>
    </xf>
    <xf numFmtId="4" fontId="1460" fillId="0" borderId="0" xfId="0" applyNumberFormat="1" applyFont="1" applyAlignment="1">
      <alignment horizontal="center" vertical="center" wrapText="1"/>
    </xf>
    <xf numFmtId="164" fontId="1461" fillId="0" borderId="0" xfId="0" applyNumberFormat="1" applyFont="1" applyAlignment="1">
      <alignment horizontal="center" vertical="center" wrapText="1"/>
    </xf>
    <xf numFmtId="4" fontId="1468" fillId="0" borderId="0" xfId="0" applyNumberFormat="1" applyFont="1" applyAlignment="1">
      <alignment horizontal="center" vertical="center" wrapText="1"/>
    </xf>
    <xf numFmtId="164" fontId="1469" fillId="0" borderId="0" xfId="0" applyNumberFormat="1" applyFont="1" applyAlignment="1">
      <alignment horizontal="center" vertical="center" wrapText="1"/>
    </xf>
    <xf numFmtId="4" fontId="1475" fillId="0" borderId="0" xfId="0" applyNumberFormat="1" applyFont="1" applyAlignment="1">
      <alignment horizontal="center" vertical="center" wrapText="1"/>
    </xf>
    <xf numFmtId="164" fontId="1476" fillId="0" borderId="0" xfId="0" applyNumberFormat="1" applyFont="1" applyAlignment="1">
      <alignment horizontal="center" vertical="center" wrapText="1"/>
    </xf>
    <xf numFmtId="4" fontId="1482" fillId="0" borderId="0" xfId="0" applyNumberFormat="1" applyFont="1" applyAlignment="1">
      <alignment horizontal="center" vertical="center" wrapText="1"/>
    </xf>
    <xf numFmtId="164" fontId="1483" fillId="0" borderId="0" xfId="0" applyNumberFormat="1" applyFont="1" applyAlignment="1">
      <alignment horizontal="center" vertical="center" wrapText="1"/>
    </xf>
    <xf numFmtId="4" fontId="1489" fillId="0" borderId="0" xfId="0" applyNumberFormat="1" applyFont="1" applyAlignment="1">
      <alignment horizontal="center" vertical="center" wrapText="1"/>
    </xf>
    <xf numFmtId="164" fontId="1490" fillId="0" borderId="0" xfId="0" applyNumberFormat="1" applyFont="1" applyAlignment="1">
      <alignment horizontal="center" vertical="center" wrapText="1"/>
    </xf>
    <xf numFmtId="4" fontId="1496" fillId="0" borderId="0" xfId="0" applyNumberFormat="1" applyFont="1" applyAlignment="1">
      <alignment horizontal="center" vertical="center" wrapText="1"/>
    </xf>
    <xf numFmtId="164" fontId="1497" fillId="0" borderId="0" xfId="0" applyNumberFormat="1" applyFont="1" applyAlignment="1">
      <alignment horizontal="center" vertical="center" wrapText="1"/>
    </xf>
    <xf numFmtId="4" fontId="1503" fillId="0" borderId="0" xfId="0" applyNumberFormat="1" applyFont="1" applyAlignment="1">
      <alignment horizontal="center" vertical="center" wrapText="1"/>
    </xf>
    <xf numFmtId="164" fontId="1504" fillId="0" borderId="0" xfId="0" applyNumberFormat="1" applyFont="1" applyAlignment="1">
      <alignment horizontal="center" vertical="center" wrapText="1"/>
    </xf>
    <xf numFmtId="4" fontId="1510" fillId="0" borderId="0" xfId="0" applyNumberFormat="1" applyFont="1" applyAlignment="1">
      <alignment horizontal="center" vertical="center" wrapText="1"/>
    </xf>
    <xf numFmtId="164" fontId="1511" fillId="0" borderId="0" xfId="0" applyNumberFormat="1" applyFont="1" applyAlignment="1">
      <alignment horizontal="center" vertical="center" wrapText="1"/>
    </xf>
    <xf numFmtId="4" fontId="1518" fillId="0" borderId="0" xfId="0" applyNumberFormat="1" applyFont="1" applyAlignment="1">
      <alignment horizontal="center" vertical="center" wrapText="1"/>
    </xf>
    <xf numFmtId="164" fontId="1519" fillId="0" borderId="0" xfId="0" applyNumberFormat="1" applyFont="1" applyAlignment="1">
      <alignment horizontal="center" vertical="center" wrapText="1"/>
    </xf>
    <xf numFmtId="4" fontId="1525" fillId="0" borderId="0" xfId="0" applyNumberFormat="1" applyFont="1" applyAlignment="1">
      <alignment horizontal="center" vertical="center" wrapText="1"/>
    </xf>
    <xf numFmtId="164" fontId="1526" fillId="0" borderId="0" xfId="0" applyNumberFormat="1" applyFont="1" applyAlignment="1">
      <alignment horizontal="center" vertical="center" wrapText="1"/>
    </xf>
    <xf numFmtId="4" fontId="1532" fillId="0" borderId="0" xfId="0" applyNumberFormat="1" applyFont="1" applyAlignment="1">
      <alignment horizontal="center" vertical="center" wrapText="1"/>
    </xf>
    <xf numFmtId="164" fontId="1533" fillId="0" borderId="0" xfId="0" applyNumberFormat="1" applyFont="1" applyAlignment="1">
      <alignment horizontal="center" vertical="center" wrapText="1"/>
    </xf>
    <xf numFmtId="4" fontId="1539" fillId="0" borderId="0" xfId="0" applyNumberFormat="1" applyFont="1" applyAlignment="1">
      <alignment horizontal="center" vertical="center" wrapText="1"/>
    </xf>
    <xf numFmtId="164" fontId="1540" fillId="0" borderId="0" xfId="0" applyNumberFormat="1" applyFont="1" applyAlignment="1">
      <alignment horizontal="center" vertical="center" wrapText="1"/>
    </xf>
    <xf numFmtId="4" fontId="1546" fillId="0" borderId="0" xfId="0" applyNumberFormat="1" applyFont="1" applyAlignment="1">
      <alignment horizontal="center" vertical="center" wrapText="1"/>
    </xf>
    <xf numFmtId="164" fontId="1547" fillId="0" borderId="0" xfId="0" applyNumberFormat="1" applyFont="1" applyAlignment="1">
      <alignment horizontal="center" vertical="center" wrapText="1"/>
    </xf>
    <xf numFmtId="4" fontId="1553" fillId="0" borderId="0" xfId="0" applyNumberFormat="1" applyFont="1" applyAlignment="1">
      <alignment horizontal="center" vertical="center" wrapText="1"/>
    </xf>
    <xf numFmtId="164" fontId="1554" fillId="0" borderId="0" xfId="0" applyNumberFormat="1" applyFont="1" applyAlignment="1">
      <alignment horizontal="center" vertical="center" wrapText="1"/>
    </xf>
    <xf numFmtId="4" fontId="1560" fillId="0" borderId="0" xfId="0" applyNumberFormat="1" applyFont="1" applyAlignment="1">
      <alignment horizontal="center" vertical="center" wrapText="1"/>
    </xf>
    <xf numFmtId="164" fontId="1561" fillId="0" borderId="0" xfId="0" applyNumberFormat="1" applyFont="1" applyAlignment="1">
      <alignment horizontal="center" vertical="center" wrapText="1"/>
    </xf>
    <xf numFmtId="4" fontId="1567" fillId="0" borderId="0" xfId="0" applyNumberFormat="1" applyFont="1" applyAlignment="1">
      <alignment horizontal="center" vertical="center" wrapText="1"/>
    </xf>
    <xf numFmtId="164" fontId="1568" fillId="0" borderId="0" xfId="0" applyNumberFormat="1" applyFont="1" applyAlignment="1">
      <alignment horizontal="center" vertical="center" wrapText="1"/>
    </xf>
    <xf numFmtId="4" fontId="1574" fillId="0" borderId="0" xfId="0" applyNumberFormat="1" applyFont="1" applyAlignment="1">
      <alignment horizontal="center" vertical="center" wrapText="1"/>
    </xf>
    <xf numFmtId="164" fontId="1575" fillId="0" borderId="0" xfId="0" applyNumberFormat="1" applyFont="1" applyAlignment="1">
      <alignment horizontal="center" vertical="center" wrapText="1"/>
    </xf>
    <xf numFmtId="4" fontId="1581" fillId="0" borderId="0" xfId="0" applyNumberFormat="1" applyFont="1" applyAlignment="1">
      <alignment horizontal="center" vertical="center" wrapText="1"/>
    </xf>
    <xf numFmtId="164" fontId="1582" fillId="0" borderId="0" xfId="0" applyNumberFormat="1" applyFont="1" applyAlignment="1">
      <alignment horizontal="center" vertical="center" wrapText="1"/>
    </xf>
    <xf numFmtId="4" fontId="1588" fillId="0" borderId="0" xfId="0" applyNumberFormat="1" applyFont="1" applyAlignment="1">
      <alignment horizontal="center" vertical="center" wrapText="1"/>
    </xf>
    <xf numFmtId="164" fontId="1589" fillId="0" borderId="0" xfId="0" applyNumberFormat="1" applyFont="1" applyAlignment="1">
      <alignment horizontal="center" vertical="center" wrapText="1"/>
    </xf>
    <xf numFmtId="4" fontId="1595" fillId="0" borderId="0" xfId="0" applyNumberFormat="1" applyFont="1" applyAlignment="1">
      <alignment horizontal="center" vertical="center" wrapText="1"/>
    </xf>
    <xf numFmtId="164" fontId="1596" fillId="0" borderId="0" xfId="0" applyNumberFormat="1" applyFont="1" applyAlignment="1">
      <alignment horizontal="center" vertical="center" wrapText="1"/>
    </xf>
    <xf numFmtId="4" fontId="1602" fillId="0" borderId="0" xfId="0" applyNumberFormat="1" applyFont="1" applyAlignment="1">
      <alignment horizontal="center" vertical="center" wrapText="1"/>
    </xf>
    <xf numFmtId="164" fontId="1603" fillId="0" borderId="0" xfId="0" applyNumberFormat="1" applyFont="1" applyAlignment="1">
      <alignment horizontal="center" vertical="center" wrapText="1"/>
    </xf>
    <xf numFmtId="4" fontId="1609" fillId="0" borderId="0" xfId="0" applyNumberFormat="1" applyFont="1" applyAlignment="1">
      <alignment horizontal="center" vertical="center" wrapText="1"/>
    </xf>
    <xf numFmtId="164" fontId="1610" fillId="0" borderId="0" xfId="0" applyNumberFormat="1" applyFont="1" applyAlignment="1">
      <alignment horizontal="center" vertical="center" wrapText="1"/>
    </xf>
    <xf numFmtId="4" fontId="1616" fillId="0" borderId="0" xfId="0" applyNumberFormat="1" applyFont="1" applyAlignment="1">
      <alignment horizontal="center" vertical="center" wrapText="1"/>
    </xf>
    <xf numFmtId="164" fontId="1617" fillId="0" borderId="0" xfId="0" applyNumberFormat="1" applyFont="1" applyAlignment="1">
      <alignment horizontal="center" vertical="center" wrapText="1"/>
    </xf>
    <xf numFmtId="4" fontId="1623" fillId="0" borderId="0" xfId="0" applyNumberFormat="1" applyFont="1" applyAlignment="1">
      <alignment horizontal="center" vertical="center" wrapText="1"/>
    </xf>
    <xf numFmtId="164" fontId="1624" fillId="0" borderId="0" xfId="0" applyNumberFormat="1" applyFont="1" applyAlignment="1">
      <alignment horizontal="center" vertical="center" wrapText="1"/>
    </xf>
    <xf numFmtId="4" fontId="1630" fillId="0" borderId="0" xfId="0" applyNumberFormat="1" applyFont="1" applyAlignment="1">
      <alignment horizontal="center" vertical="center" wrapText="1"/>
    </xf>
    <xf numFmtId="164" fontId="1631" fillId="0" borderId="0" xfId="0" applyNumberFormat="1" applyFont="1" applyAlignment="1">
      <alignment horizontal="center" vertical="center" wrapText="1"/>
    </xf>
    <xf numFmtId="4" fontId="1637" fillId="0" borderId="0" xfId="0" applyNumberFormat="1" applyFont="1" applyAlignment="1">
      <alignment horizontal="center" vertical="center" wrapText="1"/>
    </xf>
    <xf numFmtId="164" fontId="1638" fillId="0" borderId="0" xfId="0" applyNumberFormat="1" applyFont="1" applyAlignment="1">
      <alignment horizontal="center" vertical="center" wrapText="1"/>
    </xf>
    <xf numFmtId="4" fontId="1644" fillId="0" borderId="0" xfId="0" applyNumberFormat="1" applyFont="1" applyAlignment="1">
      <alignment horizontal="center" vertical="center" wrapText="1"/>
    </xf>
    <xf numFmtId="164" fontId="1645" fillId="0" borderId="0" xfId="0" applyNumberFormat="1" applyFont="1" applyAlignment="1">
      <alignment horizontal="center" vertical="center" wrapText="1"/>
    </xf>
    <xf numFmtId="4" fontId="1651" fillId="0" borderId="0" xfId="0" applyNumberFormat="1" applyFont="1" applyAlignment="1">
      <alignment horizontal="center" vertical="center" wrapText="1"/>
    </xf>
    <xf numFmtId="164" fontId="1652" fillId="0" borderId="0" xfId="0" applyNumberFormat="1" applyFont="1" applyAlignment="1">
      <alignment horizontal="center" vertical="center" wrapText="1"/>
    </xf>
    <xf numFmtId="4" fontId="1658" fillId="0" borderId="0" xfId="0" applyNumberFormat="1" applyFont="1" applyAlignment="1">
      <alignment horizontal="center" vertical="center" wrapText="1"/>
    </xf>
    <xf numFmtId="164" fontId="1659" fillId="0" borderId="0" xfId="0" applyNumberFormat="1" applyFont="1" applyAlignment="1">
      <alignment horizontal="center" vertical="center" wrapText="1"/>
    </xf>
    <xf numFmtId="4" fontId="1665" fillId="0" borderId="0" xfId="0" applyNumberFormat="1" applyFont="1" applyAlignment="1">
      <alignment horizontal="center" vertical="center" wrapText="1"/>
    </xf>
    <xf numFmtId="164" fontId="1666" fillId="0" borderId="0" xfId="0" applyNumberFormat="1" applyFont="1" applyAlignment="1">
      <alignment horizontal="center" vertical="center" wrapText="1"/>
    </xf>
    <xf numFmtId="4" fontId="1672" fillId="0" borderId="0" xfId="0" applyNumberFormat="1" applyFont="1" applyAlignment="1">
      <alignment horizontal="center" vertical="center" wrapText="1"/>
    </xf>
    <xf numFmtId="164" fontId="1673" fillId="0" borderId="0" xfId="0" applyNumberFormat="1" applyFont="1" applyAlignment="1">
      <alignment horizontal="center" vertical="center" wrapText="1"/>
    </xf>
    <xf numFmtId="4" fontId="1679" fillId="0" borderId="0" xfId="0" applyNumberFormat="1" applyFont="1" applyAlignment="1">
      <alignment horizontal="center" vertical="center" wrapText="1"/>
    </xf>
    <xf numFmtId="164" fontId="1680" fillId="0" borderId="0" xfId="0" applyNumberFormat="1" applyFont="1" applyAlignment="1">
      <alignment horizontal="center" vertical="center" wrapText="1"/>
    </xf>
    <xf numFmtId="4" fontId="1686" fillId="0" borderId="0" xfId="0" applyNumberFormat="1" applyFont="1" applyAlignment="1">
      <alignment horizontal="center" vertical="center" wrapText="1"/>
    </xf>
    <xf numFmtId="164" fontId="1687" fillId="0" borderId="0" xfId="0" applyNumberFormat="1" applyFont="1" applyAlignment="1">
      <alignment horizontal="center" vertical="center" wrapText="1"/>
    </xf>
    <xf numFmtId="4" fontId="1693" fillId="0" borderId="0" xfId="0" applyNumberFormat="1" applyFont="1" applyAlignment="1">
      <alignment horizontal="center" vertical="center" wrapText="1"/>
    </xf>
    <xf numFmtId="164" fontId="1694" fillId="0" borderId="0" xfId="0" applyNumberFormat="1" applyFont="1" applyAlignment="1">
      <alignment horizontal="center" vertical="center" wrapText="1"/>
    </xf>
    <xf numFmtId="4" fontId="1700" fillId="0" borderId="0" xfId="0" applyNumberFormat="1" applyFont="1" applyAlignment="1">
      <alignment horizontal="center" vertical="center" wrapText="1"/>
    </xf>
    <xf numFmtId="164" fontId="1701" fillId="0" borderId="0" xfId="0" applyNumberFormat="1" applyFont="1" applyAlignment="1">
      <alignment horizontal="center" vertical="center" wrapText="1"/>
    </xf>
    <xf numFmtId="4" fontId="1707" fillId="0" borderId="0" xfId="0" applyNumberFormat="1" applyFont="1" applyAlignment="1">
      <alignment horizontal="center" vertical="center" wrapText="1"/>
    </xf>
    <xf numFmtId="164" fontId="1708" fillId="0" borderId="0" xfId="0" applyNumberFormat="1" applyFont="1" applyAlignment="1">
      <alignment horizontal="center" vertical="center" wrapText="1"/>
    </xf>
    <xf numFmtId="4" fontId="1714" fillId="0" borderId="0" xfId="0" applyNumberFormat="1" applyFont="1" applyAlignment="1">
      <alignment horizontal="center" vertical="center" wrapText="1"/>
    </xf>
    <xf numFmtId="164" fontId="1715" fillId="0" borderId="0" xfId="0" applyNumberFormat="1" applyFont="1" applyAlignment="1">
      <alignment horizontal="center" vertical="center" wrapText="1"/>
    </xf>
    <xf numFmtId="4" fontId="1721" fillId="0" borderId="0" xfId="0" applyNumberFormat="1" applyFont="1" applyAlignment="1">
      <alignment horizontal="center" vertical="center" wrapText="1"/>
    </xf>
    <xf numFmtId="164" fontId="1722" fillId="0" borderId="0" xfId="0" applyNumberFormat="1" applyFont="1" applyAlignment="1">
      <alignment horizontal="center" vertical="center" wrapText="1"/>
    </xf>
    <xf numFmtId="4" fontId="1728" fillId="0" borderId="0" xfId="0" applyNumberFormat="1" applyFont="1" applyAlignment="1">
      <alignment horizontal="center" vertical="center" wrapText="1"/>
    </xf>
    <xf numFmtId="164" fontId="1729" fillId="0" borderId="0" xfId="0" applyNumberFormat="1" applyFont="1" applyAlignment="1">
      <alignment horizontal="center" vertical="center" wrapText="1"/>
    </xf>
    <xf numFmtId="4" fontId="1735" fillId="0" borderId="0" xfId="0" applyNumberFormat="1" applyFont="1" applyAlignment="1">
      <alignment horizontal="center" vertical="center" wrapText="1"/>
    </xf>
    <xf numFmtId="164" fontId="1736" fillId="0" borderId="0" xfId="0" applyNumberFormat="1" applyFont="1" applyAlignment="1">
      <alignment horizontal="center" vertical="center" wrapText="1"/>
    </xf>
    <xf numFmtId="4" fontId="1742" fillId="0" borderId="0" xfId="0" applyNumberFormat="1" applyFont="1" applyAlignment="1">
      <alignment horizontal="center" vertical="center" wrapText="1"/>
    </xf>
    <xf numFmtId="164" fontId="1743" fillId="0" borderId="0" xfId="0" applyNumberFormat="1" applyFont="1" applyAlignment="1">
      <alignment horizontal="center" vertical="center" wrapText="1"/>
    </xf>
    <xf numFmtId="4" fontId="1749" fillId="0" borderId="0" xfId="0" applyNumberFormat="1" applyFont="1" applyAlignment="1">
      <alignment horizontal="center" vertical="center" wrapText="1"/>
    </xf>
    <xf numFmtId="164" fontId="1750" fillId="0" borderId="0" xfId="0" applyNumberFormat="1" applyFont="1" applyAlignment="1">
      <alignment horizontal="center" vertical="center" wrapText="1"/>
    </xf>
    <xf numFmtId="4" fontId="1756" fillId="0" borderId="0" xfId="0" applyNumberFormat="1" applyFont="1" applyAlignment="1">
      <alignment horizontal="center" vertical="center" wrapText="1"/>
    </xf>
    <xf numFmtId="164" fontId="1757" fillId="0" borderId="0" xfId="0" applyNumberFormat="1" applyFont="1" applyAlignment="1">
      <alignment horizontal="center" vertical="center" wrapText="1"/>
    </xf>
    <xf numFmtId="4" fontId="1763" fillId="0" borderId="0" xfId="0" applyNumberFormat="1" applyFont="1" applyAlignment="1">
      <alignment horizontal="center" vertical="center" wrapText="1"/>
    </xf>
    <xf numFmtId="164" fontId="1764" fillId="0" borderId="0" xfId="0" applyNumberFormat="1" applyFont="1" applyAlignment="1">
      <alignment horizontal="center" vertical="center" wrapText="1"/>
    </xf>
    <xf numFmtId="4" fontId="1770" fillId="0" borderId="0" xfId="0" applyNumberFormat="1" applyFont="1" applyAlignment="1">
      <alignment horizontal="center" vertical="center" wrapText="1"/>
    </xf>
    <xf numFmtId="164" fontId="1771" fillId="0" borderId="0" xfId="0" applyNumberFormat="1" applyFont="1" applyAlignment="1">
      <alignment horizontal="center" vertical="center" wrapText="1"/>
    </xf>
    <xf numFmtId="4" fontId="1777" fillId="0" borderId="0" xfId="0" applyNumberFormat="1" applyFont="1" applyAlignment="1">
      <alignment horizontal="center" vertical="center" wrapText="1"/>
    </xf>
    <xf numFmtId="164" fontId="1778" fillId="0" borderId="0" xfId="0" applyNumberFormat="1" applyFont="1" applyAlignment="1">
      <alignment horizontal="center" vertical="center" wrapText="1"/>
    </xf>
    <xf numFmtId="4" fontId="1785" fillId="0" borderId="0" xfId="0" applyNumberFormat="1" applyFont="1" applyAlignment="1">
      <alignment horizontal="center" vertical="center" wrapText="1"/>
    </xf>
    <xf numFmtId="164" fontId="1786" fillId="0" borderId="0" xfId="0" applyNumberFormat="1" applyFont="1" applyAlignment="1">
      <alignment horizontal="center" vertical="center" wrapText="1"/>
    </xf>
    <xf numFmtId="4" fontId="1792" fillId="0" borderId="0" xfId="0" applyNumberFormat="1" applyFont="1" applyAlignment="1">
      <alignment horizontal="center" vertical="center" wrapText="1"/>
    </xf>
    <xf numFmtId="164" fontId="1793" fillId="0" borderId="0" xfId="0" applyNumberFormat="1" applyFont="1" applyAlignment="1">
      <alignment horizontal="center" vertical="center" wrapText="1"/>
    </xf>
    <xf numFmtId="4" fontId="1799" fillId="0" borderId="0" xfId="0" applyNumberFormat="1" applyFont="1" applyAlignment="1">
      <alignment horizontal="center" vertical="center" wrapText="1"/>
    </xf>
    <xf numFmtId="164" fontId="1800" fillId="0" borderId="0" xfId="0" applyNumberFormat="1" applyFont="1" applyAlignment="1">
      <alignment horizontal="center" vertical="center" wrapText="1"/>
    </xf>
    <xf numFmtId="4" fontId="1806" fillId="0" borderId="0" xfId="0" applyNumberFormat="1" applyFont="1" applyAlignment="1">
      <alignment horizontal="center" vertical="center" wrapText="1"/>
    </xf>
    <xf numFmtId="164" fontId="1807" fillId="0" borderId="0" xfId="0" applyNumberFormat="1" applyFont="1" applyAlignment="1">
      <alignment horizontal="center" vertical="center" wrapText="1"/>
    </xf>
    <xf numFmtId="4" fontId="1813" fillId="0" borderId="0" xfId="0" applyNumberFormat="1" applyFont="1" applyAlignment="1">
      <alignment horizontal="center" vertical="center" wrapText="1"/>
    </xf>
    <xf numFmtId="164" fontId="1814" fillId="0" borderId="0" xfId="0" applyNumberFormat="1" applyFont="1" applyAlignment="1">
      <alignment horizontal="center" vertical="center" wrapText="1"/>
    </xf>
    <xf numFmtId="4" fontId="1820" fillId="0" borderId="0" xfId="0" applyNumberFormat="1" applyFont="1" applyAlignment="1">
      <alignment horizontal="center" vertical="center" wrapText="1"/>
    </xf>
    <xf numFmtId="164" fontId="1821" fillId="0" borderId="0" xfId="0" applyNumberFormat="1" applyFont="1" applyAlignment="1">
      <alignment horizontal="center" vertical="center" wrapText="1"/>
    </xf>
    <xf numFmtId="4" fontId="1827" fillId="0" borderId="0" xfId="0" applyNumberFormat="1" applyFont="1" applyAlignment="1">
      <alignment horizontal="center" vertical="center" wrapText="1"/>
    </xf>
    <xf numFmtId="164" fontId="1828" fillId="0" borderId="0" xfId="0" applyNumberFormat="1" applyFont="1" applyAlignment="1">
      <alignment horizontal="center" vertical="center" wrapText="1"/>
    </xf>
    <xf numFmtId="4" fontId="1834" fillId="0" borderId="0" xfId="0" applyNumberFormat="1" applyFont="1" applyAlignment="1">
      <alignment horizontal="center" vertical="center" wrapText="1"/>
    </xf>
    <xf numFmtId="164" fontId="1835" fillId="0" borderId="0" xfId="0" applyNumberFormat="1" applyFont="1" applyAlignment="1">
      <alignment horizontal="center" vertical="center" wrapText="1"/>
    </xf>
    <xf numFmtId="4" fontId="1842" fillId="0" borderId="0" xfId="0" applyNumberFormat="1" applyFont="1" applyAlignment="1">
      <alignment horizontal="center" vertical="center" wrapText="1"/>
    </xf>
    <xf numFmtId="164" fontId="1843" fillId="0" borderId="0" xfId="0" applyNumberFormat="1" applyFont="1" applyAlignment="1">
      <alignment horizontal="center" vertical="center" wrapText="1"/>
    </xf>
    <xf numFmtId="4" fontId="1850" fillId="0" borderId="0" xfId="0" applyNumberFormat="1" applyFont="1" applyAlignment="1">
      <alignment horizontal="center" vertical="center" wrapText="1"/>
    </xf>
    <xf numFmtId="164" fontId="1851" fillId="0" borderId="0" xfId="0" applyNumberFormat="1" applyFont="1" applyAlignment="1">
      <alignment horizontal="center" vertical="center" wrapText="1"/>
    </xf>
    <xf numFmtId="4" fontId="1857" fillId="0" borderId="0" xfId="0" applyNumberFormat="1" applyFont="1" applyAlignment="1">
      <alignment horizontal="center" vertical="center" wrapText="1"/>
    </xf>
    <xf numFmtId="164" fontId="1858" fillId="0" borderId="0" xfId="0" applyNumberFormat="1" applyFont="1" applyAlignment="1">
      <alignment horizontal="center" vertical="center" wrapText="1"/>
    </xf>
    <xf numFmtId="4" fontId="1864" fillId="0" borderId="0" xfId="0" applyNumberFormat="1" applyFont="1" applyAlignment="1">
      <alignment horizontal="center" vertical="center" wrapText="1"/>
    </xf>
    <xf numFmtId="164" fontId="1865" fillId="0" borderId="0" xfId="0" applyNumberFormat="1" applyFont="1" applyAlignment="1">
      <alignment horizontal="center" vertical="center" wrapText="1"/>
    </xf>
    <xf numFmtId="4" fontId="1871" fillId="0" borderId="0" xfId="0" applyNumberFormat="1" applyFont="1" applyAlignment="1">
      <alignment horizontal="center" vertical="center" wrapText="1"/>
    </xf>
    <xf numFmtId="164" fontId="1872" fillId="0" borderId="0" xfId="0" applyNumberFormat="1" applyFont="1" applyAlignment="1">
      <alignment horizontal="center" vertical="center" wrapText="1"/>
    </xf>
    <xf numFmtId="4" fontId="1878" fillId="0" borderId="0" xfId="0" applyNumberFormat="1" applyFont="1" applyAlignment="1">
      <alignment horizontal="center" vertical="center" wrapText="1"/>
    </xf>
    <xf numFmtId="164" fontId="1879" fillId="0" borderId="0" xfId="0" applyNumberFormat="1" applyFont="1" applyAlignment="1">
      <alignment horizontal="center" vertical="center" wrapText="1"/>
    </xf>
    <xf numFmtId="4" fontId="1885" fillId="0" borderId="0" xfId="0" applyNumberFormat="1" applyFont="1" applyAlignment="1">
      <alignment horizontal="center" vertical="center" wrapText="1"/>
    </xf>
    <xf numFmtId="164" fontId="1886" fillId="0" borderId="0" xfId="0" applyNumberFormat="1" applyFont="1" applyAlignment="1">
      <alignment horizontal="center" vertical="center" wrapText="1"/>
    </xf>
    <xf numFmtId="4" fontId="1892" fillId="0" borderId="0" xfId="0" applyNumberFormat="1" applyFont="1" applyAlignment="1">
      <alignment horizontal="center" vertical="center" wrapText="1"/>
    </xf>
    <xf numFmtId="164" fontId="1893" fillId="0" borderId="0" xfId="0" applyNumberFormat="1" applyFont="1" applyAlignment="1">
      <alignment horizontal="center" vertical="center" wrapText="1"/>
    </xf>
    <xf numFmtId="4" fontId="1899" fillId="0" borderId="0" xfId="0" applyNumberFormat="1" applyFont="1" applyAlignment="1">
      <alignment horizontal="center" vertical="center" wrapText="1"/>
    </xf>
    <xf numFmtId="164" fontId="1900" fillId="0" borderId="0" xfId="0" applyNumberFormat="1" applyFont="1" applyAlignment="1">
      <alignment horizontal="center" vertical="center" wrapText="1"/>
    </xf>
    <xf numFmtId="4" fontId="1906" fillId="0" borderId="0" xfId="0" applyNumberFormat="1" applyFont="1" applyAlignment="1">
      <alignment horizontal="center" vertical="center" wrapText="1"/>
    </xf>
    <xf numFmtId="164" fontId="1907" fillId="0" borderId="0" xfId="0" applyNumberFormat="1" applyFont="1" applyAlignment="1">
      <alignment horizontal="center" vertical="center" wrapText="1"/>
    </xf>
    <xf numFmtId="4" fontId="1913" fillId="0" borderId="0" xfId="0" applyNumberFormat="1" applyFont="1" applyAlignment="1">
      <alignment horizontal="center" vertical="center" wrapText="1"/>
    </xf>
    <xf numFmtId="164" fontId="1914" fillId="0" borderId="0" xfId="0" applyNumberFormat="1" applyFont="1" applyAlignment="1">
      <alignment horizontal="center" vertical="center" wrapText="1"/>
    </xf>
    <xf numFmtId="4" fontId="1920" fillId="0" borderId="0" xfId="0" applyNumberFormat="1" applyFont="1" applyAlignment="1">
      <alignment horizontal="center" vertical="center" wrapText="1"/>
    </xf>
    <xf numFmtId="164" fontId="1921" fillId="0" borderId="0" xfId="0" applyNumberFormat="1" applyFont="1" applyAlignment="1">
      <alignment horizontal="center" vertical="center" wrapText="1"/>
    </xf>
    <xf numFmtId="4" fontId="1927" fillId="0" borderId="0" xfId="0" applyNumberFormat="1" applyFont="1" applyAlignment="1">
      <alignment horizontal="center" vertical="center" wrapText="1"/>
    </xf>
    <xf numFmtId="164" fontId="1928" fillId="0" borderId="0" xfId="0" applyNumberFormat="1" applyFont="1" applyAlignment="1">
      <alignment horizontal="center" vertical="center" wrapText="1"/>
    </xf>
    <xf numFmtId="4" fontId="1934" fillId="0" borderId="0" xfId="0" applyNumberFormat="1" applyFont="1" applyAlignment="1">
      <alignment horizontal="center" vertical="center" wrapText="1"/>
    </xf>
    <xf numFmtId="164" fontId="1935" fillId="0" borderId="0" xfId="0" applyNumberFormat="1" applyFont="1" applyAlignment="1">
      <alignment horizontal="center" vertical="center" wrapText="1"/>
    </xf>
    <xf numFmtId="4" fontId="1941" fillId="0" borderId="0" xfId="0" applyNumberFormat="1" applyFont="1" applyAlignment="1">
      <alignment horizontal="center" vertical="center" wrapText="1"/>
    </xf>
    <xf numFmtId="164" fontId="1942" fillId="0" borderId="0" xfId="0" applyNumberFormat="1" applyFont="1" applyAlignment="1">
      <alignment horizontal="center" vertical="center" wrapText="1"/>
    </xf>
    <xf numFmtId="4" fontId="1948" fillId="0" borderId="0" xfId="0" applyNumberFormat="1" applyFont="1" applyAlignment="1">
      <alignment horizontal="center" vertical="center" wrapText="1"/>
    </xf>
    <xf numFmtId="164" fontId="1949" fillId="0" borderId="0" xfId="0" applyNumberFormat="1" applyFont="1" applyAlignment="1">
      <alignment horizontal="center" vertical="center" wrapText="1"/>
    </xf>
    <xf numFmtId="4" fontId="1956" fillId="0" borderId="0" xfId="0" applyNumberFormat="1" applyFont="1" applyAlignment="1">
      <alignment horizontal="center" vertical="center" wrapText="1"/>
    </xf>
    <xf numFmtId="164" fontId="1957" fillId="0" borderId="0" xfId="0" applyNumberFormat="1" applyFont="1" applyAlignment="1">
      <alignment horizontal="center" vertical="center" wrapText="1"/>
    </xf>
    <xf numFmtId="4" fontId="1963" fillId="0" borderId="0" xfId="0" applyNumberFormat="1" applyFont="1" applyAlignment="1">
      <alignment horizontal="center" vertical="center" wrapText="1"/>
    </xf>
    <xf numFmtId="164" fontId="1964" fillId="0" borderId="0" xfId="0" applyNumberFormat="1" applyFont="1" applyAlignment="1">
      <alignment horizontal="center" vertical="center" wrapText="1"/>
    </xf>
    <xf numFmtId="4" fontId="1971" fillId="0" borderId="0" xfId="0" applyNumberFormat="1" applyFont="1" applyAlignment="1">
      <alignment horizontal="center" vertical="center" wrapText="1"/>
    </xf>
    <xf numFmtId="164" fontId="1972" fillId="0" borderId="0" xfId="0" applyNumberFormat="1" applyFont="1" applyAlignment="1">
      <alignment horizontal="center" vertical="center" wrapText="1"/>
    </xf>
    <xf numFmtId="4" fontId="1978" fillId="0" borderId="0" xfId="0" applyNumberFormat="1" applyFont="1" applyAlignment="1">
      <alignment horizontal="center" vertical="center" wrapText="1"/>
    </xf>
    <xf numFmtId="164" fontId="1979" fillId="0" borderId="0" xfId="0" applyNumberFormat="1" applyFont="1" applyAlignment="1">
      <alignment horizontal="center" vertical="center" wrapText="1"/>
    </xf>
    <xf numFmtId="4" fontId="1986" fillId="0" borderId="0" xfId="0" applyNumberFormat="1" applyFont="1" applyAlignment="1">
      <alignment horizontal="center" vertical="center" wrapText="1"/>
    </xf>
    <xf numFmtId="164" fontId="1987" fillId="0" borderId="0" xfId="0" applyNumberFormat="1" applyFont="1" applyAlignment="1">
      <alignment horizontal="center" vertical="center" wrapText="1"/>
    </xf>
    <xf numFmtId="4" fontId="1993" fillId="0" borderId="0" xfId="0" applyNumberFormat="1" applyFont="1" applyAlignment="1">
      <alignment horizontal="center" vertical="center" wrapText="1"/>
    </xf>
    <xf numFmtId="164" fontId="1994" fillId="0" borderId="0" xfId="0" applyNumberFormat="1" applyFont="1" applyAlignment="1">
      <alignment horizontal="center" vertical="center" wrapText="1"/>
    </xf>
    <xf numFmtId="4" fontId="2000" fillId="0" borderId="0" xfId="0" applyNumberFormat="1" applyFont="1" applyAlignment="1">
      <alignment horizontal="center" vertical="center" wrapText="1"/>
    </xf>
    <xf numFmtId="164" fontId="2001" fillId="0" borderId="0" xfId="0" applyNumberFormat="1" applyFont="1" applyAlignment="1">
      <alignment horizontal="center" vertical="center" wrapText="1"/>
    </xf>
    <xf numFmtId="4" fontId="2007" fillId="0" borderId="0" xfId="0" applyNumberFormat="1" applyFont="1" applyAlignment="1">
      <alignment horizontal="center" vertical="center" wrapText="1"/>
    </xf>
    <xf numFmtId="164" fontId="2008" fillId="0" borderId="0" xfId="0" applyNumberFormat="1" applyFont="1" applyAlignment="1">
      <alignment horizontal="center" vertical="center" wrapText="1"/>
    </xf>
    <xf numFmtId="4" fontId="2014" fillId="0" borderId="0" xfId="0" applyNumberFormat="1" applyFont="1" applyAlignment="1">
      <alignment horizontal="center" vertical="center" wrapText="1"/>
    </xf>
    <xf numFmtId="164" fontId="2015" fillId="0" borderId="0" xfId="0" applyNumberFormat="1" applyFont="1" applyAlignment="1">
      <alignment horizontal="center" vertical="center" wrapText="1"/>
    </xf>
    <xf numFmtId="4" fontId="2021" fillId="0" borderId="0" xfId="0" applyNumberFormat="1" applyFont="1" applyAlignment="1">
      <alignment horizontal="center" vertical="center" wrapText="1"/>
    </xf>
    <xf numFmtId="164" fontId="2022" fillId="0" borderId="0" xfId="0" applyNumberFormat="1" applyFont="1" applyAlignment="1">
      <alignment horizontal="center" vertical="center" wrapText="1"/>
    </xf>
    <xf numFmtId="4" fontId="2028" fillId="0" borderId="0" xfId="0" applyNumberFormat="1" applyFont="1" applyAlignment="1">
      <alignment horizontal="center" vertical="center" wrapText="1"/>
    </xf>
    <xf numFmtId="164" fontId="2029" fillId="0" borderId="0" xfId="0" applyNumberFormat="1" applyFont="1" applyAlignment="1">
      <alignment horizontal="center" vertical="center" wrapText="1"/>
    </xf>
    <xf numFmtId="4" fontId="2035" fillId="0" borderId="0" xfId="0" applyNumberFormat="1" applyFont="1" applyAlignment="1">
      <alignment horizontal="center" vertical="center" wrapText="1"/>
    </xf>
    <xf numFmtId="164" fontId="2036" fillId="0" borderId="0" xfId="0" applyNumberFormat="1" applyFont="1" applyAlignment="1">
      <alignment horizontal="center" vertical="center" wrapText="1"/>
    </xf>
    <xf numFmtId="4" fontId="2042" fillId="0" borderId="0" xfId="0" applyNumberFormat="1" applyFont="1" applyAlignment="1">
      <alignment horizontal="center" vertical="center" wrapText="1"/>
    </xf>
    <xf numFmtId="164" fontId="2043" fillId="0" borderId="0" xfId="0" applyNumberFormat="1" applyFont="1" applyAlignment="1">
      <alignment horizontal="center" vertical="center" wrapText="1"/>
    </xf>
    <xf numFmtId="4" fontId="2049" fillId="0" borderId="0" xfId="0" applyNumberFormat="1" applyFont="1" applyAlignment="1">
      <alignment horizontal="center" vertical="center" wrapText="1"/>
    </xf>
    <xf numFmtId="164" fontId="2050" fillId="0" borderId="0" xfId="0" applyNumberFormat="1" applyFont="1" applyAlignment="1">
      <alignment horizontal="center" vertical="center" wrapText="1"/>
    </xf>
    <xf numFmtId="4" fontId="2056" fillId="0" borderId="0" xfId="0" applyNumberFormat="1" applyFont="1" applyAlignment="1">
      <alignment horizontal="center" vertical="center" wrapText="1"/>
    </xf>
    <xf numFmtId="164" fontId="2057" fillId="0" borderId="0" xfId="0" applyNumberFormat="1" applyFont="1" applyAlignment="1">
      <alignment horizontal="center" vertical="center" wrapText="1"/>
    </xf>
    <xf numFmtId="4" fontId="2063" fillId="0" borderId="0" xfId="0" applyNumberFormat="1" applyFont="1" applyAlignment="1">
      <alignment horizontal="center" vertical="center" wrapText="1"/>
    </xf>
    <xf numFmtId="164" fontId="2064" fillId="0" borderId="0" xfId="0" applyNumberFormat="1" applyFont="1" applyAlignment="1">
      <alignment horizontal="center" vertical="center" wrapText="1"/>
    </xf>
    <xf numFmtId="4" fontId="2070" fillId="0" borderId="0" xfId="0" applyNumberFormat="1" applyFont="1" applyAlignment="1">
      <alignment horizontal="center" vertical="center" wrapText="1"/>
    </xf>
    <xf numFmtId="164" fontId="2071" fillId="0" borderId="0" xfId="0" applyNumberFormat="1" applyFont="1" applyAlignment="1">
      <alignment horizontal="center" vertical="center" wrapText="1"/>
    </xf>
    <xf numFmtId="4" fontId="2077" fillId="0" borderId="0" xfId="0" applyNumberFormat="1" applyFont="1" applyAlignment="1">
      <alignment horizontal="center" vertical="center" wrapText="1"/>
    </xf>
    <xf numFmtId="164" fontId="2078" fillId="0" borderId="0" xfId="0" applyNumberFormat="1" applyFont="1" applyAlignment="1">
      <alignment horizontal="center" vertical="center" wrapText="1"/>
    </xf>
    <xf numFmtId="4" fontId="2084" fillId="0" borderId="0" xfId="0" applyNumberFormat="1" applyFont="1" applyAlignment="1">
      <alignment horizontal="center" vertical="center" wrapText="1"/>
    </xf>
    <xf numFmtId="164" fontId="2085" fillId="0" borderId="0" xfId="0" applyNumberFormat="1" applyFont="1" applyAlignment="1">
      <alignment horizontal="center" vertical="center" wrapText="1"/>
    </xf>
    <xf numFmtId="4" fontId="2091" fillId="0" borderId="0" xfId="0" applyNumberFormat="1" applyFont="1" applyAlignment="1">
      <alignment horizontal="center" vertical="center" wrapText="1"/>
    </xf>
    <xf numFmtId="164" fontId="2092" fillId="0" borderId="0" xfId="0" applyNumberFormat="1" applyFont="1" applyAlignment="1">
      <alignment horizontal="center" vertical="center" wrapText="1"/>
    </xf>
    <xf numFmtId="4" fontId="2098" fillId="0" borderId="0" xfId="0" applyNumberFormat="1" applyFont="1" applyAlignment="1">
      <alignment horizontal="center" vertical="center" wrapText="1"/>
    </xf>
    <xf numFmtId="164" fontId="2099" fillId="0" borderId="0" xfId="0" applyNumberFormat="1" applyFont="1" applyAlignment="1">
      <alignment horizontal="center" vertical="center" wrapText="1"/>
    </xf>
    <xf numFmtId="4" fontId="2105" fillId="0" borderId="0" xfId="0" applyNumberFormat="1" applyFont="1" applyAlignment="1">
      <alignment horizontal="center" vertical="center" wrapText="1"/>
    </xf>
    <xf numFmtId="164" fontId="2106" fillId="0" borderId="0" xfId="0" applyNumberFormat="1" applyFont="1" applyAlignment="1">
      <alignment horizontal="center" vertical="center" wrapText="1"/>
    </xf>
    <xf numFmtId="4" fontId="2112" fillId="0" borderId="0" xfId="0" applyNumberFormat="1" applyFont="1" applyAlignment="1">
      <alignment horizontal="center" vertical="center" wrapText="1"/>
    </xf>
    <xf numFmtId="164" fontId="2113" fillId="0" borderId="0" xfId="0" applyNumberFormat="1" applyFont="1" applyAlignment="1">
      <alignment horizontal="center" vertical="center" wrapText="1"/>
    </xf>
    <xf numFmtId="4" fontId="2119" fillId="0" borderId="0" xfId="0" applyNumberFormat="1" applyFont="1" applyAlignment="1">
      <alignment horizontal="center" vertical="center" wrapText="1"/>
    </xf>
    <xf numFmtId="164" fontId="2120" fillId="0" borderId="0" xfId="0" applyNumberFormat="1" applyFont="1" applyAlignment="1">
      <alignment horizontal="center" vertical="center" wrapText="1"/>
    </xf>
    <xf numFmtId="4" fontId="2126" fillId="0" borderId="0" xfId="0" applyNumberFormat="1" applyFont="1" applyAlignment="1">
      <alignment horizontal="center" vertical="center" wrapText="1"/>
    </xf>
    <xf numFmtId="164" fontId="2127" fillId="0" borderId="0" xfId="0" applyNumberFormat="1" applyFont="1" applyAlignment="1">
      <alignment horizontal="center" vertical="center" wrapText="1"/>
    </xf>
    <xf numFmtId="4" fontId="2133" fillId="0" borderId="0" xfId="0" applyNumberFormat="1" applyFont="1" applyAlignment="1">
      <alignment horizontal="center" vertical="center" wrapText="1"/>
    </xf>
    <xf numFmtId="164" fontId="2134" fillId="0" borderId="0" xfId="0" applyNumberFormat="1" applyFont="1" applyAlignment="1">
      <alignment horizontal="center" vertical="center" wrapText="1"/>
    </xf>
    <xf numFmtId="4" fontId="2140" fillId="0" borderId="0" xfId="0" applyNumberFormat="1" applyFont="1" applyAlignment="1">
      <alignment horizontal="center" vertical="center" wrapText="1"/>
    </xf>
    <xf numFmtId="164" fontId="2141" fillId="0" borderId="0" xfId="0" applyNumberFormat="1" applyFont="1" applyAlignment="1">
      <alignment horizontal="center" vertical="center" wrapText="1"/>
    </xf>
    <xf numFmtId="4" fontId="2147" fillId="0" borderId="0" xfId="0" applyNumberFormat="1" applyFont="1" applyAlignment="1">
      <alignment horizontal="center" vertical="center" wrapText="1"/>
    </xf>
    <xf numFmtId="164" fontId="2148" fillId="0" borderId="0" xfId="0" applyNumberFormat="1" applyFont="1" applyAlignment="1">
      <alignment horizontal="center" vertical="center" wrapText="1"/>
    </xf>
    <xf numFmtId="4" fontId="2154" fillId="0" borderId="0" xfId="0" applyNumberFormat="1" applyFont="1" applyAlignment="1">
      <alignment horizontal="center" vertical="center" wrapText="1"/>
    </xf>
    <xf numFmtId="164" fontId="2155" fillId="0" borderId="0" xfId="0" applyNumberFormat="1" applyFont="1" applyAlignment="1">
      <alignment horizontal="center" vertical="center" wrapText="1"/>
    </xf>
    <xf numFmtId="4" fontId="2161" fillId="0" borderId="0" xfId="0" applyNumberFormat="1" applyFont="1" applyAlignment="1">
      <alignment horizontal="center" vertical="center" wrapText="1"/>
    </xf>
    <xf numFmtId="164" fontId="2162" fillId="0" borderId="0" xfId="0" applyNumberFormat="1" applyFont="1" applyAlignment="1">
      <alignment horizontal="center" vertical="center" wrapText="1"/>
    </xf>
    <xf numFmtId="4" fontId="2168" fillId="0" borderId="0" xfId="0" applyNumberFormat="1" applyFont="1" applyAlignment="1">
      <alignment horizontal="center" vertical="center" wrapText="1"/>
    </xf>
    <xf numFmtId="164" fontId="2169" fillId="0" borderId="0" xfId="0" applyNumberFormat="1" applyFont="1" applyAlignment="1">
      <alignment horizontal="center" vertical="center" wrapText="1"/>
    </xf>
    <xf numFmtId="4" fontId="2176" fillId="0" borderId="0" xfId="0" applyNumberFormat="1" applyFont="1" applyAlignment="1">
      <alignment horizontal="center" vertical="center" wrapText="1"/>
    </xf>
    <xf numFmtId="164" fontId="2177" fillId="0" borderId="0" xfId="0" applyNumberFormat="1" applyFont="1" applyAlignment="1">
      <alignment horizontal="center" vertical="center" wrapText="1"/>
    </xf>
    <xf numFmtId="4" fontId="2183" fillId="0" borderId="0" xfId="0" applyNumberFormat="1" applyFont="1" applyAlignment="1">
      <alignment horizontal="center" vertical="center" wrapText="1"/>
    </xf>
    <xf numFmtId="164" fontId="2184" fillId="0" borderId="0" xfId="0" applyNumberFormat="1" applyFont="1" applyAlignment="1">
      <alignment horizontal="center" vertical="center" wrapText="1"/>
    </xf>
    <xf numFmtId="4" fontId="2190" fillId="0" borderId="0" xfId="0" applyNumberFormat="1" applyFont="1" applyAlignment="1">
      <alignment horizontal="center" vertical="center" wrapText="1"/>
    </xf>
    <xf numFmtId="164" fontId="2191" fillId="0" borderId="0" xfId="0" applyNumberFormat="1" applyFont="1" applyAlignment="1">
      <alignment horizontal="center" vertical="center" wrapText="1"/>
    </xf>
    <xf numFmtId="4" fontId="2197" fillId="0" borderId="0" xfId="0" applyNumberFormat="1" applyFont="1" applyAlignment="1">
      <alignment horizontal="center" vertical="center" wrapText="1"/>
    </xf>
    <xf numFmtId="164" fontId="2198" fillId="0" borderId="0" xfId="0" applyNumberFormat="1" applyFont="1" applyAlignment="1">
      <alignment horizontal="center" vertical="center" wrapText="1"/>
    </xf>
    <xf numFmtId="4" fontId="2204" fillId="0" borderId="0" xfId="0" applyNumberFormat="1" applyFont="1" applyAlignment="1">
      <alignment horizontal="center" vertical="center" wrapText="1"/>
    </xf>
    <xf numFmtId="164" fontId="2205" fillId="0" borderId="0" xfId="0" applyNumberFormat="1" applyFont="1" applyAlignment="1">
      <alignment horizontal="center" vertical="center" wrapText="1"/>
    </xf>
    <xf numFmtId="4" fontId="2212" fillId="0" borderId="0" xfId="0" applyNumberFormat="1" applyFont="1" applyAlignment="1">
      <alignment horizontal="center" vertical="center" wrapText="1"/>
    </xf>
    <xf numFmtId="164" fontId="2213" fillId="0" borderId="0" xfId="0" applyNumberFormat="1" applyFont="1" applyAlignment="1">
      <alignment horizontal="center" vertical="center" wrapText="1"/>
    </xf>
    <xf numFmtId="4" fontId="2219" fillId="0" borderId="0" xfId="0" applyNumberFormat="1" applyFont="1" applyAlignment="1">
      <alignment horizontal="center" vertical="center" wrapText="1"/>
    </xf>
    <xf numFmtId="164" fontId="2220" fillId="0" borderId="0" xfId="0" applyNumberFormat="1" applyFont="1" applyAlignment="1">
      <alignment horizontal="center" vertical="center" wrapText="1"/>
    </xf>
    <xf numFmtId="4" fontId="2226" fillId="0" borderId="0" xfId="0" applyNumberFormat="1" applyFont="1" applyAlignment="1">
      <alignment horizontal="center" vertical="center" wrapText="1"/>
    </xf>
    <xf numFmtId="164" fontId="2227" fillId="0" borderId="0" xfId="0" applyNumberFormat="1" applyFont="1" applyAlignment="1">
      <alignment horizontal="center" vertical="center" wrapText="1"/>
    </xf>
    <xf numFmtId="4" fontId="2234" fillId="0" borderId="0" xfId="0" applyNumberFormat="1" applyFont="1" applyAlignment="1">
      <alignment horizontal="center" vertical="center" wrapText="1"/>
    </xf>
    <xf numFmtId="164" fontId="2235" fillId="0" borderId="0" xfId="0" applyNumberFormat="1" applyFont="1" applyAlignment="1">
      <alignment horizontal="center" vertical="center" wrapText="1"/>
    </xf>
    <xf numFmtId="4" fontId="2241" fillId="0" borderId="0" xfId="0" applyNumberFormat="1" applyFont="1" applyAlignment="1">
      <alignment horizontal="center" vertical="center" wrapText="1"/>
    </xf>
    <xf numFmtId="164" fontId="2242" fillId="0" borderId="0" xfId="0" applyNumberFormat="1" applyFont="1" applyAlignment="1">
      <alignment horizontal="center" vertical="center" wrapText="1"/>
    </xf>
    <xf numFmtId="4" fontId="2248" fillId="0" borderId="0" xfId="0" applyNumberFormat="1" applyFont="1" applyAlignment="1">
      <alignment horizontal="center" vertical="center" wrapText="1"/>
    </xf>
    <xf numFmtId="164" fontId="2249" fillId="0" borderId="0" xfId="0" applyNumberFormat="1" applyFont="1" applyAlignment="1">
      <alignment horizontal="center" vertical="center" wrapText="1"/>
    </xf>
    <xf numFmtId="4" fontId="2255" fillId="0" borderId="0" xfId="0" applyNumberFormat="1" applyFont="1" applyAlignment="1">
      <alignment horizontal="center" vertical="center" wrapText="1"/>
    </xf>
    <xf numFmtId="164" fontId="2256" fillId="0" borderId="0" xfId="0" applyNumberFormat="1" applyFont="1" applyAlignment="1">
      <alignment horizontal="center" vertical="center" wrapText="1"/>
    </xf>
    <xf numFmtId="4" fontId="2262" fillId="0" borderId="0" xfId="0" applyNumberFormat="1" applyFont="1" applyAlignment="1">
      <alignment horizontal="center" vertical="center" wrapText="1"/>
    </xf>
    <xf numFmtId="164" fontId="2263" fillId="0" borderId="0" xfId="0" applyNumberFormat="1" applyFont="1" applyAlignment="1">
      <alignment horizontal="center" vertical="center" wrapText="1"/>
    </xf>
    <xf numFmtId="4" fontId="2269" fillId="0" borderId="0" xfId="0" applyNumberFormat="1" applyFont="1" applyAlignment="1">
      <alignment horizontal="center" vertical="center" wrapText="1"/>
    </xf>
    <xf numFmtId="164" fontId="2270" fillId="0" borderId="0" xfId="0" applyNumberFormat="1" applyFont="1" applyAlignment="1">
      <alignment horizontal="center" vertical="center" wrapText="1"/>
    </xf>
    <xf numFmtId="4" fontId="2276" fillId="0" borderId="0" xfId="0" applyNumberFormat="1" applyFont="1" applyAlignment="1">
      <alignment horizontal="center" vertical="center" wrapText="1"/>
    </xf>
    <xf numFmtId="164" fontId="2277" fillId="0" borderId="0" xfId="0" applyNumberFormat="1" applyFont="1" applyAlignment="1">
      <alignment horizontal="center" vertical="center" wrapText="1"/>
    </xf>
    <xf numFmtId="4" fontId="2283" fillId="0" borderId="0" xfId="0" applyNumberFormat="1" applyFont="1" applyAlignment="1">
      <alignment horizontal="center" vertical="center" wrapText="1"/>
    </xf>
    <xf numFmtId="164" fontId="2284" fillId="0" borderId="0" xfId="0" applyNumberFormat="1" applyFont="1" applyAlignment="1">
      <alignment horizontal="center" vertical="center" wrapText="1"/>
    </xf>
    <xf numFmtId="4" fontId="2290" fillId="0" borderId="0" xfId="0" applyNumberFormat="1" applyFont="1" applyAlignment="1">
      <alignment horizontal="center" vertical="center" wrapText="1"/>
    </xf>
    <xf numFmtId="164" fontId="2291" fillId="0" borderId="0" xfId="0" applyNumberFormat="1" applyFont="1" applyAlignment="1">
      <alignment horizontal="center" vertical="center" wrapText="1"/>
    </xf>
    <xf numFmtId="4" fontId="2297" fillId="0" borderId="0" xfId="0" applyNumberFormat="1" applyFont="1" applyAlignment="1">
      <alignment horizontal="center" vertical="center" wrapText="1"/>
    </xf>
    <xf numFmtId="164" fontId="2298" fillId="0" borderId="0" xfId="0" applyNumberFormat="1" applyFont="1" applyAlignment="1">
      <alignment horizontal="center" vertical="center" wrapText="1"/>
    </xf>
    <xf numFmtId="4" fontId="2304" fillId="0" borderId="0" xfId="0" applyNumberFormat="1" applyFont="1" applyAlignment="1">
      <alignment horizontal="center" vertical="center" wrapText="1"/>
    </xf>
    <xf numFmtId="164" fontId="2305" fillId="0" borderId="0" xfId="0" applyNumberFormat="1" applyFont="1" applyAlignment="1">
      <alignment horizontal="center" vertical="center" wrapText="1"/>
    </xf>
    <xf numFmtId="4" fontId="2312" fillId="0" borderId="0" xfId="0" applyNumberFormat="1" applyFont="1" applyAlignment="1">
      <alignment horizontal="center" vertical="center" wrapText="1"/>
    </xf>
    <xf numFmtId="164" fontId="2313" fillId="0" borderId="0" xfId="0" applyNumberFormat="1" applyFont="1" applyAlignment="1">
      <alignment horizontal="center" vertical="center" wrapText="1"/>
    </xf>
    <xf numFmtId="4" fontId="2319" fillId="0" borderId="0" xfId="0" applyNumberFormat="1" applyFont="1" applyAlignment="1">
      <alignment horizontal="center" vertical="center" wrapText="1"/>
    </xf>
    <xf numFmtId="164" fontId="2320" fillId="0" borderId="0" xfId="0" applyNumberFormat="1" applyFont="1" applyAlignment="1">
      <alignment horizontal="center" vertical="center" wrapText="1"/>
    </xf>
    <xf numFmtId="4" fontId="2326" fillId="0" borderId="0" xfId="0" applyNumberFormat="1" applyFont="1" applyAlignment="1">
      <alignment horizontal="center" vertical="center" wrapText="1"/>
    </xf>
    <xf numFmtId="164" fontId="2327" fillId="0" borderId="0" xfId="0" applyNumberFormat="1" applyFont="1" applyAlignment="1">
      <alignment horizontal="center" vertical="center" wrapText="1"/>
    </xf>
    <xf numFmtId="4" fontId="2333" fillId="0" borderId="0" xfId="0" applyNumberFormat="1" applyFont="1" applyAlignment="1">
      <alignment horizontal="center" vertical="center" wrapText="1"/>
    </xf>
    <xf numFmtId="164" fontId="2334" fillId="0" borderId="0" xfId="0" applyNumberFormat="1" applyFont="1" applyAlignment="1">
      <alignment horizontal="center" vertical="center" wrapText="1"/>
    </xf>
    <xf numFmtId="4" fontId="2340" fillId="0" borderId="0" xfId="0" applyNumberFormat="1" applyFont="1" applyAlignment="1">
      <alignment horizontal="center" vertical="center" wrapText="1"/>
    </xf>
    <xf numFmtId="164" fontId="2341" fillId="0" borderId="0" xfId="0" applyNumberFormat="1" applyFont="1" applyAlignment="1">
      <alignment horizontal="center" vertical="center" wrapText="1"/>
    </xf>
    <xf numFmtId="4" fontId="2347" fillId="0" borderId="0" xfId="0" applyNumberFormat="1" applyFont="1" applyAlignment="1">
      <alignment horizontal="center" vertical="center" wrapText="1"/>
    </xf>
    <xf numFmtId="164" fontId="2348" fillId="0" borderId="0" xfId="0" applyNumberFormat="1" applyFont="1" applyAlignment="1">
      <alignment horizontal="center" vertical="center" wrapText="1"/>
    </xf>
    <xf numFmtId="4" fontId="2354" fillId="0" borderId="0" xfId="0" applyNumberFormat="1" applyFont="1" applyAlignment="1">
      <alignment horizontal="center" vertical="center" wrapText="1"/>
    </xf>
    <xf numFmtId="164" fontId="2355" fillId="0" borderId="0" xfId="0" applyNumberFormat="1" applyFont="1" applyAlignment="1">
      <alignment horizontal="center" vertical="center" wrapText="1"/>
    </xf>
    <xf numFmtId="4" fontId="2361" fillId="0" borderId="0" xfId="0" applyNumberFormat="1" applyFont="1" applyAlignment="1">
      <alignment horizontal="center" vertical="center" wrapText="1"/>
    </xf>
    <xf numFmtId="164" fontId="2362" fillId="0" borderId="0" xfId="0" applyNumberFormat="1" applyFont="1" applyAlignment="1">
      <alignment horizontal="center" vertical="center" wrapText="1"/>
    </xf>
    <xf numFmtId="4" fontId="2368" fillId="0" borderId="0" xfId="0" applyNumberFormat="1" applyFont="1" applyAlignment="1">
      <alignment horizontal="center" vertical="center" wrapText="1"/>
    </xf>
    <xf numFmtId="164" fontId="2369" fillId="0" borderId="0" xfId="0" applyNumberFormat="1" applyFont="1" applyAlignment="1">
      <alignment horizontal="center" vertical="center" wrapText="1"/>
    </xf>
    <xf numFmtId="4" fontId="2375" fillId="0" borderId="0" xfId="0" applyNumberFormat="1" applyFont="1" applyAlignment="1">
      <alignment horizontal="center" vertical="center" wrapText="1"/>
    </xf>
    <xf numFmtId="164" fontId="2376" fillId="0" borderId="0" xfId="0" applyNumberFormat="1" applyFont="1" applyAlignment="1">
      <alignment horizontal="center" vertical="center" wrapText="1"/>
    </xf>
    <xf numFmtId="4" fontId="2382" fillId="0" borderId="0" xfId="0" applyNumberFormat="1" applyFont="1" applyAlignment="1">
      <alignment horizontal="center" vertical="center" wrapText="1"/>
    </xf>
    <xf numFmtId="164" fontId="2383" fillId="0" borderId="0" xfId="0" applyNumberFormat="1" applyFont="1" applyAlignment="1">
      <alignment horizontal="center" vertical="center" wrapText="1"/>
    </xf>
    <xf numFmtId="4" fontId="2389" fillId="0" borderId="0" xfId="0" applyNumberFormat="1" applyFont="1" applyAlignment="1">
      <alignment horizontal="center" vertical="center" wrapText="1"/>
    </xf>
    <xf numFmtId="164" fontId="2390" fillId="0" borderId="0" xfId="0" applyNumberFormat="1" applyFont="1" applyAlignment="1">
      <alignment horizontal="center" vertical="center" wrapText="1"/>
    </xf>
    <xf numFmtId="4" fontId="2396" fillId="0" borderId="0" xfId="0" applyNumberFormat="1" applyFont="1" applyAlignment="1">
      <alignment horizontal="center" vertical="center" wrapText="1"/>
    </xf>
    <xf numFmtId="164" fontId="2397" fillId="0" borderId="0" xfId="0" applyNumberFormat="1" applyFont="1" applyAlignment="1">
      <alignment horizontal="center" vertical="center" wrapText="1"/>
    </xf>
    <xf numFmtId="4" fontId="2403" fillId="0" borderId="0" xfId="0" applyNumberFormat="1" applyFont="1" applyAlignment="1">
      <alignment horizontal="center" vertical="center" wrapText="1"/>
    </xf>
    <xf numFmtId="164" fontId="2404" fillId="0" borderId="0" xfId="0" applyNumberFormat="1" applyFont="1" applyAlignment="1">
      <alignment horizontal="center" vertical="center" wrapText="1"/>
    </xf>
    <xf numFmtId="4" fontId="2410" fillId="0" borderId="0" xfId="0" applyNumberFormat="1" applyFont="1" applyAlignment="1">
      <alignment horizontal="center" vertical="center" wrapText="1"/>
    </xf>
    <xf numFmtId="164" fontId="2411" fillId="0" borderId="0" xfId="0" applyNumberFormat="1" applyFont="1" applyAlignment="1">
      <alignment horizontal="center" vertical="center" wrapText="1"/>
    </xf>
    <xf numFmtId="4" fontId="2417" fillId="0" borderId="0" xfId="0" applyNumberFormat="1" applyFont="1" applyAlignment="1">
      <alignment horizontal="center" vertical="center" wrapText="1"/>
    </xf>
    <xf numFmtId="164" fontId="2418" fillId="0" borderId="0" xfId="0" applyNumberFormat="1" applyFont="1" applyAlignment="1">
      <alignment horizontal="center" vertical="center" wrapText="1"/>
    </xf>
    <xf numFmtId="4" fontId="2424" fillId="0" borderId="0" xfId="0" applyNumberFormat="1" applyFont="1" applyAlignment="1">
      <alignment horizontal="center" vertical="center" wrapText="1"/>
    </xf>
    <xf numFmtId="164" fontId="2425" fillId="0" borderId="0" xfId="0" applyNumberFormat="1" applyFont="1" applyAlignment="1">
      <alignment horizontal="center" vertical="center" wrapText="1"/>
    </xf>
    <xf numFmtId="4" fontId="2431" fillId="0" borderId="0" xfId="0" applyNumberFormat="1" applyFont="1" applyAlignment="1">
      <alignment horizontal="center" vertical="center" wrapText="1"/>
    </xf>
    <xf numFmtId="164" fontId="2432" fillId="0" borderId="0" xfId="0" applyNumberFormat="1" applyFont="1" applyAlignment="1">
      <alignment horizontal="center" vertical="center" wrapText="1"/>
    </xf>
    <xf numFmtId="4" fontId="2438" fillId="0" borderId="0" xfId="0" applyNumberFormat="1" applyFont="1" applyAlignment="1">
      <alignment horizontal="center" vertical="center" wrapText="1"/>
    </xf>
    <xf numFmtId="164" fontId="2439" fillId="0" borderId="0" xfId="0" applyNumberFormat="1" applyFont="1" applyAlignment="1">
      <alignment horizontal="center" vertical="center" wrapText="1"/>
    </xf>
    <xf numFmtId="4" fontId="2445" fillId="0" borderId="0" xfId="0" applyNumberFormat="1" applyFont="1" applyAlignment="1">
      <alignment horizontal="center" vertical="center" wrapText="1"/>
    </xf>
    <xf numFmtId="164" fontId="2446" fillId="0" borderId="0" xfId="0" applyNumberFormat="1" applyFont="1" applyAlignment="1">
      <alignment horizontal="center" vertical="center" wrapText="1"/>
    </xf>
    <xf numFmtId="4" fontId="2452" fillId="0" borderId="0" xfId="0" applyNumberFormat="1" applyFont="1" applyAlignment="1">
      <alignment horizontal="center" vertical="center" wrapText="1"/>
    </xf>
    <xf numFmtId="164" fontId="2453" fillId="0" borderId="0" xfId="0" applyNumberFormat="1" applyFont="1" applyAlignment="1">
      <alignment horizontal="center" vertical="center" wrapText="1"/>
    </xf>
    <xf numFmtId="4" fontId="2459" fillId="0" borderId="0" xfId="0" applyNumberFormat="1" applyFont="1" applyAlignment="1">
      <alignment horizontal="center" vertical="center" wrapText="1"/>
    </xf>
    <xf numFmtId="164" fontId="2460" fillId="0" borderId="0" xfId="0" applyNumberFormat="1" applyFont="1" applyAlignment="1">
      <alignment horizontal="center" vertical="center" wrapText="1"/>
    </xf>
    <xf numFmtId="4" fontId="2466" fillId="0" borderId="0" xfId="0" applyNumberFormat="1" applyFont="1" applyAlignment="1">
      <alignment horizontal="center" vertical="center" wrapText="1"/>
    </xf>
    <xf numFmtId="164" fontId="2467" fillId="0" borderId="0" xfId="0" applyNumberFormat="1" applyFont="1" applyAlignment="1">
      <alignment horizontal="center" vertical="center" wrapText="1"/>
    </xf>
    <xf numFmtId="4" fontId="2473" fillId="0" borderId="0" xfId="0" applyNumberFormat="1" applyFont="1" applyAlignment="1">
      <alignment horizontal="center" vertical="center" wrapText="1"/>
    </xf>
    <xf numFmtId="164" fontId="2474" fillId="0" borderId="0" xfId="0" applyNumberFormat="1" applyFont="1" applyAlignment="1">
      <alignment horizontal="center" vertical="center" wrapText="1"/>
    </xf>
    <xf numFmtId="4" fontId="2480" fillId="0" borderId="0" xfId="0" applyNumberFormat="1" applyFont="1" applyAlignment="1">
      <alignment horizontal="center" vertical="center" wrapText="1"/>
    </xf>
    <xf numFmtId="164" fontId="2481" fillId="0" borderId="0" xfId="0" applyNumberFormat="1" applyFont="1" applyAlignment="1">
      <alignment horizontal="center" vertical="center" wrapText="1"/>
    </xf>
    <xf numFmtId="4" fontId="2487" fillId="0" borderId="0" xfId="0" applyNumberFormat="1" applyFont="1" applyAlignment="1">
      <alignment horizontal="center" vertical="center" wrapText="1"/>
    </xf>
    <xf numFmtId="164" fontId="2488" fillId="0" borderId="0" xfId="0" applyNumberFormat="1" applyFont="1" applyAlignment="1">
      <alignment horizontal="center" vertical="center" wrapText="1"/>
    </xf>
    <xf numFmtId="4" fontId="2494" fillId="0" borderId="0" xfId="0" applyNumberFormat="1" applyFont="1" applyAlignment="1">
      <alignment horizontal="center" vertical="center" wrapText="1"/>
    </xf>
    <xf numFmtId="164" fontId="2495" fillId="0" borderId="0" xfId="0" applyNumberFormat="1" applyFont="1" applyAlignment="1">
      <alignment horizontal="center" vertical="center" wrapText="1"/>
    </xf>
    <xf numFmtId="4" fontId="2501" fillId="0" borderId="0" xfId="0" applyNumberFormat="1" applyFont="1" applyAlignment="1">
      <alignment horizontal="center" vertical="center" wrapText="1"/>
    </xf>
    <xf numFmtId="164" fontId="2502" fillId="0" borderId="0" xfId="0" applyNumberFormat="1" applyFont="1" applyAlignment="1">
      <alignment horizontal="center" vertical="center" wrapText="1"/>
    </xf>
    <xf numFmtId="4" fontId="2508" fillId="0" borderId="0" xfId="0" applyNumberFormat="1" applyFont="1" applyAlignment="1">
      <alignment horizontal="center" vertical="center" wrapText="1"/>
    </xf>
    <xf numFmtId="164" fontId="2509" fillId="0" borderId="0" xfId="0" applyNumberFormat="1" applyFont="1" applyAlignment="1">
      <alignment horizontal="center" vertical="center" wrapText="1"/>
    </xf>
    <xf numFmtId="4" fontId="2515" fillId="0" borderId="0" xfId="0" applyNumberFormat="1" applyFont="1" applyAlignment="1">
      <alignment horizontal="center" vertical="center" wrapText="1"/>
    </xf>
    <xf numFmtId="164" fontId="2516" fillId="0" borderId="0" xfId="0" applyNumberFormat="1" applyFont="1" applyAlignment="1">
      <alignment horizontal="center" vertical="center" wrapText="1"/>
    </xf>
    <xf numFmtId="4" fontId="2522" fillId="0" borderId="0" xfId="0" applyNumberFormat="1" applyFont="1" applyAlignment="1">
      <alignment horizontal="center" vertical="center" wrapText="1"/>
    </xf>
    <xf numFmtId="164" fontId="2523" fillId="0" borderId="0" xfId="0" applyNumberFormat="1" applyFont="1" applyAlignment="1">
      <alignment horizontal="center" vertical="center" wrapText="1"/>
    </xf>
    <xf numFmtId="4" fontId="2529" fillId="0" borderId="0" xfId="0" applyNumberFormat="1" applyFont="1" applyAlignment="1">
      <alignment horizontal="center" vertical="center" wrapText="1"/>
    </xf>
    <xf numFmtId="164" fontId="2530" fillId="0" borderId="0" xfId="0" applyNumberFormat="1" applyFont="1" applyAlignment="1">
      <alignment horizontal="center" vertical="center" wrapText="1"/>
    </xf>
    <xf numFmtId="4" fontId="2536" fillId="0" borderId="0" xfId="0" applyNumberFormat="1" applyFont="1" applyAlignment="1">
      <alignment horizontal="center" vertical="center" wrapText="1"/>
    </xf>
    <xf numFmtId="164" fontId="2537" fillId="0" borderId="0" xfId="0" applyNumberFormat="1" applyFont="1" applyAlignment="1">
      <alignment horizontal="center" vertical="center" wrapText="1"/>
    </xf>
    <xf numFmtId="4" fontId="2543" fillId="0" borderId="0" xfId="0" applyNumberFormat="1" applyFont="1" applyAlignment="1">
      <alignment horizontal="center" vertical="center" wrapText="1"/>
    </xf>
    <xf numFmtId="164" fontId="2544" fillId="0" borderId="0" xfId="0" applyNumberFormat="1" applyFont="1" applyAlignment="1">
      <alignment horizontal="center" vertical="center" wrapText="1"/>
    </xf>
    <xf numFmtId="4" fontId="2551" fillId="0" borderId="0" xfId="0" applyNumberFormat="1" applyFont="1" applyAlignment="1">
      <alignment horizontal="center" vertical="center" wrapText="1"/>
    </xf>
    <xf numFmtId="164" fontId="2552" fillId="0" borderId="0" xfId="0" applyNumberFormat="1" applyFont="1" applyAlignment="1">
      <alignment horizontal="center" vertical="center" wrapText="1"/>
    </xf>
    <xf numFmtId="4" fontId="2558" fillId="0" borderId="0" xfId="0" applyNumberFormat="1" applyFont="1" applyAlignment="1">
      <alignment horizontal="center" vertical="center" wrapText="1"/>
    </xf>
    <xf numFmtId="164" fontId="2559" fillId="0" borderId="0" xfId="0" applyNumberFormat="1" applyFont="1" applyAlignment="1">
      <alignment horizontal="center" vertical="center" wrapText="1"/>
    </xf>
    <xf numFmtId="4" fontId="2566" fillId="0" borderId="0" xfId="0" applyNumberFormat="1" applyFont="1" applyAlignment="1">
      <alignment horizontal="center" vertical="center" wrapText="1"/>
    </xf>
    <xf numFmtId="164" fontId="2567" fillId="0" borderId="0" xfId="0" applyNumberFormat="1" applyFont="1" applyAlignment="1">
      <alignment horizontal="center" vertical="center" wrapText="1"/>
    </xf>
    <xf numFmtId="4" fontId="2573" fillId="0" borderId="0" xfId="0" applyNumberFormat="1" applyFont="1" applyAlignment="1">
      <alignment horizontal="center" vertical="center" wrapText="1"/>
    </xf>
    <xf numFmtId="164" fontId="2574" fillId="0" borderId="0" xfId="0" applyNumberFormat="1" applyFont="1" applyAlignment="1">
      <alignment horizontal="center" vertical="center" wrapText="1"/>
    </xf>
    <xf numFmtId="4" fontId="2581" fillId="0" borderId="0" xfId="0" applyNumberFormat="1" applyFont="1" applyAlignment="1">
      <alignment horizontal="center" vertical="center" wrapText="1"/>
    </xf>
    <xf numFmtId="164" fontId="2582" fillId="0" borderId="0" xfId="0" applyNumberFormat="1" applyFont="1" applyAlignment="1">
      <alignment horizontal="center" vertical="center" wrapText="1"/>
    </xf>
    <xf numFmtId="4" fontId="2588" fillId="0" borderId="0" xfId="0" applyNumberFormat="1" applyFont="1" applyAlignment="1">
      <alignment horizontal="center" vertical="center" wrapText="1"/>
    </xf>
    <xf numFmtId="164" fontId="2589" fillId="0" borderId="0" xfId="0" applyNumberFormat="1" applyFont="1" applyAlignment="1">
      <alignment horizontal="center" vertical="center" wrapText="1"/>
    </xf>
    <xf numFmtId="4" fontId="2595" fillId="0" borderId="0" xfId="0" applyNumberFormat="1" applyFont="1" applyAlignment="1">
      <alignment horizontal="center" vertical="center" wrapText="1"/>
    </xf>
    <xf numFmtId="164" fontId="2596" fillId="0" borderId="0" xfId="0" applyNumberFormat="1" applyFont="1" applyAlignment="1">
      <alignment horizontal="center" vertical="center" wrapText="1"/>
    </xf>
    <xf numFmtId="4" fontId="2602" fillId="0" borderId="0" xfId="0" applyNumberFormat="1" applyFont="1" applyAlignment="1">
      <alignment horizontal="center" vertical="center" wrapText="1"/>
    </xf>
    <xf numFmtId="164" fontId="2603" fillId="0" borderId="0" xfId="0" applyNumberFormat="1" applyFont="1" applyAlignment="1">
      <alignment horizontal="center" vertical="center" wrapText="1"/>
    </xf>
    <xf numFmtId="4" fontId="2609" fillId="0" borderId="0" xfId="0" applyNumberFormat="1" applyFont="1" applyAlignment="1">
      <alignment horizontal="center" vertical="center" wrapText="1"/>
    </xf>
    <xf numFmtId="164" fontId="2610" fillId="0" borderId="0" xfId="0" applyNumberFormat="1" applyFont="1" applyAlignment="1">
      <alignment horizontal="center" vertical="center" wrapText="1"/>
    </xf>
    <xf numFmtId="4" fontId="2616" fillId="0" borderId="0" xfId="0" applyNumberFormat="1" applyFont="1" applyAlignment="1">
      <alignment horizontal="center" vertical="center" wrapText="1"/>
    </xf>
    <xf numFmtId="164" fontId="2617" fillId="0" borderId="0" xfId="0" applyNumberFormat="1" applyFont="1" applyAlignment="1">
      <alignment horizontal="center" vertical="center" wrapText="1"/>
    </xf>
    <xf numFmtId="4" fontId="2623" fillId="0" borderId="0" xfId="0" applyNumberFormat="1" applyFont="1" applyAlignment="1">
      <alignment horizontal="center" vertical="center" wrapText="1"/>
    </xf>
    <xf numFmtId="164" fontId="2624" fillId="0" borderId="0" xfId="0" applyNumberFormat="1" applyFont="1" applyAlignment="1">
      <alignment horizontal="center" vertical="center" wrapText="1"/>
    </xf>
    <xf numFmtId="4" fontId="2630" fillId="0" borderId="0" xfId="0" applyNumberFormat="1" applyFont="1" applyAlignment="1">
      <alignment horizontal="center" vertical="center" wrapText="1"/>
    </xf>
    <xf numFmtId="164" fontId="2631" fillId="0" borderId="0" xfId="0" applyNumberFormat="1" applyFont="1" applyAlignment="1">
      <alignment horizontal="center" vertical="center" wrapText="1"/>
    </xf>
    <xf numFmtId="4" fontId="2637" fillId="0" borderId="0" xfId="0" applyNumberFormat="1" applyFont="1" applyAlignment="1">
      <alignment horizontal="center" vertical="center" wrapText="1"/>
    </xf>
    <xf numFmtId="164" fontId="2638" fillId="0" borderId="0" xfId="0" applyNumberFormat="1" applyFont="1" applyAlignment="1">
      <alignment horizontal="center" vertical="center" wrapText="1"/>
    </xf>
    <xf numFmtId="4" fontId="2644" fillId="0" borderId="0" xfId="0" applyNumberFormat="1" applyFont="1" applyAlignment="1">
      <alignment horizontal="center" vertical="center" wrapText="1"/>
    </xf>
    <xf numFmtId="164" fontId="2645" fillId="0" borderId="0" xfId="0" applyNumberFormat="1" applyFont="1" applyAlignment="1">
      <alignment horizontal="center" vertical="center" wrapText="1"/>
    </xf>
    <xf numFmtId="4" fontId="2651" fillId="0" borderId="0" xfId="0" applyNumberFormat="1" applyFont="1" applyAlignment="1">
      <alignment horizontal="center" vertical="center" wrapText="1"/>
    </xf>
    <xf numFmtId="164" fontId="2652" fillId="0" borderId="0" xfId="0" applyNumberFormat="1" applyFont="1" applyAlignment="1">
      <alignment horizontal="center" vertical="center" wrapText="1"/>
    </xf>
    <xf numFmtId="4" fontId="2658" fillId="0" borderId="0" xfId="0" applyNumberFormat="1" applyFont="1" applyAlignment="1">
      <alignment horizontal="center" vertical="center" wrapText="1"/>
    </xf>
    <xf numFmtId="164" fontId="2659" fillId="0" borderId="0" xfId="0" applyNumberFormat="1" applyFont="1" applyAlignment="1">
      <alignment horizontal="center" vertical="center" wrapText="1"/>
    </xf>
    <xf numFmtId="4" fontId="2665" fillId="0" borderId="0" xfId="0" applyNumberFormat="1" applyFont="1" applyAlignment="1">
      <alignment horizontal="center" vertical="center" wrapText="1"/>
    </xf>
    <xf numFmtId="164" fontId="2666" fillId="0" borderId="0" xfId="0" applyNumberFormat="1" applyFont="1" applyAlignment="1">
      <alignment horizontal="center" vertical="center" wrapText="1"/>
    </xf>
    <xf numFmtId="4" fontId="2672" fillId="0" borderId="0" xfId="0" applyNumberFormat="1" applyFont="1" applyAlignment="1">
      <alignment horizontal="center" vertical="center" wrapText="1"/>
    </xf>
    <xf numFmtId="164" fontId="2673" fillId="0" borderId="0" xfId="0" applyNumberFormat="1" applyFont="1" applyAlignment="1">
      <alignment horizontal="center" vertical="center" wrapText="1"/>
    </xf>
    <xf numFmtId="4" fontId="2679" fillId="0" borderId="0" xfId="0" applyNumberFormat="1" applyFont="1" applyAlignment="1">
      <alignment horizontal="center" vertical="center" wrapText="1"/>
    </xf>
    <xf numFmtId="164" fontId="2680" fillId="0" borderId="0" xfId="0" applyNumberFormat="1" applyFont="1" applyAlignment="1">
      <alignment horizontal="center" vertical="center" wrapText="1"/>
    </xf>
    <xf numFmtId="4" fontId="2687" fillId="0" borderId="0" xfId="0" applyNumberFormat="1" applyFont="1" applyAlignment="1">
      <alignment horizontal="center" vertical="center" wrapText="1"/>
    </xf>
    <xf numFmtId="164" fontId="2688" fillId="0" borderId="0" xfId="0" applyNumberFormat="1" applyFont="1" applyAlignment="1">
      <alignment horizontal="center" vertical="center" wrapText="1"/>
    </xf>
    <xf numFmtId="4" fontId="2694" fillId="0" borderId="0" xfId="0" applyNumberFormat="1" applyFont="1" applyAlignment="1">
      <alignment horizontal="center" vertical="center" wrapText="1"/>
    </xf>
    <xf numFmtId="164" fontId="2695" fillId="0" borderId="0" xfId="0" applyNumberFormat="1" applyFont="1" applyAlignment="1">
      <alignment horizontal="center" vertical="center" wrapText="1"/>
    </xf>
    <xf numFmtId="4" fontId="2701" fillId="0" borderId="0" xfId="0" applyNumberFormat="1" applyFont="1" applyAlignment="1">
      <alignment horizontal="center" vertical="center" wrapText="1"/>
    </xf>
    <xf numFmtId="164" fontId="2702" fillId="0" borderId="0" xfId="0" applyNumberFormat="1" applyFont="1" applyAlignment="1">
      <alignment horizontal="center" vertical="center" wrapText="1"/>
    </xf>
    <xf numFmtId="4" fontId="2708" fillId="0" borderId="0" xfId="0" applyNumberFormat="1" applyFont="1" applyAlignment="1">
      <alignment horizontal="center" vertical="center" wrapText="1"/>
    </xf>
    <xf numFmtId="164" fontId="2709" fillId="0" borderId="0" xfId="0" applyNumberFormat="1" applyFont="1" applyAlignment="1">
      <alignment horizontal="center" vertical="center" wrapText="1"/>
    </xf>
    <xf numFmtId="4" fontId="2715" fillId="0" borderId="0" xfId="0" applyNumberFormat="1" applyFont="1" applyAlignment="1">
      <alignment horizontal="center" vertical="center" wrapText="1"/>
    </xf>
    <xf numFmtId="164" fontId="2716" fillId="0" borderId="0" xfId="0" applyNumberFormat="1" applyFont="1" applyAlignment="1">
      <alignment horizontal="center" vertical="center" wrapText="1"/>
    </xf>
    <xf numFmtId="4" fontId="2722" fillId="0" borderId="0" xfId="0" applyNumberFormat="1" applyFont="1" applyAlignment="1">
      <alignment horizontal="center" vertical="center" wrapText="1"/>
    </xf>
    <xf numFmtId="164" fontId="2723" fillId="0" borderId="0" xfId="0" applyNumberFormat="1" applyFont="1" applyAlignment="1">
      <alignment horizontal="center" vertical="center" wrapText="1"/>
    </xf>
    <xf numFmtId="4" fontId="2729" fillId="0" borderId="0" xfId="0" applyNumberFormat="1" applyFont="1" applyAlignment="1">
      <alignment horizontal="center" vertical="center" wrapText="1"/>
    </xf>
    <xf numFmtId="164" fontId="2730" fillId="0" borderId="0" xfId="0" applyNumberFormat="1" applyFont="1" applyAlignment="1">
      <alignment horizontal="center" vertical="center" wrapText="1"/>
    </xf>
    <xf numFmtId="4" fontId="2736" fillId="0" borderId="0" xfId="0" applyNumberFormat="1" applyFont="1" applyAlignment="1">
      <alignment horizontal="center" vertical="center" wrapText="1"/>
    </xf>
    <xf numFmtId="164" fontId="2737" fillId="0" borderId="0" xfId="0" applyNumberFormat="1" applyFont="1" applyAlignment="1">
      <alignment horizontal="center" vertical="center" wrapText="1"/>
    </xf>
    <xf numFmtId="4" fontId="2743" fillId="0" borderId="0" xfId="0" applyNumberFormat="1" applyFont="1" applyAlignment="1">
      <alignment horizontal="center" vertical="center" wrapText="1"/>
    </xf>
    <xf numFmtId="164" fontId="2744" fillId="0" borderId="0" xfId="0" applyNumberFormat="1" applyFont="1" applyAlignment="1">
      <alignment horizontal="center" vertical="center" wrapText="1"/>
    </xf>
    <xf numFmtId="4" fontId="2750" fillId="0" borderId="0" xfId="0" applyNumberFormat="1" applyFont="1" applyAlignment="1">
      <alignment horizontal="center" vertical="center" wrapText="1"/>
    </xf>
    <xf numFmtId="164" fontId="2751" fillId="0" borderId="0" xfId="0" applyNumberFormat="1" applyFont="1" applyAlignment="1">
      <alignment horizontal="center" vertical="center" wrapText="1"/>
    </xf>
    <xf numFmtId="4" fontId="2757" fillId="0" borderId="0" xfId="0" applyNumberFormat="1" applyFont="1" applyAlignment="1">
      <alignment horizontal="center" vertical="center" wrapText="1"/>
    </xf>
    <xf numFmtId="164" fontId="2758" fillId="0" borderId="0" xfId="0" applyNumberFormat="1" applyFont="1" applyAlignment="1">
      <alignment horizontal="center" vertical="center" wrapText="1"/>
    </xf>
    <xf numFmtId="4" fontId="2764" fillId="0" borderId="0" xfId="0" applyNumberFormat="1" applyFont="1" applyAlignment="1">
      <alignment horizontal="center" vertical="center" wrapText="1"/>
    </xf>
    <xf numFmtId="164" fontId="2765" fillId="0" borderId="0" xfId="0" applyNumberFormat="1" applyFont="1" applyAlignment="1">
      <alignment horizontal="center" vertical="center" wrapText="1"/>
    </xf>
    <xf numFmtId="4" fontId="2771" fillId="0" borderId="0" xfId="0" applyNumberFormat="1" applyFont="1" applyAlignment="1">
      <alignment horizontal="center" vertical="center" wrapText="1"/>
    </xf>
    <xf numFmtId="164" fontId="2772" fillId="0" borderId="0" xfId="0" applyNumberFormat="1" applyFont="1" applyAlignment="1">
      <alignment horizontal="center" vertical="center" wrapText="1"/>
    </xf>
    <xf numFmtId="4" fontId="2778" fillId="0" borderId="0" xfId="0" applyNumberFormat="1" applyFont="1" applyAlignment="1">
      <alignment horizontal="center" vertical="center" wrapText="1"/>
    </xf>
    <xf numFmtId="164" fontId="2779" fillId="0" borderId="0" xfId="0" applyNumberFormat="1" applyFont="1" applyAlignment="1">
      <alignment horizontal="center" vertical="center" wrapText="1"/>
    </xf>
    <xf numFmtId="4" fontId="2785" fillId="0" borderId="0" xfId="0" applyNumberFormat="1" applyFont="1" applyAlignment="1">
      <alignment horizontal="center" vertical="center" wrapText="1"/>
    </xf>
    <xf numFmtId="164" fontId="2786" fillId="0" borderId="0" xfId="0" applyNumberFormat="1" applyFont="1" applyAlignment="1">
      <alignment horizontal="center" vertical="center" wrapText="1"/>
    </xf>
    <xf numFmtId="4" fontId="2792" fillId="0" borderId="0" xfId="0" applyNumberFormat="1" applyFont="1" applyAlignment="1">
      <alignment horizontal="center" vertical="center" wrapText="1"/>
    </xf>
    <xf numFmtId="164" fontId="2793" fillId="0" borderId="0" xfId="0" applyNumberFormat="1" applyFont="1" applyAlignment="1">
      <alignment horizontal="center" vertical="center" wrapText="1"/>
    </xf>
    <xf numFmtId="4" fontId="2799" fillId="0" borderId="0" xfId="0" applyNumberFormat="1" applyFont="1" applyAlignment="1">
      <alignment horizontal="center" vertical="center" wrapText="1"/>
    </xf>
    <xf numFmtId="164" fontId="2800" fillId="0" borderId="0" xfId="0" applyNumberFormat="1" applyFont="1" applyAlignment="1">
      <alignment horizontal="center" vertical="center" wrapText="1"/>
    </xf>
    <xf numFmtId="4" fontId="2806" fillId="0" borderId="0" xfId="0" applyNumberFormat="1" applyFont="1" applyAlignment="1">
      <alignment horizontal="center" vertical="center" wrapText="1"/>
    </xf>
    <xf numFmtId="164" fontId="2807" fillId="0" borderId="0" xfId="0" applyNumberFormat="1" applyFont="1" applyAlignment="1">
      <alignment horizontal="center" vertical="center" wrapText="1"/>
    </xf>
    <xf numFmtId="4" fontId="2813" fillId="0" borderId="0" xfId="0" applyNumberFormat="1" applyFont="1" applyAlignment="1">
      <alignment horizontal="center" vertical="center" wrapText="1"/>
    </xf>
    <xf numFmtId="164" fontId="2814" fillId="0" borderId="0" xfId="0" applyNumberFormat="1" applyFont="1" applyAlignment="1">
      <alignment horizontal="center" vertical="center" wrapText="1"/>
    </xf>
    <xf numFmtId="4" fontId="2820" fillId="0" borderId="0" xfId="0" applyNumberFormat="1" applyFont="1" applyAlignment="1">
      <alignment horizontal="center" vertical="center" wrapText="1"/>
    </xf>
    <xf numFmtId="164" fontId="2821" fillId="0" borderId="0" xfId="0" applyNumberFormat="1" applyFont="1" applyAlignment="1">
      <alignment horizontal="center" vertical="center" wrapText="1"/>
    </xf>
    <xf numFmtId="4" fontId="2827" fillId="0" borderId="0" xfId="0" applyNumberFormat="1" applyFont="1" applyAlignment="1">
      <alignment horizontal="center" vertical="center" wrapText="1"/>
    </xf>
    <xf numFmtId="164" fontId="2828" fillId="0" borderId="0" xfId="0" applyNumberFormat="1" applyFont="1" applyAlignment="1">
      <alignment horizontal="center" vertical="center" wrapText="1"/>
    </xf>
    <xf numFmtId="4" fontId="2834" fillId="0" borderId="0" xfId="0" applyNumberFormat="1" applyFont="1" applyAlignment="1">
      <alignment horizontal="center" vertical="center" wrapText="1"/>
    </xf>
    <xf numFmtId="164" fontId="2835" fillId="0" borderId="0" xfId="0" applyNumberFormat="1" applyFont="1" applyAlignment="1">
      <alignment horizontal="center" vertical="center" wrapText="1"/>
    </xf>
    <xf numFmtId="4" fontId="2841" fillId="0" borderId="0" xfId="0" applyNumberFormat="1" applyFont="1" applyAlignment="1">
      <alignment horizontal="center" vertical="center" wrapText="1"/>
    </xf>
    <xf numFmtId="164" fontId="2842" fillId="0" borderId="0" xfId="0" applyNumberFormat="1" applyFont="1" applyAlignment="1">
      <alignment horizontal="center" vertical="center" wrapText="1"/>
    </xf>
    <xf numFmtId="4" fontId="2848" fillId="0" borderId="0" xfId="0" applyNumberFormat="1" applyFont="1" applyAlignment="1">
      <alignment horizontal="center" vertical="center" wrapText="1"/>
    </xf>
    <xf numFmtId="164" fontId="2849" fillId="0" borderId="0" xfId="0" applyNumberFormat="1" applyFont="1" applyAlignment="1">
      <alignment horizontal="center" vertical="center" wrapText="1"/>
    </xf>
    <xf numFmtId="4" fontId="2855" fillId="0" borderId="0" xfId="0" applyNumberFormat="1" applyFont="1" applyAlignment="1">
      <alignment horizontal="center" vertical="center" wrapText="1"/>
    </xf>
    <xf numFmtId="164" fontId="2856" fillId="0" borderId="0" xfId="0" applyNumberFormat="1" applyFont="1" applyAlignment="1">
      <alignment horizontal="center" vertical="center" wrapText="1"/>
    </xf>
    <xf numFmtId="4" fontId="2862" fillId="0" borderId="0" xfId="0" applyNumberFormat="1" applyFont="1" applyAlignment="1">
      <alignment horizontal="center" vertical="center" wrapText="1"/>
    </xf>
    <xf numFmtId="164" fontId="2863" fillId="0" borderId="0" xfId="0" applyNumberFormat="1" applyFont="1" applyAlignment="1">
      <alignment horizontal="center" vertical="center" wrapText="1"/>
    </xf>
    <xf numFmtId="4" fontId="2869" fillId="0" borderId="0" xfId="0" applyNumberFormat="1" applyFont="1" applyAlignment="1">
      <alignment horizontal="center" vertical="center" wrapText="1"/>
    </xf>
    <xf numFmtId="164" fontId="2870" fillId="0" borderId="0" xfId="0" applyNumberFormat="1" applyFont="1" applyAlignment="1">
      <alignment horizontal="center" vertical="center" wrapText="1"/>
    </xf>
    <xf numFmtId="4" fontId="2876" fillId="0" borderId="0" xfId="0" applyNumberFormat="1" applyFont="1" applyAlignment="1">
      <alignment horizontal="center" vertical="center" wrapText="1"/>
    </xf>
    <xf numFmtId="164" fontId="2877" fillId="0" borderId="0" xfId="0" applyNumberFormat="1" applyFont="1" applyAlignment="1">
      <alignment horizontal="center" vertical="center" wrapText="1"/>
    </xf>
    <xf numFmtId="4" fontId="2883" fillId="0" borderId="0" xfId="0" applyNumberFormat="1" applyFont="1" applyAlignment="1">
      <alignment horizontal="center" vertical="center" wrapText="1"/>
    </xf>
    <xf numFmtId="164" fontId="2884" fillId="0" borderId="0" xfId="0" applyNumberFormat="1" applyFont="1" applyAlignment="1">
      <alignment horizontal="center" vertical="center" wrapText="1"/>
    </xf>
    <xf numFmtId="4" fontId="2890" fillId="0" borderId="0" xfId="0" applyNumberFormat="1" applyFont="1" applyAlignment="1">
      <alignment horizontal="center" vertical="center" wrapText="1"/>
    </xf>
    <xf numFmtId="164" fontId="2891" fillId="0" borderId="0" xfId="0" applyNumberFormat="1" applyFont="1" applyAlignment="1">
      <alignment horizontal="center" vertical="center" wrapText="1"/>
    </xf>
    <xf numFmtId="4" fontId="2897" fillId="0" borderId="0" xfId="0" applyNumberFormat="1" applyFont="1" applyAlignment="1">
      <alignment horizontal="center" vertical="center" wrapText="1"/>
    </xf>
    <xf numFmtId="164" fontId="2898" fillId="0" borderId="0" xfId="0" applyNumberFormat="1" applyFont="1" applyAlignment="1">
      <alignment horizontal="center" vertical="center" wrapText="1"/>
    </xf>
    <xf numFmtId="4" fontId="2904" fillId="0" borderId="0" xfId="0" applyNumberFormat="1" applyFont="1" applyAlignment="1">
      <alignment horizontal="center" vertical="center" wrapText="1"/>
    </xf>
    <xf numFmtId="164" fontId="2905" fillId="0" borderId="0" xfId="0" applyNumberFormat="1" applyFont="1" applyAlignment="1">
      <alignment horizontal="center" vertical="center" wrapText="1"/>
    </xf>
    <xf numFmtId="4" fontId="2911" fillId="0" borderId="0" xfId="0" applyNumberFormat="1" applyFont="1" applyAlignment="1">
      <alignment horizontal="center" vertical="center" wrapText="1"/>
    </xf>
    <xf numFmtId="164" fontId="2912" fillId="0" borderId="0" xfId="0" applyNumberFormat="1" applyFont="1" applyAlignment="1">
      <alignment horizontal="center" vertical="center" wrapText="1"/>
    </xf>
    <xf numFmtId="4" fontId="2919" fillId="0" borderId="0" xfId="0" applyNumberFormat="1" applyFont="1" applyAlignment="1">
      <alignment horizontal="center" vertical="center" wrapText="1"/>
    </xf>
    <xf numFmtId="164" fontId="2920" fillId="0" borderId="0" xfId="0" applyNumberFormat="1" applyFont="1" applyAlignment="1">
      <alignment horizontal="center" vertical="center" wrapText="1"/>
    </xf>
    <xf numFmtId="4" fontId="2926" fillId="0" borderId="0" xfId="0" applyNumberFormat="1" applyFont="1" applyAlignment="1">
      <alignment horizontal="center" vertical="center" wrapText="1"/>
    </xf>
    <xf numFmtId="164" fontId="2927" fillId="0" borderId="0" xfId="0" applyNumberFormat="1" applyFont="1" applyAlignment="1">
      <alignment horizontal="center" vertical="center" wrapText="1"/>
    </xf>
    <xf numFmtId="4" fontId="2933" fillId="0" borderId="0" xfId="0" applyNumberFormat="1" applyFont="1" applyAlignment="1">
      <alignment horizontal="center" vertical="center" wrapText="1"/>
    </xf>
    <xf numFmtId="164" fontId="2934" fillId="0" borderId="0" xfId="0" applyNumberFormat="1" applyFont="1" applyAlignment="1">
      <alignment horizontal="center" vertical="center" wrapText="1"/>
    </xf>
    <xf numFmtId="4" fontId="2941" fillId="0" borderId="0" xfId="0" applyNumberFormat="1" applyFont="1" applyAlignment="1">
      <alignment horizontal="center" vertical="center" wrapText="1"/>
    </xf>
    <xf numFmtId="164" fontId="2942" fillId="0" borderId="0" xfId="0" applyNumberFormat="1" applyFont="1" applyAlignment="1">
      <alignment horizontal="center" vertical="center" wrapText="1"/>
    </xf>
    <xf numFmtId="4" fontId="2948" fillId="0" borderId="0" xfId="0" applyNumberFormat="1" applyFont="1" applyAlignment="1">
      <alignment horizontal="center" vertical="center" wrapText="1"/>
    </xf>
    <xf numFmtId="164" fontId="2949" fillId="0" borderId="0" xfId="0" applyNumberFormat="1" applyFont="1" applyAlignment="1">
      <alignment horizontal="center" vertical="center" wrapText="1"/>
    </xf>
    <xf numFmtId="4" fontId="2956" fillId="0" borderId="0" xfId="0" applyNumberFormat="1" applyFont="1" applyAlignment="1">
      <alignment horizontal="center" vertical="center" wrapText="1"/>
    </xf>
    <xf numFmtId="164" fontId="2957" fillId="0" borderId="0" xfId="0" applyNumberFormat="1" applyFont="1" applyAlignment="1">
      <alignment horizontal="center" vertical="center" wrapText="1"/>
    </xf>
    <xf numFmtId="4" fontId="2963" fillId="0" borderId="0" xfId="0" applyNumberFormat="1" applyFont="1" applyAlignment="1">
      <alignment horizontal="center" vertical="center" wrapText="1"/>
    </xf>
    <xf numFmtId="164" fontId="2964" fillId="0" borderId="0" xfId="0" applyNumberFormat="1" applyFont="1" applyAlignment="1">
      <alignment horizontal="center" vertical="center" wrapText="1"/>
    </xf>
    <xf numFmtId="4" fontId="2970" fillId="0" borderId="0" xfId="0" applyNumberFormat="1" applyFont="1" applyAlignment="1">
      <alignment horizontal="center" vertical="center" wrapText="1"/>
    </xf>
    <xf numFmtId="164" fontId="2971" fillId="0" borderId="0" xfId="0" applyNumberFormat="1" applyFont="1" applyAlignment="1">
      <alignment horizontal="center" vertical="center" wrapText="1"/>
    </xf>
    <xf numFmtId="4" fontId="2977" fillId="0" borderId="0" xfId="0" applyNumberFormat="1" applyFont="1" applyAlignment="1">
      <alignment horizontal="center" vertical="center" wrapText="1"/>
    </xf>
    <xf numFmtId="164" fontId="2978" fillId="0" borderId="0" xfId="0" applyNumberFormat="1" applyFont="1" applyAlignment="1">
      <alignment horizontal="center" vertical="center" wrapText="1"/>
    </xf>
    <xf numFmtId="4" fontId="2984" fillId="0" borderId="0" xfId="0" applyNumberFormat="1" applyFont="1" applyAlignment="1">
      <alignment horizontal="center" vertical="center" wrapText="1"/>
    </xf>
    <xf numFmtId="164" fontId="2985" fillId="0" borderId="0" xfId="0" applyNumberFormat="1" applyFont="1" applyAlignment="1">
      <alignment horizontal="center" vertical="center" wrapText="1"/>
    </xf>
    <xf numFmtId="4" fontId="2991" fillId="0" borderId="0" xfId="0" applyNumberFormat="1" applyFont="1" applyAlignment="1">
      <alignment horizontal="center" vertical="center" wrapText="1"/>
    </xf>
    <xf numFmtId="164" fontId="2992" fillId="0" borderId="0" xfId="0" applyNumberFormat="1" applyFont="1" applyAlignment="1">
      <alignment horizontal="center" vertical="center" wrapText="1"/>
    </xf>
    <xf numFmtId="4" fontId="2998" fillId="0" borderId="0" xfId="0" applyNumberFormat="1" applyFont="1" applyAlignment="1">
      <alignment horizontal="center" vertical="center" wrapText="1"/>
    </xf>
    <xf numFmtId="164" fontId="2999" fillId="0" borderId="0" xfId="0" applyNumberFormat="1" applyFont="1" applyAlignment="1">
      <alignment horizontal="center" vertical="center" wrapText="1"/>
    </xf>
    <xf numFmtId="4" fontId="3005" fillId="0" borderId="0" xfId="0" applyNumberFormat="1" applyFont="1" applyAlignment="1">
      <alignment horizontal="center" vertical="center" wrapText="1"/>
    </xf>
    <xf numFmtId="164" fontId="3006" fillId="0" borderId="0" xfId="0" applyNumberFormat="1" applyFont="1" applyAlignment="1">
      <alignment horizontal="center" vertical="center" wrapText="1"/>
    </xf>
    <xf numFmtId="4" fontId="3013" fillId="0" borderId="0" xfId="0" applyNumberFormat="1" applyFont="1" applyAlignment="1">
      <alignment horizontal="center" vertical="center" wrapText="1"/>
    </xf>
    <xf numFmtId="164" fontId="3014" fillId="0" borderId="0" xfId="0" applyNumberFormat="1" applyFont="1" applyAlignment="1">
      <alignment horizontal="center" vertical="center" wrapText="1"/>
    </xf>
    <xf numFmtId="4" fontId="3020" fillId="0" borderId="0" xfId="0" applyNumberFormat="1" applyFont="1" applyAlignment="1">
      <alignment horizontal="center" vertical="center" wrapText="1"/>
    </xf>
    <xf numFmtId="164" fontId="3021" fillId="0" borderId="0" xfId="0" applyNumberFormat="1" applyFont="1" applyAlignment="1">
      <alignment horizontal="center" vertical="center" wrapText="1"/>
    </xf>
    <xf numFmtId="4" fontId="3027" fillId="0" borderId="0" xfId="0" applyNumberFormat="1" applyFont="1" applyAlignment="1">
      <alignment horizontal="center" vertical="center" wrapText="1"/>
    </xf>
    <xf numFmtId="164" fontId="3028" fillId="0" borderId="0" xfId="0" applyNumberFormat="1" applyFont="1" applyAlignment="1">
      <alignment horizontal="center" vertical="center" wrapText="1"/>
    </xf>
    <xf numFmtId="4" fontId="3034" fillId="0" borderId="0" xfId="0" applyNumberFormat="1" applyFont="1" applyAlignment="1">
      <alignment horizontal="center" vertical="center" wrapText="1"/>
    </xf>
    <xf numFmtId="164" fontId="3035" fillId="0" borderId="0" xfId="0" applyNumberFormat="1" applyFont="1" applyAlignment="1">
      <alignment horizontal="center" vertical="center" wrapText="1"/>
    </xf>
    <xf numFmtId="4" fontId="3041" fillId="0" borderId="0" xfId="0" applyNumberFormat="1" applyFont="1" applyAlignment="1">
      <alignment horizontal="center" vertical="center" wrapText="1"/>
    </xf>
    <xf numFmtId="164" fontId="3042" fillId="0" borderId="0" xfId="0" applyNumberFormat="1" applyFont="1" applyAlignment="1">
      <alignment horizontal="center" vertical="center" wrapText="1"/>
    </xf>
    <xf numFmtId="4" fontId="3048" fillId="0" borderId="0" xfId="0" applyNumberFormat="1" applyFont="1" applyAlignment="1">
      <alignment horizontal="center" vertical="center" wrapText="1"/>
    </xf>
    <xf numFmtId="164" fontId="3049" fillId="0" borderId="0" xfId="0" applyNumberFormat="1" applyFont="1" applyAlignment="1">
      <alignment horizontal="center" vertical="center" wrapText="1"/>
    </xf>
    <xf numFmtId="4" fontId="3055" fillId="0" borderId="0" xfId="0" applyNumberFormat="1" applyFont="1" applyAlignment="1">
      <alignment horizontal="center" vertical="center" wrapText="1"/>
    </xf>
    <xf numFmtId="164" fontId="3056" fillId="0" borderId="0" xfId="0" applyNumberFormat="1" applyFont="1" applyAlignment="1">
      <alignment horizontal="center" vertical="center" wrapText="1"/>
    </xf>
    <xf numFmtId="4" fontId="3062" fillId="0" borderId="0" xfId="0" applyNumberFormat="1" applyFont="1" applyAlignment="1">
      <alignment horizontal="center" vertical="center" wrapText="1"/>
    </xf>
    <xf numFmtId="164" fontId="3063" fillId="0" borderId="0" xfId="0" applyNumberFormat="1" applyFont="1" applyAlignment="1">
      <alignment horizontal="center" vertical="center" wrapText="1"/>
    </xf>
    <xf numFmtId="4" fontId="3069" fillId="0" borderId="0" xfId="0" applyNumberFormat="1" applyFont="1" applyAlignment="1">
      <alignment horizontal="center" vertical="center" wrapText="1"/>
    </xf>
    <xf numFmtId="164" fontId="3070" fillId="0" borderId="0" xfId="0" applyNumberFormat="1" applyFont="1" applyAlignment="1">
      <alignment horizontal="center" vertical="center" wrapText="1"/>
    </xf>
    <xf numFmtId="4" fontId="3076" fillId="0" borderId="0" xfId="0" applyNumberFormat="1" applyFont="1" applyAlignment="1">
      <alignment horizontal="center" vertical="center" wrapText="1"/>
    </xf>
    <xf numFmtId="164" fontId="3077" fillId="0" borderId="0" xfId="0" applyNumberFormat="1" applyFont="1" applyAlignment="1">
      <alignment horizontal="center" vertical="center" wrapText="1"/>
    </xf>
    <xf numFmtId="4" fontId="3083" fillId="0" borderId="0" xfId="0" applyNumberFormat="1" applyFont="1" applyAlignment="1">
      <alignment horizontal="center" vertical="center" wrapText="1"/>
    </xf>
    <xf numFmtId="164" fontId="3084" fillId="0" borderId="0" xfId="0" applyNumberFormat="1" applyFont="1" applyAlignment="1">
      <alignment horizontal="center" vertical="center" wrapText="1"/>
    </xf>
    <xf numFmtId="4" fontId="3090" fillId="0" borderId="0" xfId="0" applyNumberFormat="1" applyFont="1" applyAlignment="1">
      <alignment horizontal="center" vertical="center" wrapText="1"/>
    </xf>
    <xf numFmtId="164" fontId="3091" fillId="0" borderId="0" xfId="0" applyNumberFormat="1" applyFont="1" applyAlignment="1">
      <alignment horizontal="center" vertical="center" wrapText="1"/>
    </xf>
    <xf numFmtId="4" fontId="3097" fillId="0" borderId="0" xfId="0" applyNumberFormat="1" applyFont="1" applyAlignment="1">
      <alignment horizontal="center" vertical="center" wrapText="1"/>
    </xf>
    <xf numFmtId="164" fontId="3098" fillId="0" borderId="0" xfId="0" applyNumberFormat="1" applyFont="1" applyAlignment="1">
      <alignment horizontal="center" vertical="center" wrapText="1"/>
    </xf>
    <xf numFmtId="4" fontId="3104" fillId="0" borderId="0" xfId="0" applyNumberFormat="1" applyFont="1" applyAlignment="1">
      <alignment horizontal="center" vertical="center" wrapText="1"/>
    </xf>
    <xf numFmtId="164" fontId="3105" fillId="0" borderId="0" xfId="0" applyNumberFormat="1" applyFont="1" applyAlignment="1">
      <alignment horizontal="center" vertical="center" wrapText="1"/>
    </xf>
    <xf numFmtId="4" fontId="3111" fillId="0" borderId="0" xfId="0" applyNumberFormat="1" applyFont="1" applyAlignment="1">
      <alignment horizontal="center" vertical="center" wrapText="1"/>
    </xf>
    <xf numFmtId="164" fontId="3112" fillId="0" borderId="0" xfId="0" applyNumberFormat="1" applyFont="1" applyAlignment="1">
      <alignment horizontal="center" vertical="center" wrapText="1"/>
    </xf>
    <xf numFmtId="4" fontId="3118" fillId="0" borderId="0" xfId="0" applyNumberFormat="1" applyFont="1" applyAlignment="1">
      <alignment horizontal="center" vertical="center" wrapText="1"/>
    </xf>
    <xf numFmtId="164" fontId="3119" fillId="0" borderId="0" xfId="0" applyNumberFormat="1" applyFont="1" applyAlignment="1">
      <alignment horizontal="center" vertical="center" wrapText="1"/>
    </xf>
    <xf numFmtId="4" fontId="3125" fillId="0" borderId="0" xfId="0" applyNumberFormat="1" applyFont="1" applyAlignment="1">
      <alignment horizontal="center" vertical="center" wrapText="1"/>
    </xf>
    <xf numFmtId="164" fontId="3126" fillId="0" borderId="0" xfId="0" applyNumberFormat="1" applyFont="1" applyAlignment="1">
      <alignment horizontal="center" vertical="center" wrapText="1"/>
    </xf>
    <xf numFmtId="4" fontId="3133" fillId="0" borderId="0" xfId="0" applyNumberFormat="1" applyFont="1" applyAlignment="1">
      <alignment horizontal="center" vertical="center" wrapText="1"/>
    </xf>
    <xf numFmtId="164" fontId="3134" fillId="0" borderId="0" xfId="0" applyNumberFormat="1" applyFont="1" applyAlignment="1">
      <alignment horizontal="center" vertical="center" wrapText="1"/>
    </xf>
    <xf numFmtId="4" fontId="3140" fillId="0" borderId="0" xfId="0" applyNumberFormat="1" applyFont="1" applyAlignment="1">
      <alignment horizontal="center" vertical="center" wrapText="1"/>
    </xf>
    <xf numFmtId="164" fontId="3141" fillId="0" borderId="0" xfId="0" applyNumberFormat="1" applyFont="1" applyAlignment="1">
      <alignment horizontal="center" vertical="center" wrapText="1"/>
    </xf>
    <xf numFmtId="4" fontId="3147" fillId="0" borderId="0" xfId="0" applyNumberFormat="1" applyFont="1" applyAlignment="1">
      <alignment horizontal="center" vertical="center" wrapText="1"/>
    </xf>
    <xf numFmtId="164" fontId="3148" fillId="0" borderId="0" xfId="0" applyNumberFormat="1" applyFont="1" applyAlignment="1">
      <alignment horizontal="center" vertical="center" wrapText="1"/>
    </xf>
    <xf numFmtId="4" fontId="3154" fillId="0" borderId="0" xfId="0" applyNumberFormat="1" applyFont="1" applyAlignment="1">
      <alignment horizontal="center" vertical="center" wrapText="1"/>
    </xf>
    <xf numFmtId="164" fontId="3155" fillId="0" borderId="0" xfId="0" applyNumberFormat="1" applyFont="1" applyAlignment="1">
      <alignment horizontal="center" vertical="center" wrapText="1"/>
    </xf>
    <xf numFmtId="4" fontId="3161" fillId="0" borderId="0" xfId="0" applyNumberFormat="1" applyFont="1" applyAlignment="1">
      <alignment horizontal="center" vertical="center" wrapText="1"/>
    </xf>
    <xf numFmtId="164" fontId="3162" fillId="0" borderId="0" xfId="0" applyNumberFormat="1" applyFont="1" applyAlignment="1">
      <alignment horizontal="center" vertical="center" wrapText="1"/>
    </xf>
    <xf numFmtId="4" fontId="3168" fillId="0" borderId="0" xfId="0" applyNumberFormat="1" applyFont="1" applyAlignment="1">
      <alignment horizontal="center" vertical="center" wrapText="1"/>
    </xf>
    <xf numFmtId="164" fontId="3169" fillId="0" borderId="0" xfId="0" applyNumberFormat="1" applyFont="1" applyAlignment="1">
      <alignment horizontal="center" vertical="center" wrapText="1"/>
    </xf>
    <xf numFmtId="4" fontId="3175" fillId="0" borderId="0" xfId="0" applyNumberFormat="1" applyFont="1" applyAlignment="1">
      <alignment horizontal="center" vertical="center" wrapText="1"/>
    </xf>
    <xf numFmtId="164" fontId="3176" fillId="0" borderId="0" xfId="0" applyNumberFormat="1" applyFont="1" applyAlignment="1">
      <alignment horizontal="center" vertical="center" wrapText="1"/>
    </xf>
    <xf numFmtId="4" fontId="3182" fillId="0" borderId="0" xfId="0" applyNumberFormat="1" applyFont="1" applyAlignment="1">
      <alignment horizontal="center" vertical="center" wrapText="1"/>
    </xf>
    <xf numFmtId="164" fontId="3183" fillId="0" borderId="0" xfId="0" applyNumberFormat="1" applyFont="1" applyAlignment="1">
      <alignment horizontal="center" vertical="center" wrapText="1"/>
    </xf>
    <xf numFmtId="4" fontId="3189" fillId="0" borderId="0" xfId="0" applyNumberFormat="1" applyFont="1" applyAlignment="1">
      <alignment horizontal="center" vertical="center" wrapText="1"/>
    </xf>
    <xf numFmtId="164" fontId="3190" fillId="0" borderId="0" xfId="0" applyNumberFormat="1" applyFont="1" applyAlignment="1">
      <alignment horizontal="center" vertical="center" wrapText="1"/>
    </xf>
    <xf numFmtId="4" fontId="3196" fillId="0" borderId="0" xfId="0" applyNumberFormat="1" applyFont="1" applyAlignment="1">
      <alignment horizontal="center" vertical="center" wrapText="1"/>
    </xf>
    <xf numFmtId="164" fontId="3197" fillId="0" borderId="0" xfId="0" applyNumberFormat="1" applyFont="1" applyAlignment="1">
      <alignment horizontal="center" vertical="center" wrapText="1"/>
    </xf>
    <xf numFmtId="4" fontId="3203" fillId="0" borderId="0" xfId="0" applyNumberFormat="1" applyFont="1" applyAlignment="1">
      <alignment horizontal="center" vertical="center" wrapText="1"/>
    </xf>
    <xf numFmtId="164" fontId="3204" fillId="0" borderId="0" xfId="0" applyNumberFormat="1" applyFont="1" applyAlignment="1">
      <alignment horizontal="center" vertical="center" wrapText="1"/>
    </xf>
    <xf numFmtId="4" fontId="3210" fillId="0" borderId="0" xfId="0" applyNumberFormat="1" applyFont="1" applyAlignment="1">
      <alignment horizontal="center" vertical="center" wrapText="1"/>
    </xf>
    <xf numFmtId="164" fontId="3211" fillId="0" borderId="0" xfId="0" applyNumberFormat="1" applyFont="1" applyAlignment="1">
      <alignment horizontal="center" vertical="center" wrapText="1"/>
    </xf>
    <xf numFmtId="4" fontId="3217" fillId="0" borderId="0" xfId="0" applyNumberFormat="1" applyFont="1" applyAlignment="1">
      <alignment horizontal="center" vertical="center" wrapText="1"/>
    </xf>
    <xf numFmtId="164" fontId="3218" fillId="0" borderId="0" xfId="0" applyNumberFormat="1" applyFont="1" applyAlignment="1">
      <alignment horizontal="center" vertical="center" wrapText="1"/>
    </xf>
    <xf numFmtId="4" fontId="3224" fillId="0" borderId="0" xfId="0" applyNumberFormat="1" applyFont="1" applyAlignment="1">
      <alignment horizontal="center" vertical="center" wrapText="1"/>
    </xf>
    <xf numFmtId="164" fontId="3225" fillId="0" borderId="0" xfId="0" applyNumberFormat="1" applyFont="1" applyAlignment="1">
      <alignment horizontal="center" vertical="center" wrapText="1"/>
    </xf>
    <xf numFmtId="4" fontId="3231" fillId="0" borderId="0" xfId="0" applyNumberFormat="1" applyFont="1" applyAlignment="1">
      <alignment horizontal="center" vertical="center" wrapText="1"/>
    </xf>
    <xf numFmtId="164" fontId="3232" fillId="0" borderId="0" xfId="0" applyNumberFormat="1" applyFont="1" applyAlignment="1">
      <alignment horizontal="center" vertical="center" wrapText="1"/>
    </xf>
    <xf numFmtId="4" fontId="3238" fillId="0" borderId="0" xfId="0" applyNumberFormat="1" applyFont="1" applyAlignment="1">
      <alignment horizontal="center" vertical="center" wrapText="1"/>
    </xf>
    <xf numFmtId="164" fontId="3239" fillId="0" borderId="0" xfId="0" applyNumberFormat="1" applyFont="1" applyAlignment="1">
      <alignment horizontal="center" vertical="center" wrapText="1"/>
    </xf>
    <xf numFmtId="4" fontId="3246" fillId="0" borderId="0" xfId="0" applyNumberFormat="1" applyFont="1" applyAlignment="1">
      <alignment horizontal="center" vertical="center" wrapText="1"/>
    </xf>
    <xf numFmtId="164" fontId="3247" fillId="0" borderId="0" xfId="0" applyNumberFormat="1" applyFont="1" applyAlignment="1">
      <alignment horizontal="center" vertical="center" wrapText="1"/>
    </xf>
    <xf numFmtId="4" fontId="3253" fillId="0" borderId="0" xfId="0" applyNumberFormat="1" applyFont="1" applyAlignment="1">
      <alignment horizontal="center" vertical="center" wrapText="1"/>
    </xf>
    <xf numFmtId="164" fontId="3254" fillId="0" borderId="0" xfId="0" applyNumberFormat="1" applyFont="1" applyAlignment="1">
      <alignment horizontal="center" vertical="center" wrapText="1"/>
    </xf>
    <xf numFmtId="4" fontId="3260" fillId="0" borderId="0" xfId="0" applyNumberFormat="1" applyFont="1" applyAlignment="1">
      <alignment horizontal="center" vertical="center" wrapText="1"/>
    </xf>
    <xf numFmtId="164" fontId="3261" fillId="0" borderId="0" xfId="0" applyNumberFormat="1" applyFont="1" applyAlignment="1">
      <alignment horizontal="center" vertical="center" wrapText="1"/>
    </xf>
    <xf numFmtId="4" fontId="3268" fillId="0" borderId="0" xfId="0" applyNumberFormat="1" applyFont="1" applyAlignment="1">
      <alignment horizontal="center" vertical="center" wrapText="1"/>
    </xf>
    <xf numFmtId="164" fontId="3269" fillId="0" borderId="0" xfId="0" applyNumberFormat="1" applyFont="1" applyAlignment="1">
      <alignment horizontal="center" vertical="center" wrapText="1"/>
    </xf>
    <xf numFmtId="4" fontId="3275" fillId="0" borderId="0" xfId="0" applyNumberFormat="1" applyFont="1" applyAlignment="1">
      <alignment horizontal="center" vertical="center" wrapText="1"/>
    </xf>
    <xf numFmtId="164" fontId="3276" fillId="0" borderId="0" xfId="0" applyNumberFormat="1" applyFont="1" applyAlignment="1">
      <alignment horizontal="center" vertical="center" wrapText="1"/>
    </xf>
    <xf numFmtId="4" fontId="3282" fillId="0" borderId="0" xfId="0" applyNumberFormat="1" applyFont="1" applyAlignment="1">
      <alignment horizontal="center" vertical="center" wrapText="1"/>
    </xf>
    <xf numFmtId="164" fontId="3283" fillId="0" borderId="0" xfId="0" applyNumberFormat="1" applyFont="1" applyAlignment="1">
      <alignment horizontal="center" vertical="center" wrapText="1"/>
    </xf>
    <xf numFmtId="4" fontId="3289" fillId="0" borderId="0" xfId="0" applyNumberFormat="1" applyFont="1" applyAlignment="1">
      <alignment horizontal="center" vertical="center" wrapText="1"/>
    </xf>
    <xf numFmtId="164" fontId="3290" fillId="0" borderId="0" xfId="0" applyNumberFormat="1" applyFont="1" applyAlignment="1">
      <alignment horizontal="center" vertical="center" wrapText="1"/>
    </xf>
    <xf numFmtId="4" fontId="3296" fillId="0" borderId="0" xfId="0" applyNumberFormat="1" applyFont="1" applyAlignment="1">
      <alignment horizontal="center" vertical="center" wrapText="1"/>
    </xf>
    <xf numFmtId="164" fontId="3297" fillId="0" borderId="0" xfId="0" applyNumberFormat="1" applyFont="1" applyAlignment="1">
      <alignment horizontal="center" vertical="center" wrapText="1"/>
    </xf>
    <xf numFmtId="4" fontId="3303" fillId="0" borderId="0" xfId="0" applyNumberFormat="1" applyFont="1" applyAlignment="1">
      <alignment horizontal="center" vertical="center" wrapText="1"/>
    </xf>
    <xf numFmtId="164" fontId="3304" fillId="0" borderId="0" xfId="0" applyNumberFormat="1" applyFont="1" applyAlignment="1">
      <alignment horizontal="center" vertical="center" wrapText="1"/>
    </xf>
    <xf numFmtId="4" fontId="3310" fillId="0" borderId="0" xfId="0" applyNumberFormat="1" applyFont="1" applyAlignment="1">
      <alignment horizontal="center" vertical="center" wrapText="1"/>
    </xf>
    <xf numFmtId="164" fontId="3311" fillId="0" borderId="0" xfId="0" applyNumberFormat="1" applyFont="1" applyAlignment="1">
      <alignment horizontal="center" vertical="center" wrapText="1"/>
    </xf>
    <xf numFmtId="4" fontId="3317" fillId="0" borderId="0" xfId="0" applyNumberFormat="1" applyFont="1" applyAlignment="1">
      <alignment horizontal="center" vertical="center" wrapText="1"/>
    </xf>
    <xf numFmtId="164" fontId="3318" fillId="0" borderId="0" xfId="0" applyNumberFormat="1" applyFont="1" applyAlignment="1">
      <alignment horizontal="center" vertical="center" wrapText="1"/>
    </xf>
    <xf numFmtId="4" fontId="3324" fillId="0" borderId="0" xfId="0" applyNumberFormat="1" applyFont="1" applyAlignment="1">
      <alignment horizontal="center" vertical="center" wrapText="1"/>
    </xf>
    <xf numFmtId="164" fontId="3325" fillId="0" borderId="0" xfId="0" applyNumberFormat="1" applyFont="1" applyAlignment="1">
      <alignment horizontal="center" vertical="center" wrapText="1"/>
    </xf>
    <xf numFmtId="4" fontId="3331" fillId="0" borderId="0" xfId="0" applyNumberFormat="1" applyFont="1" applyAlignment="1">
      <alignment horizontal="center" vertical="center" wrapText="1"/>
    </xf>
    <xf numFmtId="164" fontId="3332" fillId="0" borderId="0" xfId="0" applyNumberFormat="1" applyFont="1" applyAlignment="1">
      <alignment horizontal="center" vertical="center" wrapText="1"/>
    </xf>
    <xf numFmtId="4" fontId="3338" fillId="0" borderId="0" xfId="0" applyNumberFormat="1" applyFont="1" applyAlignment="1">
      <alignment horizontal="center" vertical="center" wrapText="1"/>
    </xf>
    <xf numFmtId="164" fontId="3339" fillId="0" borderId="0" xfId="0" applyNumberFormat="1" applyFont="1" applyAlignment="1">
      <alignment horizontal="center" vertical="center" wrapText="1"/>
    </xf>
    <xf numFmtId="4" fontId="3345" fillId="0" borderId="0" xfId="0" applyNumberFormat="1" applyFont="1" applyAlignment="1">
      <alignment horizontal="center" vertical="center" wrapText="1"/>
    </xf>
    <xf numFmtId="164" fontId="3346" fillId="0" borderId="0" xfId="0" applyNumberFormat="1" applyFont="1" applyAlignment="1">
      <alignment horizontal="center" vertical="center" wrapText="1"/>
    </xf>
    <xf numFmtId="4" fontId="3353" fillId="0" borderId="0" xfId="0" applyNumberFormat="1" applyFont="1" applyAlignment="1">
      <alignment horizontal="center" vertical="center" wrapText="1"/>
    </xf>
    <xf numFmtId="164" fontId="3354" fillId="0" borderId="0" xfId="0" applyNumberFormat="1" applyFont="1" applyAlignment="1">
      <alignment horizontal="center" vertical="center" wrapText="1"/>
    </xf>
    <xf numFmtId="4" fontId="3360" fillId="0" borderId="0" xfId="0" applyNumberFormat="1" applyFont="1" applyAlignment="1">
      <alignment horizontal="center" vertical="center" wrapText="1"/>
    </xf>
    <xf numFmtId="164" fontId="3361" fillId="0" borderId="0" xfId="0" applyNumberFormat="1" applyFont="1" applyAlignment="1">
      <alignment horizontal="center" vertical="center" wrapText="1"/>
    </xf>
    <xf numFmtId="4" fontId="3367" fillId="0" borderId="0" xfId="0" applyNumberFormat="1" applyFont="1" applyAlignment="1">
      <alignment horizontal="center" vertical="center" wrapText="1"/>
    </xf>
    <xf numFmtId="164" fontId="3368" fillId="0" borderId="0" xfId="0" applyNumberFormat="1" applyFont="1" applyAlignment="1">
      <alignment horizontal="center" vertical="center" wrapText="1"/>
    </xf>
    <xf numFmtId="4" fontId="3374" fillId="0" borderId="0" xfId="0" applyNumberFormat="1" applyFont="1" applyAlignment="1">
      <alignment horizontal="center" vertical="center" wrapText="1"/>
    </xf>
    <xf numFmtId="164" fontId="3375" fillId="0" borderId="0" xfId="0" applyNumberFormat="1" applyFont="1" applyAlignment="1">
      <alignment horizontal="center" vertical="center" wrapText="1"/>
    </xf>
    <xf numFmtId="4" fontId="3381" fillId="0" borderId="0" xfId="0" applyNumberFormat="1" applyFont="1" applyAlignment="1">
      <alignment horizontal="center" vertical="center" wrapText="1"/>
    </xf>
    <xf numFmtId="164" fontId="3382" fillId="0" borderId="0" xfId="0" applyNumberFormat="1" applyFont="1" applyAlignment="1">
      <alignment horizontal="center" vertical="center" wrapText="1"/>
    </xf>
    <xf numFmtId="4" fontId="3388" fillId="0" borderId="0" xfId="0" applyNumberFormat="1" applyFont="1" applyAlignment="1">
      <alignment horizontal="center" vertical="center" wrapText="1"/>
    </xf>
    <xf numFmtId="164" fontId="3389" fillId="0" borderId="0" xfId="0" applyNumberFormat="1" applyFont="1" applyAlignment="1">
      <alignment horizontal="center" vertical="center" wrapText="1"/>
    </xf>
    <xf numFmtId="4" fontId="3395" fillId="0" borderId="0" xfId="0" applyNumberFormat="1" applyFont="1" applyAlignment="1">
      <alignment horizontal="center" vertical="center" wrapText="1"/>
    </xf>
    <xf numFmtId="164" fontId="3396" fillId="0" borderId="0" xfId="0" applyNumberFormat="1" applyFont="1" applyAlignment="1">
      <alignment horizontal="center" vertical="center" wrapText="1"/>
    </xf>
    <xf numFmtId="4" fontId="3402" fillId="0" borderId="0" xfId="0" applyNumberFormat="1" applyFont="1" applyAlignment="1">
      <alignment horizontal="center" vertical="center" wrapText="1"/>
    </xf>
    <xf numFmtId="164" fontId="3403" fillId="0" borderId="0" xfId="0" applyNumberFormat="1" applyFont="1" applyAlignment="1">
      <alignment horizontal="center" vertical="center" wrapText="1"/>
    </xf>
    <xf numFmtId="4" fontId="3409" fillId="0" borderId="0" xfId="0" applyNumberFormat="1" applyFont="1" applyAlignment="1">
      <alignment horizontal="center" vertical="center" wrapText="1"/>
    </xf>
    <xf numFmtId="164" fontId="3410" fillId="0" borderId="0" xfId="0" applyNumberFormat="1" applyFont="1" applyAlignment="1">
      <alignment horizontal="center" vertical="center" wrapText="1"/>
    </xf>
    <xf numFmtId="4" fontId="3416" fillId="0" borderId="0" xfId="0" applyNumberFormat="1" applyFont="1" applyAlignment="1">
      <alignment horizontal="center" vertical="center" wrapText="1"/>
    </xf>
    <xf numFmtId="164" fontId="3417" fillId="0" borderId="0" xfId="0" applyNumberFormat="1" applyFont="1" applyAlignment="1">
      <alignment horizontal="center" vertical="center" wrapText="1"/>
    </xf>
    <xf numFmtId="4" fontId="3423" fillId="0" borderId="0" xfId="0" applyNumberFormat="1" applyFont="1" applyAlignment="1">
      <alignment horizontal="center" vertical="center" wrapText="1"/>
    </xf>
    <xf numFmtId="164" fontId="3424" fillId="0" borderId="0" xfId="0" applyNumberFormat="1" applyFont="1" applyAlignment="1">
      <alignment horizontal="center" vertical="center" wrapText="1"/>
    </xf>
    <xf numFmtId="4" fontId="3430" fillId="0" borderId="0" xfId="0" applyNumberFormat="1" applyFont="1" applyAlignment="1">
      <alignment horizontal="center" vertical="center" wrapText="1"/>
    </xf>
    <xf numFmtId="164" fontId="3431" fillId="0" borderId="0" xfId="0" applyNumberFormat="1" applyFont="1" applyAlignment="1">
      <alignment horizontal="center" vertical="center" wrapText="1"/>
    </xf>
    <xf numFmtId="4" fontId="3437" fillId="0" borderId="0" xfId="0" applyNumberFormat="1" applyFont="1" applyAlignment="1">
      <alignment horizontal="center" vertical="center" wrapText="1"/>
    </xf>
    <xf numFmtId="164" fontId="3438" fillId="0" borderId="0" xfId="0" applyNumberFormat="1" applyFont="1" applyAlignment="1">
      <alignment horizontal="center" vertical="center" wrapText="1"/>
    </xf>
    <xf numFmtId="4" fontId="3444" fillId="0" borderId="0" xfId="0" applyNumberFormat="1" applyFont="1" applyAlignment="1">
      <alignment horizontal="center" vertical="center" wrapText="1"/>
    </xf>
    <xf numFmtId="164" fontId="3445" fillId="0" borderId="0" xfId="0" applyNumberFormat="1" applyFont="1" applyAlignment="1">
      <alignment horizontal="center" vertical="center" wrapText="1"/>
    </xf>
    <xf numFmtId="4" fontId="3451" fillId="0" borderId="0" xfId="0" applyNumberFormat="1" applyFont="1" applyAlignment="1">
      <alignment horizontal="center" vertical="center" wrapText="1"/>
    </xf>
    <xf numFmtId="164" fontId="3452" fillId="0" borderId="0" xfId="0" applyNumberFormat="1" applyFont="1" applyAlignment="1">
      <alignment horizontal="center" vertical="center" wrapText="1"/>
    </xf>
    <xf numFmtId="4" fontId="3458" fillId="0" borderId="0" xfId="0" applyNumberFormat="1" applyFont="1" applyAlignment="1">
      <alignment horizontal="center" vertical="center" wrapText="1"/>
    </xf>
    <xf numFmtId="164" fontId="3459" fillId="0" borderId="0" xfId="0" applyNumberFormat="1" applyFont="1" applyAlignment="1">
      <alignment horizontal="center" vertical="center" wrapText="1"/>
    </xf>
    <xf numFmtId="4" fontId="3465" fillId="0" borderId="0" xfId="0" applyNumberFormat="1" applyFont="1" applyAlignment="1">
      <alignment horizontal="center" vertical="center" wrapText="1"/>
    </xf>
    <xf numFmtId="164" fontId="3466" fillId="0" borderId="0" xfId="0" applyNumberFormat="1" applyFont="1" applyAlignment="1">
      <alignment horizontal="center" vertical="center" wrapText="1"/>
    </xf>
    <xf numFmtId="4" fontId="3472" fillId="0" borderId="0" xfId="0" applyNumberFormat="1" applyFont="1" applyAlignment="1">
      <alignment horizontal="center" vertical="center" wrapText="1"/>
    </xf>
    <xf numFmtId="164" fontId="3473" fillId="0" borderId="0" xfId="0" applyNumberFormat="1" applyFont="1" applyAlignment="1">
      <alignment horizontal="center" vertical="center" wrapText="1"/>
    </xf>
    <xf numFmtId="4" fontId="3479" fillId="0" borderId="0" xfId="0" applyNumberFormat="1" applyFont="1" applyAlignment="1">
      <alignment horizontal="center" vertical="center" wrapText="1"/>
    </xf>
    <xf numFmtId="164" fontId="3480" fillId="0" borderId="0" xfId="0" applyNumberFormat="1" applyFont="1" applyAlignment="1">
      <alignment horizontal="center" vertical="center" wrapText="1"/>
    </xf>
    <xf numFmtId="4" fontId="3486" fillId="0" borderId="0" xfId="0" applyNumberFormat="1" applyFont="1" applyAlignment="1">
      <alignment horizontal="center" vertical="center" wrapText="1"/>
    </xf>
    <xf numFmtId="164" fontId="3487" fillId="0" borderId="0" xfId="0" applyNumberFormat="1" applyFont="1" applyAlignment="1">
      <alignment horizontal="center" vertical="center" wrapText="1"/>
    </xf>
    <xf numFmtId="4" fontId="3493" fillId="0" borderId="0" xfId="0" applyNumberFormat="1" applyFont="1" applyAlignment="1">
      <alignment horizontal="center" vertical="center" wrapText="1"/>
    </xf>
    <xf numFmtId="164" fontId="3494" fillId="0" borderId="0" xfId="0" applyNumberFormat="1" applyFont="1" applyAlignment="1">
      <alignment horizontal="center" vertical="center" wrapText="1"/>
    </xf>
    <xf numFmtId="4" fontId="3501" fillId="0" borderId="0" xfId="0" applyNumberFormat="1" applyFont="1" applyAlignment="1">
      <alignment horizontal="center" vertical="center" wrapText="1"/>
    </xf>
    <xf numFmtId="164" fontId="3502" fillId="0" borderId="0" xfId="0" applyNumberFormat="1" applyFont="1" applyAlignment="1">
      <alignment horizontal="center" vertical="center" wrapText="1"/>
    </xf>
    <xf numFmtId="4" fontId="3508" fillId="0" borderId="0" xfId="0" applyNumberFormat="1" applyFont="1" applyAlignment="1">
      <alignment horizontal="center" vertical="center" wrapText="1"/>
    </xf>
    <xf numFmtId="164" fontId="3509" fillId="0" borderId="0" xfId="0" applyNumberFormat="1" applyFont="1" applyAlignment="1">
      <alignment horizontal="center" vertical="center" wrapText="1"/>
    </xf>
    <xf numFmtId="4" fontId="3515" fillId="0" borderId="0" xfId="0" applyNumberFormat="1" applyFont="1" applyAlignment="1">
      <alignment horizontal="center" vertical="center" wrapText="1"/>
    </xf>
    <xf numFmtId="164" fontId="3516" fillId="0" borderId="0" xfId="0" applyNumberFormat="1" applyFont="1" applyAlignment="1">
      <alignment horizontal="center" vertical="center" wrapText="1"/>
    </xf>
    <xf numFmtId="4" fontId="3522" fillId="0" borderId="0" xfId="0" applyNumberFormat="1" applyFont="1" applyAlignment="1">
      <alignment horizontal="center" vertical="center" wrapText="1"/>
    </xf>
    <xf numFmtId="164" fontId="3523" fillId="0" borderId="0" xfId="0" applyNumberFormat="1" applyFont="1" applyAlignment="1">
      <alignment horizontal="center" vertical="center" wrapText="1"/>
    </xf>
    <xf numFmtId="4" fontId="3529" fillId="0" borderId="0" xfId="0" applyNumberFormat="1" applyFont="1" applyAlignment="1">
      <alignment horizontal="center" vertical="center" wrapText="1"/>
    </xf>
    <xf numFmtId="164" fontId="3530" fillId="0" borderId="0" xfId="0" applyNumberFormat="1" applyFont="1" applyAlignment="1">
      <alignment horizontal="center" vertical="center" wrapText="1"/>
    </xf>
    <xf numFmtId="4" fontId="3536" fillId="0" borderId="0" xfId="0" applyNumberFormat="1" applyFont="1" applyAlignment="1">
      <alignment horizontal="center" vertical="center" wrapText="1"/>
    </xf>
    <xf numFmtId="164" fontId="3537" fillId="0" borderId="0" xfId="0" applyNumberFormat="1" applyFont="1" applyAlignment="1">
      <alignment horizontal="center" vertical="center" wrapText="1"/>
    </xf>
    <xf numFmtId="4" fontId="3543" fillId="0" borderId="0" xfId="0" applyNumberFormat="1" applyFont="1" applyAlignment="1">
      <alignment horizontal="center" vertical="center" wrapText="1"/>
    </xf>
    <xf numFmtId="164" fontId="3544" fillId="0" borderId="0" xfId="0" applyNumberFormat="1" applyFont="1" applyAlignment="1">
      <alignment horizontal="center" vertical="center" wrapText="1"/>
    </xf>
    <xf numFmtId="4" fontId="3550" fillId="0" borderId="0" xfId="0" applyNumberFormat="1" applyFont="1" applyAlignment="1">
      <alignment horizontal="center" vertical="center" wrapText="1"/>
    </xf>
    <xf numFmtId="164" fontId="3551" fillId="0" borderId="0" xfId="0" applyNumberFormat="1" applyFont="1" applyAlignment="1">
      <alignment horizontal="center" vertical="center" wrapText="1"/>
    </xf>
    <xf numFmtId="4" fontId="3557" fillId="0" borderId="0" xfId="0" applyNumberFormat="1" applyFont="1" applyAlignment="1">
      <alignment horizontal="center" vertical="center" wrapText="1"/>
    </xf>
    <xf numFmtId="164" fontId="3558" fillId="0" borderId="0" xfId="0" applyNumberFormat="1" applyFont="1" applyAlignment="1">
      <alignment horizontal="center" vertical="center" wrapText="1"/>
    </xf>
    <xf numFmtId="4" fontId="3565" fillId="0" borderId="0" xfId="0" applyNumberFormat="1" applyFont="1" applyAlignment="1">
      <alignment horizontal="center" vertical="center" wrapText="1"/>
    </xf>
    <xf numFmtId="164" fontId="3566" fillId="0" borderId="0" xfId="0" applyNumberFormat="1" applyFont="1" applyAlignment="1">
      <alignment horizontal="center" vertical="center" wrapText="1"/>
    </xf>
    <xf numFmtId="4" fontId="3572" fillId="0" borderId="0" xfId="0" applyNumberFormat="1" applyFont="1" applyAlignment="1">
      <alignment horizontal="center" vertical="center" wrapText="1"/>
    </xf>
    <xf numFmtId="164" fontId="3573" fillId="0" borderId="0" xfId="0" applyNumberFormat="1" applyFont="1" applyAlignment="1">
      <alignment horizontal="center" vertical="center" wrapText="1"/>
    </xf>
    <xf numFmtId="4" fontId="3579" fillId="0" borderId="0" xfId="0" applyNumberFormat="1" applyFont="1" applyAlignment="1">
      <alignment horizontal="center" vertical="center" wrapText="1"/>
    </xf>
    <xf numFmtId="164" fontId="3580" fillId="0" borderId="0" xfId="0" applyNumberFormat="1" applyFont="1" applyAlignment="1">
      <alignment horizontal="center" vertical="center" wrapText="1"/>
    </xf>
    <xf numFmtId="4" fontId="3586" fillId="0" borderId="0" xfId="0" applyNumberFormat="1" applyFont="1" applyAlignment="1">
      <alignment horizontal="center" vertical="center" wrapText="1"/>
    </xf>
    <xf numFmtId="164" fontId="3587" fillId="0" borderId="0" xfId="0" applyNumberFormat="1" applyFont="1" applyAlignment="1">
      <alignment horizontal="center" vertical="center" wrapText="1"/>
    </xf>
    <xf numFmtId="4" fontId="3593" fillId="0" borderId="0" xfId="0" applyNumberFormat="1" applyFont="1" applyAlignment="1">
      <alignment horizontal="center" vertical="center" wrapText="1"/>
    </xf>
    <xf numFmtId="164" fontId="3594" fillId="0" borderId="0" xfId="0" applyNumberFormat="1" applyFont="1" applyAlignment="1">
      <alignment horizontal="center" vertical="center" wrapText="1"/>
    </xf>
    <xf numFmtId="4" fontId="3600" fillId="0" borderId="0" xfId="0" applyNumberFormat="1" applyFont="1" applyAlignment="1">
      <alignment horizontal="center" vertical="center" wrapText="1"/>
    </xf>
    <xf numFmtId="164" fontId="3601" fillId="0" borderId="0" xfId="0" applyNumberFormat="1" applyFont="1" applyAlignment="1">
      <alignment horizontal="center" vertical="center" wrapText="1"/>
    </xf>
    <xf numFmtId="4" fontId="3607" fillId="0" borderId="0" xfId="0" applyNumberFormat="1" applyFont="1" applyAlignment="1">
      <alignment horizontal="center" vertical="center" wrapText="1"/>
    </xf>
    <xf numFmtId="164" fontId="3608" fillId="0" borderId="0" xfId="0" applyNumberFormat="1" applyFont="1" applyAlignment="1">
      <alignment horizontal="center" vertical="center" wrapText="1"/>
    </xf>
    <xf numFmtId="4" fontId="3614" fillId="0" borderId="0" xfId="0" applyNumberFormat="1" applyFont="1" applyAlignment="1">
      <alignment horizontal="center" vertical="center" wrapText="1"/>
    </xf>
    <xf numFmtId="164" fontId="3615" fillId="0" borderId="0" xfId="0" applyNumberFormat="1" applyFont="1" applyAlignment="1">
      <alignment horizontal="center" vertical="center" wrapText="1"/>
    </xf>
    <xf numFmtId="4" fontId="3622" fillId="0" borderId="0" xfId="0" applyNumberFormat="1" applyFont="1" applyAlignment="1">
      <alignment horizontal="center" vertical="center" wrapText="1"/>
    </xf>
    <xf numFmtId="164" fontId="3623" fillId="0" borderId="0" xfId="0" applyNumberFormat="1" applyFont="1" applyAlignment="1">
      <alignment horizontal="center" vertical="center" wrapText="1"/>
    </xf>
    <xf numFmtId="4" fontId="3629" fillId="0" borderId="0" xfId="0" applyNumberFormat="1" applyFont="1" applyAlignment="1">
      <alignment horizontal="center" vertical="center" wrapText="1"/>
    </xf>
    <xf numFmtId="164" fontId="3630" fillId="0" borderId="0" xfId="0" applyNumberFormat="1" applyFont="1" applyAlignment="1">
      <alignment horizontal="center" vertical="center" wrapText="1"/>
    </xf>
    <xf numFmtId="4" fontId="3636" fillId="0" borderId="0" xfId="0" applyNumberFormat="1" applyFont="1" applyAlignment="1">
      <alignment horizontal="center" vertical="center" wrapText="1"/>
    </xf>
    <xf numFmtId="164" fontId="3637" fillId="0" borderId="0" xfId="0" applyNumberFormat="1" applyFont="1" applyAlignment="1">
      <alignment horizontal="center" vertical="center" wrapText="1"/>
    </xf>
    <xf numFmtId="4" fontId="3644" fillId="0" borderId="0" xfId="0" applyNumberFormat="1" applyFont="1" applyAlignment="1">
      <alignment horizontal="center" vertical="center" wrapText="1"/>
    </xf>
    <xf numFmtId="164" fontId="3645" fillId="0" borderId="0" xfId="0" applyNumberFormat="1" applyFont="1" applyAlignment="1">
      <alignment horizontal="center" vertical="center" wrapText="1"/>
    </xf>
    <xf numFmtId="4" fontId="3651" fillId="0" borderId="0" xfId="0" applyNumberFormat="1" applyFont="1" applyAlignment="1">
      <alignment horizontal="center" vertical="center" wrapText="1"/>
    </xf>
    <xf numFmtId="164" fontId="3652" fillId="0" borderId="0" xfId="0" applyNumberFormat="1" applyFont="1" applyAlignment="1">
      <alignment horizontal="center" vertical="center" wrapText="1"/>
    </xf>
    <xf numFmtId="4" fontId="3658" fillId="0" borderId="0" xfId="0" applyNumberFormat="1" applyFont="1" applyAlignment="1">
      <alignment horizontal="center" vertical="center" wrapText="1"/>
    </xf>
    <xf numFmtId="164" fontId="3659" fillId="0" borderId="0" xfId="0" applyNumberFormat="1" applyFont="1" applyAlignment="1">
      <alignment horizontal="center" vertical="center" wrapText="1"/>
    </xf>
    <xf numFmtId="4" fontId="3665" fillId="0" borderId="0" xfId="0" applyNumberFormat="1" applyFont="1" applyAlignment="1">
      <alignment horizontal="center" vertical="center" wrapText="1"/>
    </xf>
    <xf numFmtId="164" fontId="3666" fillId="0" borderId="0" xfId="0" applyNumberFormat="1" applyFont="1" applyAlignment="1">
      <alignment horizontal="center" vertical="center" wrapText="1"/>
    </xf>
    <xf numFmtId="4" fontId="3672" fillId="0" borderId="0" xfId="0" applyNumberFormat="1" applyFont="1" applyAlignment="1">
      <alignment horizontal="center" vertical="center" wrapText="1"/>
    </xf>
    <xf numFmtId="164" fontId="3673" fillId="0" borderId="0" xfId="0" applyNumberFormat="1" applyFont="1" applyAlignment="1">
      <alignment horizontal="center" vertical="center" wrapText="1"/>
    </xf>
    <xf numFmtId="4" fontId="3679" fillId="0" borderId="0" xfId="0" applyNumberFormat="1" applyFont="1" applyAlignment="1">
      <alignment horizontal="center" vertical="center" wrapText="1"/>
    </xf>
    <xf numFmtId="164" fontId="3680" fillId="0" borderId="0" xfId="0" applyNumberFormat="1" applyFont="1" applyAlignment="1">
      <alignment horizontal="center" vertical="center" wrapText="1"/>
    </xf>
    <xf numFmtId="4" fontId="3686" fillId="0" borderId="0" xfId="0" applyNumberFormat="1" applyFont="1" applyAlignment="1">
      <alignment horizontal="center" vertical="center" wrapText="1"/>
    </xf>
    <xf numFmtId="164" fontId="3687" fillId="0" borderId="0" xfId="0" applyNumberFormat="1" applyFont="1" applyAlignment="1">
      <alignment horizontal="center" vertical="center" wrapText="1"/>
    </xf>
    <xf numFmtId="4" fontId="3694" fillId="0" borderId="0" xfId="0" applyNumberFormat="1" applyFont="1" applyAlignment="1">
      <alignment horizontal="center" vertical="center" wrapText="1"/>
    </xf>
    <xf numFmtId="164" fontId="3695" fillId="0" borderId="0" xfId="0" applyNumberFormat="1" applyFont="1" applyAlignment="1">
      <alignment horizontal="center" vertical="center" wrapText="1"/>
    </xf>
    <xf numFmtId="4" fontId="3701" fillId="0" borderId="0" xfId="0" applyNumberFormat="1" applyFont="1" applyAlignment="1">
      <alignment horizontal="center" vertical="center" wrapText="1"/>
    </xf>
    <xf numFmtId="164" fontId="3702" fillId="0" borderId="0" xfId="0" applyNumberFormat="1" applyFont="1" applyAlignment="1">
      <alignment horizontal="center" vertical="center" wrapText="1"/>
    </xf>
    <xf numFmtId="4" fontId="3709" fillId="0" borderId="0" xfId="0" applyNumberFormat="1" applyFont="1" applyAlignment="1">
      <alignment horizontal="center" vertical="center" wrapText="1"/>
    </xf>
    <xf numFmtId="164" fontId="3710" fillId="0" borderId="0" xfId="0" applyNumberFormat="1" applyFont="1" applyAlignment="1">
      <alignment horizontal="center" vertical="center" wrapText="1"/>
    </xf>
    <xf numFmtId="4" fontId="3716" fillId="0" borderId="0" xfId="0" applyNumberFormat="1" applyFont="1" applyAlignment="1">
      <alignment horizontal="center" vertical="center" wrapText="1"/>
    </xf>
    <xf numFmtId="164" fontId="3717" fillId="0" borderId="0" xfId="0" applyNumberFormat="1" applyFont="1" applyAlignment="1">
      <alignment horizontal="center" vertical="center" wrapText="1"/>
    </xf>
    <xf numFmtId="4" fontId="3723" fillId="0" borderId="0" xfId="0" applyNumberFormat="1" applyFont="1" applyAlignment="1">
      <alignment horizontal="center" vertical="center" wrapText="1"/>
    </xf>
    <xf numFmtId="164" fontId="3724" fillId="0" borderId="0" xfId="0" applyNumberFormat="1" applyFont="1" applyAlignment="1">
      <alignment horizontal="center" vertical="center" wrapText="1"/>
    </xf>
    <xf numFmtId="4" fontId="3730" fillId="0" borderId="0" xfId="0" applyNumberFormat="1" applyFont="1" applyAlignment="1">
      <alignment horizontal="center" vertical="center" wrapText="1"/>
    </xf>
    <xf numFmtId="164" fontId="3731" fillId="0" borderId="0" xfId="0" applyNumberFormat="1" applyFont="1" applyAlignment="1">
      <alignment horizontal="center" vertical="center" wrapText="1"/>
    </xf>
    <xf numFmtId="4" fontId="3737" fillId="0" borderId="0" xfId="0" applyNumberFormat="1" applyFont="1" applyAlignment="1">
      <alignment horizontal="center" vertical="center" wrapText="1"/>
    </xf>
    <xf numFmtId="164" fontId="3738" fillId="0" borderId="0" xfId="0" applyNumberFormat="1" applyFont="1" applyAlignment="1">
      <alignment horizontal="center" vertical="center" wrapText="1"/>
    </xf>
    <xf numFmtId="4" fontId="3744" fillId="0" borderId="0" xfId="0" applyNumberFormat="1" applyFont="1" applyAlignment="1">
      <alignment horizontal="center" vertical="center" wrapText="1"/>
    </xf>
    <xf numFmtId="164" fontId="3745" fillId="0" borderId="0" xfId="0" applyNumberFormat="1" applyFont="1" applyAlignment="1">
      <alignment horizontal="center" vertical="center" wrapText="1"/>
    </xf>
    <xf numFmtId="4" fontId="3751" fillId="0" borderId="0" xfId="0" applyNumberFormat="1" applyFont="1" applyAlignment="1">
      <alignment horizontal="center" vertical="center" wrapText="1"/>
    </xf>
    <xf numFmtId="164" fontId="3752" fillId="0" borderId="0" xfId="0" applyNumberFormat="1" applyFont="1" applyAlignment="1">
      <alignment horizontal="center" vertical="center" wrapText="1"/>
    </xf>
    <xf numFmtId="4" fontId="3758" fillId="0" borderId="0" xfId="0" applyNumberFormat="1" applyFont="1" applyAlignment="1">
      <alignment horizontal="center" vertical="center" wrapText="1"/>
    </xf>
    <xf numFmtId="164" fontId="3759" fillId="0" borderId="0" xfId="0" applyNumberFormat="1" applyFont="1" applyAlignment="1">
      <alignment horizontal="center" vertical="center" wrapText="1"/>
    </xf>
    <xf numFmtId="4" fontId="3766" fillId="0" borderId="0" xfId="0" applyNumberFormat="1" applyFont="1" applyAlignment="1">
      <alignment horizontal="center" vertical="center" wrapText="1"/>
    </xf>
    <xf numFmtId="164" fontId="3767" fillId="0" borderId="0" xfId="0" applyNumberFormat="1" applyFont="1" applyAlignment="1">
      <alignment horizontal="center" vertical="center" wrapText="1"/>
    </xf>
    <xf numFmtId="4" fontId="3773" fillId="0" borderId="0" xfId="0" applyNumberFormat="1" applyFont="1" applyAlignment="1">
      <alignment horizontal="center" vertical="center" wrapText="1"/>
    </xf>
    <xf numFmtId="164" fontId="3774" fillId="0" borderId="0" xfId="0" applyNumberFormat="1" applyFont="1" applyAlignment="1">
      <alignment horizontal="center" vertical="center" wrapText="1"/>
    </xf>
    <xf numFmtId="4" fontId="3780" fillId="0" borderId="0" xfId="0" applyNumberFormat="1" applyFont="1" applyAlignment="1">
      <alignment horizontal="center" vertical="center" wrapText="1"/>
    </xf>
    <xf numFmtId="164" fontId="3781" fillId="0" borderId="0" xfId="0" applyNumberFormat="1" applyFont="1" applyAlignment="1">
      <alignment horizontal="center" vertical="center" wrapText="1"/>
    </xf>
    <xf numFmtId="4" fontId="3787" fillId="0" borderId="0" xfId="0" applyNumberFormat="1" applyFont="1" applyAlignment="1">
      <alignment horizontal="center" vertical="center" wrapText="1"/>
    </xf>
    <xf numFmtId="164" fontId="3788" fillId="0" borderId="0" xfId="0" applyNumberFormat="1" applyFont="1" applyAlignment="1">
      <alignment horizontal="center" vertical="center" wrapText="1"/>
    </xf>
    <xf numFmtId="4" fontId="3794" fillId="0" borderId="0" xfId="0" applyNumberFormat="1" applyFont="1" applyAlignment="1">
      <alignment horizontal="center" vertical="center" wrapText="1"/>
    </xf>
    <xf numFmtId="164" fontId="3795" fillId="0" borderId="0" xfId="0" applyNumberFormat="1" applyFont="1" applyAlignment="1">
      <alignment horizontal="center" vertical="center" wrapText="1"/>
    </xf>
    <xf numFmtId="4" fontId="3801" fillId="0" borderId="0" xfId="0" applyNumberFormat="1" applyFont="1" applyAlignment="1">
      <alignment horizontal="center" vertical="center" wrapText="1"/>
    </xf>
    <xf numFmtId="164" fontId="3802" fillId="0" borderId="0" xfId="0" applyNumberFormat="1" applyFont="1" applyAlignment="1">
      <alignment horizontal="center" vertical="center" wrapText="1"/>
    </xf>
    <xf numFmtId="4" fontId="3808" fillId="0" borderId="0" xfId="0" applyNumberFormat="1" applyFont="1" applyAlignment="1">
      <alignment horizontal="center" vertical="center" wrapText="1"/>
    </xf>
    <xf numFmtId="164" fontId="3809" fillId="0" borderId="0" xfId="0" applyNumberFormat="1" applyFont="1" applyAlignment="1">
      <alignment horizontal="center" vertical="center" wrapText="1"/>
    </xf>
    <xf numFmtId="4" fontId="3816" fillId="0" borderId="0" xfId="0" applyNumberFormat="1" applyFont="1" applyAlignment="1">
      <alignment horizontal="center" vertical="center" wrapText="1"/>
    </xf>
    <xf numFmtId="164" fontId="3817" fillId="0" borderId="0" xfId="0" applyNumberFormat="1" applyFont="1" applyAlignment="1">
      <alignment horizontal="center" vertical="center" wrapText="1"/>
    </xf>
    <xf numFmtId="4" fontId="3823" fillId="0" borderId="0" xfId="0" applyNumberFormat="1" applyFont="1" applyAlignment="1">
      <alignment horizontal="center" vertical="center" wrapText="1"/>
    </xf>
    <xf numFmtId="164" fontId="3824" fillId="0" borderId="0" xfId="0" applyNumberFormat="1" applyFont="1" applyAlignment="1">
      <alignment horizontal="center" vertical="center" wrapText="1"/>
    </xf>
    <xf numFmtId="4" fontId="3830" fillId="0" borderId="0" xfId="0" applyNumberFormat="1" applyFont="1" applyAlignment="1">
      <alignment horizontal="center" vertical="center" wrapText="1"/>
    </xf>
    <xf numFmtId="164" fontId="3831" fillId="0" borderId="0" xfId="0" applyNumberFormat="1" applyFont="1" applyAlignment="1">
      <alignment horizontal="center" vertical="center" wrapText="1"/>
    </xf>
    <xf numFmtId="4" fontId="3838" fillId="0" borderId="0" xfId="0" applyNumberFormat="1" applyFont="1" applyAlignment="1">
      <alignment horizontal="center" vertical="center" wrapText="1"/>
    </xf>
    <xf numFmtId="164" fontId="3839" fillId="0" borderId="0" xfId="0" applyNumberFormat="1" applyFont="1" applyAlignment="1">
      <alignment horizontal="center" vertical="center" wrapText="1"/>
    </xf>
    <xf numFmtId="4" fontId="3845" fillId="0" borderId="0" xfId="0" applyNumberFormat="1" applyFont="1" applyAlignment="1">
      <alignment horizontal="center" vertical="center" wrapText="1"/>
    </xf>
    <xf numFmtId="164" fontId="3846" fillId="0" borderId="0" xfId="0" applyNumberFormat="1" applyFont="1" applyAlignment="1">
      <alignment horizontal="center" vertical="center" wrapText="1"/>
    </xf>
    <xf numFmtId="4" fontId="3853" fillId="0" borderId="0" xfId="0" applyNumberFormat="1" applyFont="1" applyAlignment="1">
      <alignment horizontal="center" vertical="center" wrapText="1"/>
    </xf>
    <xf numFmtId="164" fontId="3854" fillId="0" borderId="0" xfId="0" applyNumberFormat="1" applyFont="1" applyAlignment="1">
      <alignment horizontal="center" vertical="center" wrapText="1"/>
    </xf>
    <xf numFmtId="4" fontId="3860" fillId="0" borderId="0" xfId="0" applyNumberFormat="1" applyFont="1" applyAlignment="1">
      <alignment horizontal="center" vertical="center" wrapText="1"/>
    </xf>
    <xf numFmtId="164" fontId="3861" fillId="0" borderId="0" xfId="0" applyNumberFormat="1" applyFont="1" applyAlignment="1">
      <alignment horizontal="center" vertical="center" wrapText="1"/>
    </xf>
    <xf numFmtId="4" fontId="3867" fillId="0" borderId="0" xfId="0" applyNumberFormat="1" applyFont="1" applyAlignment="1">
      <alignment horizontal="center" vertical="center" wrapText="1"/>
    </xf>
    <xf numFmtId="164" fontId="3868" fillId="0" borderId="0" xfId="0" applyNumberFormat="1" applyFont="1" applyAlignment="1">
      <alignment horizontal="center" vertical="center" wrapText="1"/>
    </xf>
    <xf numFmtId="4" fontId="3874" fillId="0" borderId="0" xfId="0" applyNumberFormat="1" applyFont="1" applyAlignment="1">
      <alignment horizontal="center" vertical="center" wrapText="1"/>
    </xf>
    <xf numFmtId="164" fontId="3875" fillId="0" borderId="0" xfId="0" applyNumberFormat="1" applyFont="1" applyAlignment="1">
      <alignment horizontal="center" vertical="center" wrapText="1"/>
    </xf>
    <xf numFmtId="4" fontId="3881" fillId="0" borderId="0" xfId="0" applyNumberFormat="1" applyFont="1" applyAlignment="1">
      <alignment horizontal="center" vertical="center" wrapText="1"/>
    </xf>
    <xf numFmtId="164" fontId="3882" fillId="0" borderId="0" xfId="0" applyNumberFormat="1" applyFont="1" applyAlignment="1">
      <alignment horizontal="center" vertical="center" wrapText="1"/>
    </xf>
    <xf numFmtId="4" fontId="3888" fillId="0" borderId="0" xfId="0" applyNumberFormat="1" applyFont="1" applyAlignment="1">
      <alignment horizontal="center" vertical="center" wrapText="1"/>
    </xf>
    <xf numFmtId="164" fontId="3889" fillId="0" borderId="0" xfId="0" applyNumberFormat="1" applyFont="1" applyAlignment="1">
      <alignment horizontal="center" vertical="center" wrapText="1"/>
    </xf>
    <xf numFmtId="4" fontId="3895" fillId="0" borderId="0" xfId="0" applyNumberFormat="1" applyFont="1" applyAlignment="1">
      <alignment horizontal="center" vertical="center" wrapText="1"/>
    </xf>
    <xf numFmtId="164" fontId="3896" fillId="0" borderId="0" xfId="0" applyNumberFormat="1" applyFont="1" applyAlignment="1">
      <alignment horizontal="center" vertical="center" wrapText="1"/>
    </xf>
    <xf numFmtId="4" fontId="3902" fillId="0" borderId="0" xfId="0" applyNumberFormat="1" applyFont="1" applyAlignment="1">
      <alignment horizontal="center" vertical="center" wrapText="1"/>
    </xf>
    <xf numFmtId="164" fontId="3903" fillId="0" borderId="0" xfId="0" applyNumberFormat="1" applyFont="1" applyAlignment="1">
      <alignment horizontal="center" vertical="center" wrapText="1"/>
    </xf>
    <xf numFmtId="4" fontId="3909" fillId="0" borderId="0" xfId="0" applyNumberFormat="1" applyFont="1" applyAlignment="1">
      <alignment horizontal="center" vertical="center" wrapText="1"/>
    </xf>
    <xf numFmtId="164" fontId="3910" fillId="0" borderId="0" xfId="0" applyNumberFormat="1" applyFont="1" applyAlignment="1">
      <alignment horizontal="center" vertical="center" wrapText="1"/>
    </xf>
    <xf numFmtId="4" fontId="3916" fillId="0" borderId="0" xfId="0" applyNumberFormat="1" applyFont="1" applyAlignment="1">
      <alignment horizontal="center" vertical="center" wrapText="1"/>
    </xf>
    <xf numFmtId="164" fontId="3917" fillId="0" borderId="0" xfId="0" applyNumberFormat="1" applyFont="1" applyAlignment="1">
      <alignment horizontal="center" vertical="center" wrapText="1"/>
    </xf>
    <xf numFmtId="4" fontId="3924" fillId="0" borderId="0" xfId="0" applyNumberFormat="1" applyFont="1" applyAlignment="1">
      <alignment horizontal="center" vertical="center" wrapText="1"/>
    </xf>
    <xf numFmtId="164" fontId="3925" fillId="0" borderId="0" xfId="0" applyNumberFormat="1" applyFont="1" applyAlignment="1">
      <alignment horizontal="center" vertical="center" wrapText="1"/>
    </xf>
    <xf numFmtId="4" fontId="3932" fillId="0" borderId="0" xfId="0" applyNumberFormat="1" applyFont="1" applyAlignment="1">
      <alignment horizontal="center" vertical="center" wrapText="1"/>
    </xf>
    <xf numFmtId="164" fontId="3933" fillId="0" borderId="0" xfId="0" applyNumberFormat="1" applyFont="1" applyAlignment="1">
      <alignment horizontal="center" vertical="center" wrapText="1"/>
    </xf>
    <xf numFmtId="4" fontId="3939" fillId="0" borderId="0" xfId="0" applyNumberFormat="1" applyFont="1" applyAlignment="1">
      <alignment horizontal="center" vertical="center" wrapText="1"/>
    </xf>
    <xf numFmtId="164" fontId="3940" fillId="0" borderId="0" xfId="0" applyNumberFormat="1" applyFont="1" applyAlignment="1">
      <alignment horizontal="center" vertical="center" wrapText="1"/>
    </xf>
    <xf numFmtId="4" fontId="3946" fillId="0" borderId="0" xfId="0" applyNumberFormat="1" applyFont="1" applyAlignment="1">
      <alignment horizontal="center" vertical="center" wrapText="1"/>
    </xf>
    <xf numFmtId="164" fontId="3947" fillId="0" borderId="0" xfId="0" applyNumberFormat="1" applyFont="1" applyAlignment="1">
      <alignment horizontal="center" vertical="center" wrapText="1"/>
    </xf>
    <xf numFmtId="4" fontId="3953" fillId="0" borderId="0" xfId="0" applyNumberFormat="1" applyFont="1" applyAlignment="1">
      <alignment horizontal="center" vertical="center" wrapText="1"/>
    </xf>
    <xf numFmtId="164" fontId="3954" fillId="0" borderId="0" xfId="0" applyNumberFormat="1" applyFont="1" applyAlignment="1">
      <alignment horizontal="center" vertical="center" wrapText="1"/>
    </xf>
    <xf numFmtId="4" fontId="3960" fillId="0" borderId="0" xfId="0" applyNumberFormat="1" applyFont="1" applyAlignment="1">
      <alignment horizontal="center" vertical="center" wrapText="1"/>
    </xf>
    <xf numFmtId="164" fontId="3961" fillId="0" borderId="0" xfId="0" applyNumberFormat="1" applyFont="1" applyAlignment="1">
      <alignment horizontal="center" vertical="center" wrapText="1"/>
    </xf>
    <xf numFmtId="4" fontId="3967" fillId="0" borderId="0" xfId="0" applyNumberFormat="1" applyFont="1" applyAlignment="1">
      <alignment horizontal="center" vertical="center" wrapText="1"/>
    </xf>
    <xf numFmtId="164" fontId="3968" fillId="0" borderId="0" xfId="0" applyNumberFormat="1" applyFont="1" applyAlignment="1">
      <alignment horizontal="center" vertical="center" wrapText="1"/>
    </xf>
    <xf numFmtId="4" fontId="3975" fillId="0" borderId="0" xfId="0" applyNumberFormat="1" applyFont="1" applyAlignment="1">
      <alignment horizontal="center" vertical="center" wrapText="1"/>
    </xf>
    <xf numFmtId="164" fontId="3976" fillId="0" borderId="0" xfId="0" applyNumberFormat="1" applyFont="1" applyAlignment="1">
      <alignment horizontal="center" vertical="center" wrapText="1"/>
    </xf>
    <xf numFmtId="4" fontId="3982" fillId="0" borderId="0" xfId="0" applyNumberFormat="1" applyFont="1" applyAlignment="1">
      <alignment horizontal="center" vertical="center" wrapText="1"/>
    </xf>
    <xf numFmtId="164" fontId="3983" fillId="0" borderId="0" xfId="0" applyNumberFormat="1" applyFont="1" applyAlignment="1">
      <alignment horizontal="center" vertical="center" wrapText="1"/>
    </xf>
    <xf numFmtId="4" fontId="3989" fillId="0" borderId="0" xfId="0" applyNumberFormat="1" applyFont="1" applyAlignment="1">
      <alignment horizontal="center" vertical="center" wrapText="1"/>
    </xf>
    <xf numFmtId="164" fontId="3990" fillId="0" borderId="0" xfId="0" applyNumberFormat="1" applyFont="1" applyAlignment="1">
      <alignment horizontal="center" vertical="center" wrapText="1"/>
    </xf>
    <xf numFmtId="4" fontId="3996" fillId="0" borderId="0" xfId="0" applyNumberFormat="1" applyFont="1" applyAlignment="1">
      <alignment horizontal="center" vertical="center" wrapText="1"/>
    </xf>
    <xf numFmtId="164" fontId="3997" fillId="0" borderId="0" xfId="0" applyNumberFormat="1" applyFont="1" applyAlignment="1">
      <alignment horizontal="center" vertical="center" wrapText="1"/>
    </xf>
    <xf numFmtId="4" fontId="4003" fillId="0" borderId="0" xfId="0" applyNumberFormat="1" applyFont="1" applyAlignment="1">
      <alignment horizontal="center" vertical="center" wrapText="1"/>
    </xf>
    <xf numFmtId="164" fontId="4004" fillId="0" borderId="0" xfId="0" applyNumberFormat="1" applyFont="1" applyAlignment="1">
      <alignment horizontal="center" vertical="center" wrapText="1"/>
    </xf>
    <xf numFmtId="4" fontId="4011" fillId="0" borderId="0" xfId="0" applyNumberFormat="1" applyFont="1" applyAlignment="1">
      <alignment horizontal="center" vertical="center" wrapText="1"/>
    </xf>
    <xf numFmtId="164" fontId="4012" fillId="0" borderId="0" xfId="0" applyNumberFormat="1" applyFont="1" applyAlignment="1">
      <alignment horizontal="center" vertical="center" wrapText="1"/>
    </xf>
    <xf numFmtId="4" fontId="4018" fillId="0" borderId="0" xfId="0" applyNumberFormat="1" applyFont="1" applyAlignment="1">
      <alignment horizontal="center" vertical="center" wrapText="1"/>
    </xf>
    <xf numFmtId="164" fontId="4019" fillId="0" borderId="0" xfId="0" applyNumberFormat="1" applyFont="1" applyAlignment="1">
      <alignment horizontal="center" vertical="center" wrapText="1"/>
    </xf>
    <xf numFmtId="4" fontId="4025" fillId="0" borderId="0" xfId="0" applyNumberFormat="1" applyFont="1" applyAlignment="1">
      <alignment horizontal="center" vertical="center" wrapText="1"/>
    </xf>
    <xf numFmtId="164" fontId="4026" fillId="0" borderId="0" xfId="0" applyNumberFormat="1" applyFont="1" applyAlignment="1">
      <alignment horizontal="center" vertical="center" wrapText="1"/>
    </xf>
    <xf numFmtId="4" fontId="4032" fillId="0" borderId="0" xfId="0" applyNumberFormat="1" applyFont="1" applyAlignment="1">
      <alignment horizontal="center" vertical="center" wrapText="1"/>
    </xf>
    <xf numFmtId="164" fontId="4033" fillId="0" borderId="0" xfId="0" applyNumberFormat="1" applyFont="1" applyAlignment="1">
      <alignment horizontal="center" vertical="center" wrapText="1"/>
    </xf>
    <xf numFmtId="4" fontId="4040" fillId="0" borderId="0" xfId="0" applyNumberFormat="1" applyFont="1" applyAlignment="1">
      <alignment horizontal="center" vertical="center" wrapText="1"/>
    </xf>
    <xf numFmtId="164" fontId="4041" fillId="0" borderId="0" xfId="0" applyNumberFormat="1" applyFont="1" applyAlignment="1">
      <alignment horizontal="center" vertical="center" wrapText="1"/>
    </xf>
    <xf numFmtId="4" fontId="4047" fillId="0" borderId="0" xfId="0" applyNumberFormat="1" applyFont="1" applyAlignment="1">
      <alignment horizontal="center" vertical="center" wrapText="1"/>
    </xf>
    <xf numFmtId="164" fontId="4048" fillId="0" borderId="0" xfId="0" applyNumberFormat="1" applyFont="1" applyAlignment="1">
      <alignment horizontal="center" vertical="center" wrapText="1"/>
    </xf>
    <xf numFmtId="4" fontId="4054" fillId="0" borderId="0" xfId="0" applyNumberFormat="1" applyFont="1" applyAlignment="1">
      <alignment horizontal="center" vertical="center" wrapText="1"/>
    </xf>
    <xf numFmtId="164" fontId="4055" fillId="0" borderId="0" xfId="0" applyNumberFormat="1" applyFont="1" applyAlignment="1">
      <alignment horizontal="center" vertical="center" wrapText="1"/>
    </xf>
    <xf numFmtId="4" fontId="4062" fillId="0" borderId="0" xfId="0" applyNumberFormat="1" applyFont="1" applyAlignment="1">
      <alignment horizontal="center" vertical="center" wrapText="1"/>
    </xf>
    <xf numFmtId="164" fontId="4063" fillId="0" borderId="0" xfId="0" applyNumberFormat="1" applyFont="1" applyAlignment="1">
      <alignment horizontal="center" vertical="center" wrapText="1"/>
    </xf>
    <xf numFmtId="4" fontId="4069" fillId="0" borderId="0" xfId="0" applyNumberFormat="1" applyFont="1" applyAlignment="1">
      <alignment horizontal="center" vertical="center" wrapText="1"/>
    </xf>
    <xf numFmtId="164" fontId="4070" fillId="0" borderId="0" xfId="0" applyNumberFormat="1" applyFont="1" applyAlignment="1">
      <alignment horizontal="center" vertical="center" wrapText="1"/>
    </xf>
    <xf numFmtId="4" fontId="4076" fillId="0" borderId="0" xfId="0" applyNumberFormat="1" applyFont="1" applyAlignment="1">
      <alignment horizontal="center" vertical="center" wrapText="1"/>
    </xf>
    <xf numFmtId="164" fontId="4077" fillId="0" borderId="0" xfId="0" applyNumberFormat="1" applyFont="1" applyAlignment="1">
      <alignment horizontal="center" vertical="center" wrapText="1"/>
    </xf>
    <xf numFmtId="4" fontId="4083" fillId="0" borderId="0" xfId="0" applyNumberFormat="1" applyFont="1" applyAlignment="1">
      <alignment horizontal="center" vertical="center" wrapText="1"/>
    </xf>
    <xf numFmtId="164" fontId="4084" fillId="0" borderId="0" xfId="0" applyNumberFormat="1" applyFont="1" applyAlignment="1">
      <alignment horizontal="center" vertical="center" wrapText="1"/>
    </xf>
    <xf numFmtId="4" fontId="4090" fillId="0" borderId="0" xfId="0" applyNumberFormat="1" applyFont="1" applyAlignment="1">
      <alignment horizontal="center" vertical="center" wrapText="1"/>
    </xf>
    <xf numFmtId="164" fontId="4091" fillId="0" borderId="0" xfId="0" applyNumberFormat="1" applyFont="1" applyAlignment="1">
      <alignment horizontal="center" vertical="center" wrapText="1"/>
    </xf>
    <xf numFmtId="4" fontId="4097" fillId="0" borderId="0" xfId="0" applyNumberFormat="1" applyFont="1" applyAlignment="1">
      <alignment horizontal="center" vertical="center" wrapText="1"/>
    </xf>
    <xf numFmtId="164" fontId="4098" fillId="0" borderId="0" xfId="0" applyNumberFormat="1" applyFont="1" applyAlignment="1">
      <alignment horizontal="center" vertical="center" wrapText="1"/>
    </xf>
    <xf numFmtId="4" fontId="4104" fillId="0" borderId="0" xfId="0" applyNumberFormat="1" applyFont="1" applyAlignment="1">
      <alignment horizontal="center" vertical="center" wrapText="1"/>
    </xf>
    <xf numFmtId="164" fontId="4105" fillId="0" borderId="0" xfId="0" applyNumberFormat="1" applyFont="1" applyAlignment="1">
      <alignment horizontal="center" vertical="center" wrapText="1"/>
    </xf>
    <xf numFmtId="4" fontId="4111" fillId="0" borderId="0" xfId="0" applyNumberFormat="1" applyFont="1" applyAlignment="1">
      <alignment horizontal="center" vertical="center" wrapText="1"/>
    </xf>
    <xf numFmtId="164" fontId="4112" fillId="0" borderId="0" xfId="0" applyNumberFormat="1" applyFont="1" applyAlignment="1">
      <alignment horizontal="center" vertical="center" wrapText="1"/>
    </xf>
    <xf numFmtId="4" fontId="4118" fillId="0" borderId="0" xfId="0" applyNumberFormat="1" applyFont="1" applyAlignment="1">
      <alignment horizontal="center" vertical="center" wrapText="1"/>
    </xf>
    <xf numFmtId="164" fontId="4119" fillId="0" borderId="0" xfId="0" applyNumberFormat="1" applyFont="1" applyAlignment="1">
      <alignment horizontal="center" vertical="center" wrapText="1"/>
    </xf>
    <xf numFmtId="4" fontId="4125" fillId="0" borderId="0" xfId="0" applyNumberFormat="1" applyFont="1" applyAlignment="1">
      <alignment horizontal="center" vertical="center" wrapText="1"/>
    </xf>
    <xf numFmtId="164" fontId="4126" fillId="0" borderId="0" xfId="0" applyNumberFormat="1" applyFont="1" applyAlignment="1">
      <alignment horizontal="center" vertical="center" wrapText="1"/>
    </xf>
    <xf numFmtId="4" fontId="4132" fillId="0" borderId="0" xfId="0" applyNumberFormat="1" applyFont="1" applyAlignment="1">
      <alignment horizontal="center" vertical="center" wrapText="1"/>
    </xf>
    <xf numFmtId="164" fontId="4133" fillId="0" borderId="0" xfId="0" applyNumberFormat="1" applyFont="1" applyAlignment="1">
      <alignment horizontal="center" vertical="center" wrapText="1"/>
    </xf>
    <xf numFmtId="4" fontId="4139" fillId="0" borderId="0" xfId="0" applyNumberFormat="1" applyFont="1" applyAlignment="1">
      <alignment horizontal="center" vertical="center" wrapText="1"/>
    </xf>
    <xf numFmtId="164" fontId="4140" fillId="0" borderId="0" xfId="0" applyNumberFormat="1" applyFont="1" applyAlignment="1">
      <alignment horizontal="center" vertical="center" wrapText="1"/>
    </xf>
    <xf numFmtId="4" fontId="4147" fillId="0" borderId="0" xfId="0" applyNumberFormat="1" applyFont="1" applyAlignment="1">
      <alignment horizontal="center" vertical="center" wrapText="1"/>
    </xf>
    <xf numFmtId="164" fontId="4148" fillId="0" borderId="0" xfId="0" applyNumberFormat="1" applyFont="1" applyAlignment="1">
      <alignment horizontal="center" vertical="center" wrapText="1"/>
    </xf>
    <xf numFmtId="4" fontId="4154" fillId="0" borderId="0" xfId="0" applyNumberFormat="1" applyFont="1" applyAlignment="1">
      <alignment horizontal="center" vertical="center" wrapText="1"/>
    </xf>
    <xf numFmtId="164" fontId="4155" fillId="0" borderId="0" xfId="0" applyNumberFormat="1" applyFont="1" applyAlignment="1">
      <alignment horizontal="center" vertical="center" wrapText="1"/>
    </xf>
    <xf numFmtId="4" fontId="4161" fillId="0" borderId="0" xfId="0" applyNumberFormat="1" applyFont="1" applyAlignment="1">
      <alignment horizontal="center" vertical="center" wrapText="1"/>
    </xf>
    <xf numFmtId="164" fontId="4162" fillId="0" borderId="0" xfId="0" applyNumberFormat="1" applyFont="1" applyAlignment="1">
      <alignment horizontal="center" vertical="center" wrapText="1"/>
    </xf>
    <xf numFmtId="4" fontId="4168" fillId="0" borderId="0" xfId="0" applyNumberFormat="1" applyFont="1" applyAlignment="1">
      <alignment horizontal="center" vertical="center" wrapText="1"/>
    </xf>
    <xf numFmtId="164" fontId="4169" fillId="0" borderId="0" xfId="0" applyNumberFormat="1" applyFont="1" applyAlignment="1">
      <alignment horizontal="center" vertical="center" wrapText="1"/>
    </xf>
    <xf numFmtId="4" fontId="4175" fillId="0" borderId="0" xfId="0" applyNumberFormat="1" applyFont="1" applyAlignment="1">
      <alignment horizontal="center" vertical="center" wrapText="1"/>
    </xf>
    <xf numFmtId="164" fontId="4176" fillId="0" borderId="0" xfId="0" applyNumberFormat="1" applyFont="1" applyAlignment="1">
      <alignment horizontal="center" vertical="center" wrapText="1"/>
    </xf>
    <xf numFmtId="4" fontId="4182" fillId="0" borderId="0" xfId="0" applyNumberFormat="1" applyFont="1" applyAlignment="1">
      <alignment horizontal="center" vertical="center" wrapText="1"/>
    </xf>
    <xf numFmtId="164" fontId="4183" fillId="0" borderId="0" xfId="0" applyNumberFormat="1" applyFont="1" applyAlignment="1">
      <alignment horizontal="center" vertical="center" wrapText="1"/>
    </xf>
    <xf numFmtId="4" fontId="4189" fillId="0" borderId="0" xfId="0" applyNumberFormat="1" applyFont="1" applyAlignment="1">
      <alignment horizontal="center" vertical="center" wrapText="1"/>
    </xf>
    <xf numFmtId="164" fontId="4190" fillId="0" borderId="0" xfId="0" applyNumberFormat="1" applyFont="1" applyAlignment="1">
      <alignment horizontal="center" vertical="center" wrapText="1"/>
    </xf>
    <xf numFmtId="4" fontId="4196" fillId="0" borderId="0" xfId="0" applyNumberFormat="1" applyFont="1" applyAlignment="1">
      <alignment horizontal="center" vertical="center" wrapText="1"/>
    </xf>
    <xf numFmtId="164" fontId="4197" fillId="0" borderId="0" xfId="0" applyNumberFormat="1" applyFont="1" applyAlignment="1">
      <alignment horizontal="center" vertical="center" wrapText="1"/>
    </xf>
    <xf numFmtId="4" fontId="4203" fillId="0" borderId="0" xfId="0" applyNumberFormat="1" applyFont="1" applyAlignment="1">
      <alignment horizontal="center" vertical="center" wrapText="1"/>
    </xf>
    <xf numFmtId="164" fontId="4204" fillId="0" borderId="0" xfId="0" applyNumberFormat="1" applyFont="1" applyAlignment="1">
      <alignment horizontal="center" vertical="center" wrapText="1"/>
    </xf>
    <xf numFmtId="4" fontId="4210" fillId="0" borderId="0" xfId="0" applyNumberFormat="1" applyFont="1" applyAlignment="1">
      <alignment horizontal="center" vertical="center" wrapText="1"/>
    </xf>
    <xf numFmtId="164" fontId="4211" fillId="0" borderId="0" xfId="0" applyNumberFormat="1" applyFont="1" applyAlignment="1">
      <alignment horizontal="center" vertical="center" wrapText="1"/>
    </xf>
    <xf numFmtId="4" fontId="4217" fillId="0" borderId="0" xfId="0" applyNumberFormat="1" applyFont="1" applyAlignment="1">
      <alignment horizontal="center" vertical="center" wrapText="1"/>
    </xf>
    <xf numFmtId="164" fontId="4218" fillId="0" borderId="0" xfId="0" applyNumberFormat="1" applyFont="1" applyAlignment="1">
      <alignment horizontal="center" vertical="center" wrapText="1"/>
    </xf>
    <xf numFmtId="4" fontId="4225" fillId="0" borderId="0" xfId="0" applyNumberFormat="1" applyFont="1" applyAlignment="1">
      <alignment horizontal="center" vertical="center" wrapText="1"/>
    </xf>
    <xf numFmtId="164" fontId="4226" fillId="0" borderId="0" xfId="0" applyNumberFormat="1" applyFont="1" applyAlignment="1">
      <alignment horizontal="center" vertical="center" wrapText="1"/>
    </xf>
    <xf numFmtId="4" fontId="4232" fillId="0" borderId="0" xfId="0" applyNumberFormat="1" applyFont="1" applyAlignment="1">
      <alignment horizontal="center" vertical="center" wrapText="1"/>
    </xf>
    <xf numFmtId="164" fontId="4233" fillId="0" borderId="0" xfId="0" applyNumberFormat="1" applyFont="1" applyAlignment="1">
      <alignment horizontal="center" vertical="center" wrapText="1"/>
    </xf>
    <xf numFmtId="4" fontId="4239" fillId="0" borderId="0" xfId="0" applyNumberFormat="1" applyFont="1" applyAlignment="1">
      <alignment horizontal="center" vertical="center" wrapText="1"/>
    </xf>
    <xf numFmtId="164" fontId="4240" fillId="0" borderId="0" xfId="0" applyNumberFormat="1" applyFont="1" applyAlignment="1">
      <alignment horizontal="center" vertical="center" wrapText="1"/>
    </xf>
    <xf numFmtId="4" fontId="4246" fillId="0" borderId="0" xfId="0" applyNumberFormat="1" applyFont="1" applyAlignment="1">
      <alignment horizontal="center" vertical="center" wrapText="1"/>
    </xf>
    <xf numFmtId="164" fontId="4247" fillId="0" borderId="0" xfId="0" applyNumberFormat="1" applyFont="1" applyAlignment="1">
      <alignment horizontal="center" vertical="center" wrapText="1"/>
    </xf>
    <xf numFmtId="4" fontId="4254" fillId="0" borderId="0" xfId="0" applyNumberFormat="1" applyFont="1" applyAlignment="1">
      <alignment horizontal="center" vertical="center" wrapText="1"/>
    </xf>
    <xf numFmtId="164" fontId="4255" fillId="0" borderId="0" xfId="0" applyNumberFormat="1" applyFont="1" applyAlignment="1">
      <alignment horizontal="center" vertical="center" wrapText="1"/>
    </xf>
    <xf numFmtId="4" fontId="4261" fillId="0" borderId="0" xfId="0" applyNumberFormat="1" applyFont="1" applyAlignment="1">
      <alignment horizontal="center" vertical="center" wrapText="1"/>
    </xf>
    <xf numFmtId="164" fontId="4262" fillId="0" borderId="0" xfId="0" applyNumberFormat="1" applyFont="1" applyAlignment="1">
      <alignment horizontal="center" vertical="center" wrapText="1"/>
    </xf>
    <xf numFmtId="4" fontId="4268" fillId="0" borderId="0" xfId="0" applyNumberFormat="1" applyFont="1" applyAlignment="1">
      <alignment horizontal="center" vertical="center" wrapText="1"/>
    </xf>
    <xf numFmtId="164" fontId="4269" fillId="0" borderId="0" xfId="0" applyNumberFormat="1" applyFont="1" applyAlignment="1">
      <alignment horizontal="center" vertical="center" wrapText="1"/>
    </xf>
    <xf numFmtId="4" fontId="4275" fillId="0" borderId="0" xfId="0" applyNumberFormat="1" applyFont="1" applyAlignment="1">
      <alignment horizontal="center" vertical="center" wrapText="1"/>
    </xf>
    <xf numFmtId="164" fontId="4276" fillId="0" borderId="0" xfId="0" applyNumberFormat="1" applyFont="1" applyAlignment="1">
      <alignment horizontal="center" vertical="center" wrapText="1"/>
    </xf>
    <xf numFmtId="4" fontId="4282" fillId="0" borderId="0" xfId="0" applyNumberFormat="1" applyFont="1" applyAlignment="1">
      <alignment horizontal="center" vertical="center" wrapText="1"/>
    </xf>
    <xf numFmtId="164" fontId="4283" fillId="0" borderId="0" xfId="0" applyNumberFormat="1" applyFont="1" applyAlignment="1">
      <alignment horizontal="center" vertical="center" wrapText="1"/>
    </xf>
    <xf numFmtId="4" fontId="4289" fillId="0" borderId="0" xfId="0" applyNumberFormat="1" applyFont="1" applyAlignment="1">
      <alignment horizontal="center" vertical="center" wrapText="1"/>
    </xf>
    <xf numFmtId="164" fontId="4290" fillId="0" borderId="0" xfId="0" applyNumberFormat="1" applyFont="1" applyAlignment="1">
      <alignment horizontal="center" vertical="center" wrapText="1"/>
    </xf>
    <xf numFmtId="4" fontId="4296" fillId="0" borderId="0" xfId="0" applyNumberFormat="1" applyFont="1" applyAlignment="1">
      <alignment horizontal="center" vertical="center" wrapText="1"/>
    </xf>
    <xf numFmtId="164" fontId="4297" fillId="0" borderId="0" xfId="0" applyNumberFormat="1" applyFont="1" applyAlignment="1">
      <alignment horizontal="center" vertical="center" wrapText="1"/>
    </xf>
    <xf numFmtId="4" fontId="4304" fillId="0" borderId="0" xfId="0" applyNumberFormat="1" applyFont="1" applyAlignment="1">
      <alignment horizontal="center" vertical="center" wrapText="1"/>
    </xf>
    <xf numFmtId="164" fontId="4305" fillId="0" borderId="0" xfId="0" applyNumberFormat="1" applyFont="1" applyAlignment="1">
      <alignment horizontal="center" vertical="center" wrapText="1"/>
    </xf>
    <xf numFmtId="4" fontId="4311" fillId="0" borderId="0" xfId="0" applyNumberFormat="1" applyFont="1" applyAlignment="1">
      <alignment horizontal="center" vertical="center" wrapText="1"/>
    </xf>
    <xf numFmtId="164" fontId="4312" fillId="0" borderId="0" xfId="0" applyNumberFormat="1" applyFont="1" applyAlignment="1">
      <alignment horizontal="center" vertical="center" wrapText="1"/>
    </xf>
    <xf numFmtId="4" fontId="4318" fillId="0" borderId="0" xfId="0" applyNumberFormat="1" applyFont="1" applyAlignment="1">
      <alignment horizontal="center" vertical="center" wrapText="1"/>
    </xf>
    <xf numFmtId="164" fontId="4319" fillId="0" borderId="0" xfId="0" applyNumberFormat="1" applyFont="1" applyAlignment="1">
      <alignment horizontal="center" vertical="center" wrapText="1"/>
    </xf>
    <xf numFmtId="4" fontId="4325" fillId="0" borderId="0" xfId="0" applyNumberFormat="1" applyFont="1" applyAlignment="1">
      <alignment horizontal="center" vertical="center" wrapText="1"/>
    </xf>
    <xf numFmtId="164" fontId="4326" fillId="0" borderId="0" xfId="0" applyNumberFormat="1" applyFont="1" applyAlignment="1">
      <alignment horizontal="center" vertical="center" wrapText="1"/>
    </xf>
    <xf numFmtId="4" fontId="4332" fillId="0" borderId="0" xfId="0" applyNumberFormat="1" applyFont="1" applyAlignment="1">
      <alignment horizontal="center" vertical="center" wrapText="1"/>
    </xf>
    <xf numFmtId="164" fontId="4333" fillId="0" borderId="0" xfId="0" applyNumberFormat="1" applyFont="1" applyAlignment="1">
      <alignment horizontal="center" vertical="center" wrapText="1"/>
    </xf>
    <xf numFmtId="4" fontId="4339" fillId="0" borderId="0" xfId="0" applyNumberFormat="1" applyFont="1" applyAlignment="1">
      <alignment horizontal="center" vertical="center" wrapText="1"/>
    </xf>
    <xf numFmtId="164" fontId="4340" fillId="0" borderId="0" xfId="0" applyNumberFormat="1" applyFont="1" applyAlignment="1">
      <alignment horizontal="center" vertical="center" wrapText="1"/>
    </xf>
    <xf numFmtId="4" fontId="4346" fillId="0" borderId="0" xfId="0" applyNumberFormat="1" applyFont="1" applyAlignment="1">
      <alignment horizontal="center" vertical="center" wrapText="1"/>
    </xf>
    <xf numFmtId="164" fontId="4347" fillId="0" borderId="0" xfId="0" applyNumberFormat="1" applyFont="1" applyAlignment="1">
      <alignment horizontal="center" vertical="center" wrapText="1"/>
    </xf>
    <xf numFmtId="4" fontId="4353" fillId="0" borderId="0" xfId="0" applyNumberFormat="1" applyFont="1" applyAlignment="1">
      <alignment horizontal="center" vertical="center" wrapText="1"/>
    </xf>
    <xf numFmtId="164" fontId="4354" fillId="0" borderId="0" xfId="0" applyNumberFormat="1" applyFont="1" applyAlignment="1">
      <alignment horizontal="center" vertical="center" wrapText="1"/>
    </xf>
    <xf numFmtId="4" fontId="4361" fillId="0" borderId="0" xfId="0" applyNumberFormat="1" applyFont="1" applyAlignment="1">
      <alignment horizontal="center" vertical="center" wrapText="1"/>
    </xf>
    <xf numFmtId="164" fontId="4362" fillId="0" borderId="0" xfId="0" applyNumberFormat="1" applyFont="1" applyAlignment="1">
      <alignment horizontal="center" vertical="center" wrapText="1"/>
    </xf>
    <xf numFmtId="4" fontId="4368" fillId="0" borderId="0" xfId="0" applyNumberFormat="1" applyFont="1" applyAlignment="1">
      <alignment horizontal="center" vertical="center" wrapText="1"/>
    </xf>
    <xf numFmtId="164" fontId="4369" fillId="0" borderId="0" xfId="0" applyNumberFormat="1" applyFont="1" applyAlignment="1">
      <alignment horizontal="center" vertical="center" wrapText="1"/>
    </xf>
    <xf numFmtId="4" fontId="4375" fillId="0" borderId="0" xfId="0" applyNumberFormat="1" applyFont="1" applyAlignment="1">
      <alignment horizontal="center" vertical="center" wrapText="1"/>
    </xf>
    <xf numFmtId="164" fontId="4376" fillId="0" borderId="0" xfId="0" applyNumberFormat="1" applyFont="1" applyAlignment="1">
      <alignment horizontal="center" vertical="center" wrapText="1"/>
    </xf>
    <xf numFmtId="4" fontId="4382" fillId="0" borderId="0" xfId="0" applyNumberFormat="1" applyFont="1" applyAlignment="1">
      <alignment horizontal="center" vertical="center" wrapText="1"/>
    </xf>
    <xf numFmtId="164" fontId="4383" fillId="0" borderId="0" xfId="0" applyNumberFormat="1" applyFont="1" applyAlignment="1">
      <alignment horizontal="center" vertical="center" wrapText="1"/>
    </xf>
    <xf numFmtId="4" fontId="4390" fillId="0" borderId="0" xfId="0" applyNumberFormat="1" applyFont="1" applyAlignment="1">
      <alignment horizontal="center" vertical="center" wrapText="1"/>
    </xf>
    <xf numFmtId="164" fontId="4391" fillId="0" borderId="0" xfId="0" applyNumberFormat="1" applyFont="1" applyAlignment="1">
      <alignment horizontal="center" vertical="center" wrapText="1"/>
    </xf>
    <xf numFmtId="4" fontId="4397" fillId="0" borderId="0" xfId="0" applyNumberFormat="1" applyFont="1" applyAlignment="1">
      <alignment horizontal="center" vertical="center" wrapText="1"/>
    </xf>
    <xf numFmtId="164" fontId="4398" fillId="0" borderId="0" xfId="0" applyNumberFormat="1" applyFont="1" applyAlignment="1">
      <alignment horizontal="center" vertical="center" wrapText="1"/>
    </xf>
    <xf numFmtId="4" fontId="4404" fillId="0" borderId="0" xfId="0" applyNumberFormat="1" applyFont="1" applyAlignment="1">
      <alignment horizontal="center" vertical="center" wrapText="1"/>
    </xf>
    <xf numFmtId="164" fontId="4405" fillId="0" borderId="0" xfId="0" applyNumberFormat="1" applyFont="1" applyAlignment="1">
      <alignment horizontal="center" vertical="center" wrapText="1"/>
    </xf>
    <xf numFmtId="4" fontId="4411" fillId="0" borderId="0" xfId="0" applyNumberFormat="1" applyFont="1" applyAlignment="1">
      <alignment horizontal="center" vertical="center" wrapText="1"/>
    </xf>
    <xf numFmtId="164" fontId="4412" fillId="0" borderId="0" xfId="0" applyNumberFormat="1" applyFont="1" applyAlignment="1">
      <alignment horizontal="center" vertical="center" wrapText="1"/>
    </xf>
    <xf numFmtId="4" fontId="4418" fillId="0" borderId="0" xfId="0" applyNumberFormat="1" applyFont="1" applyAlignment="1">
      <alignment horizontal="center" vertical="center" wrapText="1"/>
    </xf>
    <xf numFmtId="164" fontId="4419" fillId="0" borderId="0" xfId="0" applyNumberFormat="1" applyFont="1" applyAlignment="1">
      <alignment horizontal="center" vertical="center" wrapText="1"/>
    </xf>
    <xf numFmtId="4" fontId="4426" fillId="0" borderId="0" xfId="0" applyNumberFormat="1" applyFont="1" applyAlignment="1">
      <alignment horizontal="center" vertical="center" wrapText="1"/>
    </xf>
    <xf numFmtId="164" fontId="4427" fillId="0" borderId="0" xfId="0" applyNumberFormat="1" applyFont="1" applyAlignment="1">
      <alignment horizontal="center" vertical="center" wrapText="1"/>
    </xf>
    <xf numFmtId="4" fontId="4434" fillId="0" borderId="0" xfId="0" applyNumberFormat="1" applyFont="1" applyAlignment="1">
      <alignment horizontal="center" vertical="center" wrapText="1"/>
    </xf>
    <xf numFmtId="164" fontId="4435" fillId="0" borderId="0" xfId="0" applyNumberFormat="1" applyFont="1" applyAlignment="1">
      <alignment horizontal="center" vertical="center" wrapText="1"/>
    </xf>
    <xf numFmtId="4" fontId="4441" fillId="0" borderId="0" xfId="0" applyNumberFormat="1" applyFont="1" applyAlignment="1">
      <alignment horizontal="center" vertical="center" wrapText="1"/>
    </xf>
    <xf numFmtId="164" fontId="4442" fillId="0" borderId="0" xfId="0" applyNumberFormat="1" applyFont="1" applyAlignment="1">
      <alignment horizontal="center" vertical="center" wrapText="1"/>
    </xf>
    <xf numFmtId="4" fontId="4449" fillId="0" borderId="0" xfId="0" applyNumberFormat="1" applyFont="1" applyAlignment="1">
      <alignment horizontal="center" vertical="center" wrapText="1"/>
    </xf>
    <xf numFmtId="164" fontId="4450" fillId="0" borderId="0" xfId="0" applyNumberFormat="1" applyFont="1" applyAlignment="1">
      <alignment horizontal="center" vertical="center" wrapText="1"/>
    </xf>
    <xf numFmtId="4" fontId="4456" fillId="0" borderId="0" xfId="0" applyNumberFormat="1" applyFont="1" applyAlignment="1">
      <alignment horizontal="center" vertical="center" wrapText="1"/>
    </xf>
    <xf numFmtId="164" fontId="4457" fillId="0" borderId="0" xfId="0" applyNumberFormat="1" applyFont="1" applyAlignment="1">
      <alignment horizontal="center" vertical="center" wrapText="1"/>
    </xf>
    <xf numFmtId="4" fontId="4463" fillId="0" borderId="0" xfId="0" applyNumberFormat="1" applyFont="1" applyAlignment="1">
      <alignment horizontal="center" vertical="center" wrapText="1"/>
    </xf>
    <xf numFmtId="164" fontId="4464" fillId="0" borderId="0" xfId="0" applyNumberFormat="1" applyFont="1" applyAlignment="1">
      <alignment horizontal="center" vertical="center" wrapText="1"/>
    </xf>
    <xf numFmtId="4" fontId="4470" fillId="0" borderId="0" xfId="0" applyNumberFormat="1" applyFont="1" applyAlignment="1">
      <alignment horizontal="center" vertical="center" wrapText="1"/>
    </xf>
    <xf numFmtId="164" fontId="4471" fillId="0" borderId="0" xfId="0" applyNumberFormat="1" applyFont="1" applyAlignment="1">
      <alignment horizontal="center" vertical="center" wrapText="1"/>
    </xf>
    <xf numFmtId="4" fontId="4477" fillId="0" borderId="0" xfId="0" applyNumberFormat="1" applyFont="1" applyAlignment="1">
      <alignment horizontal="center" vertical="center" wrapText="1"/>
    </xf>
    <xf numFmtId="164" fontId="4478" fillId="0" borderId="0" xfId="0" applyNumberFormat="1" applyFont="1" applyAlignment="1">
      <alignment horizontal="center" vertical="center" wrapText="1"/>
    </xf>
    <xf numFmtId="4" fontId="4485" fillId="0" borderId="0" xfId="0" applyNumberFormat="1" applyFont="1" applyAlignment="1">
      <alignment horizontal="center" vertical="center" wrapText="1"/>
    </xf>
    <xf numFmtId="164" fontId="4486" fillId="0" borderId="0" xfId="0" applyNumberFormat="1" applyFont="1" applyAlignment="1">
      <alignment horizontal="center" vertical="center" wrapText="1"/>
    </xf>
    <xf numFmtId="4" fontId="4492" fillId="0" borderId="0" xfId="0" applyNumberFormat="1" applyFont="1" applyAlignment="1">
      <alignment horizontal="center" vertical="center" wrapText="1"/>
    </xf>
    <xf numFmtId="164" fontId="4493" fillId="0" borderId="0" xfId="0" applyNumberFormat="1" applyFont="1" applyAlignment="1">
      <alignment horizontal="center" vertical="center" wrapText="1"/>
    </xf>
    <xf numFmtId="4" fontId="4500" fillId="0" borderId="0" xfId="0" applyNumberFormat="1" applyFont="1" applyAlignment="1">
      <alignment horizontal="center" vertical="center" wrapText="1"/>
    </xf>
    <xf numFmtId="164" fontId="4501" fillId="0" borderId="0" xfId="0" applyNumberFormat="1" applyFont="1" applyAlignment="1">
      <alignment horizontal="center" vertical="center" wrapText="1"/>
    </xf>
    <xf numFmtId="4" fontId="4507" fillId="0" borderId="0" xfId="0" applyNumberFormat="1" applyFont="1" applyAlignment="1">
      <alignment horizontal="center" vertical="center" wrapText="1"/>
    </xf>
    <xf numFmtId="164" fontId="4508" fillId="0" borderId="0" xfId="0" applyNumberFormat="1" applyFont="1" applyAlignment="1">
      <alignment horizontal="center" vertical="center" wrapText="1"/>
    </xf>
    <xf numFmtId="4" fontId="4514" fillId="0" borderId="0" xfId="0" applyNumberFormat="1" applyFont="1" applyAlignment="1">
      <alignment horizontal="center" vertical="center" wrapText="1"/>
    </xf>
    <xf numFmtId="164" fontId="4515" fillId="0" borderId="0" xfId="0" applyNumberFormat="1" applyFont="1" applyAlignment="1">
      <alignment horizontal="center" vertical="center" wrapText="1"/>
    </xf>
    <xf numFmtId="164" fontId="4516" fillId="3" borderId="1" xfId="0" applyNumberFormat="1" applyFont="1" applyFill="1" applyBorder="1" applyAlignment="1">
      <alignment horizontal="center" vertical="center" wrapText="1"/>
    </xf>
    <xf numFmtId="164" fontId="4517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4517" fillId="3" borderId="1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1" xfId="0" applyFont="1" applyBorder="1" applyAlignment="1">
      <alignment horizontal="center" vertical="center"/>
    </xf>
    <xf numFmtId="0" fontId="4520" fillId="0" borderId="0" xfId="0" applyFont="1" applyAlignment="1">
      <alignment wrapText="1"/>
    </xf>
    <xf numFmtId="0" fontId="4520" fillId="0" borderId="0" xfId="0" applyFont="1" applyAlignment="1">
      <alignment horizontal="left" wrapText="1"/>
    </xf>
    <xf numFmtId="0" fontId="452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4520" fillId="0" borderId="1" xfId="0" applyFont="1" applyBorder="1" applyAlignment="1">
      <alignment horizontal="left" vertical="center"/>
    </xf>
    <xf numFmtId="0" fontId="0" fillId="0" borderId="1" xfId="0" applyFont="1" applyBorder="1" applyAlignment="1"/>
    <xf numFmtId="0" fontId="4525" fillId="0" borderId="0" xfId="0" applyFont="1" applyAlignment="1">
      <alignment vertical="center"/>
    </xf>
    <xf numFmtId="0" fontId="4526" fillId="0" borderId="1" xfId="0" applyFont="1" applyBorder="1"/>
    <xf numFmtId="0" fontId="4526" fillId="0" borderId="1" xfId="0" applyFont="1" applyBorder="1" applyAlignment="1">
      <alignment vertical="center"/>
    </xf>
    <xf numFmtId="0" fontId="0" fillId="0" borderId="1" xfId="0" applyBorder="1"/>
    <xf numFmtId="0" fontId="4" fillId="0" borderId="1" xfId="0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10" fontId="4" fillId="0" borderId="1" xfId="0" applyNumberFormat="1" applyFont="1" applyBorder="1"/>
    <xf numFmtId="0" fontId="4" fillId="0" borderId="1" xfId="0" applyFont="1" applyBorder="1"/>
    <xf numFmtId="0" fontId="4530" fillId="0" borderId="2" xfId="0" applyFont="1" applyBorder="1" applyAlignment="1">
      <alignment horizontal="center" vertical="center"/>
    </xf>
    <xf numFmtId="2" fontId="4519" fillId="6" borderId="2" xfId="0" applyNumberFormat="1" applyFont="1" applyFill="1" applyBorder="1" applyAlignment="1">
      <alignment horizontal="center" vertical="center"/>
    </xf>
    <xf numFmtId="2" fontId="4530" fillId="6" borderId="2" xfId="0" applyNumberFormat="1" applyFont="1" applyFill="1" applyBorder="1" applyAlignment="1">
      <alignment horizontal="center" vertical="center"/>
    </xf>
    <xf numFmtId="0" fontId="4519" fillId="6" borderId="2" xfId="0" applyFont="1" applyFill="1" applyBorder="1" applyAlignment="1">
      <alignment vertical="center"/>
    </xf>
    <xf numFmtId="0" fontId="0" fillId="0" borderId="9" xfId="0" applyBorder="1"/>
    <xf numFmtId="166" fontId="0" fillId="0" borderId="0" xfId="0" applyNumberFormat="1"/>
    <xf numFmtId="0" fontId="4531" fillId="6" borderId="1" xfId="0" applyFont="1" applyFill="1" applyBorder="1" applyAlignment="1">
      <alignment horizontal="left" vertical="center"/>
    </xf>
    <xf numFmtId="0" fontId="4519" fillId="6" borderId="12" xfId="0" applyFont="1" applyFill="1" applyBorder="1" applyAlignment="1">
      <alignment horizontal="center" vertical="center"/>
    </xf>
    <xf numFmtId="167" fontId="0" fillId="0" borderId="0" xfId="0" applyNumberFormat="1"/>
    <xf numFmtId="0" fontId="4519" fillId="6" borderId="1" xfId="0" applyFont="1" applyFill="1" applyBorder="1" applyAlignment="1">
      <alignment horizontal="center" vertical="center"/>
    </xf>
    <xf numFmtId="0" fontId="0" fillId="0" borderId="11" xfId="0" applyBorder="1"/>
    <xf numFmtId="0" fontId="4531" fillId="6" borderId="1" xfId="0" applyFont="1" applyFill="1" applyBorder="1" applyAlignment="1">
      <alignment horizontal="center" vertical="center"/>
    </xf>
    <xf numFmtId="166" fontId="4531" fillId="6" borderId="1" xfId="0" applyNumberFormat="1" applyFont="1" applyFill="1" applyBorder="1" applyAlignment="1">
      <alignment horizontal="center" vertical="center"/>
    </xf>
    <xf numFmtId="2" fontId="4519" fillId="6" borderId="1" xfId="0" applyNumberFormat="1" applyFont="1" applyFill="1" applyBorder="1" applyAlignment="1">
      <alignment horizontal="center" vertical="center"/>
    </xf>
    <xf numFmtId="0" fontId="0" fillId="0" borderId="13" xfId="0" applyBorder="1"/>
    <xf numFmtId="0" fontId="4519" fillId="6" borderId="14" xfId="0" applyFont="1" applyFill="1" applyBorder="1" applyAlignment="1">
      <alignment horizontal="center" vertical="center"/>
    </xf>
    <xf numFmtId="0" fontId="4519" fillId="6" borderId="15" xfId="0" applyFont="1" applyFill="1" applyBorder="1" applyAlignment="1">
      <alignment horizontal="center" vertical="center"/>
    </xf>
    <xf numFmtId="0" fontId="4" fillId="0" borderId="0" xfId="0" applyFont="1"/>
    <xf numFmtId="0" fontId="4529" fillId="0" borderId="1" xfId="0" applyNumberFormat="1" applyFont="1" applyBorder="1" applyAlignment="1">
      <alignment horizontal="left" vertical="center" wrapText="1"/>
    </xf>
    <xf numFmtId="0" fontId="0" fillId="0" borderId="0" xfId="0" applyFont="1"/>
    <xf numFmtId="0" fontId="4518" fillId="0" borderId="0" xfId="0" applyFont="1" applyAlignment="1">
      <alignment horizontal="center"/>
    </xf>
    <xf numFmtId="0" fontId="4534" fillId="6" borderId="2" xfId="1" applyFont="1" applyFill="1" applyBorder="1" applyAlignment="1">
      <alignment horizontal="center" vertical="center"/>
    </xf>
    <xf numFmtId="10" fontId="4534" fillId="6" borderId="2" xfId="1" applyNumberFormat="1" applyFont="1" applyFill="1" applyBorder="1" applyAlignment="1">
      <alignment horizontal="center" vertical="center"/>
    </xf>
    <xf numFmtId="0" fontId="4535" fillId="6" borderId="2" xfId="1" applyFont="1" applyFill="1" applyBorder="1" applyAlignment="1">
      <alignment horizontal="center" vertical="center"/>
    </xf>
    <xf numFmtId="0" fontId="4535" fillId="6" borderId="2" xfId="1" applyFont="1" applyFill="1" applyBorder="1" applyAlignment="1">
      <alignment vertical="center"/>
    </xf>
    <xf numFmtId="10" fontId="4535" fillId="6" borderId="2" xfId="1" applyNumberFormat="1" applyFont="1" applyFill="1" applyBorder="1" applyAlignment="1">
      <alignment horizontal="center" vertical="center"/>
    </xf>
    <xf numFmtId="0" fontId="4536" fillId="6" borderId="2" xfId="1" applyFont="1" applyFill="1" applyBorder="1" applyAlignment="1">
      <alignment horizontal="center" vertical="center"/>
    </xf>
    <xf numFmtId="0" fontId="4536" fillId="6" borderId="2" xfId="1" applyFont="1" applyFill="1" applyBorder="1" applyAlignment="1">
      <alignment horizontal="right" vertical="center"/>
    </xf>
    <xf numFmtId="10" fontId="4536" fillId="6" borderId="2" xfId="1" applyNumberFormat="1" applyFont="1" applyFill="1" applyBorder="1" applyAlignment="1">
      <alignment horizontal="center" vertical="center"/>
    </xf>
    <xf numFmtId="0" fontId="4537" fillId="6" borderId="2" xfId="1" applyFont="1" applyFill="1" applyBorder="1" applyAlignment="1">
      <alignment horizontal="center" vertical="center"/>
    </xf>
    <xf numFmtId="0" fontId="4537" fillId="6" borderId="2" xfId="1" applyFont="1" applyFill="1" applyBorder="1" applyAlignment="1">
      <alignment vertical="center"/>
    </xf>
    <xf numFmtId="10" fontId="4537" fillId="6" borderId="2" xfId="1" applyNumberFormat="1" applyFont="1" applyFill="1" applyBorder="1" applyAlignment="1">
      <alignment horizontal="center" vertical="center"/>
    </xf>
    <xf numFmtId="0" fontId="4534" fillId="6" borderId="2" xfId="1" applyFont="1" applyFill="1" applyBorder="1" applyAlignment="1">
      <alignment horizontal="right" vertical="center"/>
    </xf>
    <xf numFmtId="0" fontId="4537" fillId="6" borderId="2" xfId="1" applyFont="1" applyFill="1" applyBorder="1" applyAlignment="1">
      <alignment vertical="center" wrapText="1"/>
    </xf>
    <xf numFmtId="0" fontId="4529" fillId="0" borderId="1" xfId="0" applyNumberFormat="1" applyFont="1" applyBorder="1" applyAlignment="1">
      <alignment horizontal="left" vertical="center"/>
    </xf>
    <xf numFmtId="0" fontId="4535" fillId="6" borderId="2" xfId="1" applyFont="1" applyFill="1" applyBorder="1" applyAlignment="1">
      <alignment horizontal="left" vertical="center"/>
    </xf>
    <xf numFmtId="0" fontId="3" fillId="3" borderId="16" xfId="1" applyFont="1" applyBorder="1" applyAlignment="1">
      <alignment horizontal="center" wrapText="1"/>
    </xf>
    <xf numFmtId="0" fontId="3" fillId="3" borderId="17" xfId="1" applyFont="1" applyBorder="1" applyAlignment="1">
      <alignment horizontal="center" wrapText="1"/>
    </xf>
    <xf numFmtId="0" fontId="3" fillId="3" borderId="17" xfId="1" applyFont="1" applyBorder="1" applyAlignment="1">
      <alignment horizontal="center" vertical="center" wrapText="1"/>
    </xf>
    <xf numFmtId="168" fontId="3" fillId="3" borderId="17" xfId="2" applyFont="1" applyFill="1" applyBorder="1" applyAlignment="1">
      <alignment horizontal="center" vertical="center" wrapText="1"/>
    </xf>
    <xf numFmtId="0" fontId="3" fillId="3" borderId="18" xfId="1" applyFont="1" applyBorder="1" applyAlignment="1">
      <alignment horizontal="center" vertical="center" wrapText="1"/>
    </xf>
    <xf numFmtId="168" fontId="3" fillId="3" borderId="19" xfId="3" applyFont="1" applyFill="1" applyBorder="1" applyAlignment="1">
      <alignment vertical="center"/>
    </xf>
    <xf numFmtId="168" fontId="4" fillId="3" borderId="1" xfId="2" applyFont="1" applyFill="1" applyBorder="1" applyAlignment="1">
      <alignment horizontal="center" vertical="center" wrapText="1"/>
    </xf>
    <xf numFmtId="168" fontId="3" fillId="3" borderId="1" xfId="4" applyFont="1" applyFill="1" applyBorder="1" applyAlignment="1">
      <alignment horizontal="right" vertical="center" wrapText="1"/>
    </xf>
    <xf numFmtId="10" fontId="3" fillId="7" borderId="20" xfId="5" applyNumberFormat="1" applyFont="1" applyFill="1" applyBorder="1" applyAlignment="1">
      <alignment horizontal="center" vertical="center" wrapText="1"/>
    </xf>
    <xf numFmtId="168" fontId="4" fillId="3" borderId="1" xfId="3" quotePrefix="1" applyFont="1" applyFill="1" applyBorder="1" applyAlignment="1">
      <alignment vertical="center"/>
    </xf>
    <xf numFmtId="168" fontId="3" fillId="3" borderId="16" xfId="3" quotePrefix="1" applyFont="1" applyFill="1" applyBorder="1" applyAlignment="1">
      <alignment vertical="center"/>
    </xf>
    <xf numFmtId="0" fontId="0" fillId="3" borderId="17" xfId="1" applyFont="1" applyBorder="1" applyAlignment="1">
      <alignment horizontal="center" vertical="center" wrapText="1"/>
    </xf>
    <xf numFmtId="168" fontId="4" fillId="3" borderId="18" xfId="3" quotePrefix="1" applyFont="1" applyFill="1" applyBorder="1" applyAlignment="1">
      <alignment horizontal="center" vertical="center"/>
    </xf>
    <xf numFmtId="0" fontId="3" fillId="3" borderId="19" xfId="1" applyFont="1" applyBorder="1" applyAlignment="1">
      <alignment vertical="center"/>
    </xf>
    <xf numFmtId="168" fontId="4" fillId="3" borderId="20" xfId="3" quotePrefix="1" applyFont="1" applyFill="1" applyBorder="1" applyAlignment="1">
      <alignment horizontal="center" vertical="center"/>
    </xf>
    <xf numFmtId="0" fontId="3" fillId="3" borderId="21" xfId="1" applyFont="1" applyBorder="1" applyAlignment="1">
      <alignment vertical="center"/>
    </xf>
    <xf numFmtId="0" fontId="4" fillId="3" borderId="22" xfId="1" applyFont="1" applyBorder="1" applyAlignment="1">
      <alignment horizontal="center" vertical="center"/>
    </xf>
    <xf numFmtId="0" fontId="4" fillId="3" borderId="23" xfId="1" applyFont="1" applyBorder="1" applyAlignment="1">
      <alignment horizontal="center" vertical="center"/>
    </xf>
    <xf numFmtId="0" fontId="1" fillId="3" borderId="21" xfId="1" applyBorder="1" applyAlignment="1">
      <alignment horizontal="center"/>
    </xf>
    <xf numFmtId="0" fontId="1" fillId="3" borderId="22" xfId="1" applyBorder="1" applyAlignment="1">
      <alignment horizontal="center"/>
    </xf>
    <xf numFmtId="0" fontId="1" fillId="3" borderId="22" xfId="1" applyBorder="1" applyAlignment="1">
      <alignment horizontal="center" vertical="center"/>
    </xf>
    <xf numFmtId="0" fontId="4542" fillId="8" borderId="27" xfId="6" applyFont="1" applyFill="1" applyBorder="1" applyAlignment="1">
      <alignment horizontal="center" vertical="center" wrapText="1"/>
    </xf>
    <xf numFmtId="0" fontId="4543" fillId="3" borderId="27" xfId="6" applyFont="1" applyFill="1" applyBorder="1" applyAlignment="1">
      <alignment horizontal="center" vertical="top" wrapText="1"/>
    </xf>
    <xf numFmtId="0" fontId="4543" fillId="3" borderId="27" xfId="6" applyFont="1" applyFill="1" applyBorder="1" applyAlignment="1">
      <alignment horizontal="justify" vertical="top" wrapText="1"/>
    </xf>
    <xf numFmtId="169" fontId="4543" fillId="3" borderId="27" xfId="6" applyNumberFormat="1" applyFont="1" applyFill="1" applyBorder="1" applyAlignment="1">
      <alignment horizontal="right" vertical="top" wrapText="1"/>
    </xf>
    <xf numFmtId="164" fontId="4543" fillId="3" borderId="27" xfId="6" applyNumberFormat="1" applyFont="1" applyFill="1" applyBorder="1" applyAlignment="1">
      <alignment horizontal="right" vertical="top" wrapText="1"/>
    </xf>
    <xf numFmtId="168" fontId="3" fillId="3" borderId="24" xfId="2" applyFont="1" applyFill="1" applyBorder="1" applyAlignment="1">
      <alignment horizontal="center" vertical="center" wrapText="1"/>
    </xf>
    <xf numFmtId="168" fontId="3" fillId="3" borderId="25" xfId="2" applyFont="1" applyFill="1" applyBorder="1" applyAlignment="1">
      <alignment horizontal="center" vertical="center" wrapText="1"/>
    </xf>
    <xf numFmtId="168" fontId="3" fillId="3" borderId="26" xfId="2" applyFont="1" applyFill="1" applyBorder="1" applyAlignment="1">
      <alignment horizontal="center" vertical="center" wrapText="1"/>
    </xf>
    <xf numFmtId="0" fontId="3" fillId="3" borderId="1" xfId="1" applyFont="1" applyBorder="1" applyAlignment="1">
      <alignment horizontal="center"/>
    </xf>
    <xf numFmtId="0" fontId="1" fillId="3" borderId="1" xfId="1" applyBorder="1" applyAlignment="1">
      <alignment horizontal="center" vertical="center" wrapText="1"/>
    </xf>
    <xf numFmtId="0" fontId="3" fillId="3" borderId="1" xfId="1" applyFont="1" applyBorder="1" applyAlignment="1">
      <alignment vertical="center"/>
    </xf>
    <xf numFmtId="0" fontId="4" fillId="3" borderId="1" xfId="1" applyFont="1" applyBorder="1" applyAlignment="1">
      <alignment horizontal="center" vertical="center"/>
    </xf>
    <xf numFmtId="0" fontId="4542" fillId="8" borderId="32" xfId="6" applyFont="1" applyFill="1" applyBorder="1" applyAlignment="1">
      <alignment horizontal="center" vertical="center" wrapText="1"/>
    </xf>
    <xf numFmtId="0" fontId="4543" fillId="3" borderId="31" xfId="6" applyFont="1" applyFill="1" applyBorder="1" applyAlignment="1">
      <alignment horizontal="center" vertical="top" wrapText="1"/>
    </xf>
    <xf numFmtId="164" fontId="4543" fillId="3" borderId="32" xfId="6" applyNumberFormat="1" applyFont="1" applyFill="1" applyBorder="1" applyAlignment="1">
      <alignment horizontal="right" vertical="top" wrapText="1"/>
    </xf>
    <xf numFmtId="0" fontId="1" fillId="3" borderId="19" xfId="6" applyFill="1" applyBorder="1" applyAlignment="1" applyProtection="1">
      <alignment wrapText="1"/>
      <protection locked="0"/>
    </xf>
    <xf numFmtId="0" fontId="1" fillId="3" borderId="1" xfId="6" applyFill="1" applyBorder="1" applyAlignment="1" applyProtection="1">
      <alignment wrapText="1"/>
      <protection locked="0"/>
    </xf>
    <xf numFmtId="164" fontId="4541" fillId="3" borderId="32" xfId="6" applyNumberFormat="1" applyFont="1" applyFill="1" applyBorder="1" applyAlignment="1">
      <alignment horizontal="right" vertical="top" wrapText="1"/>
    </xf>
    <xf numFmtId="164" fontId="4544" fillId="3" borderId="32" xfId="6" applyNumberFormat="1" applyFont="1" applyFill="1" applyBorder="1" applyAlignment="1">
      <alignment horizontal="right" vertical="center" wrapText="1"/>
    </xf>
    <xf numFmtId="0" fontId="1" fillId="3" borderId="21" xfId="6" applyFill="1" applyBorder="1" applyAlignment="1" applyProtection="1">
      <alignment wrapText="1"/>
      <protection locked="0"/>
    </xf>
    <xf numFmtId="0" fontId="1" fillId="3" borderId="22" xfId="6" applyFill="1" applyBorder="1" applyAlignment="1" applyProtection="1">
      <alignment wrapText="1"/>
      <protection locked="0"/>
    </xf>
    <xf numFmtId="164" fontId="4544" fillId="3" borderId="34" xfId="6" applyNumberFormat="1" applyFont="1" applyFill="1" applyBorder="1" applyAlignment="1">
      <alignment horizontal="right" vertical="center" wrapText="1"/>
    </xf>
    <xf numFmtId="0" fontId="0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165" fontId="7" fillId="0" borderId="2" xfId="0" applyNumberFormat="1" applyFont="1" applyBorder="1" applyAlignment="1">
      <alignment horizontal="center" vertical="center" wrapText="1"/>
    </xf>
    <xf numFmtId="164" fontId="8" fillId="0" borderId="2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4" fontId="12" fillId="0" borderId="2" xfId="0" applyNumberFormat="1" applyFont="1" applyBorder="1" applyAlignment="1">
      <alignment horizontal="center" vertical="center" wrapText="1"/>
    </xf>
    <xf numFmtId="164" fontId="13" fillId="0" borderId="2" xfId="0" applyNumberFormat="1" applyFont="1" applyBorder="1" applyAlignment="1">
      <alignment horizontal="center" vertical="center" wrapText="1"/>
    </xf>
    <xf numFmtId="165" fontId="14" fillId="0" borderId="2" xfId="0" applyNumberFormat="1" applyFont="1" applyBorder="1" applyAlignment="1">
      <alignment horizontal="center" vertical="center" wrapText="1"/>
    </xf>
    <xf numFmtId="164" fontId="15" fillId="0" borderId="2" xfId="0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 wrapText="1"/>
    </xf>
    <xf numFmtId="4" fontId="19" fillId="0" borderId="2" xfId="0" applyNumberFormat="1" applyFont="1" applyBorder="1" applyAlignment="1">
      <alignment horizontal="center" vertical="center" wrapText="1"/>
    </xf>
    <xf numFmtId="164" fontId="20" fillId="0" borderId="2" xfId="0" applyNumberFormat="1" applyFont="1" applyBorder="1" applyAlignment="1">
      <alignment horizontal="center" vertical="center" wrapText="1"/>
    </xf>
    <xf numFmtId="165" fontId="21" fillId="0" borderId="2" xfId="0" applyNumberFormat="1" applyFont="1" applyBorder="1" applyAlignment="1">
      <alignment horizontal="center" vertical="center" wrapText="1"/>
    </xf>
    <xf numFmtId="164" fontId="22" fillId="0" borderId="2" xfId="0" applyNumberFormat="1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left" vertical="center" wrapText="1"/>
    </xf>
    <xf numFmtId="4" fontId="26" fillId="0" borderId="2" xfId="0" applyNumberFormat="1" applyFont="1" applyBorder="1" applyAlignment="1">
      <alignment horizontal="center" vertical="center" wrapText="1"/>
    </xf>
    <xf numFmtId="164" fontId="27" fillId="0" borderId="2" xfId="0" applyNumberFormat="1" applyFont="1" applyBorder="1" applyAlignment="1">
      <alignment horizontal="center" vertical="center" wrapText="1"/>
    </xf>
    <xf numFmtId="165" fontId="28" fillId="0" borderId="2" xfId="0" applyNumberFormat="1" applyFont="1" applyBorder="1" applyAlignment="1">
      <alignment horizontal="center" vertical="center" wrapText="1"/>
    </xf>
    <xf numFmtId="164" fontId="29" fillId="0" borderId="2" xfId="0" applyNumberFormat="1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left" vertical="center" wrapText="1"/>
    </xf>
    <xf numFmtId="4" fontId="33" fillId="0" borderId="2" xfId="0" applyNumberFormat="1" applyFont="1" applyBorder="1" applyAlignment="1">
      <alignment horizontal="center" vertical="center" wrapText="1"/>
    </xf>
    <xf numFmtId="164" fontId="34" fillId="0" borderId="2" xfId="0" applyNumberFormat="1" applyFont="1" applyBorder="1" applyAlignment="1">
      <alignment horizontal="center" vertical="center" wrapText="1"/>
    </xf>
    <xf numFmtId="165" fontId="35" fillId="0" borderId="2" xfId="0" applyNumberFormat="1" applyFont="1" applyBorder="1" applyAlignment="1">
      <alignment horizontal="center" vertical="center" wrapText="1"/>
    </xf>
    <xf numFmtId="164" fontId="36" fillId="0" borderId="2" xfId="0" applyNumberFormat="1" applyFont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 wrapText="1"/>
    </xf>
    <xf numFmtId="0" fontId="39" fillId="0" borderId="2" xfId="0" applyFont="1" applyBorder="1" applyAlignment="1">
      <alignment horizontal="left" vertical="center" wrapText="1"/>
    </xf>
    <xf numFmtId="4" fontId="40" fillId="0" borderId="2" xfId="0" applyNumberFormat="1" applyFont="1" applyBorder="1" applyAlignment="1">
      <alignment horizontal="center" vertical="center" wrapText="1"/>
    </xf>
    <xf numFmtId="164" fontId="41" fillId="0" borderId="2" xfId="0" applyNumberFormat="1" applyFont="1" applyBorder="1" applyAlignment="1">
      <alignment horizontal="center" vertical="center" wrapText="1"/>
    </xf>
    <xf numFmtId="165" fontId="42" fillId="0" borderId="2" xfId="0" applyNumberFormat="1" applyFont="1" applyBorder="1" applyAlignment="1">
      <alignment horizontal="center" vertical="center" wrapText="1"/>
    </xf>
    <xf numFmtId="164" fontId="43" fillId="0" borderId="2" xfId="0" applyNumberFormat="1" applyFont="1" applyBorder="1" applyAlignment="1">
      <alignment horizontal="center" vertical="center" wrapText="1"/>
    </xf>
    <xf numFmtId="0" fontId="46" fillId="0" borderId="2" xfId="0" applyFont="1" applyBorder="1" applyAlignment="1">
      <alignment horizontal="center" vertical="center" wrapText="1"/>
    </xf>
    <xf numFmtId="0" fontId="46" fillId="0" borderId="2" xfId="0" applyFont="1" applyBorder="1" applyAlignment="1">
      <alignment horizontal="left" vertical="center" wrapText="1"/>
    </xf>
    <xf numFmtId="4" fontId="47" fillId="0" borderId="2" xfId="0" applyNumberFormat="1" applyFont="1" applyBorder="1" applyAlignment="1">
      <alignment horizontal="center" vertical="center" wrapText="1"/>
    </xf>
    <xf numFmtId="164" fontId="48" fillId="0" borderId="2" xfId="0" applyNumberFormat="1" applyFont="1" applyBorder="1" applyAlignment="1">
      <alignment horizontal="center" vertical="center" wrapText="1"/>
    </xf>
    <xf numFmtId="165" fontId="49" fillId="0" borderId="2" xfId="0" applyNumberFormat="1" applyFont="1" applyBorder="1" applyAlignment="1">
      <alignment horizontal="center" vertical="center" wrapText="1"/>
    </xf>
    <xf numFmtId="164" fontId="50" fillId="0" borderId="2" xfId="0" applyNumberFormat="1" applyFont="1" applyBorder="1" applyAlignment="1">
      <alignment horizontal="center" vertical="center" wrapText="1"/>
    </xf>
    <xf numFmtId="0" fontId="53" fillId="0" borderId="2" xfId="0" applyFont="1" applyBorder="1" applyAlignment="1">
      <alignment horizontal="center" vertical="center" wrapText="1"/>
    </xf>
    <xf numFmtId="0" fontId="53" fillId="0" borderId="2" xfId="0" applyFont="1" applyBorder="1" applyAlignment="1">
      <alignment horizontal="left" vertical="center" wrapText="1"/>
    </xf>
    <xf numFmtId="4" fontId="54" fillId="0" borderId="2" xfId="0" applyNumberFormat="1" applyFont="1" applyBorder="1" applyAlignment="1">
      <alignment horizontal="center" vertical="center" wrapText="1"/>
    </xf>
    <xf numFmtId="164" fontId="55" fillId="0" borderId="2" xfId="0" applyNumberFormat="1" applyFont="1" applyBorder="1" applyAlignment="1">
      <alignment horizontal="center" vertical="center" wrapText="1"/>
    </xf>
    <xf numFmtId="165" fontId="56" fillId="0" borderId="2" xfId="0" applyNumberFormat="1" applyFont="1" applyBorder="1" applyAlignment="1">
      <alignment horizontal="center" vertical="center" wrapText="1"/>
    </xf>
    <xf numFmtId="164" fontId="57" fillId="0" borderId="2" xfId="0" applyNumberFormat="1" applyFont="1" applyBorder="1" applyAlignment="1">
      <alignment horizontal="center" vertical="center" wrapText="1"/>
    </xf>
    <xf numFmtId="0" fontId="60" fillId="0" borderId="2" xfId="0" applyFont="1" applyBorder="1" applyAlignment="1">
      <alignment horizontal="center" vertical="center" wrapText="1"/>
    </xf>
    <xf numFmtId="0" fontId="60" fillId="0" borderId="2" xfId="0" applyFont="1" applyBorder="1" applyAlignment="1">
      <alignment horizontal="left" vertical="center" wrapText="1"/>
    </xf>
    <xf numFmtId="4" fontId="61" fillId="0" borderId="2" xfId="0" applyNumberFormat="1" applyFont="1" applyBorder="1" applyAlignment="1">
      <alignment horizontal="center" vertical="center" wrapText="1"/>
    </xf>
    <xf numFmtId="164" fontId="62" fillId="0" borderId="2" xfId="0" applyNumberFormat="1" applyFont="1" applyBorder="1" applyAlignment="1">
      <alignment horizontal="center" vertical="center" wrapText="1"/>
    </xf>
    <xf numFmtId="165" fontId="63" fillId="0" borderId="2" xfId="0" applyNumberFormat="1" applyFont="1" applyBorder="1" applyAlignment="1">
      <alignment horizontal="center" vertical="center" wrapText="1"/>
    </xf>
    <xf numFmtId="164" fontId="64" fillId="0" borderId="2" xfId="0" applyNumberFormat="1" applyFont="1" applyBorder="1" applyAlignment="1">
      <alignment horizontal="center" vertical="center" wrapText="1"/>
    </xf>
    <xf numFmtId="0" fontId="67" fillId="3" borderId="2" xfId="0" applyNumberFormat="1" applyFont="1" applyFill="1" applyBorder="1" applyAlignment="1">
      <alignment horizontal="center" vertical="center" wrapText="1"/>
    </xf>
    <xf numFmtId="0" fontId="67" fillId="3" borderId="2" xfId="0" applyNumberFormat="1" applyFont="1" applyFill="1" applyBorder="1" applyAlignment="1">
      <alignment horizontal="left" vertical="center" wrapText="1"/>
    </xf>
    <xf numFmtId="0" fontId="68" fillId="0" borderId="2" xfId="0" applyFont="1" applyBorder="1" applyAlignment="1">
      <alignment horizontal="center" vertical="center" wrapText="1"/>
    </xf>
    <xf numFmtId="0" fontId="68" fillId="0" borderId="2" xfId="0" applyFont="1" applyBorder="1" applyAlignment="1">
      <alignment horizontal="left" vertical="center" wrapText="1"/>
    </xf>
    <xf numFmtId="4" fontId="69" fillId="0" borderId="2" xfId="0" applyNumberFormat="1" applyFont="1" applyBorder="1" applyAlignment="1">
      <alignment horizontal="center" vertical="center" wrapText="1"/>
    </xf>
    <xf numFmtId="164" fontId="70" fillId="0" borderId="2" xfId="0" applyNumberFormat="1" applyFont="1" applyBorder="1" applyAlignment="1">
      <alignment horizontal="center" vertical="center" wrapText="1"/>
    </xf>
    <xf numFmtId="165" fontId="71" fillId="0" borderId="2" xfId="0" applyNumberFormat="1" applyFont="1" applyBorder="1" applyAlignment="1">
      <alignment horizontal="center" vertical="center" wrapText="1"/>
    </xf>
    <xf numFmtId="164" fontId="72" fillId="0" borderId="2" xfId="0" applyNumberFormat="1" applyFont="1" applyBorder="1" applyAlignment="1">
      <alignment horizontal="center" vertical="center" wrapText="1"/>
    </xf>
    <xf numFmtId="0" fontId="75" fillId="0" borderId="2" xfId="0" applyFont="1" applyBorder="1" applyAlignment="1">
      <alignment horizontal="center" vertical="center" wrapText="1"/>
    </xf>
    <xf numFmtId="0" fontId="75" fillId="0" borderId="2" xfId="0" applyFont="1" applyBorder="1" applyAlignment="1">
      <alignment horizontal="left" vertical="center" wrapText="1"/>
    </xf>
    <xf numFmtId="4" fontId="76" fillId="0" borderId="2" xfId="0" applyNumberFormat="1" applyFont="1" applyBorder="1" applyAlignment="1">
      <alignment horizontal="center" vertical="center" wrapText="1"/>
    </xf>
    <xf numFmtId="164" fontId="77" fillId="0" borderId="2" xfId="0" applyNumberFormat="1" applyFont="1" applyBorder="1" applyAlignment="1">
      <alignment horizontal="center" vertical="center" wrapText="1"/>
    </xf>
    <xf numFmtId="165" fontId="78" fillId="0" borderId="2" xfId="0" applyNumberFormat="1" applyFont="1" applyBorder="1" applyAlignment="1">
      <alignment horizontal="center" vertical="center" wrapText="1"/>
    </xf>
    <xf numFmtId="164" fontId="79" fillId="0" borderId="2" xfId="0" applyNumberFormat="1" applyFont="1" applyBorder="1" applyAlignment="1">
      <alignment horizontal="center" vertical="center" wrapText="1"/>
    </xf>
    <xf numFmtId="0" fontId="82" fillId="0" borderId="2" xfId="0" applyFont="1" applyBorder="1" applyAlignment="1">
      <alignment horizontal="center" vertical="center" wrapText="1"/>
    </xf>
    <xf numFmtId="0" fontId="82" fillId="0" borderId="2" xfId="0" applyFont="1" applyBorder="1" applyAlignment="1">
      <alignment horizontal="left" vertical="center" wrapText="1"/>
    </xf>
    <xf numFmtId="4" fontId="83" fillId="0" borderId="2" xfId="0" applyNumberFormat="1" applyFont="1" applyBorder="1" applyAlignment="1">
      <alignment horizontal="center" vertical="center" wrapText="1"/>
    </xf>
    <xf numFmtId="164" fontId="84" fillId="0" borderId="2" xfId="0" applyNumberFormat="1" applyFont="1" applyBorder="1" applyAlignment="1">
      <alignment horizontal="center" vertical="center" wrapText="1"/>
    </xf>
    <xf numFmtId="165" fontId="85" fillId="0" borderId="2" xfId="0" applyNumberFormat="1" applyFont="1" applyBorder="1" applyAlignment="1">
      <alignment horizontal="center" vertical="center" wrapText="1"/>
    </xf>
    <xf numFmtId="164" fontId="86" fillId="0" borderId="2" xfId="0" applyNumberFormat="1" applyFont="1" applyBorder="1" applyAlignment="1">
      <alignment horizontal="center" vertical="center" wrapText="1"/>
    </xf>
    <xf numFmtId="0" fontId="89" fillId="0" borderId="2" xfId="0" applyFont="1" applyBorder="1" applyAlignment="1">
      <alignment horizontal="center" vertical="center" wrapText="1"/>
    </xf>
    <xf numFmtId="0" fontId="89" fillId="0" borderId="2" xfId="0" applyFont="1" applyBorder="1" applyAlignment="1">
      <alignment horizontal="left" vertical="center" wrapText="1"/>
    </xf>
    <xf numFmtId="4" fontId="90" fillId="0" borderId="2" xfId="0" applyNumberFormat="1" applyFont="1" applyBorder="1" applyAlignment="1">
      <alignment horizontal="center" vertical="center" wrapText="1"/>
    </xf>
    <xf numFmtId="164" fontId="91" fillId="0" borderId="2" xfId="0" applyNumberFormat="1" applyFont="1" applyBorder="1" applyAlignment="1">
      <alignment horizontal="center" vertical="center" wrapText="1"/>
    </xf>
    <xf numFmtId="165" fontId="92" fillId="0" borderId="2" xfId="0" applyNumberFormat="1" applyFont="1" applyBorder="1" applyAlignment="1">
      <alignment horizontal="center" vertical="center" wrapText="1"/>
    </xf>
    <xf numFmtId="164" fontId="93" fillId="0" borderId="2" xfId="0" applyNumberFormat="1" applyFont="1" applyBorder="1" applyAlignment="1">
      <alignment horizontal="center" vertical="center" wrapText="1"/>
    </xf>
    <xf numFmtId="0" fontId="96" fillId="0" borderId="2" xfId="0" applyFont="1" applyBorder="1" applyAlignment="1">
      <alignment horizontal="center" vertical="center" wrapText="1"/>
    </xf>
    <xf numFmtId="0" fontId="96" fillId="0" borderId="2" xfId="0" applyFont="1" applyBorder="1" applyAlignment="1">
      <alignment horizontal="left" vertical="center" wrapText="1"/>
    </xf>
    <xf numFmtId="4" fontId="97" fillId="0" borderId="2" xfId="0" applyNumberFormat="1" applyFont="1" applyBorder="1" applyAlignment="1">
      <alignment horizontal="center" vertical="center" wrapText="1"/>
    </xf>
    <xf numFmtId="164" fontId="98" fillId="0" borderId="2" xfId="0" applyNumberFormat="1" applyFont="1" applyBorder="1" applyAlignment="1">
      <alignment horizontal="center" vertical="center" wrapText="1"/>
    </xf>
    <xf numFmtId="165" fontId="99" fillId="0" borderId="2" xfId="0" applyNumberFormat="1" applyFont="1" applyBorder="1" applyAlignment="1">
      <alignment horizontal="center" vertical="center" wrapText="1"/>
    </xf>
    <xf numFmtId="164" fontId="100" fillId="0" borderId="2" xfId="0" applyNumberFormat="1" applyFont="1" applyBorder="1" applyAlignment="1">
      <alignment horizontal="center" vertical="center" wrapText="1"/>
    </xf>
    <xf numFmtId="0" fontId="103" fillId="0" borderId="2" xfId="0" applyFont="1" applyBorder="1" applyAlignment="1">
      <alignment horizontal="center" vertical="center" wrapText="1"/>
    </xf>
    <xf numFmtId="0" fontId="103" fillId="0" borderId="2" xfId="0" applyFont="1" applyBorder="1" applyAlignment="1">
      <alignment horizontal="left" vertical="center" wrapText="1"/>
    </xf>
    <xf numFmtId="4" fontId="104" fillId="0" borderId="2" xfId="0" applyNumberFormat="1" applyFont="1" applyBorder="1" applyAlignment="1">
      <alignment horizontal="center" vertical="center" wrapText="1"/>
    </xf>
    <xf numFmtId="164" fontId="105" fillId="0" borderId="2" xfId="0" applyNumberFormat="1" applyFont="1" applyBorder="1" applyAlignment="1">
      <alignment horizontal="center" vertical="center" wrapText="1"/>
    </xf>
    <xf numFmtId="165" fontId="106" fillId="0" borderId="2" xfId="0" applyNumberFormat="1" applyFont="1" applyBorder="1" applyAlignment="1">
      <alignment horizontal="center" vertical="center" wrapText="1"/>
    </xf>
    <xf numFmtId="164" fontId="107" fillId="0" borderId="2" xfId="0" applyNumberFormat="1" applyFont="1" applyBorder="1" applyAlignment="1">
      <alignment horizontal="center" vertical="center" wrapText="1"/>
    </xf>
    <xf numFmtId="0" fontId="110" fillId="0" borderId="2" xfId="0" applyFont="1" applyBorder="1" applyAlignment="1">
      <alignment horizontal="center" vertical="center" wrapText="1"/>
    </xf>
    <xf numFmtId="0" fontId="110" fillId="0" borderId="2" xfId="0" applyFont="1" applyBorder="1" applyAlignment="1">
      <alignment horizontal="left" vertical="center" wrapText="1"/>
    </xf>
    <xf numFmtId="4" fontId="111" fillId="0" borderId="2" xfId="0" applyNumberFormat="1" applyFont="1" applyBorder="1" applyAlignment="1">
      <alignment horizontal="center" vertical="center" wrapText="1"/>
    </xf>
    <xf numFmtId="164" fontId="112" fillId="0" borderId="2" xfId="0" applyNumberFormat="1" applyFont="1" applyBorder="1" applyAlignment="1">
      <alignment horizontal="center" vertical="center" wrapText="1"/>
    </xf>
    <xf numFmtId="165" fontId="113" fillId="0" borderId="2" xfId="0" applyNumberFormat="1" applyFont="1" applyBorder="1" applyAlignment="1">
      <alignment horizontal="center" vertical="center" wrapText="1"/>
    </xf>
    <xf numFmtId="164" fontId="114" fillId="0" borderId="2" xfId="0" applyNumberFormat="1" applyFont="1" applyBorder="1" applyAlignment="1">
      <alignment horizontal="center" vertical="center" wrapText="1"/>
    </xf>
    <xf numFmtId="0" fontId="117" fillId="3" borderId="2" xfId="0" applyNumberFormat="1" applyFont="1" applyFill="1" applyBorder="1" applyAlignment="1">
      <alignment horizontal="center" vertical="center" wrapText="1"/>
    </xf>
    <xf numFmtId="0" fontId="117" fillId="3" borderId="2" xfId="0" applyNumberFormat="1" applyFont="1" applyFill="1" applyBorder="1" applyAlignment="1">
      <alignment horizontal="left" vertical="center" wrapText="1"/>
    </xf>
    <xf numFmtId="0" fontId="118" fillId="0" borderId="2" xfId="0" applyFont="1" applyBorder="1" applyAlignment="1">
      <alignment horizontal="center" vertical="center" wrapText="1"/>
    </xf>
    <xf numFmtId="0" fontId="118" fillId="0" borderId="2" xfId="0" applyFont="1" applyBorder="1" applyAlignment="1">
      <alignment horizontal="left" vertical="center" wrapText="1"/>
    </xf>
    <xf numFmtId="4" fontId="119" fillId="0" borderId="2" xfId="0" applyNumberFormat="1" applyFont="1" applyBorder="1" applyAlignment="1">
      <alignment horizontal="center" vertical="center" wrapText="1"/>
    </xf>
    <xf numFmtId="164" fontId="120" fillId="0" borderId="2" xfId="0" applyNumberFormat="1" applyFont="1" applyBorder="1" applyAlignment="1">
      <alignment horizontal="center" vertical="center" wrapText="1"/>
    </xf>
    <xf numFmtId="165" fontId="121" fillId="0" borderId="2" xfId="0" applyNumberFormat="1" applyFont="1" applyBorder="1" applyAlignment="1">
      <alignment horizontal="center" vertical="center" wrapText="1"/>
    </xf>
    <xf numFmtId="164" fontId="122" fillId="0" borderId="2" xfId="0" applyNumberFormat="1" applyFont="1" applyBorder="1" applyAlignment="1">
      <alignment horizontal="center" vertical="center" wrapText="1"/>
    </xf>
    <xf numFmtId="0" fontId="125" fillId="0" borderId="2" xfId="0" applyFont="1" applyBorder="1" applyAlignment="1">
      <alignment horizontal="center" vertical="center" wrapText="1"/>
    </xf>
    <xf numFmtId="0" fontId="125" fillId="0" borderId="2" xfId="0" applyFont="1" applyBorder="1" applyAlignment="1">
      <alignment horizontal="left" vertical="center" wrapText="1"/>
    </xf>
    <xf numFmtId="4" fontId="126" fillId="0" borderId="2" xfId="0" applyNumberFormat="1" applyFont="1" applyBorder="1" applyAlignment="1">
      <alignment horizontal="center" vertical="center" wrapText="1"/>
    </xf>
    <xf numFmtId="164" fontId="127" fillId="0" borderId="2" xfId="0" applyNumberFormat="1" applyFont="1" applyBorder="1" applyAlignment="1">
      <alignment horizontal="center" vertical="center" wrapText="1"/>
    </xf>
    <xf numFmtId="165" fontId="128" fillId="0" borderId="2" xfId="0" applyNumberFormat="1" applyFont="1" applyBorder="1" applyAlignment="1">
      <alignment horizontal="center" vertical="center" wrapText="1"/>
    </xf>
    <xf numFmtId="164" fontId="129" fillId="0" borderId="2" xfId="0" applyNumberFormat="1" applyFont="1" applyBorder="1" applyAlignment="1">
      <alignment horizontal="center" vertical="center" wrapText="1"/>
    </xf>
    <xf numFmtId="0" fontId="132" fillId="0" borderId="2" xfId="0" applyFont="1" applyBorder="1" applyAlignment="1">
      <alignment horizontal="center" vertical="center" wrapText="1"/>
    </xf>
    <xf numFmtId="0" fontId="132" fillId="0" borderId="2" xfId="0" applyFont="1" applyBorder="1" applyAlignment="1">
      <alignment horizontal="left" vertical="center" wrapText="1"/>
    </xf>
    <xf numFmtId="4" fontId="133" fillId="0" borderId="2" xfId="0" applyNumberFormat="1" applyFont="1" applyBorder="1" applyAlignment="1">
      <alignment horizontal="center" vertical="center" wrapText="1"/>
    </xf>
    <xf numFmtId="164" fontId="134" fillId="0" borderId="2" xfId="0" applyNumberFormat="1" applyFont="1" applyBorder="1" applyAlignment="1">
      <alignment horizontal="center" vertical="center" wrapText="1"/>
    </xf>
    <xf numFmtId="165" fontId="135" fillId="0" borderId="2" xfId="0" applyNumberFormat="1" applyFont="1" applyBorder="1" applyAlignment="1">
      <alignment horizontal="center" vertical="center" wrapText="1"/>
    </xf>
    <xf numFmtId="164" fontId="136" fillId="0" borderId="2" xfId="0" applyNumberFormat="1" applyFont="1" applyBorder="1" applyAlignment="1">
      <alignment horizontal="center" vertical="center" wrapText="1"/>
    </xf>
    <xf numFmtId="0" fontId="139" fillId="3" borderId="2" xfId="0" applyNumberFormat="1" applyFont="1" applyFill="1" applyBorder="1" applyAlignment="1">
      <alignment horizontal="center" vertical="center" wrapText="1"/>
    </xf>
    <xf numFmtId="0" fontId="139" fillId="3" borderId="2" xfId="0" applyNumberFormat="1" applyFont="1" applyFill="1" applyBorder="1" applyAlignment="1">
      <alignment horizontal="left" vertical="center" wrapText="1"/>
    </xf>
    <xf numFmtId="0" fontId="140" fillId="0" borderId="2" xfId="0" applyFont="1" applyBorder="1" applyAlignment="1">
      <alignment horizontal="center" vertical="center" wrapText="1"/>
    </xf>
    <xf numFmtId="0" fontId="140" fillId="0" borderId="2" xfId="0" applyFont="1" applyBorder="1" applyAlignment="1">
      <alignment horizontal="left" vertical="center" wrapText="1"/>
    </xf>
    <xf numFmtId="4" fontId="141" fillId="0" borderId="2" xfId="0" applyNumberFormat="1" applyFont="1" applyBorder="1" applyAlignment="1">
      <alignment horizontal="center" vertical="center" wrapText="1"/>
    </xf>
    <xf numFmtId="164" fontId="142" fillId="0" borderId="2" xfId="0" applyNumberFormat="1" applyFont="1" applyBorder="1" applyAlignment="1">
      <alignment horizontal="center" vertical="center" wrapText="1"/>
    </xf>
    <xf numFmtId="165" fontId="143" fillId="0" borderId="2" xfId="0" applyNumberFormat="1" applyFont="1" applyBorder="1" applyAlignment="1">
      <alignment horizontal="center" vertical="center" wrapText="1"/>
    </xf>
    <xf numFmtId="164" fontId="144" fillId="0" borderId="2" xfId="0" applyNumberFormat="1" applyFont="1" applyBorder="1" applyAlignment="1">
      <alignment horizontal="center" vertical="center" wrapText="1"/>
    </xf>
    <xf numFmtId="0" fontId="147" fillId="0" borderId="2" xfId="0" applyFont="1" applyBorder="1" applyAlignment="1">
      <alignment horizontal="center" vertical="center" wrapText="1"/>
    </xf>
    <xf numFmtId="0" fontId="147" fillId="0" borderId="2" xfId="0" applyFont="1" applyBorder="1" applyAlignment="1">
      <alignment horizontal="left" vertical="center" wrapText="1"/>
    </xf>
    <xf numFmtId="4" fontId="148" fillId="0" borderId="2" xfId="0" applyNumberFormat="1" applyFont="1" applyBorder="1" applyAlignment="1">
      <alignment horizontal="center" vertical="center" wrapText="1"/>
    </xf>
    <xf numFmtId="164" fontId="149" fillId="0" borderId="2" xfId="0" applyNumberFormat="1" applyFont="1" applyBorder="1" applyAlignment="1">
      <alignment horizontal="center" vertical="center" wrapText="1"/>
    </xf>
    <xf numFmtId="165" fontId="150" fillId="0" borderId="2" xfId="0" applyNumberFormat="1" applyFont="1" applyBorder="1" applyAlignment="1">
      <alignment horizontal="center" vertical="center" wrapText="1"/>
    </xf>
    <xf numFmtId="164" fontId="151" fillId="0" borderId="2" xfId="0" applyNumberFormat="1" applyFont="1" applyBorder="1" applyAlignment="1">
      <alignment horizontal="center" vertical="center" wrapText="1"/>
    </xf>
    <xf numFmtId="0" fontId="154" fillId="0" borderId="2" xfId="0" applyFont="1" applyBorder="1" applyAlignment="1">
      <alignment horizontal="center" vertical="center" wrapText="1"/>
    </xf>
    <xf numFmtId="0" fontId="154" fillId="0" borderId="2" xfId="0" applyFont="1" applyBorder="1" applyAlignment="1">
      <alignment horizontal="left" vertical="center" wrapText="1"/>
    </xf>
    <xf numFmtId="4" fontId="155" fillId="0" borderId="2" xfId="0" applyNumberFormat="1" applyFont="1" applyBorder="1" applyAlignment="1">
      <alignment horizontal="center" vertical="center" wrapText="1"/>
    </xf>
    <xf numFmtId="164" fontId="156" fillId="0" borderId="2" xfId="0" applyNumberFormat="1" applyFont="1" applyBorder="1" applyAlignment="1">
      <alignment horizontal="center" vertical="center" wrapText="1"/>
    </xf>
    <xf numFmtId="165" fontId="157" fillId="0" borderId="2" xfId="0" applyNumberFormat="1" applyFont="1" applyBorder="1" applyAlignment="1">
      <alignment horizontal="center" vertical="center" wrapText="1"/>
    </xf>
    <xf numFmtId="164" fontId="158" fillId="0" borderId="2" xfId="0" applyNumberFormat="1" applyFont="1" applyBorder="1" applyAlignment="1">
      <alignment horizontal="center" vertical="center" wrapText="1"/>
    </xf>
    <xf numFmtId="0" fontId="161" fillId="0" borderId="2" xfId="0" applyFont="1" applyBorder="1" applyAlignment="1">
      <alignment horizontal="center" vertical="center" wrapText="1"/>
    </xf>
    <xf numFmtId="0" fontId="161" fillId="0" borderId="2" xfId="0" applyFont="1" applyBorder="1" applyAlignment="1">
      <alignment horizontal="left" vertical="center" wrapText="1"/>
    </xf>
    <xf numFmtId="4" fontId="162" fillId="0" borderId="2" xfId="0" applyNumberFormat="1" applyFont="1" applyBorder="1" applyAlignment="1">
      <alignment horizontal="center" vertical="center" wrapText="1"/>
    </xf>
    <xf numFmtId="164" fontId="163" fillId="0" borderId="2" xfId="0" applyNumberFormat="1" applyFont="1" applyBorder="1" applyAlignment="1">
      <alignment horizontal="center" vertical="center" wrapText="1"/>
    </xf>
    <xf numFmtId="165" fontId="164" fillId="0" borderId="2" xfId="0" applyNumberFormat="1" applyFont="1" applyBorder="1" applyAlignment="1">
      <alignment horizontal="center" vertical="center" wrapText="1"/>
    </xf>
    <xf numFmtId="164" fontId="165" fillId="0" borderId="2" xfId="0" applyNumberFormat="1" applyFont="1" applyBorder="1" applyAlignment="1">
      <alignment horizontal="center" vertical="center" wrapText="1"/>
    </xf>
    <xf numFmtId="0" fontId="168" fillId="0" borderId="2" xfId="0" applyFont="1" applyBorder="1" applyAlignment="1">
      <alignment horizontal="center" vertical="center" wrapText="1"/>
    </xf>
    <xf numFmtId="0" fontId="168" fillId="0" borderId="2" xfId="0" applyFont="1" applyBorder="1" applyAlignment="1">
      <alignment horizontal="left" vertical="center" wrapText="1"/>
    </xf>
    <xf numFmtId="4" fontId="169" fillId="0" borderId="2" xfId="0" applyNumberFormat="1" applyFont="1" applyBorder="1" applyAlignment="1">
      <alignment horizontal="center" vertical="center" wrapText="1"/>
    </xf>
    <xf numFmtId="164" fontId="170" fillId="0" borderId="2" xfId="0" applyNumberFormat="1" applyFont="1" applyBorder="1" applyAlignment="1">
      <alignment horizontal="center" vertical="center" wrapText="1"/>
    </xf>
    <xf numFmtId="165" fontId="171" fillId="0" borderId="2" xfId="0" applyNumberFormat="1" applyFont="1" applyBorder="1" applyAlignment="1">
      <alignment horizontal="center" vertical="center" wrapText="1"/>
    </xf>
    <xf numFmtId="164" fontId="172" fillId="0" borderId="2" xfId="0" applyNumberFormat="1" applyFont="1" applyBorder="1" applyAlignment="1">
      <alignment horizontal="center" vertical="center" wrapText="1"/>
    </xf>
    <xf numFmtId="0" fontId="175" fillId="0" borderId="2" xfId="0" applyFont="1" applyBorder="1" applyAlignment="1">
      <alignment horizontal="center" vertical="center" wrapText="1"/>
    </xf>
    <xf numFmtId="0" fontId="175" fillId="0" borderId="2" xfId="0" applyFont="1" applyBorder="1" applyAlignment="1">
      <alignment horizontal="left" vertical="center" wrapText="1"/>
    </xf>
    <xf numFmtId="4" fontId="176" fillId="0" borderId="2" xfId="0" applyNumberFormat="1" applyFont="1" applyBorder="1" applyAlignment="1">
      <alignment horizontal="center" vertical="center" wrapText="1"/>
    </xf>
    <xf numFmtId="164" fontId="177" fillId="0" borderId="2" xfId="0" applyNumberFormat="1" applyFont="1" applyBorder="1" applyAlignment="1">
      <alignment horizontal="center" vertical="center" wrapText="1"/>
    </xf>
    <xf numFmtId="165" fontId="178" fillId="0" borderId="2" xfId="0" applyNumberFormat="1" applyFont="1" applyBorder="1" applyAlignment="1">
      <alignment horizontal="center" vertical="center" wrapText="1"/>
    </xf>
    <xf numFmtId="164" fontId="179" fillId="0" borderId="2" xfId="0" applyNumberFormat="1" applyFont="1" applyBorder="1" applyAlignment="1">
      <alignment horizontal="center" vertical="center" wrapText="1"/>
    </xf>
    <xf numFmtId="0" fontId="182" fillId="0" borderId="2" xfId="0" applyFont="1" applyBorder="1" applyAlignment="1">
      <alignment horizontal="center" vertical="center" wrapText="1"/>
    </xf>
    <xf numFmtId="0" fontId="182" fillId="0" borderId="2" xfId="0" applyFont="1" applyBorder="1" applyAlignment="1">
      <alignment horizontal="left" vertical="center" wrapText="1"/>
    </xf>
    <xf numFmtId="4" fontId="183" fillId="0" borderId="2" xfId="0" applyNumberFormat="1" applyFont="1" applyBorder="1" applyAlignment="1">
      <alignment horizontal="center" vertical="center" wrapText="1"/>
    </xf>
    <xf numFmtId="164" fontId="184" fillId="0" borderId="2" xfId="0" applyNumberFormat="1" applyFont="1" applyBorder="1" applyAlignment="1">
      <alignment horizontal="center" vertical="center" wrapText="1"/>
    </xf>
    <xf numFmtId="165" fontId="185" fillId="0" borderId="2" xfId="0" applyNumberFormat="1" applyFont="1" applyBorder="1" applyAlignment="1">
      <alignment horizontal="center" vertical="center" wrapText="1"/>
    </xf>
    <xf numFmtId="164" fontId="186" fillId="0" borderId="2" xfId="0" applyNumberFormat="1" applyFont="1" applyBorder="1" applyAlignment="1">
      <alignment horizontal="center" vertical="center" wrapText="1"/>
    </xf>
    <xf numFmtId="0" fontId="189" fillId="3" borderId="2" xfId="0" applyNumberFormat="1" applyFont="1" applyFill="1" applyBorder="1" applyAlignment="1">
      <alignment horizontal="center" vertical="center" wrapText="1"/>
    </xf>
    <xf numFmtId="0" fontId="189" fillId="3" borderId="2" xfId="0" applyNumberFormat="1" applyFont="1" applyFill="1" applyBorder="1" applyAlignment="1">
      <alignment horizontal="left" vertical="center" wrapText="1"/>
    </xf>
    <xf numFmtId="0" fontId="190" fillId="0" borderId="2" xfId="0" applyFont="1" applyBorder="1" applyAlignment="1">
      <alignment horizontal="center" vertical="center" wrapText="1"/>
    </xf>
    <xf numFmtId="0" fontId="190" fillId="0" borderId="2" xfId="0" applyFont="1" applyBorder="1" applyAlignment="1">
      <alignment horizontal="left" vertical="center" wrapText="1"/>
    </xf>
    <xf numFmtId="4" fontId="191" fillId="0" borderId="2" xfId="0" applyNumberFormat="1" applyFont="1" applyBorder="1" applyAlignment="1">
      <alignment horizontal="center" vertical="center" wrapText="1"/>
    </xf>
    <xf numFmtId="164" fontId="192" fillId="0" borderId="2" xfId="0" applyNumberFormat="1" applyFont="1" applyBorder="1" applyAlignment="1">
      <alignment horizontal="center" vertical="center" wrapText="1"/>
    </xf>
    <xf numFmtId="165" fontId="193" fillId="0" borderId="2" xfId="0" applyNumberFormat="1" applyFont="1" applyBorder="1" applyAlignment="1">
      <alignment horizontal="center" vertical="center" wrapText="1"/>
    </xf>
    <xf numFmtId="164" fontId="194" fillId="0" borderId="2" xfId="0" applyNumberFormat="1" applyFont="1" applyBorder="1" applyAlignment="1">
      <alignment horizontal="center" vertical="center" wrapText="1"/>
    </xf>
    <xf numFmtId="0" fontId="197" fillId="0" borderId="2" xfId="0" applyFont="1" applyBorder="1" applyAlignment="1">
      <alignment horizontal="center" vertical="center" wrapText="1"/>
    </xf>
    <xf numFmtId="0" fontId="197" fillId="0" borderId="2" xfId="0" applyFont="1" applyBorder="1" applyAlignment="1">
      <alignment horizontal="left" vertical="center" wrapText="1"/>
    </xf>
    <xf numFmtId="4" fontId="198" fillId="0" borderId="2" xfId="0" applyNumberFormat="1" applyFont="1" applyBorder="1" applyAlignment="1">
      <alignment horizontal="center" vertical="center" wrapText="1"/>
    </xf>
    <xf numFmtId="164" fontId="199" fillId="0" borderId="2" xfId="0" applyNumberFormat="1" applyFont="1" applyBorder="1" applyAlignment="1">
      <alignment horizontal="center" vertical="center" wrapText="1"/>
    </xf>
    <xf numFmtId="165" fontId="200" fillId="0" borderId="2" xfId="0" applyNumberFormat="1" applyFont="1" applyBorder="1" applyAlignment="1">
      <alignment horizontal="center" vertical="center" wrapText="1"/>
    </xf>
    <xf numFmtId="164" fontId="201" fillId="0" borderId="2" xfId="0" applyNumberFormat="1" applyFont="1" applyBorder="1" applyAlignment="1">
      <alignment horizontal="center" vertical="center" wrapText="1"/>
    </xf>
    <xf numFmtId="0" fontId="204" fillId="0" borderId="2" xfId="0" applyFont="1" applyBorder="1" applyAlignment="1">
      <alignment horizontal="center" vertical="center" wrapText="1"/>
    </xf>
    <xf numFmtId="0" fontId="204" fillId="0" borderId="2" xfId="0" applyFont="1" applyBorder="1" applyAlignment="1">
      <alignment horizontal="left" vertical="center" wrapText="1"/>
    </xf>
    <xf numFmtId="4" fontId="205" fillId="0" borderId="2" xfId="0" applyNumberFormat="1" applyFont="1" applyBorder="1" applyAlignment="1">
      <alignment horizontal="center" vertical="center" wrapText="1"/>
    </xf>
    <xf numFmtId="164" fontId="206" fillId="0" borderId="2" xfId="0" applyNumberFormat="1" applyFont="1" applyBorder="1" applyAlignment="1">
      <alignment horizontal="center" vertical="center" wrapText="1"/>
    </xf>
    <xf numFmtId="165" fontId="207" fillId="0" borderId="2" xfId="0" applyNumberFormat="1" applyFont="1" applyBorder="1" applyAlignment="1">
      <alignment horizontal="center" vertical="center" wrapText="1"/>
    </xf>
    <xf numFmtId="164" fontId="208" fillId="0" borderId="2" xfId="0" applyNumberFormat="1" applyFont="1" applyBorder="1" applyAlignment="1">
      <alignment horizontal="center" vertical="center" wrapText="1"/>
    </xf>
    <xf numFmtId="0" fontId="211" fillId="0" borderId="2" xfId="0" applyFont="1" applyBorder="1" applyAlignment="1">
      <alignment horizontal="center" vertical="center" wrapText="1"/>
    </xf>
    <xf numFmtId="0" fontId="211" fillId="0" borderId="2" xfId="0" applyFont="1" applyBorder="1" applyAlignment="1">
      <alignment horizontal="left" vertical="center" wrapText="1"/>
    </xf>
    <xf numFmtId="4" fontId="212" fillId="0" borderId="2" xfId="0" applyNumberFormat="1" applyFont="1" applyBorder="1" applyAlignment="1">
      <alignment horizontal="center" vertical="center" wrapText="1"/>
    </xf>
    <xf numFmtId="164" fontId="213" fillId="0" borderId="2" xfId="0" applyNumberFormat="1" applyFont="1" applyBorder="1" applyAlignment="1">
      <alignment horizontal="center" vertical="center" wrapText="1"/>
    </xf>
    <xf numFmtId="165" fontId="214" fillId="0" borderId="2" xfId="0" applyNumberFormat="1" applyFont="1" applyBorder="1" applyAlignment="1">
      <alignment horizontal="center" vertical="center" wrapText="1"/>
    </xf>
    <xf numFmtId="164" fontId="215" fillId="0" borderId="2" xfId="0" applyNumberFormat="1" applyFont="1" applyBorder="1" applyAlignment="1">
      <alignment horizontal="center" vertical="center" wrapText="1"/>
    </xf>
    <xf numFmtId="0" fontId="218" fillId="0" borderId="2" xfId="0" applyFont="1" applyBorder="1" applyAlignment="1">
      <alignment horizontal="center" vertical="center" wrapText="1"/>
    </xf>
    <xf numFmtId="0" fontId="218" fillId="0" borderId="2" xfId="0" applyFont="1" applyBorder="1" applyAlignment="1">
      <alignment horizontal="left" vertical="center" wrapText="1"/>
    </xf>
    <xf numFmtId="4" fontId="219" fillId="0" borderId="2" xfId="0" applyNumberFormat="1" applyFont="1" applyBorder="1" applyAlignment="1">
      <alignment horizontal="center" vertical="center" wrapText="1"/>
    </xf>
    <xf numFmtId="164" fontId="220" fillId="0" borderId="2" xfId="0" applyNumberFormat="1" applyFont="1" applyBorder="1" applyAlignment="1">
      <alignment horizontal="center" vertical="center" wrapText="1"/>
    </xf>
    <xf numFmtId="165" fontId="221" fillId="0" borderId="2" xfId="0" applyNumberFormat="1" applyFont="1" applyBorder="1" applyAlignment="1">
      <alignment horizontal="center" vertical="center" wrapText="1"/>
    </xf>
    <xf numFmtId="164" fontId="222" fillId="0" borderId="2" xfId="0" applyNumberFormat="1" applyFont="1" applyBorder="1" applyAlignment="1">
      <alignment horizontal="center" vertical="center" wrapText="1"/>
    </xf>
    <xf numFmtId="0" fontId="225" fillId="0" borderId="2" xfId="0" applyFont="1" applyBorder="1" applyAlignment="1">
      <alignment horizontal="center" vertical="center" wrapText="1"/>
    </xf>
    <xf numFmtId="0" fontId="225" fillId="0" borderId="2" xfId="0" applyFont="1" applyBorder="1" applyAlignment="1">
      <alignment horizontal="left" vertical="center" wrapText="1"/>
    </xf>
    <xf numFmtId="4" fontId="226" fillId="0" borderId="2" xfId="0" applyNumberFormat="1" applyFont="1" applyBorder="1" applyAlignment="1">
      <alignment horizontal="center" vertical="center" wrapText="1"/>
    </xf>
    <xf numFmtId="164" fontId="227" fillId="0" borderId="2" xfId="0" applyNumberFormat="1" applyFont="1" applyBorder="1" applyAlignment="1">
      <alignment horizontal="center" vertical="center" wrapText="1"/>
    </xf>
    <xf numFmtId="165" fontId="228" fillId="0" borderId="2" xfId="0" applyNumberFormat="1" applyFont="1" applyBorder="1" applyAlignment="1">
      <alignment horizontal="center" vertical="center" wrapText="1"/>
    </xf>
    <xf numFmtId="164" fontId="229" fillId="0" borderId="2" xfId="0" applyNumberFormat="1" applyFont="1" applyBorder="1" applyAlignment="1">
      <alignment horizontal="center" vertical="center" wrapText="1"/>
    </xf>
    <xf numFmtId="0" fontId="232" fillId="0" borderId="2" xfId="0" applyFont="1" applyBorder="1" applyAlignment="1">
      <alignment horizontal="center" vertical="center" wrapText="1"/>
    </xf>
    <xf numFmtId="0" fontId="232" fillId="0" borderId="2" xfId="0" applyFont="1" applyBorder="1" applyAlignment="1">
      <alignment horizontal="left" vertical="center" wrapText="1"/>
    </xf>
    <xf numFmtId="4" fontId="233" fillId="0" borderId="2" xfId="0" applyNumberFormat="1" applyFont="1" applyBorder="1" applyAlignment="1">
      <alignment horizontal="center" vertical="center" wrapText="1"/>
    </xf>
    <xf numFmtId="164" fontId="234" fillId="0" borderId="2" xfId="0" applyNumberFormat="1" applyFont="1" applyBorder="1" applyAlignment="1">
      <alignment horizontal="center" vertical="center" wrapText="1"/>
    </xf>
    <xf numFmtId="165" fontId="235" fillId="0" borderId="2" xfId="0" applyNumberFormat="1" applyFont="1" applyBorder="1" applyAlignment="1">
      <alignment horizontal="center" vertical="center" wrapText="1"/>
    </xf>
    <xf numFmtId="164" fontId="236" fillId="0" borderId="2" xfId="0" applyNumberFormat="1" applyFont="1" applyBorder="1" applyAlignment="1">
      <alignment horizontal="center" vertical="center" wrapText="1"/>
    </xf>
    <xf numFmtId="0" fontId="239" fillId="0" borderId="2" xfId="0" applyFont="1" applyBorder="1" applyAlignment="1">
      <alignment horizontal="center" vertical="center" wrapText="1"/>
    </xf>
    <xf numFmtId="0" fontId="239" fillId="0" borderId="2" xfId="0" applyFont="1" applyBorder="1" applyAlignment="1">
      <alignment horizontal="left" vertical="center" wrapText="1"/>
    </xf>
    <xf numFmtId="4" fontId="240" fillId="0" borderId="2" xfId="0" applyNumberFormat="1" applyFont="1" applyBorder="1" applyAlignment="1">
      <alignment horizontal="center" vertical="center" wrapText="1"/>
    </xf>
    <xf numFmtId="164" fontId="241" fillId="0" borderId="2" xfId="0" applyNumberFormat="1" applyFont="1" applyBorder="1" applyAlignment="1">
      <alignment horizontal="center" vertical="center" wrapText="1"/>
    </xf>
    <xf numFmtId="165" fontId="242" fillId="0" borderId="2" xfId="0" applyNumberFormat="1" applyFont="1" applyBorder="1" applyAlignment="1">
      <alignment horizontal="center" vertical="center" wrapText="1"/>
    </xf>
    <xf numFmtId="164" fontId="243" fillId="0" borderId="2" xfId="0" applyNumberFormat="1" applyFont="1" applyBorder="1" applyAlignment="1">
      <alignment horizontal="center" vertical="center" wrapText="1"/>
    </xf>
    <xf numFmtId="0" fontId="246" fillId="0" borderId="2" xfId="0" applyFont="1" applyBorder="1" applyAlignment="1">
      <alignment horizontal="center" vertical="center" wrapText="1"/>
    </xf>
    <xf numFmtId="0" fontId="246" fillId="0" borderId="2" xfId="0" applyFont="1" applyBorder="1" applyAlignment="1">
      <alignment horizontal="left" vertical="center" wrapText="1"/>
    </xf>
    <xf numFmtId="4" fontId="247" fillId="0" borderId="2" xfId="0" applyNumberFormat="1" applyFont="1" applyBorder="1" applyAlignment="1">
      <alignment horizontal="center" vertical="center" wrapText="1"/>
    </xf>
    <xf numFmtId="164" fontId="248" fillId="0" borderId="2" xfId="0" applyNumberFormat="1" applyFont="1" applyBorder="1" applyAlignment="1">
      <alignment horizontal="center" vertical="center" wrapText="1"/>
    </xf>
    <xf numFmtId="165" fontId="249" fillId="0" borderId="2" xfId="0" applyNumberFormat="1" applyFont="1" applyBorder="1" applyAlignment="1">
      <alignment horizontal="center" vertical="center" wrapText="1"/>
    </xf>
    <xf numFmtId="164" fontId="250" fillId="0" borderId="2" xfId="0" applyNumberFormat="1" applyFont="1" applyBorder="1" applyAlignment="1">
      <alignment horizontal="center" vertical="center" wrapText="1"/>
    </xf>
    <xf numFmtId="0" fontId="253" fillId="0" borderId="2" xfId="0" applyFont="1" applyBorder="1" applyAlignment="1">
      <alignment horizontal="center" vertical="center" wrapText="1"/>
    </xf>
    <xf numFmtId="0" fontId="253" fillId="0" borderId="2" xfId="0" applyFont="1" applyBorder="1" applyAlignment="1">
      <alignment horizontal="left" vertical="center" wrapText="1"/>
    </xf>
    <xf numFmtId="4" fontId="254" fillId="0" borderId="2" xfId="0" applyNumberFormat="1" applyFont="1" applyBorder="1" applyAlignment="1">
      <alignment horizontal="center" vertical="center" wrapText="1"/>
    </xf>
    <xf numFmtId="164" fontId="255" fillId="0" borderId="2" xfId="0" applyNumberFormat="1" applyFont="1" applyBorder="1" applyAlignment="1">
      <alignment horizontal="center" vertical="center" wrapText="1"/>
    </xf>
    <xf numFmtId="165" fontId="256" fillId="0" borderId="2" xfId="0" applyNumberFormat="1" applyFont="1" applyBorder="1" applyAlignment="1">
      <alignment horizontal="center" vertical="center" wrapText="1"/>
    </xf>
    <xf numFmtId="164" fontId="257" fillId="0" borderId="2" xfId="0" applyNumberFormat="1" applyFont="1" applyBorder="1" applyAlignment="1">
      <alignment horizontal="center" vertical="center" wrapText="1"/>
    </xf>
    <xf numFmtId="0" fontId="260" fillId="3" borderId="2" xfId="0" applyNumberFormat="1" applyFont="1" applyFill="1" applyBorder="1" applyAlignment="1">
      <alignment horizontal="center" vertical="center" wrapText="1"/>
    </xf>
    <xf numFmtId="0" fontId="260" fillId="3" borderId="2" xfId="0" applyNumberFormat="1" applyFont="1" applyFill="1" applyBorder="1" applyAlignment="1">
      <alignment horizontal="left" vertical="center" wrapText="1"/>
    </xf>
    <xf numFmtId="0" fontId="261" fillId="0" borderId="2" xfId="0" applyFont="1" applyBorder="1" applyAlignment="1">
      <alignment horizontal="center" vertical="center" wrapText="1"/>
    </xf>
    <xf numFmtId="0" fontId="261" fillId="0" borderId="2" xfId="0" applyFont="1" applyBorder="1" applyAlignment="1">
      <alignment horizontal="left" vertical="center" wrapText="1"/>
    </xf>
    <xf numFmtId="4" fontId="262" fillId="0" borderId="2" xfId="0" applyNumberFormat="1" applyFont="1" applyBorder="1" applyAlignment="1">
      <alignment horizontal="center" vertical="center" wrapText="1"/>
    </xf>
    <xf numFmtId="164" fontId="263" fillId="0" borderId="2" xfId="0" applyNumberFormat="1" applyFont="1" applyBorder="1" applyAlignment="1">
      <alignment horizontal="center" vertical="center" wrapText="1"/>
    </xf>
    <xf numFmtId="165" fontId="264" fillId="0" borderId="2" xfId="0" applyNumberFormat="1" applyFont="1" applyBorder="1" applyAlignment="1">
      <alignment horizontal="center" vertical="center" wrapText="1"/>
    </xf>
    <xf numFmtId="164" fontId="265" fillId="0" borderId="2" xfId="0" applyNumberFormat="1" applyFont="1" applyBorder="1" applyAlignment="1">
      <alignment horizontal="center" vertical="center" wrapText="1"/>
    </xf>
    <xf numFmtId="0" fontId="268" fillId="0" borderId="2" xfId="0" applyFont="1" applyBorder="1" applyAlignment="1">
      <alignment horizontal="center" vertical="center" wrapText="1"/>
    </xf>
    <xf numFmtId="0" fontId="268" fillId="0" borderId="2" xfId="0" applyFont="1" applyBorder="1" applyAlignment="1">
      <alignment horizontal="left" vertical="center" wrapText="1"/>
    </xf>
    <xf numFmtId="4" fontId="269" fillId="0" borderId="2" xfId="0" applyNumberFormat="1" applyFont="1" applyBorder="1" applyAlignment="1">
      <alignment horizontal="center" vertical="center" wrapText="1"/>
    </xf>
    <xf numFmtId="164" fontId="270" fillId="0" borderId="2" xfId="0" applyNumberFormat="1" applyFont="1" applyBorder="1" applyAlignment="1">
      <alignment horizontal="center" vertical="center" wrapText="1"/>
    </xf>
    <xf numFmtId="165" fontId="271" fillId="0" borderId="2" xfId="0" applyNumberFormat="1" applyFont="1" applyBorder="1" applyAlignment="1">
      <alignment horizontal="center" vertical="center" wrapText="1"/>
    </xf>
    <xf numFmtId="164" fontId="272" fillId="0" borderId="2" xfId="0" applyNumberFormat="1" applyFont="1" applyBorder="1" applyAlignment="1">
      <alignment horizontal="center" vertical="center" wrapText="1"/>
    </xf>
    <xf numFmtId="0" fontId="275" fillId="0" borderId="2" xfId="0" applyFont="1" applyBorder="1" applyAlignment="1">
      <alignment horizontal="center" vertical="center" wrapText="1"/>
    </xf>
    <xf numFmtId="0" fontId="275" fillId="0" borderId="2" xfId="0" applyFont="1" applyBorder="1" applyAlignment="1">
      <alignment horizontal="left" vertical="center" wrapText="1"/>
    </xf>
    <xf numFmtId="4" fontId="276" fillId="0" borderId="2" xfId="0" applyNumberFormat="1" applyFont="1" applyBorder="1" applyAlignment="1">
      <alignment horizontal="center" vertical="center" wrapText="1"/>
    </xf>
    <xf numFmtId="164" fontId="277" fillId="0" borderId="2" xfId="0" applyNumberFormat="1" applyFont="1" applyBorder="1" applyAlignment="1">
      <alignment horizontal="center" vertical="center" wrapText="1"/>
    </xf>
    <xf numFmtId="165" fontId="278" fillId="0" borderId="2" xfId="0" applyNumberFormat="1" applyFont="1" applyBorder="1" applyAlignment="1">
      <alignment horizontal="center" vertical="center" wrapText="1"/>
    </xf>
    <xf numFmtId="164" fontId="279" fillId="0" borderId="2" xfId="0" applyNumberFormat="1" applyFont="1" applyBorder="1" applyAlignment="1">
      <alignment horizontal="center" vertical="center" wrapText="1"/>
    </xf>
    <xf numFmtId="0" fontId="282" fillId="0" borderId="2" xfId="0" applyFont="1" applyBorder="1" applyAlignment="1">
      <alignment horizontal="center" vertical="center" wrapText="1"/>
    </xf>
    <xf numFmtId="0" fontId="282" fillId="0" borderId="2" xfId="0" applyFont="1" applyBorder="1" applyAlignment="1">
      <alignment horizontal="left" vertical="center" wrapText="1"/>
    </xf>
    <xf numFmtId="4" fontId="283" fillId="0" borderId="2" xfId="0" applyNumberFormat="1" applyFont="1" applyBorder="1" applyAlignment="1">
      <alignment horizontal="center" vertical="center" wrapText="1"/>
    </xf>
    <xf numFmtId="164" fontId="284" fillId="0" borderId="2" xfId="0" applyNumberFormat="1" applyFont="1" applyBorder="1" applyAlignment="1">
      <alignment horizontal="center" vertical="center" wrapText="1"/>
    </xf>
    <xf numFmtId="165" fontId="285" fillId="0" borderId="2" xfId="0" applyNumberFormat="1" applyFont="1" applyBorder="1" applyAlignment="1">
      <alignment horizontal="center" vertical="center" wrapText="1"/>
    </xf>
    <xf numFmtId="164" fontId="286" fillId="0" borderId="2" xfId="0" applyNumberFormat="1" applyFont="1" applyBorder="1" applyAlignment="1">
      <alignment horizontal="center" vertical="center" wrapText="1"/>
    </xf>
    <xf numFmtId="0" fontId="289" fillId="0" borderId="2" xfId="0" applyFont="1" applyBorder="1" applyAlignment="1">
      <alignment horizontal="center" vertical="center" wrapText="1"/>
    </xf>
    <xf numFmtId="0" fontId="289" fillId="0" borderId="2" xfId="0" applyFont="1" applyBorder="1" applyAlignment="1">
      <alignment horizontal="left" vertical="center" wrapText="1"/>
    </xf>
    <xf numFmtId="4" fontId="290" fillId="0" borderId="2" xfId="0" applyNumberFormat="1" applyFont="1" applyBorder="1" applyAlignment="1">
      <alignment horizontal="center" vertical="center" wrapText="1"/>
    </xf>
    <xf numFmtId="164" fontId="291" fillId="0" borderId="2" xfId="0" applyNumberFormat="1" applyFont="1" applyBorder="1" applyAlignment="1">
      <alignment horizontal="center" vertical="center" wrapText="1"/>
    </xf>
    <xf numFmtId="165" fontId="292" fillId="0" borderId="2" xfId="0" applyNumberFormat="1" applyFont="1" applyBorder="1" applyAlignment="1">
      <alignment horizontal="center" vertical="center" wrapText="1"/>
    </xf>
    <xf numFmtId="164" fontId="293" fillId="0" borderId="2" xfId="0" applyNumberFormat="1" applyFont="1" applyBorder="1" applyAlignment="1">
      <alignment horizontal="center" vertical="center" wrapText="1"/>
    </xf>
    <xf numFmtId="0" fontId="296" fillId="0" borderId="2" xfId="0" applyFont="1" applyBorder="1" applyAlignment="1">
      <alignment horizontal="center" vertical="center" wrapText="1"/>
    </xf>
    <xf numFmtId="0" fontId="296" fillId="0" borderId="2" xfId="0" applyFont="1" applyBorder="1" applyAlignment="1">
      <alignment horizontal="left" vertical="center" wrapText="1"/>
    </xf>
    <xf numFmtId="4" fontId="297" fillId="0" borderId="2" xfId="0" applyNumberFormat="1" applyFont="1" applyBorder="1" applyAlignment="1">
      <alignment horizontal="center" vertical="center" wrapText="1"/>
    </xf>
    <xf numFmtId="164" fontId="298" fillId="0" borderId="2" xfId="0" applyNumberFormat="1" applyFont="1" applyBorder="1" applyAlignment="1">
      <alignment horizontal="center" vertical="center" wrapText="1"/>
    </xf>
    <xf numFmtId="165" fontId="299" fillId="0" borderId="2" xfId="0" applyNumberFormat="1" applyFont="1" applyBorder="1" applyAlignment="1">
      <alignment horizontal="center" vertical="center" wrapText="1"/>
    </xf>
    <xf numFmtId="164" fontId="300" fillId="0" borderId="2" xfId="0" applyNumberFormat="1" applyFont="1" applyBorder="1" applyAlignment="1">
      <alignment horizontal="center" vertical="center" wrapText="1"/>
    </xf>
    <xf numFmtId="0" fontId="303" fillId="0" borderId="2" xfId="0" applyFont="1" applyBorder="1" applyAlignment="1">
      <alignment horizontal="center" vertical="center" wrapText="1"/>
    </xf>
    <xf numFmtId="0" fontId="303" fillId="0" borderId="2" xfId="0" applyFont="1" applyBorder="1" applyAlignment="1">
      <alignment horizontal="left" vertical="center" wrapText="1"/>
    </xf>
    <xf numFmtId="4" fontId="304" fillId="0" borderId="2" xfId="0" applyNumberFormat="1" applyFont="1" applyBorder="1" applyAlignment="1">
      <alignment horizontal="center" vertical="center" wrapText="1"/>
    </xf>
    <xf numFmtId="164" fontId="305" fillId="0" borderId="2" xfId="0" applyNumberFormat="1" applyFont="1" applyBorder="1" applyAlignment="1">
      <alignment horizontal="center" vertical="center" wrapText="1"/>
    </xf>
    <xf numFmtId="165" fontId="306" fillId="0" borderId="2" xfId="0" applyNumberFormat="1" applyFont="1" applyBorder="1" applyAlignment="1">
      <alignment horizontal="center" vertical="center" wrapText="1"/>
    </xf>
    <xf numFmtId="164" fontId="307" fillId="0" borderId="2" xfId="0" applyNumberFormat="1" applyFont="1" applyBorder="1" applyAlignment="1">
      <alignment horizontal="center" vertical="center" wrapText="1"/>
    </xf>
    <xf numFmtId="0" fontId="310" fillId="0" borderId="2" xfId="0" applyFont="1" applyBorder="1" applyAlignment="1">
      <alignment horizontal="center" vertical="center" wrapText="1"/>
    </xf>
    <xf numFmtId="0" fontId="310" fillId="0" borderId="2" xfId="0" applyFont="1" applyBorder="1" applyAlignment="1">
      <alignment horizontal="left" vertical="center" wrapText="1"/>
    </xf>
    <xf numFmtId="4" fontId="311" fillId="0" borderId="2" xfId="0" applyNumberFormat="1" applyFont="1" applyBorder="1" applyAlignment="1">
      <alignment horizontal="center" vertical="center" wrapText="1"/>
    </xf>
    <xf numFmtId="164" fontId="312" fillId="0" borderId="2" xfId="0" applyNumberFormat="1" applyFont="1" applyBorder="1" applyAlignment="1">
      <alignment horizontal="center" vertical="center" wrapText="1"/>
    </xf>
    <xf numFmtId="165" fontId="313" fillId="0" borderId="2" xfId="0" applyNumberFormat="1" applyFont="1" applyBorder="1" applyAlignment="1">
      <alignment horizontal="center" vertical="center" wrapText="1"/>
    </xf>
    <xf numFmtId="164" fontId="314" fillId="0" borderId="2" xfId="0" applyNumberFormat="1" applyFont="1" applyBorder="1" applyAlignment="1">
      <alignment horizontal="center" vertical="center" wrapText="1"/>
    </xf>
    <xf numFmtId="0" fontId="317" fillId="0" borderId="2" xfId="0" applyFont="1" applyBorder="1" applyAlignment="1">
      <alignment horizontal="center" vertical="center" wrapText="1"/>
    </xf>
    <xf numFmtId="0" fontId="317" fillId="0" borderId="2" xfId="0" applyFont="1" applyBorder="1" applyAlignment="1">
      <alignment horizontal="left" vertical="center" wrapText="1"/>
    </xf>
    <xf numFmtId="4" fontId="318" fillId="0" borderId="2" xfId="0" applyNumberFormat="1" applyFont="1" applyBorder="1" applyAlignment="1">
      <alignment horizontal="center" vertical="center" wrapText="1"/>
    </xf>
    <xf numFmtId="164" fontId="319" fillId="0" borderId="2" xfId="0" applyNumberFormat="1" applyFont="1" applyBorder="1" applyAlignment="1">
      <alignment horizontal="center" vertical="center" wrapText="1"/>
    </xf>
    <xf numFmtId="165" fontId="320" fillId="0" borderId="2" xfId="0" applyNumberFormat="1" applyFont="1" applyBorder="1" applyAlignment="1">
      <alignment horizontal="center" vertical="center" wrapText="1"/>
    </xf>
    <xf numFmtId="164" fontId="321" fillId="0" borderId="2" xfId="0" applyNumberFormat="1" applyFont="1" applyBorder="1" applyAlignment="1">
      <alignment horizontal="center" vertical="center" wrapText="1"/>
    </xf>
    <xf numFmtId="0" fontId="324" fillId="0" borderId="2" xfId="0" applyFont="1" applyBorder="1" applyAlignment="1">
      <alignment horizontal="center" vertical="center" wrapText="1"/>
    </xf>
    <xf numFmtId="0" fontId="324" fillId="0" borderId="2" xfId="0" applyFont="1" applyBorder="1" applyAlignment="1">
      <alignment horizontal="left" vertical="center" wrapText="1"/>
    </xf>
    <xf numFmtId="4" fontId="325" fillId="0" borderId="2" xfId="0" applyNumberFormat="1" applyFont="1" applyBorder="1" applyAlignment="1">
      <alignment horizontal="center" vertical="center" wrapText="1"/>
    </xf>
    <xf numFmtId="164" fontId="326" fillId="0" borderId="2" xfId="0" applyNumberFormat="1" applyFont="1" applyBorder="1" applyAlignment="1">
      <alignment horizontal="center" vertical="center" wrapText="1"/>
    </xf>
    <xf numFmtId="165" fontId="327" fillId="0" borderId="2" xfId="0" applyNumberFormat="1" applyFont="1" applyBorder="1" applyAlignment="1">
      <alignment horizontal="center" vertical="center" wrapText="1"/>
    </xf>
    <xf numFmtId="164" fontId="328" fillId="0" borderId="2" xfId="0" applyNumberFormat="1" applyFont="1" applyBorder="1" applyAlignment="1">
      <alignment horizontal="center" vertical="center" wrapText="1"/>
    </xf>
    <xf numFmtId="0" fontId="331" fillId="3" borderId="2" xfId="0" applyNumberFormat="1" applyFont="1" applyFill="1" applyBorder="1" applyAlignment="1">
      <alignment horizontal="center" vertical="center" wrapText="1"/>
    </xf>
    <xf numFmtId="0" fontId="331" fillId="3" borderId="2" xfId="0" applyNumberFormat="1" applyFont="1" applyFill="1" applyBorder="1" applyAlignment="1">
      <alignment horizontal="left" vertical="center" wrapText="1"/>
    </xf>
    <xf numFmtId="0" fontId="332" fillId="0" borderId="2" xfId="0" applyFont="1" applyBorder="1" applyAlignment="1">
      <alignment horizontal="center" vertical="center" wrapText="1"/>
    </xf>
    <xf numFmtId="0" fontId="332" fillId="0" borderId="2" xfId="0" applyFont="1" applyBorder="1" applyAlignment="1">
      <alignment horizontal="left" vertical="center" wrapText="1"/>
    </xf>
    <xf numFmtId="4" fontId="333" fillId="0" borderId="2" xfId="0" applyNumberFormat="1" applyFont="1" applyBorder="1" applyAlignment="1">
      <alignment horizontal="center" vertical="center" wrapText="1"/>
    </xf>
    <xf numFmtId="164" fontId="334" fillId="0" borderId="2" xfId="0" applyNumberFormat="1" applyFont="1" applyBorder="1" applyAlignment="1">
      <alignment horizontal="center" vertical="center" wrapText="1"/>
    </xf>
    <xf numFmtId="165" fontId="335" fillId="0" borderId="2" xfId="0" applyNumberFormat="1" applyFont="1" applyBorder="1" applyAlignment="1">
      <alignment horizontal="center" vertical="center" wrapText="1"/>
    </xf>
    <xf numFmtId="164" fontId="336" fillId="0" borderId="2" xfId="0" applyNumberFormat="1" applyFont="1" applyBorder="1" applyAlignment="1">
      <alignment horizontal="center" vertical="center" wrapText="1"/>
    </xf>
    <xf numFmtId="0" fontId="339" fillId="0" borderId="2" xfId="0" applyFont="1" applyBorder="1" applyAlignment="1">
      <alignment horizontal="center" vertical="center" wrapText="1"/>
    </xf>
    <xf numFmtId="0" fontId="339" fillId="0" borderId="2" xfId="0" applyFont="1" applyBorder="1" applyAlignment="1">
      <alignment horizontal="left" vertical="center" wrapText="1"/>
    </xf>
    <xf numFmtId="4" fontId="340" fillId="0" borderId="2" xfId="0" applyNumberFormat="1" applyFont="1" applyBorder="1" applyAlignment="1">
      <alignment horizontal="center" vertical="center" wrapText="1"/>
    </xf>
    <xf numFmtId="164" fontId="341" fillId="0" borderId="2" xfId="0" applyNumberFormat="1" applyFont="1" applyBorder="1" applyAlignment="1">
      <alignment horizontal="center" vertical="center" wrapText="1"/>
    </xf>
    <xf numFmtId="165" fontId="342" fillId="0" borderId="2" xfId="0" applyNumberFormat="1" applyFont="1" applyBorder="1" applyAlignment="1">
      <alignment horizontal="center" vertical="center" wrapText="1"/>
    </xf>
    <xf numFmtId="164" fontId="343" fillId="0" borderId="2" xfId="0" applyNumberFormat="1" applyFont="1" applyBorder="1" applyAlignment="1">
      <alignment horizontal="center" vertical="center" wrapText="1"/>
    </xf>
    <xf numFmtId="0" fontId="346" fillId="0" borderId="2" xfId="0" applyFont="1" applyBorder="1" applyAlignment="1">
      <alignment horizontal="center" vertical="center" wrapText="1"/>
    </xf>
    <xf numFmtId="0" fontId="346" fillId="0" borderId="2" xfId="0" applyFont="1" applyBorder="1" applyAlignment="1">
      <alignment horizontal="left" vertical="center" wrapText="1"/>
    </xf>
    <xf numFmtId="4" fontId="347" fillId="0" borderId="2" xfId="0" applyNumberFormat="1" applyFont="1" applyBorder="1" applyAlignment="1">
      <alignment horizontal="center" vertical="center" wrapText="1"/>
    </xf>
    <xf numFmtId="164" fontId="348" fillId="0" borderId="2" xfId="0" applyNumberFormat="1" applyFont="1" applyBorder="1" applyAlignment="1">
      <alignment horizontal="center" vertical="center" wrapText="1"/>
    </xf>
    <xf numFmtId="165" fontId="349" fillId="0" borderId="2" xfId="0" applyNumberFormat="1" applyFont="1" applyBorder="1" applyAlignment="1">
      <alignment horizontal="center" vertical="center" wrapText="1"/>
    </xf>
    <xf numFmtId="164" fontId="350" fillId="0" borderId="2" xfId="0" applyNumberFormat="1" applyFont="1" applyBorder="1" applyAlignment="1">
      <alignment horizontal="center" vertical="center" wrapText="1"/>
    </xf>
    <xf numFmtId="0" fontId="353" fillId="0" borderId="2" xfId="0" applyFont="1" applyBorder="1" applyAlignment="1">
      <alignment horizontal="center" vertical="center" wrapText="1"/>
    </xf>
    <xf numFmtId="0" fontId="353" fillId="0" borderId="2" xfId="0" applyFont="1" applyBorder="1" applyAlignment="1">
      <alignment horizontal="left" vertical="center" wrapText="1"/>
    </xf>
    <xf numFmtId="4" fontId="354" fillId="0" borderId="2" xfId="0" applyNumberFormat="1" applyFont="1" applyBorder="1" applyAlignment="1">
      <alignment horizontal="center" vertical="center" wrapText="1"/>
    </xf>
    <xf numFmtId="164" fontId="355" fillId="0" borderId="2" xfId="0" applyNumberFormat="1" applyFont="1" applyBorder="1" applyAlignment="1">
      <alignment horizontal="center" vertical="center" wrapText="1"/>
    </xf>
    <xf numFmtId="165" fontId="356" fillId="0" borderId="2" xfId="0" applyNumberFormat="1" applyFont="1" applyBorder="1" applyAlignment="1">
      <alignment horizontal="center" vertical="center" wrapText="1"/>
    </xf>
    <xf numFmtId="164" fontId="357" fillId="0" borderId="2" xfId="0" applyNumberFormat="1" applyFont="1" applyBorder="1" applyAlignment="1">
      <alignment horizontal="center" vertical="center" wrapText="1"/>
    </xf>
    <xf numFmtId="0" fontId="360" fillId="0" borderId="2" xfId="0" applyFont="1" applyBorder="1" applyAlignment="1">
      <alignment horizontal="center" vertical="center" wrapText="1"/>
    </xf>
    <xf numFmtId="0" fontId="360" fillId="0" borderId="2" xfId="0" applyFont="1" applyBorder="1" applyAlignment="1">
      <alignment horizontal="left" vertical="center" wrapText="1"/>
    </xf>
    <xf numFmtId="4" fontId="361" fillId="0" borderId="2" xfId="0" applyNumberFormat="1" applyFont="1" applyBorder="1" applyAlignment="1">
      <alignment horizontal="center" vertical="center" wrapText="1"/>
    </xf>
    <xf numFmtId="164" fontId="362" fillId="0" borderId="2" xfId="0" applyNumberFormat="1" applyFont="1" applyBorder="1" applyAlignment="1">
      <alignment horizontal="center" vertical="center" wrapText="1"/>
    </xf>
    <xf numFmtId="165" fontId="363" fillId="0" borderId="2" xfId="0" applyNumberFormat="1" applyFont="1" applyBorder="1" applyAlignment="1">
      <alignment horizontal="center" vertical="center" wrapText="1"/>
    </xf>
    <xf numFmtId="164" fontId="364" fillId="0" borderId="2" xfId="0" applyNumberFormat="1" applyFont="1" applyBorder="1" applyAlignment="1">
      <alignment horizontal="center" vertical="center" wrapText="1"/>
    </xf>
    <xf numFmtId="0" fontId="367" fillId="0" borderId="2" xfId="0" applyFont="1" applyBorder="1" applyAlignment="1">
      <alignment horizontal="center" vertical="center" wrapText="1"/>
    </xf>
    <xf numFmtId="0" fontId="367" fillId="0" borderId="2" xfId="0" applyFont="1" applyBorder="1" applyAlignment="1">
      <alignment horizontal="left" vertical="center" wrapText="1"/>
    </xf>
    <xf numFmtId="4" fontId="368" fillId="0" borderId="2" xfId="0" applyNumberFormat="1" applyFont="1" applyBorder="1" applyAlignment="1">
      <alignment horizontal="center" vertical="center" wrapText="1"/>
    </xf>
    <xf numFmtId="164" fontId="369" fillId="0" borderId="2" xfId="0" applyNumberFormat="1" applyFont="1" applyBorder="1" applyAlignment="1">
      <alignment horizontal="center" vertical="center" wrapText="1"/>
    </xf>
    <xf numFmtId="165" fontId="370" fillId="0" borderId="2" xfId="0" applyNumberFormat="1" applyFont="1" applyBorder="1" applyAlignment="1">
      <alignment horizontal="center" vertical="center" wrapText="1"/>
    </xf>
    <xf numFmtId="164" fontId="371" fillId="0" borderId="2" xfId="0" applyNumberFormat="1" applyFont="1" applyBorder="1" applyAlignment="1">
      <alignment horizontal="center" vertical="center" wrapText="1"/>
    </xf>
    <xf numFmtId="0" fontId="374" fillId="3" borderId="2" xfId="0" applyNumberFormat="1" applyFont="1" applyFill="1" applyBorder="1" applyAlignment="1">
      <alignment horizontal="center" vertical="center" wrapText="1"/>
    </xf>
    <xf numFmtId="0" fontId="374" fillId="3" borderId="2" xfId="0" applyNumberFormat="1" applyFont="1" applyFill="1" applyBorder="1" applyAlignment="1">
      <alignment horizontal="left" vertical="center" wrapText="1"/>
    </xf>
    <xf numFmtId="0" fontId="375" fillId="0" borderId="2" xfId="0" applyFont="1" applyBorder="1" applyAlignment="1">
      <alignment horizontal="center" vertical="center" wrapText="1"/>
    </xf>
    <xf numFmtId="0" fontId="375" fillId="0" borderId="2" xfId="0" applyFont="1" applyBorder="1" applyAlignment="1">
      <alignment horizontal="left" vertical="center" wrapText="1"/>
    </xf>
    <xf numFmtId="4" fontId="376" fillId="0" borderId="2" xfId="0" applyNumberFormat="1" applyFont="1" applyBorder="1" applyAlignment="1">
      <alignment horizontal="center" vertical="center" wrapText="1"/>
    </xf>
    <xf numFmtId="164" fontId="377" fillId="0" borderId="2" xfId="0" applyNumberFormat="1" applyFont="1" applyBorder="1" applyAlignment="1">
      <alignment horizontal="center" vertical="center" wrapText="1"/>
    </xf>
    <xf numFmtId="165" fontId="378" fillId="0" borderId="2" xfId="0" applyNumberFormat="1" applyFont="1" applyBorder="1" applyAlignment="1">
      <alignment horizontal="center" vertical="center" wrapText="1"/>
    </xf>
    <xf numFmtId="164" fontId="379" fillId="0" borderId="2" xfId="0" applyNumberFormat="1" applyFont="1" applyBorder="1" applyAlignment="1">
      <alignment horizontal="center" vertical="center" wrapText="1"/>
    </xf>
    <xf numFmtId="0" fontId="382" fillId="0" borderId="2" xfId="0" applyFont="1" applyBorder="1" applyAlignment="1">
      <alignment horizontal="center" vertical="center" wrapText="1"/>
    </xf>
    <xf numFmtId="0" fontId="382" fillId="0" borderId="2" xfId="0" applyFont="1" applyBorder="1" applyAlignment="1">
      <alignment horizontal="left" vertical="center" wrapText="1"/>
    </xf>
    <xf numFmtId="4" fontId="383" fillId="0" borderId="2" xfId="0" applyNumberFormat="1" applyFont="1" applyBorder="1" applyAlignment="1">
      <alignment horizontal="center" vertical="center" wrapText="1"/>
    </xf>
    <xf numFmtId="164" fontId="384" fillId="0" borderId="2" xfId="0" applyNumberFormat="1" applyFont="1" applyBorder="1" applyAlignment="1">
      <alignment horizontal="center" vertical="center" wrapText="1"/>
    </xf>
    <xf numFmtId="165" fontId="385" fillId="0" borderId="2" xfId="0" applyNumberFormat="1" applyFont="1" applyBorder="1" applyAlignment="1">
      <alignment horizontal="center" vertical="center" wrapText="1"/>
    </xf>
    <xf numFmtId="164" fontId="386" fillId="0" borderId="2" xfId="0" applyNumberFormat="1" applyFont="1" applyBorder="1" applyAlignment="1">
      <alignment horizontal="center" vertical="center" wrapText="1"/>
    </xf>
    <xf numFmtId="0" fontId="389" fillId="0" borderId="2" xfId="0" applyFont="1" applyBorder="1" applyAlignment="1">
      <alignment horizontal="center" vertical="center" wrapText="1"/>
    </xf>
    <xf numFmtId="0" fontId="389" fillId="0" borderId="2" xfId="0" applyFont="1" applyBorder="1" applyAlignment="1">
      <alignment horizontal="left" vertical="center" wrapText="1"/>
    </xf>
    <xf numFmtId="4" fontId="390" fillId="0" borderId="2" xfId="0" applyNumberFormat="1" applyFont="1" applyBorder="1" applyAlignment="1">
      <alignment horizontal="center" vertical="center" wrapText="1"/>
    </xf>
    <xf numFmtId="164" fontId="391" fillId="0" borderId="2" xfId="0" applyNumberFormat="1" applyFont="1" applyBorder="1" applyAlignment="1">
      <alignment horizontal="center" vertical="center" wrapText="1"/>
    </xf>
    <xf numFmtId="165" fontId="392" fillId="0" borderId="2" xfId="0" applyNumberFormat="1" applyFont="1" applyBorder="1" applyAlignment="1">
      <alignment horizontal="center" vertical="center" wrapText="1"/>
    </xf>
    <xf numFmtId="164" fontId="393" fillId="0" borderId="2" xfId="0" applyNumberFormat="1" applyFont="1" applyBorder="1" applyAlignment="1">
      <alignment horizontal="center" vertical="center" wrapText="1"/>
    </xf>
    <xf numFmtId="0" fontId="396" fillId="0" borderId="2" xfId="0" applyFont="1" applyBorder="1" applyAlignment="1">
      <alignment horizontal="center" vertical="center" wrapText="1"/>
    </xf>
    <xf numFmtId="0" fontId="396" fillId="0" borderId="2" xfId="0" applyFont="1" applyBorder="1" applyAlignment="1">
      <alignment horizontal="left" vertical="center" wrapText="1"/>
    </xf>
    <xf numFmtId="4" fontId="397" fillId="0" borderId="2" xfId="0" applyNumberFormat="1" applyFont="1" applyBorder="1" applyAlignment="1">
      <alignment horizontal="center" vertical="center" wrapText="1"/>
    </xf>
    <xf numFmtId="164" fontId="398" fillId="0" borderId="2" xfId="0" applyNumberFormat="1" applyFont="1" applyBorder="1" applyAlignment="1">
      <alignment horizontal="center" vertical="center" wrapText="1"/>
    </xf>
    <xf numFmtId="165" fontId="399" fillId="0" borderId="2" xfId="0" applyNumberFormat="1" applyFont="1" applyBorder="1" applyAlignment="1">
      <alignment horizontal="center" vertical="center" wrapText="1"/>
    </xf>
    <xf numFmtId="164" fontId="400" fillId="0" borderId="2" xfId="0" applyNumberFormat="1" applyFont="1" applyBorder="1" applyAlignment="1">
      <alignment horizontal="center" vertical="center" wrapText="1"/>
    </xf>
    <xf numFmtId="0" fontId="403" fillId="0" borderId="2" xfId="0" applyFont="1" applyBorder="1" applyAlignment="1">
      <alignment horizontal="center" vertical="center" wrapText="1"/>
    </xf>
    <xf numFmtId="0" fontId="403" fillId="0" borderId="2" xfId="0" applyFont="1" applyBorder="1" applyAlignment="1">
      <alignment horizontal="left" vertical="center" wrapText="1"/>
    </xf>
    <xf numFmtId="4" fontId="404" fillId="0" borderId="2" xfId="0" applyNumberFormat="1" applyFont="1" applyBorder="1" applyAlignment="1">
      <alignment horizontal="center" vertical="center" wrapText="1"/>
    </xf>
    <xf numFmtId="164" fontId="405" fillId="0" borderId="2" xfId="0" applyNumberFormat="1" applyFont="1" applyBorder="1" applyAlignment="1">
      <alignment horizontal="center" vertical="center" wrapText="1"/>
    </xf>
    <xf numFmtId="165" fontId="406" fillId="0" borderId="2" xfId="0" applyNumberFormat="1" applyFont="1" applyBorder="1" applyAlignment="1">
      <alignment horizontal="center" vertical="center" wrapText="1"/>
    </xf>
    <xf numFmtId="164" fontId="407" fillId="0" borderId="2" xfId="0" applyNumberFormat="1" applyFont="1" applyBorder="1" applyAlignment="1">
      <alignment horizontal="center" vertical="center" wrapText="1"/>
    </xf>
    <xf numFmtId="0" fontId="410" fillId="0" borderId="2" xfId="0" applyFont="1" applyBorder="1" applyAlignment="1">
      <alignment horizontal="center" vertical="center" wrapText="1"/>
    </xf>
    <xf numFmtId="0" fontId="410" fillId="0" borderId="2" xfId="0" applyFont="1" applyBorder="1" applyAlignment="1">
      <alignment horizontal="left" vertical="center" wrapText="1"/>
    </xf>
    <xf numFmtId="4" fontId="411" fillId="0" borderId="2" xfId="0" applyNumberFormat="1" applyFont="1" applyBorder="1" applyAlignment="1">
      <alignment horizontal="center" vertical="center" wrapText="1"/>
    </xf>
    <xf numFmtId="164" fontId="412" fillId="0" borderId="2" xfId="0" applyNumberFormat="1" applyFont="1" applyBorder="1" applyAlignment="1">
      <alignment horizontal="center" vertical="center" wrapText="1"/>
    </xf>
    <xf numFmtId="165" fontId="413" fillId="0" borderId="2" xfId="0" applyNumberFormat="1" applyFont="1" applyBorder="1" applyAlignment="1">
      <alignment horizontal="center" vertical="center" wrapText="1"/>
    </xf>
    <xf numFmtId="164" fontId="414" fillId="0" borderId="2" xfId="0" applyNumberFormat="1" applyFont="1" applyBorder="1" applyAlignment="1">
      <alignment horizontal="center" vertical="center" wrapText="1"/>
    </xf>
    <xf numFmtId="0" fontId="417" fillId="0" borderId="2" xfId="0" applyFont="1" applyBorder="1" applyAlignment="1">
      <alignment horizontal="center" vertical="center" wrapText="1"/>
    </xf>
    <xf numFmtId="0" fontId="417" fillId="0" borderId="2" xfId="0" applyFont="1" applyBorder="1" applyAlignment="1">
      <alignment horizontal="left" vertical="center" wrapText="1"/>
    </xf>
    <xf numFmtId="4" fontId="418" fillId="0" borderId="2" xfId="0" applyNumberFormat="1" applyFont="1" applyBorder="1" applyAlignment="1">
      <alignment horizontal="center" vertical="center" wrapText="1"/>
    </xf>
    <xf numFmtId="164" fontId="419" fillId="0" borderId="2" xfId="0" applyNumberFormat="1" applyFont="1" applyBorder="1" applyAlignment="1">
      <alignment horizontal="center" vertical="center" wrapText="1"/>
    </xf>
    <xf numFmtId="165" fontId="420" fillId="0" borderId="2" xfId="0" applyNumberFormat="1" applyFont="1" applyBorder="1" applyAlignment="1">
      <alignment horizontal="center" vertical="center" wrapText="1"/>
    </xf>
    <xf numFmtId="164" fontId="421" fillId="0" borderId="2" xfId="0" applyNumberFormat="1" applyFont="1" applyBorder="1" applyAlignment="1">
      <alignment horizontal="center" vertical="center" wrapText="1"/>
    </xf>
    <xf numFmtId="0" fontId="424" fillId="3" borderId="2" xfId="0" applyNumberFormat="1" applyFont="1" applyFill="1" applyBorder="1" applyAlignment="1">
      <alignment horizontal="center" vertical="center" wrapText="1"/>
    </xf>
    <xf numFmtId="0" fontId="424" fillId="3" borderId="2" xfId="0" applyNumberFormat="1" applyFont="1" applyFill="1" applyBorder="1" applyAlignment="1">
      <alignment horizontal="left" vertical="center" wrapText="1"/>
    </xf>
    <xf numFmtId="0" fontId="425" fillId="0" borderId="2" xfId="0" applyFont="1" applyBorder="1" applyAlignment="1">
      <alignment horizontal="center" vertical="center" wrapText="1"/>
    </xf>
    <xf numFmtId="0" fontId="425" fillId="0" borderId="2" xfId="0" applyFont="1" applyBorder="1" applyAlignment="1">
      <alignment horizontal="left" vertical="center" wrapText="1"/>
    </xf>
    <xf numFmtId="4" fontId="426" fillId="0" borderId="2" xfId="0" applyNumberFormat="1" applyFont="1" applyBorder="1" applyAlignment="1">
      <alignment horizontal="center" vertical="center" wrapText="1"/>
    </xf>
    <xf numFmtId="164" fontId="427" fillId="0" borderId="2" xfId="0" applyNumberFormat="1" applyFont="1" applyBorder="1" applyAlignment="1">
      <alignment horizontal="center" vertical="center" wrapText="1"/>
    </xf>
    <xf numFmtId="165" fontId="428" fillId="0" borderId="2" xfId="0" applyNumberFormat="1" applyFont="1" applyBorder="1" applyAlignment="1">
      <alignment horizontal="center" vertical="center" wrapText="1"/>
    </xf>
    <xf numFmtId="164" fontId="429" fillId="0" borderId="2" xfId="0" applyNumberFormat="1" applyFont="1" applyBorder="1" applyAlignment="1">
      <alignment horizontal="center" vertical="center" wrapText="1"/>
    </xf>
    <xf numFmtId="0" fontId="432" fillId="0" borderId="2" xfId="0" applyFont="1" applyBorder="1" applyAlignment="1">
      <alignment horizontal="center" vertical="center" wrapText="1"/>
    </xf>
    <xf numFmtId="0" fontId="432" fillId="0" borderId="2" xfId="0" applyFont="1" applyBorder="1" applyAlignment="1">
      <alignment horizontal="left" vertical="center" wrapText="1"/>
    </xf>
    <xf numFmtId="4" fontId="433" fillId="0" borderId="2" xfId="0" applyNumberFormat="1" applyFont="1" applyBorder="1" applyAlignment="1">
      <alignment horizontal="center" vertical="center" wrapText="1"/>
    </xf>
    <xf numFmtId="164" fontId="434" fillId="0" borderId="2" xfId="0" applyNumberFormat="1" applyFont="1" applyBorder="1" applyAlignment="1">
      <alignment horizontal="center" vertical="center" wrapText="1"/>
    </xf>
    <xf numFmtId="165" fontId="435" fillId="0" borderId="2" xfId="0" applyNumberFormat="1" applyFont="1" applyBorder="1" applyAlignment="1">
      <alignment horizontal="center" vertical="center" wrapText="1"/>
    </xf>
    <xf numFmtId="164" fontId="436" fillId="0" borderId="2" xfId="0" applyNumberFormat="1" applyFont="1" applyBorder="1" applyAlignment="1">
      <alignment horizontal="center" vertical="center" wrapText="1"/>
    </xf>
    <xf numFmtId="0" fontId="439" fillId="0" borderId="2" xfId="0" applyFont="1" applyBorder="1" applyAlignment="1">
      <alignment horizontal="center" vertical="center" wrapText="1"/>
    </xf>
    <xf numFmtId="0" fontId="439" fillId="0" borderId="2" xfId="0" applyFont="1" applyBorder="1" applyAlignment="1">
      <alignment horizontal="left" vertical="center" wrapText="1"/>
    </xf>
    <xf numFmtId="4" fontId="440" fillId="0" borderId="2" xfId="0" applyNumberFormat="1" applyFont="1" applyBorder="1" applyAlignment="1">
      <alignment horizontal="center" vertical="center" wrapText="1"/>
    </xf>
    <xf numFmtId="164" fontId="441" fillId="0" borderId="2" xfId="0" applyNumberFormat="1" applyFont="1" applyBorder="1" applyAlignment="1">
      <alignment horizontal="center" vertical="center" wrapText="1"/>
    </xf>
    <xf numFmtId="165" fontId="442" fillId="0" borderId="2" xfId="0" applyNumberFormat="1" applyFont="1" applyBorder="1" applyAlignment="1">
      <alignment horizontal="center" vertical="center" wrapText="1"/>
    </xf>
    <xf numFmtId="164" fontId="443" fillId="0" borderId="2" xfId="0" applyNumberFormat="1" applyFont="1" applyBorder="1" applyAlignment="1">
      <alignment horizontal="center" vertical="center" wrapText="1"/>
    </xf>
    <xf numFmtId="0" fontId="446" fillId="0" borderId="2" xfId="0" applyFont="1" applyBorder="1" applyAlignment="1">
      <alignment horizontal="center" vertical="center" wrapText="1"/>
    </xf>
    <xf numFmtId="0" fontId="446" fillId="0" borderId="2" xfId="0" applyFont="1" applyBorder="1" applyAlignment="1">
      <alignment horizontal="left" vertical="center" wrapText="1"/>
    </xf>
    <xf numFmtId="4" fontId="447" fillId="0" borderId="2" xfId="0" applyNumberFormat="1" applyFont="1" applyBorder="1" applyAlignment="1">
      <alignment horizontal="center" vertical="center" wrapText="1"/>
    </xf>
    <xf numFmtId="164" fontId="448" fillId="0" borderId="2" xfId="0" applyNumberFormat="1" applyFont="1" applyBorder="1" applyAlignment="1">
      <alignment horizontal="center" vertical="center" wrapText="1"/>
    </xf>
    <xf numFmtId="165" fontId="449" fillId="0" borderId="2" xfId="0" applyNumberFormat="1" applyFont="1" applyBorder="1" applyAlignment="1">
      <alignment horizontal="center" vertical="center" wrapText="1"/>
    </xf>
    <xf numFmtId="164" fontId="450" fillId="0" borderId="2" xfId="0" applyNumberFormat="1" applyFont="1" applyBorder="1" applyAlignment="1">
      <alignment horizontal="center" vertical="center" wrapText="1"/>
    </xf>
    <xf numFmtId="0" fontId="453" fillId="0" borderId="2" xfId="0" applyFont="1" applyBorder="1" applyAlignment="1">
      <alignment horizontal="center" vertical="center" wrapText="1"/>
    </xf>
    <xf numFmtId="0" fontId="453" fillId="0" borderId="2" xfId="0" applyFont="1" applyBorder="1" applyAlignment="1">
      <alignment horizontal="left" vertical="center" wrapText="1"/>
    </xf>
    <xf numFmtId="4" fontId="454" fillId="0" borderId="2" xfId="0" applyNumberFormat="1" applyFont="1" applyBorder="1" applyAlignment="1">
      <alignment horizontal="center" vertical="center" wrapText="1"/>
    </xf>
    <xf numFmtId="164" fontId="455" fillId="0" borderId="2" xfId="0" applyNumberFormat="1" applyFont="1" applyBorder="1" applyAlignment="1">
      <alignment horizontal="center" vertical="center" wrapText="1"/>
    </xf>
    <xf numFmtId="165" fontId="456" fillId="0" borderId="2" xfId="0" applyNumberFormat="1" applyFont="1" applyBorder="1" applyAlignment="1">
      <alignment horizontal="center" vertical="center" wrapText="1"/>
    </xf>
    <xf numFmtId="164" fontId="457" fillId="0" borderId="2" xfId="0" applyNumberFormat="1" applyFont="1" applyBorder="1" applyAlignment="1">
      <alignment horizontal="center" vertical="center" wrapText="1"/>
    </xf>
    <xf numFmtId="0" fontId="460" fillId="0" borderId="2" xfId="0" applyFont="1" applyBorder="1" applyAlignment="1">
      <alignment horizontal="center" vertical="center" wrapText="1"/>
    </xf>
    <xf numFmtId="0" fontId="460" fillId="0" borderId="2" xfId="0" applyFont="1" applyBorder="1" applyAlignment="1">
      <alignment horizontal="left" vertical="center" wrapText="1"/>
    </xf>
    <xf numFmtId="4" fontId="461" fillId="0" borderId="2" xfId="0" applyNumberFormat="1" applyFont="1" applyBorder="1" applyAlignment="1">
      <alignment horizontal="center" vertical="center" wrapText="1"/>
    </xf>
    <xf numFmtId="164" fontId="462" fillId="0" borderId="2" xfId="0" applyNumberFormat="1" applyFont="1" applyBorder="1" applyAlignment="1">
      <alignment horizontal="center" vertical="center" wrapText="1"/>
    </xf>
    <xf numFmtId="165" fontId="463" fillId="0" borderId="2" xfId="0" applyNumberFormat="1" applyFont="1" applyBorder="1" applyAlignment="1">
      <alignment horizontal="center" vertical="center" wrapText="1"/>
    </xf>
    <xf numFmtId="164" fontId="464" fillId="0" borderId="2" xfId="0" applyNumberFormat="1" applyFont="1" applyBorder="1" applyAlignment="1">
      <alignment horizontal="center" vertical="center" wrapText="1"/>
    </xf>
    <xf numFmtId="0" fontId="467" fillId="0" borderId="2" xfId="0" applyFont="1" applyBorder="1" applyAlignment="1">
      <alignment horizontal="center" vertical="center" wrapText="1"/>
    </xf>
    <xf numFmtId="0" fontId="467" fillId="0" borderId="2" xfId="0" applyFont="1" applyBorder="1" applyAlignment="1">
      <alignment horizontal="left" vertical="center" wrapText="1"/>
    </xf>
    <xf numFmtId="4" fontId="468" fillId="0" borderId="2" xfId="0" applyNumberFormat="1" applyFont="1" applyBorder="1" applyAlignment="1">
      <alignment horizontal="center" vertical="center" wrapText="1"/>
    </xf>
    <xf numFmtId="164" fontId="469" fillId="0" borderId="2" xfId="0" applyNumberFormat="1" applyFont="1" applyBorder="1" applyAlignment="1">
      <alignment horizontal="center" vertical="center" wrapText="1"/>
    </xf>
    <xf numFmtId="165" fontId="470" fillId="0" borderId="2" xfId="0" applyNumberFormat="1" applyFont="1" applyBorder="1" applyAlignment="1">
      <alignment horizontal="center" vertical="center" wrapText="1"/>
    </xf>
    <xf numFmtId="164" fontId="471" fillId="0" borderId="2" xfId="0" applyNumberFormat="1" applyFont="1" applyBorder="1" applyAlignment="1">
      <alignment horizontal="center" vertical="center" wrapText="1"/>
    </xf>
    <xf numFmtId="0" fontId="474" fillId="3" borderId="2" xfId="0" applyNumberFormat="1" applyFont="1" applyFill="1" applyBorder="1" applyAlignment="1">
      <alignment horizontal="center" vertical="center" wrapText="1"/>
    </xf>
    <xf numFmtId="0" fontId="474" fillId="3" borderId="2" xfId="0" applyNumberFormat="1" applyFont="1" applyFill="1" applyBorder="1" applyAlignment="1">
      <alignment horizontal="left" vertical="center" wrapText="1"/>
    </xf>
    <xf numFmtId="0" fontId="475" fillId="0" borderId="2" xfId="0" applyFont="1" applyBorder="1" applyAlignment="1">
      <alignment horizontal="center" vertical="center" wrapText="1"/>
    </xf>
    <xf numFmtId="0" fontId="475" fillId="0" borderId="2" xfId="0" applyFont="1" applyBorder="1" applyAlignment="1">
      <alignment horizontal="left" vertical="center" wrapText="1"/>
    </xf>
    <xf numFmtId="4" fontId="476" fillId="0" borderId="2" xfId="0" applyNumberFormat="1" applyFont="1" applyBorder="1" applyAlignment="1">
      <alignment horizontal="center" vertical="center" wrapText="1"/>
    </xf>
    <xf numFmtId="164" fontId="477" fillId="0" borderId="2" xfId="0" applyNumberFormat="1" applyFont="1" applyBorder="1" applyAlignment="1">
      <alignment horizontal="center" vertical="center" wrapText="1"/>
    </xf>
    <xf numFmtId="165" fontId="478" fillId="0" borderId="2" xfId="0" applyNumberFormat="1" applyFont="1" applyBorder="1" applyAlignment="1">
      <alignment horizontal="center" vertical="center" wrapText="1"/>
    </xf>
    <xf numFmtId="164" fontId="479" fillId="0" borderId="2" xfId="0" applyNumberFormat="1" applyFont="1" applyBorder="1" applyAlignment="1">
      <alignment horizontal="center" vertical="center" wrapText="1"/>
    </xf>
    <xf numFmtId="0" fontId="482" fillId="0" borderId="2" xfId="0" applyFont="1" applyBorder="1" applyAlignment="1">
      <alignment horizontal="center" vertical="center" wrapText="1"/>
    </xf>
    <xf numFmtId="0" fontId="482" fillId="0" borderId="2" xfId="0" applyFont="1" applyBorder="1" applyAlignment="1">
      <alignment horizontal="left" vertical="center" wrapText="1"/>
    </xf>
    <xf numFmtId="4" fontId="483" fillId="0" borderId="2" xfId="0" applyNumberFormat="1" applyFont="1" applyBorder="1" applyAlignment="1">
      <alignment horizontal="center" vertical="center" wrapText="1"/>
    </xf>
    <xf numFmtId="164" fontId="484" fillId="0" borderId="2" xfId="0" applyNumberFormat="1" applyFont="1" applyBorder="1" applyAlignment="1">
      <alignment horizontal="center" vertical="center" wrapText="1"/>
    </xf>
    <xf numFmtId="165" fontId="485" fillId="0" borderId="2" xfId="0" applyNumberFormat="1" applyFont="1" applyBorder="1" applyAlignment="1">
      <alignment horizontal="center" vertical="center" wrapText="1"/>
    </xf>
    <xf numFmtId="164" fontId="486" fillId="0" borderId="2" xfId="0" applyNumberFormat="1" applyFont="1" applyBorder="1" applyAlignment="1">
      <alignment horizontal="center" vertical="center" wrapText="1"/>
    </xf>
    <xf numFmtId="0" fontId="489" fillId="0" borderId="2" xfId="0" applyFont="1" applyBorder="1" applyAlignment="1">
      <alignment horizontal="center" vertical="center" wrapText="1"/>
    </xf>
    <xf numFmtId="0" fontId="489" fillId="0" borderId="2" xfId="0" applyFont="1" applyBorder="1" applyAlignment="1">
      <alignment horizontal="left" vertical="center" wrapText="1"/>
    </xf>
    <xf numFmtId="4" fontId="490" fillId="0" borderId="2" xfId="0" applyNumberFormat="1" applyFont="1" applyBorder="1" applyAlignment="1">
      <alignment horizontal="center" vertical="center" wrapText="1"/>
    </xf>
    <xf numFmtId="164" fontId="491" fillId="0" borderId="2" xfId="0" applyNumberFormat="1" applyFont="1" applyBorder="1" applyAlignment="1">
      <alignment horizontal="center" vertical="center" wrapText="1"/>
    </xf>
    <xf numFmtId="165" fontId="492" fillId="0" borderId="2" xfId="0" applyNumberFormat="1" applyFont="1" applyBorder="1" applyAlignment="1">
      <alignment horizontal="center" vertical="center" wrapText="1"/>
    </xf>
    <xf numFmtId="164" fontId="493" fillId="0" borderId="2" xfId="0" applyNumberFormat="1" applyFont="1" applyBorder="1" applyAlignment="1">
      <alignment horizontal="center" vertical="center" wrapText="1"/>
    </xf>
    <xf numFmtId="0" fontId="496" fillId="0" borderId="2" xfId="0" applyFont="1" applyBorder="1" applyAlignment="1">
      <alignment horizontal="center" vertical="center" wrapText="1"/>
    </xf>
    <xf numFmtId="0" fontId="496" fillId="0" borderId="2" xfId="0" applyFont="1" applyBorder="1" applyAlignment="1">
      <alignment horizontal="left" vertical="center" wrapText="1"/>
    </xf>
    <xf numFmtId="4" fontId="497" fillId="0" borderId="2" xfId="0" applyNumberFormat="1" applyFont="1" applyBorder="1" applyAlignment="1">
      <alignment horizontal="center" vertical="center" wrapText="1"/>
    </xf>
    <xf numFmtId="164" fontId="498" fillId="0" borderId="2" xfId="0" applyNumberFormat="1" applyFont="1" applyBorder="1" applyAlignment="1">
      <alignment horizontal="center" vertical="center" wrapText="1"/>
    </xf>
    <xf numFmtId="165" fontId="499" fillId="0" borderId="2" xfId="0" applyNumberFormat="1" applyFont="1" applyBorder="1" applyAlignment="1">
      <alignment horizontal="center" vertical="center" wrapText="1"/>
    </xf>
    <xf numFmtId="164" fontId="500" fillId="0" borderId="2" xfId="0" applyNumberFormat="1" applyFont="1" applyBorder="1" applyAlignment="1">
      <alignment horizontal="center" vertical="center" wrapText="1"/>
    </xf>
    <xf numFmtId="0" fontId="503" fillId="3" borderId="2" xfId="0" applyNumberFormat="1" applyFont="1" applyFill="1" applyBorder="1" applyAlignment="1">
      <alignment horizontal="center" vertical="center" wrapText="1"/>
    </xf>
    <xf numFmtId="0" fontId="503" fillId="3" borderId="2" xfId="0" applyNumberFormat="1" applyFont="1" applyFill="1" applyBorder="1" applyAlignment="1">
      <alignment horizontal="left" vertical="center" wrapText="1"/>
    </xf>
    <xf numFmtId="0" fontId="504" fillId="0" borderId="2" xfId="0" applyFont="1" applyBorder="1" applyAlignment="1">
      <alignment horizontal="center" vertical="center" wrapText="1"/>
    </xf>
    <xf numFmtId="0" fontId="504" fillId="0" borderId="2" xfId="0" applyFont="1" applyBorder="1" applyAlignment="1">
      <alignment horizontal="left" vertical="center" wrapText="1"/>
    </xf>
    <xf numFmtId="4" fontId="505" fillId="0" borderId="2" xfId="0" applyNumberFormat="1" applyFont="1" applyBorder="1" applyAlignment="1">
      <alignment horizontal="center" vertical="center" wrapText="1"/>
    </xf>
    <xf numFmtId="164" fontId="506" fillId="0" borderId="2" xfId="0" applyNumberFormat="1" applyFont="1" applyBorder="1" applyAlignment="1">
      <alignment horizontal="center" vertical="center" wrapText="1"/>
    </xf>
    <xf numFmtId="165" fontId="507" fillId="0" borderId="2" xfId="0" applyNumberFormat="1" applyFont="1" applyBorder="1" applyAlignment="1">
      <alignment horizontal="center" vertical="center" wrapText="1"/>
    </xf>
    <xf numFmtId="164" fontId="508" fillId="0" borderId="2" xfId="0" applyNumberFormat="1" applyFont="1" applyBorder="1" applyAlignment="1">
      <alignment horizontal="center" vertical="center" wrapText="1"/>
    </xf>
    <xf numFmtId="0" fontId="511" fillId="0" borderId="2" xfId="0" applyFont="1" applyBorder="1" applyAlignment="1">
      <alignment horizontal="center" vertical="center" wrapText="1"/>
    </xf>
    <xf numFmtId="0" fontId="511" fillId="0" borderId="2" xfId="0" applyFont="1" applyBorder="1" applyAlignment="1">
      <alignment horizontal="left" vertical="center" wrapText="1"/>
    </xf>
    <xf numFmtId="4" fontId="512" fillId="0" borderId="2" xfId="0" applyNumberFormat="1" applyFont="1" applyBorder="1" applyAlignment="1">
      <alignment horizontal="center" vertical="center" wrapText="1"/>
    </xf>
    <xf numFmtId="164" fontId="513" fillId="0" borderId="2" xfId="0" applyNumberFormat="1" applyFont="1" applyBorder="1" applyAlignment="1">
      <alignment horizontal="center" vertical="center" wrapText="1"/>
    </xf>
    <xf numFmtId="165" fontId="514" fillId="0" borderId="2" xfId="0" applyNumberFormat="1" applyFont="1" applyBorder="1" applyAlignment="1">
      <alignment horizontal="center" vertical="center" wrapText="1"/>
    </xf>
    <xf numFmtId="164" fontId="515" fillId="0" borderId="2" xfId="0" applyNumberFormat="1" applyFont="1" applyBorder="1" applyAlignment="1">
      <alignment horizontal="center" vertical="center" wrapText="1"/>
    </xf>
    <xf numFmtId="0" fontId="518" fillId="0" borderId="2" xfId="0" applyFont="1" applyBorder="1" applyAlignment="1">
      <alignment horizontal="center" vertical="center" wrapText="1"/>
    </xf>
    <xf numFmtId="0" fontId="518" fillId="0" borderId="2" xfId="0" applyFont="1" applyBorder="1" applyAlignment="1">
      <alignment horizontal="left" vertical="center" wrapText="1"/>
    </xf>
    <xf numFmtId="4" fontId="519" fillId="0" borderId="2" xfId="0" applyNumberFormat="1" applyFont="1" applyBorder="1" applyAlignment="1">
      <alignment horizontal="center" vertical="center" wrapText="1"/>
    </xf>
    <xf numFmtId="164" fontId="520" fillId="0" borderId="2" xfId="0" applyNumberFormat="1" applyFont="1" applyBorder="1" applyAlignment="1">
      <alignment horizontal="center" vertical="center" wrapText="1"/>
    </xf>
    <xf numFmtId="165" fontId="521" fillId="0" borderId="2" xfId="0" applyNumberFormat="1" applyFont="1" applyBorder="1" applyAlignment="1">
      <alignment horizontal="center" vertical="center" wrapText="1"/>
    </xf>
    <xf numFmtId="164" fontId="522" fillId="0" borderId="2" xfId="0" applyNumberFormat="1" applyFont="1" applyBorder="1" applyAlignment="1">
      <alignment horizontal="center" vertical="center" wrapText="1"/>
    </xf>
    <xf numFmtId="0" fontId="525" fillId="0" borderId="2" xfId="0" applyFont="1" applyBorder="1" applyAlignment="1">
      <alignment horizontal="center" vertical="center" wrapText="1"/>
    </xf>
    <xf numFmtId="0" fontId="525" fillId="0" borderId="2" xfId="0" applyFont="1" applyBorder="1" applyAlignment="1">
      <alignment horizontal="left" vertical="center" wrapText="1"/>
    </xf>
    <xf numFmtId="4" fontId="526" fillId="0" borderId="2" xfId="0" applyNumberFormat="1" applyFont="1" applyBorder="1" applyAlignment="1">
      <alignment horizontal="center" vertical="center" wrapText="1"/>
    </xf>
    <xf numFmtId="164" fontId="527" fillId="0" borderId="2" xfId="0" applyNumberFormat="1" applyFont="1" applyBorder="1" applyAlignment="1">
      <alignment horizontal="center" vertical="center" wrapText="1"/>
    </xf>
    <xf numFmtId="165" fontId="528" fillId="0" borderId="2" xfId="0" applyNumberFormat="1" applyFont="1" applyBorder="1" applyAlignment="1">
      <alignment horizontal="center" vertical="center" wrapText="1"/>
    </xf>
    <xf numFmtId="164" fontId="529" fillId="0" borderId="2" xfId="0" applyNumberFormat="1" applyFont="1" applyBorder="1" applyAlignment="1">
      <alignment horizontal="center" vertical="center" wrapText="1"/>
    </xf>
    <xf numFmtId="0" fontId="532" fillId="3" borderId="2" xfId="0" applyNumberFormat="1" applyFont="1" applyFill="1" applyBorder="1" applyAlignment="1">
      <alignment horizontal="center" vertical="center" wrapText="1"/>
    </xf>
    <xf numFmtId="0" fontId="532" fillId="3" borderId="2" xfId="0" applyNumberFormat="1" applyFont="1" applyFill="1" applyBorder="1" applyAlignment="1">
      <alignment horizontal="left" vertical="center" wrapText="1"/>
    </xf>
    <xf numFmtId="0" fontId="533" fillId="0" borderId="2" xfId="0" applyFont="1" applyBorder="1" applyAlignment="1">
      <alignment horizontal="center" vertical="center" wrapText="1"/>
    </xf>
    <xf numFmtId="0" fontId="533" fillId="0" borderId="2" xfId="0" applyFont="1" applyBorder="1" applyAlignment="1">
      <alignment horizontal="left" vertical="center" wrapText="1"/>
    </xf>
    <xf numFmtId="4" fontId="534" fillId="0" borderId="2" xfId="0" applyNumberFormat="1" applyFont="1" applyBorder="1" applyAlignment="1">
      <alignment horizontal="center" vertical="center" wrapText="1"/>
    </xf>
    <xf numFmtId="164" fontId="535" fillId="0" borderId="2" xfId="0" applyNumberFormat="1" applyFont="1" applyBorder="1" applyAlignment="1">
      <alignment horizontal="center" vertical="center" wrapText="1"/>
    </xf>
    <xf numFmtId="165" fontId="536" fillId="0" borderId="2" xfId="0" applyNumberFormat="1" applyFont="1" applyBorder="1" applyAlignment="1">
      <alignment horizontal="center" vertical="center" wrapText="1"/>
    </xf>
    <xf numFmtId="164" fontId="537" fillId="0" borderId="2" xfId="0" applyNumberFormat="1" applyFont="1" applyBorder="1" applyAlignment="1">
      <alignment horizontal="center" vertical="center" wrapText="1"/>
    </xf>
    <xf numFmtId="0" fontId="540" fillId="3" borderId="2" xfId="0" applyNumberFormat="1" applyFont="1" applyFill="1" applyBorder="1" applyAlignment="1">
      <alignment horizontal="center" vertical="center" wrapText="1"/>
    </xf>
    <xf numFmtId="0" fontId="540" fillId="3" borderId="2" xfId="0" applyNumberFormat="1" applyFont="1" applyFill="1" applyBorder="1" applyAlignment="1">
      <alignment horizontal="left" vertical="center" wrapText="1"/>
    </xf>
    <xf numFmtId="0" fontId="541" fillId="0" borderId="2" xfId="0" applyFont="1" applyBorder="1" applyAlignment="1">
      <alignment horizontal="center" vertical="center" wrapText="1"/>
    </xf>
    <xf numFmtId="0" fontId="541" fillId="0" borderId="2" xfId="0" applyFont="1" applyBorder="1" applyAlignment="1">
      <alignment horizontal="left" vertical="center" wrapText="1"/>
    </xf>
    <xf numFmtId="4" fontId="542" fillId="0" borderId="2" xfId="0" applyNumberFormat="1" applyFont="1" applyBorder="1" applyAlignment="1">
      <alignment horizontal="center" vertical="center" wrapText="1"/>
    </xf>
    <xf numFmtId="164" fontId="543" fillId="0" borderId="2" xfId="0" applyNumberFormat="1" applyFont="1" applyBorder="1" applyAlignment="1">
      <alignment horizontal="center" vertical="center" wrapText="1"/>
    </xf>
    <xf numFmtId="165" fontId="544" fillId="0" borderId="2" xfId="0" applyNumberFormat="1" applyFont="1" applyBorder="1" applyAlignment="1">
      <alignment horizontal="center" vertical="center" wrapText="1"/>
    </xf>
    <xf numFmtId="164" fontId="545" fillId="0" borderId="2" xfId="0" applyNumberFormat="1" applyFont="1" applyBorder="1" applyAlignment="1">
      <alignment horizontal="center" vertical="center" wrapText="1"/>
    </xf>
    <xf numFmtId="0" fontId="548" fillId="0" borderId="2" xfId="0" applyFont="1" applyBorder="1" applyAlignment="1">
      <alignment horizontal="center" vertical="center" wrapText="1"/>
    </xf>
    <xf numFmtId="0" fontId="548" fillId="0" borderId="2" xfId="0" applyFont="1" applyBorder="1" applyAlignment="1">
      <alignment horizontal="left" vertical="center" wrapText="1"/>
    </xf>
    <xf numFmtId="4" fontId="549" fillId="0" borderId="2" xfId="0" applyNumberFormat="1" applyFont="1" applyBorder="1" applyAlignment="1">
      <alignment horizontal="center" vertical="center" wrapText="1"/>
    </xf>
    <xf numFmtId="164" fontId="550" fillId="0" borderId="2" xfId="0" applyNumberFormat="1" applyFont="1" applyBorder="1" applyAlignment="1">
      <alignment horizontal="center" vertical="center" wrapText="1"/>
    </xf>
    <xf numFmtId="165" fontId="551" fillId="0" borderId="2" xfId="0" applyNumberFormat="1" applyFont="1" applyBorder="1" applyAlignment="1">
      <alignment horizontal="center" vertical="center" wrapText="1"/>
    </xf>
    <xf numFmtId="164" fontId="552" fillId="0" borderId="2" xfId="0" applyNumberFormat="1" applyFont="1" applyBorder="1" applyAlignment="1">
      <alignment horizontal="center" vertical="center" wrapText="1"/>
    </xf>
    <xf numFmtId="0" fontId="555" fillId="0" borderId="2" xfId="0" applyFont="1" applyBorder="1" applyAlignment="1">
      <alignment horizontal="center" vertical="center" wrapText="1"/>
    </xf>
    <xf numFmtId="0" fontId="555" fillId="0" borderId="2" xfId="0" applyFont="1" applyBorder="1" applyAlignment="1">
      <alignment horizontal="left" vertical="center" wrapText="1"/>
    </xf>
    <xf numFmtId="4" fontId="556" fillId="0" borderId="2" xfId="0" applyNumberFormat="1" applyFont="1" applyBorder="1" applyAlignment="1">
      <alignment horizontal="center" vertical="center" wrapText="1"/>
    </xf>
    <xf numFmtId="164" fontId="557" fillId="0" borderId="2" xfId="0" applyNumberFormat="1" applyFont="1" applyBorder="1" applyAlignment="1">
      <alignment horizontal="center" vertical="center" wrapText="1"/>
    </xf>
    <xf numFmtId="165" fontId="558" fillId="0" borderId="2" xfId="0" applyNumberFormat="1" applyFont="1" applyBorder="1" applyAlignment="1">
      <alignment horizontal="center" vertical="center" wrapText="1"/>
    </xf>
    <xf numFmtId="164" fontId="559" fillId="0" borderId="2" xfId="0" applyNumberFormat="1" applyFont="1" applyBorder="1" applyAlignment="1">
      <alignment horizontal="center" vertical="center" wrapText="1"/>
    </xf>
    <xf numFmtId="0" fontId="562" fillId="0" borderId="2" xfId="0" applyFont="1" applyBorder="1" applyAlignment="1">
      <alignment horizontal="center" vertical="center" wrapText="1"/>
    </xf>
    <xf numFmtId="0" fontId="562" fillId="0" borderId="2" xfId="0" applyFont="1" applyBorder="1" applyAlignment="1">
      <alignment horizontal="left" vertical="center" wrapText="1"/>
    </xf>
    <xf numFmtId="4" fontId="563" fillId="0" borderId="2" xfId="0" applyNumberFormat="1" applyFont="1" applyBorder="1" applyAlignment="1">
      <alignment horizontal="center" vertical="center" wrapText="1"/>
    </xf>
    <xf numFmtId="164" fontId="564" fillId="0" borderId="2" xfId="0" applyNumberFormat="1" applyFont="1" applyBorder="1" applyAlignment="1">
      <alignment horizontal="center" vertical="center" wrapText="1"/>
    </xf>
    <xf numFmtId="165" fontId="565" fillId="0" borderId="2" xfId="0" applyNumberFormat="1" applyFont="1" applyBorder="1" applyAlignment="1">
      <alignment horizontal="center" vertical="center" wrapText="1"/>
    </xf>
    <xf numFmtId="164" fontId="566" fillId="0" borderId="2" xfId="0" applyNumberFormat="1" applyFont="1" applyBorder="1" applyAlignment="1">
      <alignment horizontal="center" vertical="center" wrapText="1"/>
    </xf>
    <xf numFmtId="0" fontId="569" fillId="0" borderId="2" xfId="0" applyFont="1" applyBorder="1" applyAlignment="1">
      <alignment horizontal="center" vertical="center" wrapText="1"/>
    </xf>
    <xf numFmtId="0" fontId="569" fillId="0" borderId="2" xfId="0" applyFont="1" applyBorder="1" applyAlignment="1">
      <alignment horizontal="left" vertical="center" wrapText="1"/>
    </xf>
    <xf numFmtId="4" fontId="570" fillId="0" borderId="2" xfId="0" applyNumberFormat="1" applyFont="1" applyBorder="1" applyAlignment="1">
      <alignment horizontal="center" vertical="center" wrapText="1"/>
    </xf>
    <xf numFmtId="164" fontId="571" fillId="0" borderId="2" xfId="0" applyNumberFormat="1" applyFont="1" applyBorder="1" applyAlignment="1">
      <alignment horizontal="center" vertical="center" wrapText="1"/>
    </xf>
    <xf numFmtId="165" fontId="572" fillId="0" borderId="2" xfId="0" applyNumberFormat="1" applyFont="1" applyBorder="1" applyAlignment="1">
      <alignment horizontal="center" vertical="center" wrapText="1"/>
    </xf>
    <xf numFmtId="164" fontId="573" fillId="0" borderId="2" xfId="0" applyNumberFormat="1" applyFont="1" applyBorder="1" applyAlignment="1">
      <alignment horizontal="center" vertical="center" wrapText="1"/>
    </xf>
    <xf numFmtId="0" fontId="576" fillId="3" borderId="2" xfId="0" applyNumberFormat="1" applyFont="1" applyFill="1" applyBorder="1" applyAlignment="1">
      <alignment horizontal="center" vertical="center" wrapText="1"/>
    </xf>
    <xf numFmtId="0" fontId="576" fillId="3" borderId="2" xfId="0" applyNumberFormat="1" applyFont="1" applyFill="1" applyBorder="1" applyAlignment="1">
      <alignment horizontal="left" vertical="center" wrapText="1"/>
    </xf>
    <xf numFmtId="0" fontId="577" fillId="0" borderId="2" xfId="0" applyFont="1" applyBorder="1" applyAlignment="1">
      <alignment horizontal="center" vertical="center" wrapText="1"/>
    </xf>
    <xf numFmtId="0" fontId="577" fillId="0" borderId="2" xfId="0" applyFont="1" applyBorder="1" applyAlignment="1">
      <alignment horizontal="left" vertical="center" wrapText="1"/>
    </xf>
    <xf numFmtId="4" fontId="578" fillId="0" borderId="2" xfId="0" applyNumberFormat="1" applyFont="1" applyBorder="1" applyAlignment="1">
      <alignment horizontal="center" vertical="center" wrapText="1"/>
    </xf>
    <xf numFmtId="164" fontId="579" fillId="0" borderId="2" xfId="0" applyNumberFormat="1" applyFont="1" applyBorder="1" applyAlignment="1">
      <alignment horizontal="center" vertical="center" wrapText="1"/>
    </xf>
    <xf numFmtId="165" fontId="580" fillId="0" borderId="2" xfId="0" applyNumberFormat="1" applyFont="1" applyBorder="1" applyAlignment="1">
      <alignment horizontal="center" vertical="center" wrapText="1"/>
    </xf>
    <xf numFmtId="164" fontId="581" fillId="0" borderId="2" xfId="0" applyNumberFormat="1" applyFont="1" applyBorder="1" applyAlignment="1">
      <alignment horizontal="center" vertical="center" wrapText="1"/>
    </xf>
    <xf numFmtId="0" fontId="584" fillId="0" borderId="2" xfId="0" applyFont="1" applyBorder="1" applyAlignment="1">
      <alignment horizontal="center" vertical="center" wrapText="1"/>
    </xf>
    <xf numFmtId="0" fontId="584" fillId="0" borderId="2" xfId="0" applyFont="1" applyBorder="1" applyAlignment="1">
      <alignment horizontal="left" vertical="center" wrapText="1"/>
    </xf>
    <xf numFmtId="4" fontId="585" fillId="0" borderId="2" xfId="0" applyNumberFormat="1" applyFont="1" applyBorder="1" applyAlignment="1">
      <alignment horizontal="center" vertical="center" wrapText="1"/>
    </xf>
    <xf numFmtId="164" fontId="586" fillId="0" borderId="2" xfId="0" applyNumberFormat="1" applyFont="1" applyBorder="1" applyAlignment="1">
      <alignment horizontal="center" vertical="center" wrapText="1"/>
    </xf>
    <xf numFmtId="165" fontId="587" fillId="0" borderId="2" xfId="0" applyNumberFormat="1" applyFont="1" applyBorder="1" applyAlignment="1">
      <alignment horizontal="center" vertical="center" wrapText="1"/>
    </xf>
    <xf numFmtId="164" fontId="588" fillId="0" borderId="2" xfId="0" applyNumberFormat="1" applyFont="1" applyBorder="1" applyAlignment="1">
      <alignment horizontal="center" vertical="center" wrapText="1"/>
    </xf>
    <xf numFmtId="0" fontId="591" fillId="0" borderId="2" xfId="0" applyFont="1" applyBorder="1" applyAlignment="1">
      <alignment horizontal="center" vertical="center" wrapText="1"/>
    </xf>
    <xf numFmtId="0" fontId="591" fillId="0" borderId="2" xfId="0" applyFont="1" applyBorder="1" applyAlignment="1">
      <alignment horizontal="left" vertical="center" wrapText="1"/>
    </xf>
    <xf numFmtId="4" fontId="592" fillId="0" borderId="2" xfId="0" applyNumberFormat="1" applyFont="1" applyBorder="1" applyAlignment="1">
      <alignment horizontal="center" vertical="center" wrapText="1"/>
    </xf>
    <xf numFmtId="164" fontId="593" fillId="0" borderId="2" xfId="0" applyNumberFormat="1" applyFont="1" applyBorder="1" applyAlignment="1">
      <alignment horizontal="center" vertical="center" wrapText="1"/>
    </xf>
    <xf numFmtId="165" fontId="594" fillId="0" borderId="2" xfId="0" applyNumberFormat="1" applyFont="1" applyBorder="1" applyAlignment="1">
      <alignment horizontal="center" vertical="center" wrapText="1"/>
    </xf>
    <xf numFmtId="164" fontId="595" fillId="0" borderId="2" xfId="0" applyNumberFormat="1" applyFont="1" applyBorder="1" applyAlignment="1">
      <alignment horizontal="center" vertical="center" wrapText="1"/>
    </xf>
    <xf numFmtId="0" fontId="598" fillId="0" borderId="2" xfId="0" applyFont="1" applyBorder="1" applyAlignment="1">
      <alignment horizontal="center" vertical="center" wrapText="1"/>
    </xf>
    <xf numFmtId="0" fontId="598" fillId="0" borderId="2" xfId="0" applyFont="1" applyBorder="1" applyAlignment="1">
      <alignment horizontal="left" vertical="center" wrapText="1"/>
    </xf>
    <xf numFmtId="4" fontId="599" fillId="0" borderId="2" xfId="0" applyNumberFormat="1" applyFont="1" applyBorder="1" applyAlignment="1">
      <alignment horizontal="center" vertical="center" wrapText="1"/>
    </xf>
    <xf numFmtId="164" fontId="600" fillId="0" borderId="2" xfId="0" applyNumberFormat="1" applyFont="1" applyBorder="1" applyAlignment="1">
      <alignment horizontal="center" vertical="center" wrapText="1"/>
    </xf>
    <xf numFmtId="165" fontId="601" fillId="0" borderId="2" xfId="0" applyNumberFormat="1" applyFont="1" applyBorder="1" applyAlignment="1">
      <alignment horizontal="center" vertical="center" wrapText="1"/>
    </xf>
    <xf numFmtId="164" fontId="602" fillId="0" borderId="2" xfId="0" applyNumberFormat="1" applyFont="1" applyBorder="1" applyAlignment="1">
      <alignment horizontal="center" vertical="center" wrapText="1"/>
    </xf>
    <xf numFmtId="0" fontId="605" fillId="3" borderId="2" xfId="0" applyNumberFormat="1" applyFont="1" applyFill="1" applyBorder="1" applyAlignment="1">
      <alignment horizontal="center" vertical="center" wrapText="1"/>
    </xf>
    <xf numFmtId="0" fontId="605" fillId="3" borderId="2" xfId="0" applyNumberFormat="1" applyFont="1" applyFill="1" applyBorder="1" applyAlignment="1">
      <alignment horizontal="left" vertical="center" wrapText="1"/>
    </xf>
    <xf numFmtId="0" fontId="606" fillId="0" borderId="2" xfId="0" applyFont="1" applyBorder="1" applyAlignment="1">
      <alignment horizontal="center" vertical="center" wrapText="1"/>
    </xf>
    <xf numFmtId="0" fontId="606" fillId="0" borderId="2" xfId="0" applyFont="1" applyBorder="1" applyAlignment="1">
      <alignment horizontal="left" vertical="center" wrapText="1"/>
    </xf>
    <xf numFmtId="4" fontId="607" fillId="0" borderId="2" xfId="0" applyNumberFormat="1" applyFont="1" applyBorder="1" applyAlignment="1">
      <alignment horizontal="center" vertical="center" wrapText="1"/>
    </xf>
    <xf numFmtId="164" fontId="608" fillId="0" borderId="2" xfId="0" applyNumberFormat="1" applyFont="1" applyBorder="1" applyAlignment="1">
      <alignment horizontal="center" vertical="center" wrapText="1"/>
    </xf>
    <xf numFmtId="165" fontId="609" fillId="0" borderId="2" xfId="0" applyNumberFormat="1" applyFont="1" applyBorder="1" applyAlignment="1">
      <alignment horizontal="center" vertical="center" wrapText="1"/>
    </xf>
    <xf numFmtId="164" fontId="610" fillId="0" borderId="2" xfId="0" applyNumberFormat="1" applyFont="1" applyBorder="1" applyAlignment="1">
      <alignment horizontal="center" vertical="center" wrapText="1"/>
    </xf>
    <xf numFmtId="0" fontId="613" fillId="0" borderId="2" xfId="0" applyFont="1" applyBorder="1" applyAlignment="1">
      <alignment horizontal="center" vertical="center" wrapText="1"/>
    </xf>
    <xf numFmtId="0" fontId="613" fillId="0" borderId="2" xfId="0" applyFont="1" applyBorder="1" applyAlignment="1">
      <alignment horizontal="left" vertical="center" wrapText="1"/>
    </xf>
    <xf numFmtId="4" fontId="614" fillId="0" borderId="2" xfId="0" applyNumberFormat="1" applyFont="1" applyBorder="1" applyAlignment="1">
      <alignment horizontal="center" vertical="center" wrapText="1"/>
    </xf>
    <xf numFmtId="164" fontId="615" fillId="0" borderId="2" xfId="0" applyNumberFormat="1" applyFont="1" applyBorder="1" applyAlignment="1">
      <alignment horizontal="center" vertical="center" wrapText="1"/>
    </xf>
    <xf numFmtId="165" fontId="616" fillId="0" borderId="2" xfId="0" applyNumberFormat="1" applyFont="1" applyBorder="1" applyAlignment="1">
      <alignment horizontal="center" vertical="center" wrapText="1"/>
    </xf>
    <xf numFmtId="164" fontId="617" fillId="0" borderId="2" xfId="0" applyNumberFormat="1" applyFont="1" applyBorder="1" applyAlignment="1">
      <alignment horizontal="center" vertical="center" wrapText="1"/>
    </xf>
    <xf numFmtId="0" fontId="620" fillId="0" borderId="2" xfId="0" applyFont="1" applyBorder="1" applyAlignment="1">
      <alignment horizontal="center" vertical="center" wrapText="1"/>
    </xf>
    <xf numFmtId="0" fontId="620" fillId="0" borderId="2" xfId="0" applyFont="1" applyBorder="1" applyAlignment="1">
      <alignment horizontal="left" vertical="center" wrapText="1"/>
    </xf>
    <xf numFmtId="4" fontId="621" fillId="0" borderId="2" xfId="0" applyNumberFormat="1" applyFont="1" applyBorder="1" applyAlignment="1">
      <alignment horizontal="center" vertical="center" wrapText="1"/>
    </xf>
    <xf numFmtId="164" fontId="622" fillId="0" borderId="2" xfId="0" applyNumberFormat="1" applyFont="1" applyBorder="1" applyAlignment="1">
      <alignment horizontal="center" vertical="center" wrapText="1"/>
    </xf>
    <xf numFmtId="165" fontId="623" fillId="0" borderId="2" xfId="0" applyNumberFormat="1" applyFont="1" applyBorder="1" applyAlignment="1">
      <alignment horizontal="center" vertical="center" wrapText="1"/>
    </xf>
    <xf numFmtId="164" fontId="624" fillId="0" borderId="2" xfId="0" applyNumberFormat="1" applyFont="1" applyBorder="1" applyAlignment="1">
      <alignment horizontal="center" vertical="center" wrapText="1"/>
    </xf>
    <xf numFmtId="0" fontId="627" fillId="3" borderId="2" xfId="0" applyNumberFormat="1" applyFont="1" applyFill="1" applyBorder="1" applyAlignment="1">
      <alignment horizontal="center" vertical="center" wrapText="1"/>
    </xf>
    <xf numFmtId="0" fontId="627" fillId="3" borderId="2" xfId="0" applyNumberFormat="1" applyFont="1" applyFill="1" applyBorder="1" applyAlignment="1">
      <alignment horizontal="left" vertical="center" wrapText="1"/>
    </xf>
    <xf numFmtId="0" fontId="628" fillId="0" borderId="2" xfId="0" applyFont="1" applyBorder="1" applyAlignment="1">
      <alignment horizontal="center" vertical="center" wrapText="1"/>
    </xf>
    <xf numFmtId="0" fontId="628" fillId="0" borderId="2" xfId="0" applyFont="1" applyBorder="1" applyAlignment="1">
      <alignment horizontal="left" vertical="center" wrapText="1"/>
    </xf>
    <xf numFmtId="4" fontId="629" fillId="0" borderId="2" xfId="0" applyNumberFormat="1" applyFont="1" applyBorder="1" applyAlignment="1">
      <alignment horizontal="center" vertical="center" wrapText="1"/>
    </xf>
    <xf numFmtId="164" fontId="630" fillId="0" borderId="2" xfId="0" applyNumberFormat="1" applyFont="1" applyBorder="1" applyAlignment="1">
      <alignment horizontal="center" vertical="center" wrapText="1"/>
    </xf>
    <xf numFmtId="165" fontId="631" fillId="0" borderId="2" xfId="0" applyNumberFormat="1" applyFont="1" applyBorder="1" applyAlignment="1">
      <alignment horizontal="center" vertical="center" wrapText="1"/>
    </xf>
    <xf numFmtId="164" fontId="632" fillId="0" borderId="2" xfId="0" applyNumberFormat="1" applyFont="1" applyBorder="1" applyAlignment="1">
      <alignment horizontal="center" vertical="center" wrapText="1"/>
    </xf>
    <xf numFmtId="0" fontId="635" fillId="0" borderId="2" xfId="0" applyFont="1" applyBorder="1" applyAlignment="1">
      <alignment horizontal="center" vertical="center" wrapText="1"/>
    </xf>
    <xf numFmtId="0" fontId="635" fillId="0" borderId="2" xfId="0" applyFont="1" applyBorder="1" applyAlignment="1">
      <alignment horizontal="left" vertical="center" wrapText="1"/>
    </xf>
    <xf numFmtId="4" fontId="636" fillId="0" borderId="2" xfId="0" applyNumberFormat="1" applyFont="1" applyBorder="1" applyAlignment="1">
      <alignment horizontal="center" vertical="center" wrapText="1"/>
    </xf>
    <xf numFmtId="164" fontId="637" fillId="0" borderId="2" xfId="0" applyNumberFormat="1" applyFont="1" applyBorder="1" applyAlignment="1">
      <alignment horizontal="center" vertical="center" wrapText="1"/>
    </xf>
    <xf numFmtId="165" fontId="638" fillId="0" borderId="2" xfId="0" applyNumberFormat="1" applyFont="1" applyBorder="1" applyAlignment="1">
      <alignment horizontal="center" vertical="center" wrapText="1"/>
    </xf>
    <xf numFmtId="164" fontId="639" fillId="0" borderId="2" xfId="0" applyNumberFormat="1" applyFont="1" applyBorder="1" applyAlignment="1">
      <alignment horizontal="center" vertical="center" wrapText="1"/>
    </xf>
    <xf numFmtId="0" fontId="642" fillId="0" borderId="2" xfId="0" applyFont="1" applyBorder="1" applyAlignment="1">
      <alignment horizontal="center" vertical="center" wrapText="1"/>
    </xf>
    <xf numFmtId="0" fontId="642" fillId="0" borderId="2" xfId="0" applyFont="1" applyBorder="1" applyAlignment="1">
      <alignment horizontal="left" vertical="center" wrapText="1"/>
    </xf>
    <xf numFmtId="4" fontId="643" fillId="0" borderId="2" xfId="0" applyNumberFormat="1" applyFont="1" applyBorder="1" applyAlignment="1">
      <alignment horizontal="center" vertical="center" wrapText="1"/>
    </xf>
    <xf numFmtId="164" fontId="644" fillId="0" borderId="2" xfId="0" applyNumberFormat="1" applyFont="1" applyBorder="1" applyAlignment="1">
      <alignment horizontal="center" vertical="center" wrapText="1"/>
    </xf>
    <xf numFmtId="165" fontId="645" fillId="0" borderId="2" xfId="0" applyNumberFormat="1" applyFont="1" applyBorder="1" applyAlignment="1">
      <alignment horizontal="center" vertical="center" wrapText="1"/>
    </xf>
    <xf numFmtId="164" fontId="646" fillId="0" borderId="2" xfId="0" applyNumberFormat="1" applyFont="1" applyBorder="1" applyAlignment="1">
      <alignment horizontal="center" vertical="center" wrapText="1"/>
    </xf>
    <xf numFmtId="0" fontId="649" fillId="0" borderId="2" xfId="0" applyFont="1" applyBorder="1" applyAlignment="1">
      <alignment horizontal="center" vertical="center" wrapText="1"/>
    </xf>
    <xf numFmtId="0" fontId="649" fillId="0" borderId="2" xfId="0" applyFont="1" applyBorder="1" applyAlignment="1">
      <alignment horizontal="left" vertical="center" wrapText="1"/>
    </xf>
    <xf numFmtId="4" fontId="650" fillId="0" borderId="2" xfId="0" applyNumberFormat="1" applyFont="1" applyBorder="1" applyAlignment="1">
      <alignment horizontal="center" vertical="center" wrapText="1"/>
    </xf>
    <xf numFmtId="164" fontId="651" fillId="0" borderId="2" xfId="0" applyNumberFormat="1" applyFont="1" applyBorder="1" applyAlignment="1">
      <alignment horizontal="center" vertical="center" wrapText="1"/>
    </xf>
    <xf numFmtId="165" fontId="652" fillId="0" borderId="2" xfId="0" applyNumberFormat="1" applyFont="1" applyBorder="1" applyAlignment="1">
      <alignment horizontal="center" vertical="center" wrapText="1"/>
    </xf>
    <xf numFmtId="164" fontId="653" fillId="0" borderId="2" xfId="0" applyNumberFormat="1" applyFont="1" applyBorder="1" applyAlignment="1">
      <alignment horizontal="center" vertical="center" wrapText="1"/>
    </xf>
    <xf numFmtId="0" fontId="656" fillId="0" borderId="2" xfId="0" applyFont="1" applyBorder="1" applyAlignment="1">
      <alignment horizontal="center" vertical="center" wrapText="1"/>
    </xf>
    <xf numFmtId="0" fontId="656" fillId="0" borderId="2" xfId="0" applyFont="1" applyBorder="1" applyAlignment="1">
      <alignment horizontal="left" vertical="center" wrapText="1"/>
    </xf>
    <xf numFmtId="4" fontId="657" fillId="0" borderId="2" xfId="0" applyNumberFormat="1" applyFont="1" applyBorder="1" applyAlignment="1">
      <alignment horizontal="center" vertical="center" wrapText="1"/>
    </xf>
    <xf numFmtId="164" fontId="658" fillId="0" borderId="2" xfId="0" applyNumberFormat="1" applyFont="1" applyBorder="1" applyAlignment="1">
      <alignment horizontal="center" vertical="center" wrapText="1"/>
    </xf>
    <xf numFmtId="165" fontId="659" fillId="0" borderId="2" xfId="0" applyNumberFormat="1" applyFont="1" applyBorder="1" applyAlignment="1">
      <alignment horizontal="center" vertical="center" wrapText="1"/>
    </xf>
    <xf numFmtId="164" fontId="660" fillId="0" borderId="2" xfId="0" applyNumberFormat="1" applyFont="1" applyBorder="1" applyAlignment="1">
      <alignment horizontal="center" vertical="center" wrapText="1"/>
    </xf>
    <xf numFmtId="0" fontId="663" fillId="0" borderId="2" xfId="0" applyFont="1" applyBorder="1" applyAlignment="1">
      <alignment horizontal="center" vertical="center" wrapText="1"/>
    </xf>
    <xf numFmtId="0" fontId="663" fillId="0" borderId="2" xfId="0" applyFont="1" applyBorder="1" applyAlignment="1">
      <alignment horizontal="left" vertical="center" wrapText="1"/>
    </xf>
    <xf numFmtId="4" fontId="664" fillId="0" borderId="2" xfId="0" applyNumberFormat="1" applyFont="1" applyBorder="1" applyAlignment="1">
      <alignment horizontal="center" vertical="center" wrapText="1"/>
    </xf>
    <xf numFmtId="164" fontId="665" fillId="0" borderId="2" xfId="0" applyNumberFormat="1" applyFont="1" applyBorder="1" applyAlignment="1">
      <alignment horizontal="center" vertical="center" wrapText="1"/>
    </xf>
    <xf numFmtId="165" fontId="666" fillId="0" borderId="2" xfId="0" applyNumberFormat="1" applyFont="1" applyBorder="1" applyAlignment="1">
      <alignment horizontal="center" vertical="center" wrapText="1"/>
    </xf>
    <xf numFmtId="164" fontId="667" fillId="0" borderId="2" xfId="0" applyNumberFormat="1" applyFont="1" applyBorder="1" applyAlignment="1">
      <alignment horizontal="center" vertical="center" wrapText="1"/>
    </xf>
    <xf numFmtId="0" fontId="670" fillId="3" borderId="2" xfId="0" applyNumberFormat="1" applyFont="1" applyFill="1" applyBorder="1" applyAlignment="1">
      <alignment horizontal="center" vertical="center" wrapText="1"/>
    </xf>
    <xf numFmtId="0" fontId="670" fillId="3" borderId="2" xfId="0" applyNumberFormat="1" applyFont="1" applyFill="1" applyBorder="1" applyAlignment="1">
      <alignment horizontal="left" vertical="center" wrapText="1"/>
    </xf>
    <xf numFmtId="0" fontId="671" fillId="0" borderId="2" xfId="0" applyFont="1" applyBorder="1" applyAlignment="1">
      <alignment horizontal="center" vertical="center" wrapText="1"/>
    </xf>
    <xf numFmtId="0" fontId="671" fillId="0" borderId="2" xfId="0" applyFont="1" applyBorder="1" applyAlignment="1">
      <alignment horizontal="left" vertical="center" wrapText="1"/>
    </xf>
    <xf numFmtId="4" fontId="672" fillId="0" borderId="2" xfId="0" applyNumberFormat="1" applyFont="1" applyBorder="1" applyAlignment="1">
      <alignment horizontal="center" vertical="center" wrapText="1"/>
    </xf>
    <xf numFmtId="164" fontId="673" fillId="0" borderId="2" xfId="0" applyNumberFormat="1" applyFont="1" applyBorder="1" applyAlignment="1">
      <alignment horizontal="center" vertical="center" wrapText="1"/>
    </xf>
    <xf numFmtId="165" fontId="674" fillId="0" borderId="2" xfId="0" applyNumberFormat="1" applyFont="1" applyBorder="1" applyAlignment="1">
      <alignment horizontal="center" vertical="center" wrapText="1"/>
    </xf>
    <xf numFmtId="164" fontId="675" fillId="0" borderId="2" xfId="0" applyNumberFormat="1" applyFont="1" applyBorder="1" applyAlignment="1">
      <alignment horizontal="center" vertical="center" wrapText="1"/>
    </xf>
    <xf numFmtId="0" fontId="678" fillId="0" borderId="2" xfId="0" applyFont="1" applyBorder="1" applyAlignment="1">
      <alignment horizontal="center" vertical="center" wrapText="1"/>
    </xf>
    <xf numFmtId="0" fontId="678" fillId="0" borderId="2" xfId="0" applyFont="1" applyBorder="1" applyAlignment="1">
      <alignment horizontal="left" vertical="center" wrapText="1"/>
    </xf>
    <xf numFmtId="4" fontId="679" fillId="0" borderId="2" xfId="0" applyNumberFormat="1" applyFont="1" applyBorder="1" applyAlignment="1">
      <alignment horizontal="center" vertical="center" wrapText="1"/>
    </xf>
    <xf numFmtId="164" fontId="680" fillId="0" borderId="2" xfId="0" applyNumberFormat="1" applyFont="1" applyBorder="1" applyAlignment="1">
      <alignment horizontal="center" vertical="center" wrapText="1"/>
    </xf>
    <xf numFmtId="165" fontId="681" fillId="0" borderId="2" xfId="0" applyNumberFormat="1" applyFont="1" applyBorder="1" applyAlignment="1">
      <alignment horizontal="center" vertical="center" wrapText="1"/>
    </xf>
    <xf numFmtId="164" fontId="682" fillId="0" borderId="2" xfId="0" applyNumberFormat="1" applyFont="1" applyBorder="1" applyAlignment="1">
      <alignment horizontal="center" vertical="center" wrapText="1"/>
    </xf>
    <xf numFmtId="0" fontId="685" fillId="0" borderId="2" xfId="0" applyFont="1" applyBorder="1" applyAlignment="1">
      <alignment horizontal="center" vertical="center" wrapText="1"/>
    </xf>
    <xf numFmtId="0" fontId="685" fillId="0" borderId="2" xfId="0" applyFont="1" applyBorder="1" applyAlignment="1">
      <alignment horizontal="left" vertical="center" wrapText="1"/>
    </xf>
    <xf numFmtId="4" fontId="686" fillId="0" borderId="2" xfId="0" applyNumberFormat="1" applyFont="1" applyBorder="1" applyAlignment="1">
      <alignment horizontal="center" vertical="center" wrapText="1"/>
    </xf>
    <xf numFmtId="164" fontId="687" fillId="0" borderId="2" xfId="0" applyNumberFormat="1" applyFont="1" applyBorder="1" applyAlignment="1">
      <alignment horizontal="center" vertical="center" wrapText="1"/>
    </xf>
    <xf numFmtId="165" fontId="688" fillId="0" borderId="2" xfId="0" applyNumberFormat="1" applyFont="1" applyBorder="1" applyAlignment="1">
      <alignment horizontal="center" vertical="center" wrapText="1"/>
    </xf>
    <xf numFmtId="164" fontId="689" fillId="0" borderId="2" xfId="0" applyNumberFormat="1" applyFont="1" applyBorder="1" applyAlignment="1">
      <alignment horizontal="center" vertical="center" wrapText="1"/>
    </xf>
    <xf numFmtId="0" fontId="692" fillId="0" borderId="2" xfId="0" applyFont="1" applyBorder="1" applyAlignment="1">
      <alignment horizontal="center" vertical="center" wrapText="1"/>
    </xf>
    <xf numFmtId="0" fontId="692" fillId="0" borderId="2" xfId="0" applyFont="1" applyBorder="1" applyAlignment="1">
      <alignment horizontal="left" vertical="center" wrapText="1"/>
    </xf>
    <xf numFmtId="4" fontId="693" fillId="0" borderId="2" xfId="0" applyNumberFormat="1" applyFont="1" applyBorder="1" applyAlignment="1">
      <alignment horizontal="center" vertical="center" wrapText="1"/>
    </xf>
    <xf numFmtId="164" fontId="694" fillId="0" borderId="2" xfId="0" applyNumberFormat="1" applyFont="1" applyBorder="1" applyAlignment="1">
      <alignment horizontal="center" vertical="center" wrapText="1"/>
    </xf>
    <xf numFmtId="165" fontId="695" fillId="0" borderId="2" xfId="0" applyNumberFormat="1" applyFont="1" applyBorder="1" applyAlignment="1">
      <alignment horizontal="center" vertical="center" wrapText="1"/>
    </xf>
    <xf numFmtId="164" fontId="696" fillId="0" borderId="2" xfId="0" applyNumberFormat="1" applyFont="1" applyBorder="1" applyAlignment="1">
      <alignment horizontal="center" vertical="center" wrapText="1"/>
    </xf>
    <xf numFmtId="0" fontId="699" fillId="3" borderId="2" xfId="0" applyNumberFormat="1" applyFont="1" applyFill="1" applyBorder="1" applyAlignment="1">
      <alignment horizontal="center" vertical="center" wrapText="1"/>
    </xf>
    <xf numFmtId="0" fontId="699" fillId="3" borderId="2" xfId="0" applyNumberFormat="1" applyFont="1" applyFill="1" applyBorder="1" applyAlignment="1">
      <alignment horizontal="left" vertical="center" wrapText="1"/>
    </xf>
    <xf numFmtId="0" fontId="700" fillId="0" borderId="2" xfId="0" applyFont="1" applyBorder="1" applyAlignment="1">
      <alignment horizontal="center" vertical="center" wrapText="1"/>
    </xf>
    <xf numFmtId="0" fontId="700" fillId="0" borderId="2" xfId="0" applyFont="1" applyBorder="1" applyAlignment="1">
      <alignment horizontal="left" vertical="center" wrapText="1"/>
    </xf>
    <xf numFmtId="4" fontId="701" fillId="0" borderId="2" xfId="0" applyNumberFormat="1" applyFont="1" applyBorder="1" applyAlignment="1">
      <alignment horizontal="center" vertical="center" wrapText="1"/>
    </xf>
    <xf numFmtId="164" fontId="702" fillId="0" borderId="2" xfId="0" applyNumberFormat="1" applyFont="1" applyBorder="1" applyAlignment="1">
      <alignment horizontal="center" vertical="center" wrapText="1"/>
    </xf>
    <xf numFmtId="165" fontId="703" fillId="0" borderId="2" xfId="0" applyNumberFormat="1" applyFont="1" applyBorder="1" applyAlignment="1">
      <alignment horizontal="center" vertical="center" wrapText="1"/>
    </xf>
    <xf numFmtId="164" fontId="704" fillId="0" borderId="2" xfId="0" applyNumberFormat="1" applyFont="1" applyBorder="1" applyAlignment="1">
      <alignment horizontal="center" vertical="center" wrapText="1"/>
    </xf>
    <xf numFmtId="0" fontId="707" fillId="0" borderId="2" xfId="0" applyFont="1" applyBorder="1" applyAlignment="1">
      <alignment horizontal="center" vertical="center" wrapText="1"/>
    </xf>
    <xf numFmtId="0" fontId="707" fillId="0" borderId="2" xfId="0" applyFont="1" applyBorder="1" applyAlignment="1">
      <alignment horizontal="left" vertical="center" wrapText="1"/>
    </xf>
    <xf numFmtId="4" fontId="708" fillId="0" borderId="2" xfId="0" applyNumberFormat="1" applyFont="1" applyBorder="1" applyAlignment="1">
      <alignment horizontal="center" vertical="center" wrapText="1"/>
    </xf>
    <xf numFmtId="164" fontId="709" fillId="0" borderId="2" xfId="0" applyNumberFormat="1" applyFont="1" applyBorder="1" applyAlignment="1">
      <alignment horizontal="center" vertical="center" wrapText="1"/>
    </xf>
    <xf numFmtId="165" fontId="710" fillId="0" borderId="2" xfId="0" applyNumberFormat="1" applyFont="1" applyBorder="1" applyAlignment="1">
      <alignment horizontal="center" vertical="center" wrapText="1"/>
    </xf>
    <xf numFmtId="164" fontId="711" fillId="0" borderId="2" xfId="0" applyNumberFormat="1" applyFont="1" applyBorder="1" applyAlignment="1">
      <alignment horizontal="center" vertical="center" wrapText="1"/>
    </xf>
    <xf numFmtId="0" fontId="714" fillId="0" borderId="2" xfId="0" applyFont="1" applyBorder="1" applyAlignment="1">
      <alignment horizontal="center" vertical="center" wrapText="1"/>
    </xf>
    <xf numFmtId="0" fontId="714" fillId="0" borderId="2" xfId="0" applyFont="1" applyBorder="1" applyAlignment="1">
      <alignment horizontal="left" vertical="center" wrapText="1"/>
    </xf>
    <xf numFmtId="4" fontId="715" fillId="0" borderId="2" xfId="0" applyNumberFormat="1" applyFont="1" applyBorder="1" applyAlignment="1">
      <alignment horizontal="center" vertical="center" wrapText="1"/>
    </xf>
    <xf numFmtId="164" fontId="716" fillId="0" borderId="2" xfId="0" applyNumberFormat="1" applyFont="1" applyBorder="1" applyAlignment="1">
      <alignment horizontal="center" vertical="center" wrapText="1"/>
    </xf>
    <xf numFmtId="165" fontId="717" fillId="0" borderId="2" xfId="0" applyNumberFormat="1" applyFont="1" applyBorder="1" applyAlignment="1">
      <alignment horizontal="center" vertical="center" wrapText="1"/>
    </xf>
    <xf numFmtId="164" fontId="718" fillId="0" borderId="2" xfId="0" applyNumberFormat="1" applyFont="1" applyBorder="1" applyAlignment="1">
      <alignment horizontal="center" vertical="center" wrapText="1"/>
    </xf>
    <xf numFmtId="0" fontId="721" fillId="0" borderId="2" xfId="0" applyFont="1" applyBorder="1" applyAlignment="1">
      <alignment horizontal="center" vertical="center" wrapText="1"/>
    </xf>
    <xf numFmtId="0" fontId="721" fillId="0" borderId="2" xfId="0" applyFont="1" applyBorder="1" applyAlignment="1">
      <alignment horizontal="left" vertical="center" wrapText="1"/>
    </xf>
    <xf numFmtId="4" fontId="722" fillId="0" borderId="2" xfId="0" applyNumberFormat="1" applyFont="1" applyBorder="1" applyAlignment="1">
      <alignment horizontal="center" vertical="center" wrapText="1"/>
    </xf>
    <xf numFmtId="164" fontId="723" fillId="0" borderId="2" xfId="0" applyNumberFormat="1" applyFont="1" applyBorder="1" applyAlignment="1">
      <alignment horizontal="center" vertical="center" wrapText="1"/>
    </xf>
    <xf numFmtId="165" fontId="724" fillId="0" borderId="2" xfId="0" applyNumberFormat="1" applyFont="1" applyBorder="1" applyAlignment="1">
      <alignment horizontal="center" vertical="center" wrapText="1"/>
    </xf>
    <xf numFmtId="164" fontId="725" fillId="0" borderId="2" xfId="0" applyNumberFormat="1" applyFont="1" applyBorder="1" applyAlignment="1">
      <alignment horizontal="center" vertical="center" wrapText="1"/>
    </xf>
    <xf numFmtId="0" fontId="728" fillId="0" borderId="2" xfId="0" applyFont="1" applyBorder="1" applyAlignment="1">
      <alignment horizontal="center" vertical="center" wrapText="1"/>
    </xf>
    <xf numFmtId="0" fontId="728" fillId="0" borderId="2" xfId="0" applyFont="1" applyBorder="1" applyAlignment="1">
      <alignment horizontal="left" vertical="center" wrapText="1"/>
    </xf>
    <xf numFmtId="4" fontId="729" fillId="0" borderId="2" xfId="0" applyNumberFormat="1" applyFont="1" applyBorder="1" applyAlignment="1">
      <alignment horizontal="center" vertical="center" wrapText="1"/>
    </xf>
    <xf numFmtId="164" fontId="730" fillId="0" borderId="2" xfId="0" applyNumberFormat="1" applyFont="1" applyBorder="1" applyAlignment="1">
      <alignment horizontal="center" vertical="center" wrapText="1"/>
    </xf>
    <xf numFmtId="165" fontId="731" fillId="0" borderId="2" xfId="0" applyNumberFormat="1" applyFont="1" applyBorder="1" applyAlignment="1">
      <alignment horizontal="center" vertical="center" wrapText="1"/>
    </xf>
    <xf numFmtId="164" fontId="732" fillId="0" borderId="2" xfId="0" applyNumberFormat="1" applyFont="1" applyBorder="1" applyAlignment="1">
      <alignment horizontal="center" vertical="center" wrapText="1"/>
    </xf>
    <xf numFmtId="0" fontId="735" fillId="0" borderId="2" xfId="0" applyFont="1" applyBorder="1" applyAlignment="1">
      <alignment horizontal="center" vertical="center" wrapText="1"/>
    </xf>
    <xf numFmtId="0" fontId="735" fillId="0" borderId="2" xfId="0" applyFont="1" applyBorder="1" applyAlignment="1">
      <alignment horizontal="left" vertical="center" wrapText="1"/>
    </xf>
    <xf numFmtId="4" fontId="736" fillId="0" borderId="2" xfId="0" applyNumberFormat="1" applyFont="1" applyBorder="1" applyAlignment="1">
      <alignment horizontal="center" vertical="center" wrapText="1"/>
    </xf>
    <xf numFmtId="164" fontId="737" fillId="0" borderId="2" xfId="0" applyNumberFormat="1" applyFont="1" applyBorder="1" applyAlignment="1">
      <alignment horizontal="center" vertical="center" wrapText="1"/>
    </xf>
    <xf numFmtId="165" fontId="738" fillId="0" borderId="2" xfId="0" applyNumberFormat="1" applyFont="1" applyBorder="1" applyAlignment="1">
      <alignment horizontal="center" vertical="center" wrapText="1"/>
    </xf>
    <xf numFmtId="164" fontId="739" fillId="0" borderId="2" xfId="0" applyNumberFormat="1" applyFont="1" applyBorder="1" applyAlignment="1">
      <alignment horizontal="center" vertical="center" wrapText="1"/>
    </xf>
    <xf numFmtId="0" fontId="742" fillId="0" borderId="2" xfId="0" applyFont="1" applyBorder="1" applyAlignment="1">
      <alignment horizontal="center" vertical="center" wrapText="1"/>
    </xf>
    <xf numFmtId="0" fontId="742" fillId="0" borderId="2" xfId="0" applyFont="1" applyBorder="1" applyAlignment="1">
      <alignment horizontal="left" vertical="center" wrapText="1"/>
    </xf>
    <xf numFmtId="4" fontId="743" fillId="0" borderId="2" xfId="0" applyNumberFormat="1" applyFont="1" applyBorder="1" applyAlignment="1">
      <alignment horizontal="center" vertical="center" wrapText="1"/>
    </xf>
    <xf numFmtId="164" fontId="744" fillId="0" borderId="2" xfId="0" applyNumberFormat="1" applyFont="1" applyBorder="1" applyAlignment="1">
      <alignment horizontal="center" vertical="center" wrapText="1"/>
    </xf>
    <xf numFmtId="165" fontId="745" fillId="0" borderId="2" xfId="0" applyNumberFormat="1" applyFont="1" applyBorder="1" applyAlignment="1">
      <alignment horizontal="center" vertical="center" wrapText="1"/>
    </xf>
    <xf numFmtId="164" fontId="746" fillId="0" borderId="2" xfId="0" applyNumberFormat="1" applyFont="1" applyBorder="1" applyAlignment="1">
      <alignment horizontal="center" vertical="center" wrapText="1"/>
    </xf>
    <xf numFmtId="0" fontId="749" fillId="3" borderId="2" xfId="0" applyNumberFormat="1" applyFont="1" applyFill="1" applyBorder="1" applyAlignment="1">
      <alignment horizontal="center" vertical="center" wrapText="1"/>
    </xf>
    <xf numFmtId="0" fontId="749" fillId="3" borderId="2" xfId="0" applyNumberFormat="1" applyFont="1" applyFill="1" applyBorder="1" applyAlignment="1">
      <alignment horizontal="left" vertical="center" wrapText="1"/>
    </xf>
    <xf numFmtId="0" fontId="750" fillId="0" borderId="2" xfId="0" applyFont="1" applyBorder="1" applyAlignment="1">
      <alignment horizontal="center" vertical="center" wrapText="1"/>
    </xf>
    <xf numFmtId="0" fontId="750" fillId="0" borderId="2" xfId="0" applyFont="1" applyBorder="1" applyAlignment="1">
      <alignment horizontal="left" vertical="center" wrapText="1"/>
    </xf>
    <xf numFmtId="4" fontId="751" fillId="0" borderId="2" xfId="0" applyNumberFormat="1" applyFont="1" applyBorder="1" applyAlignment="1">
      <alignment horizontal="center" vertical="center" wrapText="1"/>
    </xf>
    <xf numFmtId="164" fontId="752" fillId="0" borderId="2" xfId="0" applyNumberFormat="1" applyFont="1" applyBorder="1" applyAlignment="1">
      <alignment horizontal="center" vertical="center" wrapText="1"/>
    </xf>
    <xf numFmtId="165" fontId="753" fillId="0" borderId="2" xfId="0" applyNumberFormat="1" applyFont="1" applyBorder="1" applyAlignment="1">
      <alignment horizontal="center" vertical="center" wrapText="1"/>
    </xf>
    <xf numFmtId="164" fontId="754" fillId="0" borderId="2" xfId="0" applyNumberFormat="1" applyFont="1" applyBorder="1" applyAlignment="1">
      <alignment horizontal="center" vertical="center" wrapText="1"/>
    </xf>
    <xf numFmtId="0" fontId="757" fillId="0" borderId="2" xfId="0" applyFont="1" applyBorder="1" applyAlignment="1">
      <alignment horizontal="center" vertical="center" wrapText="1"/>
    </xf>
    <xf numFmtId="0" fontId="757" fillId="0" borderId="2" xfId="0" applyFont="1" applyBorder="1" applyAlignment="1">
      <alignment horizontal="left" vertical="center" wrapText="1"/>
    </xf>
    <xf numFmtId="4" fontId="758" fillId="0" borderId="2" xfId="0" applyNumberFormat="1" applyFont="1" applyBorder="1" applyAlignment="1">
      <alignment horizontal="center" vertical="center" wrapText="1"/>
    </xf>
    <xf numFmtId="164" fontId="759" fillId="0" borderId="2" xfId="0" applyNumberFormat="1" applyFont="1" applyBorder="1" applyAlignment="1">
      <alignment horizontal="center" vertical="center" wrapText="1"/>
    </xf>
    <xf numFmtId="165" fontId="760" fillId="0" borderId="2" xfId="0" applyNumberFormat="1" applyFont="1" applyBorder="1" applyAlignment="1">
      <alignment horizontal="center" vertical="center" wrapText="1"/>
    </xf>
    <xf numFmtId="164" fontId="761" fillId="0" borderId="2" xfId="0" applyNumberFormat="1" applyFont="1" applyBorder="1" applyAlignment="1">
      <alignment horizontal="center" vertical="center" wrapText="1"/>
    </xf>
    <xf numFmtId="0" fontId="764" fillId="0" borderId="2" xfId="0" applyFont="1" applyBorder="1" applyAlignment="1">
      <alignment horizontal="center" vertical="center" wrapText="1"/>
    </xf>
    <xf numFmtId="0" fontId="764" fillId="0" borderId="2" xfId="0" applyFont="1" applyBorder="1" applyAlignment="1">
      <alignment horizontal="left" vertical="center" wrapText="1"/>
    </xf>
    <xf numFmtId="4" fontId="765" fillId="0" borderId="2" xfId="0" applyNumberFormat="1" applyFont="1" applyBorder="1" applyAlignment="1">
      <alignment horizontal="center" vertical="center" wrapText="1"/>
    </xf>
    <xf numFmtId="164" fontId="766" fillId="0" borderId="2" xfId="0" applyNumberFormat="1" applyFont="1" applyBorder="1" applyAlignment="1">
      <alignment horizontal="center" vertical="center" wrapText="1"/>
    </xf>
    <xf numFmtId="165" fontId="767" fillId="0" borderId="2" xfId="0" applyNumberFormat="1" applyFont="1" applyBorder="1" applyAlignment="1">
      <alignment horizontal="center" vertical="center" wrapText="1"/>
    </xf>
    <xf numFmtId="164" fontId="768" fillId="0" borderId="2" xfId="0" applyNumberFormat="1" applyFont="1" applyBorder="1" applyAlignment="1">
      <alignment horizontal="center" vertical="center" wrapText="1"/>
    </xf>
    <xf numFmtId="0" fontId="771" fillId="0" borderId="2" xfId="0" applyFont="1" applyBorder="1" applyAlignment="1">
      <alignment horizontal="center" vertical="center" wrapText="1"/>
    </xf>
    <xf numFmtId="0" fontId="771" fillId="0" borderId="2" xfId="0" applyFont="1" applyBorder="1" applyAlignment="1">
      <alignment horizontal="left" vertical="center" wrapText="1"/>
    </xf>
    <xf numFmtId="4" fontId="772" fillId="0" borderId="2" xfId="0" applyNumberFormat="1" applyFont="1" applyBorder="1" applyAlignment="1">
      <alignment horizontal="center" vertical="center" wrapText="1"/>
    </xf>
    <xf numFmtId="164" fontId="773" fillId="0" borderId="2" xfId="0" applyNumberFormat="1" applyFont="1" applyBorder="1" applyAlignment="1">
      <alignment horizontal="center" vertical="center" wrapText="1"/>
    </xf>
    <xf numFmtId="165" fontId="774" fillId="0" borderId="2" xfId="0" applyNumberFormat="1" applyFont="1" applyBorder="1" applyAlignment="1">
      <alignment horizontal="center" vertical="center" wrapText="1"/>
    </xf>
    <xf numFmtId="164" fontId="775" fillId="0" borderId="2" xfId="0" applyNumberFormat="1" applyFont="1" applyBorder="1" applyAlignment="1">
      <alignment horizontal="center" vertical="center" wrapText="1"/>
    </xf>
    <xf numFmtId="0" fontId="778" fillId="0" borderId="2" xfId="0" applyFont="1" applyBorder="1" applyAlignment="1">
      <alignment horizontal="center" vertical="center" wrapText="1"/>
    </xf>
    <xf numFmtId="0" fontId="778" fillId="0" borderId="2" xfId="0" applyFont="1" applyBorder="1" applyAlignment="1">
      <alignment horizontal="left" vertical="center" wrapText="1"/>
    </xf>
    <xf numFmtId="4" fontId="779" fillId="0" borderId="2" xfId="0" applyNumberFormat="1" applyFont="1" applyBorder="1" applyAlignment="1">
      <alignment horizontal="center" vertical="center" wrapText="1"/>
    </xf>
    <xf numFmtId="164" fontId="780" fillId="0" borderId="2" xfId="0" applyNumberFormat="1" applyFont="1" applyBorder="1" applyAlignment="1">
      <alignment horizontal="center" vertical="center" wrapText="1"/>
    </xf>
    <xf numFmtId="165" fontId="781" fillId="0" borderId="2" xfId="0" applyNumberFormat="1" applyFont="1" applyBorder="1" applyAlignment="1">
      <alignment horizontal="center" vertical="center" wrapText="1"/>
    </xf>
    <xf numFmtId="164" fontId="782" fillId="0" borderId="2" xfId="0" applyNumberFormat="1" applyFont="1" applyBorder="1" applyAlignment="1">
      <alignment horizontal="center" vertical="center" wrapText="1"/>
    </xf>
    <xf numFmtId="0" fontId="785" fillId="0" borderId="2" xfId="0" applyFont="1" applyBorder="1" applyAlignment="1">
      <alignment horizontal="center" vertical="center" wrapText="1"/>
    </xf>
    <xf numFmtId="0" fontId="785" fillId="0" borderId="2" xfId="0" applyFont="1" applyBorder="1" applyAlignment="1">
      <alignment horizontal="left" vertical="center" wrapText="1"/>
    </xf>
    <xf numFmtId="4" fontId="786" fillId="0" borderId="2" xfId="0" applyNumberFormat="1" applyFont="1" applyBorder="1" applyAlignment="1">
      <alignment horizontal="center" vertical="center" wrapText="1"/>
    </xf>
    <xf numFmtId="164" fontId="787" fillId="0" borderId="2" xfId="0" applyNumberFormat="1" applyFont="1" applyBorder="1" applyAlignment="1">
      <alignment horizontal="center" vertical="center" wrapText="1"/>
    </xf>
    <xf numFmtId="165" fontId="788" fillId="0" borderId="2" xfId="0" applyNumberFormat="1" applyFont="1" applyBorder="1" applyAlignment="1">
      <alignment horizontal="center" vertical="center" wrapText="1"/>
    </xf>
    <xf numFmtId="164" fontId="789" fillId="0" borderId="2" xfId="0" applyNumberFormat="1" applyFont="1" applyBorder="1" applyAlignment="1">
      <alignment horizontal="center" vertical="center" wrapText="1"/>
    </xf>
    <xf numFmtId="0" fontId="792" fillId="0" borderId="2" xfId="0" applyFont="1" applyBorder="1" applyAlignment="1">
      <alignment horizontal="center" vertical="center" wrapText="1"/>
    </xf>
    <xf numFmtId="0" fontId="792" fillId="0" borderId="2" xfId="0" applyFont="1" applyBorder="1" applyAlignment="1">
      <alignment horizontal="left" vertical="center" wrapText="1"/>
    </xf>
    <xf numFmtId="4" fontId="793" fillId="0" borderId="2" xfId="0" applyNumberFormat="1" applyFont="1" applyBorder="1" applyAlignment="1">
      <alignment horizontal="center" vertical="center" wrapText="1"/>
    </xf>
    <xf numFmtId="164" fontId="794" fillId="0" borderId="2" xfId="0" applyNumberFormat="1" applyFont="1" applyBorder="1" applyAlignment="1">
      <alignment horizontal="center" vertical="center" wrapText="1"/>
    </xf>
    <xf numFmtId="165" fontId="795" fillId="0" borderId="2" xfId="0" applyNumberFormat="1" applyFont="1" applyBorder="1" applyAlignment="1">
      <alignment horizontal="center" vertical="center" wrapText="1"/>
    </xf>
    <xf numFmtId="164" fontId="796" fillId="0" borderId="2" xfId="0" applyNumberFormat="1" applyFont="1" applyBorder="1" applyAlignment="1">
      <alignment horizontal="center" vertical="center" wrapText="1"/>
    </xf>
    <xf numFmtId="0" fontId="799" fillId="0" borderId="2" xfId="0" applyFont="1" applyBorder="1" applyAlignment="1">
      <alignment horizontal="center" vertical="center" wrapText="1"/>
    </xf>
    <xf numFmtId="0" fontId="799" fillId="0" borderId="2" xfId="0" applyFont="1" applyBorder="1" applyAlignment="1">
      <alignment horizontal="left" vertical="center" wrapText="1"/>
    </xf>
    <xf numFmtId="4" fontId="800" fillId="0" borderId="2" xfId="0" applyNumberFormat="1" applyFont="1" applyBorder="1" applyAlignment="1">
      <alignment horizontal="center" vertical="center" wrapText="1"/>
    </xf>
    <xf numFmtId="164" fontId="801" fillId="0" borderId="2" xfId="0" applyNumberFormat="1" applyFont="1" applyBorder="1" applyAlignment="1">
      <alignment horizontal="center" vertical="center" wrapText="1"/>
    </xf>
    <xf numFmtId="165" fontId="802" fillId="0" borderId="2" xfId="0" applyNumberFormat="1" applyFont="1" applyBorder="1" applyAlignment="1">
      <alignment horizontal="center" vertical="center" wrapText="1"/>
    </xf>
    <xf numFmtId="164" fontId="803" fillId="0" borderId="2" xfId="0" applyNumberFormat="1" applyFont="1" applyBorder="1" applyAlignment="1">
      <alignment horizontal="center" vertical="center" wrapText="1"/>
    </xf>
    <xf numFmtId="0" fontId="806" fillId="0" borderId="2" xfId="0" applyFont="1" applyBorder="1" applyAlignment="1">
      <alignment horizontal="center" vertical="center" wrapText="1"/>
    </xf>
    <xf numFmtId="0" fontId="806" fillId="0" borderId="2" xfId="0" applyFont="1" applyBorder="1" applyAlignment="1">
      <alignment horizontal="left" vertical="center" wrapText="1"/>
    </xf>
    <xf numFmtId="4" fontId="807" fillId="0" borderId="2" xfId="0" applyNumberFormat="1" applyFont="1" applyBorder="1" applyAlignment="1">
      <alignment horizontal="center" vertical="center" wrapText="1"/>
    </xf>
    <xf numFmtId="164" fontId="808" fillId="0" borderId="2" xfId="0" applyNumberFormat="1" applyFont="1" applyBorder="1" applyAlignment="1">
      <alignment horizontal="center" vertical="center" wrapText="1"/>
    </xf>
    <xf numFmtId="165" fontId="809" fillId="0" borderId="2" xfId="0" applyNumberFormat="1" applyFont="1" applyBorder="1" applyAlignment="1">
      <alignment horizontal="center" vertical="center" wrapText="1"/>
    </xf>
    <xf numFmtId="164" fontId="810" fillId="0" borderId="2" xfId="0" applyNumberFormat="1" applyFont="1" applyBorder="1" applyAlignment="1">
      <alignment horizontal="center" vertical="center" wrapText="1"/>
    </xf>
    <xf numFmtId="0" fontId="813" fillId="0" borderId="2" xfId="0" applyFont="1" applyBorder="1" applyAlignment="1">
      <alignment horizontal="center" vertical="center" wrapText="1"/>
    </xf>
    <xf numFmtId="0" fontId="813" fillId="0" borderId="2" xfId="0" applyFont="1" applyBorder="1" applyAlignment="1">
      <alignment horizontal="left" vertical="center" wrapText="1"/>
    </xf>
    <xf numFmtId="4" fontId="814" fillId="0" borderId="2" xfId="0" applyNumberFormat="1" applyFont="1" applyBorder="1" applyAlignment="1">
      <alignment horizontal="center" vertical="center" wrapText="1"/>
    </xf>
    <xf numFmtId="164" fontId="815" fillId="0" borderId="2" xfId="0" applyNumberFormat="1" applyFont="1" applyBorder="1" applyAlignment="1">
      <alignment horizontal="center" vertical="center" wrapText="1"/>
    </xf>
    <xf numFmtId="165" fontId="816" fillId="0" borderId="2" xfId="0" applyNumberFormat="1" applyFont="1" applyBorder="1" applyAlignment="1">
      <alignment horizontal="center" vertical="center" wrapText="1"/>
    </xf>
    <xf numFmtId="164" fontId="817" fillId="0" borderId="2" xfId="0" applyNumberFormat="1" applyFont="1" applyBorder="1" applyAlignment="1">
      <alignment horizontal="center" vertical="center" wrapText="1"/>
    </xf>
    <xf numFmtId="0" fontId="820" fillId="0" borderId="2" xfId="0" applyFont="1" applyBorder="1" applyAlignment="1">
      <alignment horizontal="center" vertical="center" wrapText="1"/>
    </xf>
    <xf numFmtId="0" fontId="820" fillId="0" borderId="2" xfId="0" applyFont="1" applyBorder="1" applyAlignment="1">
      <alignment horizontal="left" vertical="center" wrapText="1"/>
    </xf>
    <xf numFmtId="4" fontId="821" fillId="0" borderId="2" xfId="0" applyNumberFormat="1" applyFont="1" applyBorder="1" applyAlignment="1">
      <alignment horizontal="center" vertical="center" wrapText="1"/>
    </xf>
    <xf numFmtId="164" fontId="822" fillId="0" borderId="2" xfId="0" applyNumberFormat="1" applyFont="1" applyBorder="1" applyAlignment="1">
      <alignment horizontal="center" vertical="center" wrapText="1"/>
    </xf>
    <xf numFmtId="165" fontId="823" fillId="0" borderId="2" xfId="0" applyNumberFormat="1" applyFont="1" applyBorder="1" applyAlignment="1">
      <alignment horizontal="center" vertical="center" wrapText="1"/>
    </xf>
    <xf numFmtId="164" fontId="824" fillId="0" borderId="2" xfId="0" applyNumberFormat="1" applyFont="1" applyBorder="1" applyAlignment="1">
      <alignment horizontal="center" vertical="center" wrapText="1"/>
    </xf>
    <xf numFmtId="0" fontId="827" fillId="0" borderId="2" xfId="0" applyFont="1" applyBorder="1" applyAlignment="1">
      <alignment horizontal="center" vertical="center" wrapText="1"/>
    </xf>
    <xf numFmtId="0" fontId="827" fillId="0" borderId="2" xfId="0" applyFont="1" applyBorder="1" applyAlignment="1">
      <alignment horizontal="left" vertical="center" wrapText="1"/>
    </xf>
    <xf numFmtId="4" fontId="828" fillId="0" borderId="2" xfId="0" applyNumberFormat="1" applyFont="1" applyBorder="1" applyAlignment="1">
      <alignment horizontal="center" vertical="center" wrapText="1"/>
    </xf>
    <xf numFmtId="164" fontId="829" fillId="0" borderId="2" xfId="0" applyNumberFormat="1" applyFont="1" applyBorder="1" applyAlignment="1">
      <alignment horizontal="center" vertical="center" wrapText="1"/>
    </xf>
    <xf numFmtId="165" fontId="830" fillId="0" borderId="2" xfId="0" applyNumberFormat="1" applyFont="1" applyBorder="1" applyAlignment="1">
      <alignment horizontal="center" vertical="center" wrapText="1"/>
    </xf>
    <xf numFmtId="164" fontId="831" fillId="0" borderId="2" xfId="0" applyNumberFormat="1" applyFont="1" applyBorder="1" applyAlignment="1">
      <alignment horizontal="center" vertical="center" wrapText="1"/>
    </xf>
    <xf numFmtId="0" fontId="834" fillId="0" borderId="2" xfId="0" applyFont="1" applyBorder="1" applyAlignment="1">
      <alignment horizontal="center" vertical="center" wrapText="1"/>
    </xf>
    <xf numFmtId="0" fontId="834" fillId="0" borderId="2" xfId="0" applyFont="1" applyBorder="1" applyAlignment="1">
      <alignment horizontal="left" vertical="center" wrapText="1"/>
    </xf>
    <xf numFmtId="4" fontId="835" fillId="0" borderId="2" xfId="0" applyNumberFormat="1" applyFont="1" applyBorder="1" applyAlignment="1">
      <alignment horizontal="center" vertical="center" wrapText="1"/>
    </xf>
    <xf numFmtId="164" fontId="836" fillId="0" borderId="2" xfId="0" applyNumberFormat="1" applyFont="1" applyBorder="1" applyAlignment="1">
      <alignment horizontal="center" vertical="center" wrapText="1"/>
    </xf>
    <xf numFmtId="165" fontId="837" fillId="0" borderId="2" xfId="0" applyNumberFormat="1" applyFont="1" applyBorder="1" applyAlignment="1">
      <alignment horizontal="center" vertical="center" wrapText="1"/>
    </xf>
    <xf numFmtId="164" fontId="838" fillId="0" borderId="2" xfId="0" applyNumberFormat="1" applyFont="1" applyBorder="1" applyAlignment="1">
      <alignment horizontal="center" vertical="center" wrapText="1"/>
    </xf>
    <xf numFmtId="0" fontId="841" fillId="0" borderId="2" xfId="0" applyFont="1" applyBorder="1" applyAlignment="1">
      <alignment horizontal="center" vertical="center" wrapText="1"/>
    </xf>
    <xf numFmtId="0" fontId="841" fillId="0" borderId="2" xfId="0" applyFont="1" applyBorder="1" applyAlignment="1">
      <alignment horizontal="left" vertical="center" wrapText="1"/>
    </xf>
    <xf numFmtId="4" fontId="842" fillId="0" borderId="2" xfId="0" applyNumberFormat="1" applyFont="1" applyBorder="1" applyAlignment="1">
      <alignment horizontal="center" vertical="center" wrapText="1"/>
    </xf>
    <xf numFmtId="164" fontId="843" fillId="0" borderId="2" xfId="0" applyNumberFormat="1" applyFont="1" applyBorder="1" applyAlignment="1">
      <alignment horizontal="center" vertical="center" wrapText="1"/>
    </xf>
    <xf numFmtId="165" fontId="844" fillId="0" borderId="2" xfId="0" applyNumberFormat="1" applyFont="1" applyBorder="1" applyAlignment="1">
      <alignment horizontal="center" vertical="center" wrapText="1"/>
    </xf>
    <xf numFmtId="164" fontId="845" fillId="0" borderId="2" xfId="0" applyNumberFormat="1" applyFont="1" applyBorder="1" applyAlignment="1">
      <alignment horizontal="center" vertical="center" wrapText="1"/>
    </xf>
    <xf numFmtId="0" fontId="848" fillId="0" borderId="2" xfId="0" applyFont="1" applyBorder="1" applyAlignment="1">
      <alignment horizontal="center" vertical="center" wrapText="1"/>
    </xf>
    <xf numFmtId="0" fontId="848" fillId="0" borderId="2" xfId="0" applyFont="1" applyBorder="1" applyAlignment="1">
      <alignment horizontal="left" vertical="center" wrapText="1"/>
    </xf>
    <xf numFmtId="4" fontId="849" fillId="0" borderId="2" xfId="0" applyNumberFormat="1" applyFont="1" applyBorder="1" applyAlignment="1">
      <alignment horizontal="center" vertical="center" wrapText="1"/>
    </xf>
    <xf numFmtId="164" fontId="850" fillId="0" borderId="2" xfId="0" applyNumberFormat="1" applyFont="1" applyBorder="1" applyAlignment="1">
      <alignment horizontal="center" vertical="center" wrapText="1"/>
    </xf>
    <xf numFmtId="165" fontId="851" fillId="0" borderId="2" xfId="0" applyNumberFormat="1" applyFont="1" applyBorder="1" applyAlignment="1">
      <alignment horizontal="center" vertical="center" wrapText="1"/>
    </xf>
    <xf numFmtId="164" fontId="852" fillId="0" borderId="2" xfId="0" applyNumberFormat="1" applyFont="1" applyBorder="1" applyAlignment="1">
      <alignment horizontal="center" vertical="center" wrapText="1"/>
    </xf>
    <xf numFmtId="0" fontId="855" fillId="0" borderId="2" xfId="0" applyFont="1" applyBorder="1" applyAlignment="1">
      <alignment horizontal="center" vertical="center" wrapText="1"/>
    </xf>
    <xf numFmtId="0" fontId="855" fillId="0" borderId="2" xfId="0" applyFont="1" applyBorder="1" applyAlignment="1">
      <alignment horizontal="left" vertical="center" wrapText="1"/>
    </xf>
    <xf numFmtId="4" fontId="856" fillId="0" borderId="2" xfId="0" applyNumberFormat="1" applyFont="1" applyBorder="1" applyAlignment="1">
      <alignment horizontal="center" vertical="center" wrapText="1"/>
    </xf>
    <xf numFmtId="164" fontId="857" fillId="0" borderId="2" xfId="0" applyNumberFormat="1" applyFont="1" applyBorder="1" applyAlignment="1">
      <alignment horizontal="center" vertical="center" wrapText="1"/>
    </xf>
    <xf numFmtId="165" fontId="858" fillId="0" borderId="2" xfId="0" applyNumberFormat="1" applyFont="1" applyBorder="1" applyAlignment="1">
      <alignment horizontal="center" vertical="center" wrapText="1"/>
    </xf>
    <xf numFmtId="164" fontId="859" fillId="0" borderId="2" xfId="0" applyNumberFormat="1" applyFont="1" applyBorder="1" applyAlignment="1">
      <alignment horizontal="center" vertical="center" wrapText="1"/>
    </xf>
    <xf numFmtId="0" fontId="862" fillId="0" borderId="2" xfId="0" applyFont="1" applyBorder="1" applyAlignment="1">
      <alignment horizontal="center" vertical="center" wrapText="1"/>
    </xf>
    <xf numFmtId="0" fontId="862" fillId="0" borderId="2" xfId="0" applyFont="1" applyBorder="1" applyAlignment="1">
      <alignment horizontal="left" vertical="center" wrapText="1"/>
    </xf>
    <xf numFmtId="4" fontId="863" fillId="0" borderId="2" xfId="0" applyNumberFormat="1" applyFont="1" applyBorder="1" applyAlignment="1">
      <alignment horizontal="center" vertical="center" wrapText="1"/>
    </xf>
    <xf numFmtId="164" fontId="864" fillId="0" borderId="2" xfId="0" applyNumberFormat="1" applyFont="1" applyBorder="1" applyAlignment="1">
      <alignment horizontal="center" vertical="center" wrapText="1"/>
    </xf>
    <xf numFmtId="165" fontId="865" fillId="0" borderId="2" xfId="0" applyNumberFormat="1" applyFont="1" applyBorder="1" applyAlignment="1">
      <alignment horizontal="center" vertical="center" wrapText="1"/>
    </xf>
    <xf numFmtId="164" fontId="866" fillId="0" borderId="2" xfId="0" applyNumberFormat="1" applyFont="1" applyBorder="1" applyAlignment="1">
      <alignment horizontal="center" vertical="center" wrapText="1"/>
    </xf>
    <xf numFmtId="0" fontId="869" fillId="0" borderId="2" xfId="0" applyFont="1" applyBorder="1" applyAlignment="1">
      <alignment horizontal="center" vertical="center" wrapText="1"/>
    </xf>
    <xf numFmtId="0" fontId="869" fillId="0" borderId="2" xfId="0" applyFont="1" applyBorder="1" applyAlignment="1">
      <alignment horizontal="left" vertical="center" wrapText="1"/>
    </xf>
    <xf numFmtId="4" fontId="870" fillId="0" borderId="2" xfId="0" applyNumberFormat="1" applyFont="1" applyBorder="1" applyAlignment="1">
      <alignment horizontal="center" vertical="center" wrapText="1"/>
    </xf>
    <xf numFmtId="164" fontId="871" fillId="0" borderId="2" xfId="0" applyNumberFormat="1" applyFont="1" applyBorder="1" applyAlignment="1">
      <alignment horizontal="center" vertical="center" wrapText="1"/>
    </xf>
    <xf numFmtId="165" fontId="872" fillId="0" borderId="2" xfId="0" applyNumberFormat="1" applyFont="1" applyBorder="1" applyAlignment="1">
      <alignment horizontal="center" vertical="center" wrapText="1"/>
    </xf>
    <xf numFmtId="164" fontId="873" fillId="0" borderId="2" xfId="0" applyNumberFormat="1" applyFont="1" applyBorder="1" applyAlignment="1">
      <alignment horizontal="center" vertical="center" wrapText="1"/>
    </xf>
    <xf numFmtId="0" fontId="876" fillId="0" borderId="2" xfId="0" applyFont="1" applyBorder="1" applyAlignment="1">
      <alignment horizontal="center" vertical="center" wrapText="1"/>
    </xf>
    <xf numFmtId="0" fontId="876" fillId="0" borderId="2" xfId="0" applyFont="1" applyBorder="1" applyAlignment="1">
      <alignment horizontal="left" vertical="center" wrapText="1"/>
    </xf>
    <xf numFmtId="4" fontId="877" fillId="0" borderId="2" xfId="0" applyNumberFormat="1" applyFont="1" applyBorder="1" applyAlignment="1">
      <alignment horizontal="center" vertical="center" wrapText="1"/>
    </xf>
    <xf numFmtId="164" fontId="878" fillId="0" borderId="2" xfId="0" applyNumberFormat="1" applyFont="1" applyBorder="1" applyAlignment="1">
      <alignment horizontal="center" vertical="center" wrapText="1"/>
    </xf>
    <xf numFmtId="165" fontId="879" fillId="0" borderId="2" xfId="0" applyNumberFormat="1" applyFont="1" applyBorder="1" applyAlignment="1">
      <alignment horizontal="center" vertical="center" wrapText="1"/>
    </xf>
    <xf numFmtId="164" fontId="880" fillId="0" borderId="2" xfId="0" applyNumberFormat="1" applyFont="1" applyBorder="1" applyAlignment="1">
      <alignment horizontal="center" vertical="center" wrapText="1"/>
    </xf>
    <xf numFmtId="0" fontId="883" fillId="3" borderId="2" xfId="0" applyNumberFormat="1" applyFont="1" applyFill="1" applyBorder="1" applyAlignment="1">
      <alignment horizontal="center" vertical="center" wrapText="1"/>
    </xf>
    <xf numFmtId="0" fontId="883" fillId="3" borderId="2" xfId="0" applyNumberFormat="1" applyFont="1" applyFill="1" applyBorder="1" applyAlignment="1">
      <alignment horizontal="left" vertical="center" wrapText="1"/>
    </xf>
    <xf numFmtId="0" fontId="884" fillId="0" borderId="2" xfId="0" applyFont="1" applyBorder="1" applyAlignment="1">
      <alignment horizontal="center" vertical="center" wrapText="1"/>
    </xf>
    <xf numFmtId="0" fontId="884" fillId="0" borderId="2" xfId="0" applyFont="1" applyBorder="1" applyAlignment="1">
      <alignment horizontal="left" vertical="center" wrapText="1"/>
    </xf>
    <xf numFmtId="4" fontId="885" fillId="0" borderId="2" xfId="0" applyNumberFormat="1" applyFont="1" applyBorder="1" applyAlignment="1">
      <alignment horizontal="center" vertical="center" wrapText="1"/>
    </xf>
    <xf numFmtId="164" fontId="886" fillId="0" borderId="2" xfId="0" applyNumberFormat="1" applyFont="1" applyBorder="1" applyAlignment="1">
      <alignment horizontal="center" vertical="center" wrapText="1"/>
    </xf>
    <xf numFmtId="165" fontId="887" fillId="0" borderId="2" xfId="0" applyNumberFormat="1" applyFont="1" applyBorder="1" applyAlignment="1">
      <alignment horizontal="center" vertical="center" wrapText="1"/>
    </xf>
    <xf numFmtId="164" fontId="888" fillId="0" borderId="2" xfId="0" applyNumberFormat="1" applyFont="1" applyBorder="1" applyAlignment="1">
      <alignment horizontal="center" vertical="center" wrapText="1"/>
    </xf>
    <xf numFmtId="0" fontId="891" fillId="0" borderId="2" xfId="0" applyFont="1" applyBorder="1" applyAlignment="1">
      <alignment horizontal="center" vertical="center" wrapText="1"/>
    </xf>
    <xf numFmtId="0" fontId="891" fillId="0" borderId="2" xfId="0" applyFont="1" applyBorder="1" applyAlignment="1">
      <alignment horizontal="left" vertical="center" wrapText="1"/>
    </xf>
    <xf numFmtId="4" fontId="892" fillId="0" borderId="2" xfId="0" applyNumberFormat="1" applyFont="1" applyBorder="1" applyAlignment="1">
      <alignment horizontal="center" vertical="center" wrapText="1"/>
    </xf>
    <xf numFmtId="164" fontId="893" fillId="0" borderId="2" xfId="0" applyNumberFormat="1" applyFont="1" applyBorder="1" applyAlignment="1">
      <alignment horizontal="center" vertical="center" wrapText="1"/>
    </xf>
    <xf numFmtId="165" fontId="894" fillId="0" borderId="2" xfId="0" applyNumberFormat="1" applyFont="1" applyBorder="1" applyAlignment="1">
      <alignment horizontal="center" vertical="center" wrapText="1"/>
    </xf>
    <xf numFmtId="164" fontId="895" fillId="0" borderId="2" xfId="0" applyNumberFormat="1" applyFont="1" applyBorder="1" applyAlignment="1">
      <alignment horizontal="center" vertical="center" wrapText="1"/>
    </xf>
    <xf numFmtId="0" fontId="898" fillId="3" borderId="2" xfId="0" applyNumberFormat="1" applyFont="1" applyFill="1" applyBorder="1" applyAlignment="1">
      <alignment horizontal="center" vertical="center" wrapText="1"/>
    </xf>
    <xf numFmtId="0" fontId="898" fillId="3" borderId="2" xfId="0" applyNumberFormat="1" applyFont="1" applyFill="1" applyBorder="1" applyAlignment="1">
      <alignment horizontal="left" vertical="center" wrapText="1"/>
    </xf>
    <xf numFmtId="0" fontId="899" fillId="0" borderId="2" xfId="0" applyFont="1" applyBorder="1" applyAlignment="1">
      <alignment horizontal="center" vertical="center" wrapText="1"/>
    </xf>
    <xf numFmtId="0" fontId="899" fillId="0" borderId="2" xfId="0" applyFont="1" applyBorder="1" applyAlignment="1">
      <alignment horizontal="left" vertical="center" wrapText="1"/>
    </xf>
    <xf numFmtId="4" fontId="900" fillId="0" borderId="2" xfId="0" applyNumberFormat="1" applyFont="1" applyBorder="1" applyAlignment="1">
      <alignment horizontal="center" vertical="center" wrapText="1"/>
    </xf>
    <xf numFmtId="164" fontId="901" fillId="0" borderId="2" xfId="0" applyNumberFormat="1" applyFont="1" applyBorder="1" applyAlignment="1">
      <alignment horizontal="center" vertical="center" wrapText="1"/>
    </xf>
    <xf numFmtId="165" fontId="902" fillId="0" borderId="2" xfId="0" applyNumberFormat="1" applyFont="1" applyBorder="1" applyAlignment="1">
      <alignment horizontal="center" vertical="center" wrapText="1"/>
    </xf>
    <xf numFmtId="164" fontId="903" fillId="0" borderId="2" xfId="0" applyNumberFormat="1" applyFont="1" applyBorder="1" applyAlignment="1">
      <alignment horizontal="center" vertical="center" wrapText="1"/>
    </xf>
    <xf numFmtId="0" fontId="906" fillId="0" borderId="2" xfId="0" applyFont="1" applyBorder="1" applyAlignment="1">
      <alignment horizontal="center" vertical="center" wrapText="1"/>
    </xf>
    <xf numFmtId="0" fontId="906" fillId="0" borderId="2" xfId="0" applyFont="1" applyBorder="1" applyAlignment="1">
      <alignment horizontal="left" vertical="center" wrapText="1"/>
    </xf>
    <xf numFmtId="4" fontId="907" fillId="0" borderId="2" xfId="0" applyNumberFormat="1" applyFont="1" applyBorder="1" applyAlignment="1">
      <alignment horizontal="center" vertical="center" wrapText="1"/>
    </xf>
    <xf numFmtId="164" fontId="908" fillId="0" borderId="2" xfId="0" applyNumberFormat="1" applyFont="1" applyBorder="1" applyAlignment="1">
      <alignment horizontal="center" vertical="center" wrapText="1"/>
    </xf>
    <xf numFmtId="165" fontId="909" fillId="0" borderId="2" xfId="0" applyNumberFormat="1" applyFont="1" applyBorder="1" applyAlignment="1">
      <alignment horizontal="center" vertical="center" wrapText="1"/>
    </xf>
    <xf numFmtId="164" fontId="910" fillId="0" borderId="2" xfId="0" applyNumberFormat="1" applyFont="1" applyBorder="1" applyAlignment="1">
      <alignment horizontal="center" vertical="center" wrapText="1"/>
    </xf>
    <xf numFmtId="0" fontId="913" fillId="0" borderId="2" xfId="0" applyFont="1" applyBorder="1" applyAlignment="1">
      <alignment horizontal="center" vertical="center" wrapText="1"/>
    </xf>
    <xf numFmtId="0" fontId="913" fillId="0" borderId="2" xfId="0" applyFont="1" applyBorder="1" applyAlignment="1">
      <alignment horizontal="left" vertical="center" wrapText="1"/>
    </xf>
    <xf numFmtId="4" fontId="914" fillId="0" borderId="2" xfId="0" applyNumberFormat="1" applyFont="1" applyBorder="1" applyAlignment="1">
      <alignment horizontal="center" vertical="center" wrapText="1"/>
    </xf>
    <xf numFmtId="164" fontId="915" fillId="0" borderId="2" xfId="0" applyNumberFormat="1" applyFont="1" applyBorder="1" applyAlignment="1">
      <alignment horizontal="center" vertical="center" wrapText="1"/>
    </xf>
    <xf numFmtId="165" fontId="916" fillId="0" borderId="2" xfId="0" applyNumberFormat="1" applyFont="1" applyBorder="1" applyAlignment="1">
      <alignment horizontal="center" vertical="center" wrapText="1"/>
    </xf>
    <xf numFmtId="164" fontId="917" fillId="0" borderId="2" xfId="0" applyNumberFormat="1" applyFont="1" applyBorder="1" applyAlignment="1">
      <alignment horizontal="center" vertical="center" wrapText="1"/>
    </xf>
    <xf numFmtId="0" fontId="920" fillId="0" borderId="2" xfId="0" applyFont="1" applyBorder="1" applyAlignment="1">
      <alignment horizontal="center" vertical="center" wrapText="1"/>
    </xf>
    <xf numFmtId="0" fontId="920" fillId="0" borderId="2" xfId="0" applyFont="1" applyBorder="1" applyAlignment="1">
      <alignment horizontal="left" vertical="center" wrapText="1"/>
    </xf>
    <xf numFmtId="4" fontId="921" fillId="0" borderId="2" xfId="0" applyNumberFormat="1" applyFont="1" applyBorder="1" applyAlignment="1">
      <alignment horizontal="center" vertical="center" wrapText="1"/>
    </xf>
    <xf numFmtId="164" fontId="922" fillId="0" borderId="2" xfId="0" applyNumberFormat="1" applyFont="1" applyBorder="1" applyAlignment="1">
      <alignment horizontal="center" vertical="center" wrapText="1"/>
    </xf>
    <xf numFmtId="165" fontId="923" fillId="0" borderId="2" xfId="0" applyNumberFormat="1" applyFont="1" applyBorder="1" applyAlignment="1">
      <alignment horizontal="center" vertical="center" wrapText="1"/>
    </xf>
    <xf numFmtId="164" fontId="924" fillId="0" borderId="2" xfId="0" applyNumberFormat="1" applyFont="1" applyBorder="1" applyAlignment="1">
      <alignment horizontal="center" vertical="center" wrapText="1"/>
    </xf>
    <xf numFmtId="0" fontId="927" fillId="0" borderId="2" xfId="0" applyFont="1" applyBorder="1" applyAlignment="1">
      <alignment horizontal="center" vertical="center" wrapText="1"/>
    </xf>
    <xf numFmtId="0" fontId="927" fillId="0" borderId="2" xfId="0" applyFont="1" applyBorder="1" applyAlignment="1">
      <alignment horizontal="left" vertical="center" wrapText="1"/>
    </xf>
    <xf numFmtId="4" fontId="928" fillId="0" borderId="2" xfId="0" applyNumberFormat="1" applyFont="1" applyBorder="1" applyAlignment="1">
      <alignment horizontal="center" vertical="center" wrapText="1"/>
    </xf>
    <xf numFmtId="164" fontId="929" fillId="0" borderId="2" xfId="0" applyNumberFormat="1" applyFont="1" applyBorder="1" applyAlignment="1">
      <alignment horizontal="center" vertical="center" wrapText="1"/>
    </xf>
    <xf numFmtId="165" fontId="930" fillId="0" borderId="2" xfId="0" applyNumberFormat="1" applyFont="1" applyBorder="1" applyAlignment="1">
      <alignment horizontal="center" vertical="center" wrapText="1"/>
    </xf>
    <xf numFmtId="164" fontId="931" fillId="0" borderId="2" xfId="0" applyNumberFormat="1" applyFont="1" applyBorder="1" applyAlignment="1">
      <alignment horizontal="center" vertical="center" wrapText="1"/>
    </xf>
    <xf numFmtId="0" fontId="934" fillId="0" borderId="2" xfId="0" applyFont="1" applyBorder="1" applyAlignment="1">
      <alignment horizontal="center" vertical="center" wrapText="1"/>
    </xf>
    <xf numFmtId="0" fontId="934" fillId="0" borderId="2" xfId="0" applyFont="1" applyBorder="1" applyAlignment="1">
      <alignment horizontal="left" vertical="center" wrapText="1"/>
    </xf>
    <xf numFmtId="4" fontId="935" fillId="0" borderId="2" xfId="0" applyNumberFormat="1" applyFont="1" applyBorder="1" applyAlignment="1">
      <alignment horizontal="center" vertical="center" wrapText="1"/>
    </xf>
    <xf numFmtId="164" fontId="936" fillId="0" borderId="2" xfId="0" applyNumberFormat="1" applyFont="1" applyBorder="1" applyAlignment="1">
      <alignment horizontal="center" vertical="center" wrapText="1"/>
    </xf>
    <xf numFmtId="165" fontId="937" fillId="0" borderId="2" xfId="0" applyNumberFormat="1" applyFont="1" applyBorder="1" applyAlignment="1">
      <alignment horizontal="center" vertical="center" wrapText="1"/>
    </xf>
    <xf numFmtId="164" fontId="938" fillId="0" borderId="2" xfId="0" applyNumberFormat="1" applyFont="1" applyBorder="1" applyAlignment="1">
      <alignment horizontal="center" vertical="center" wrapText="1"/>
    </xf>
    <xf numFmtId="0" fontId="941" fillId="0" borderId="2" xfId="0" applyFont="1" applyBorder="1" applyAlignment="1">
      <alignment horizontal="center" vertical="center" wrapText="1"/>
    </xf>
    <xf numFmtId="0" fontId="941" fillId="0" borderId="2" xfId="0" applyFont="1" applyBorder="1" applyAlignment="1">
      <alignment horizontal="left" vertical="center" wrapText="1"/>
    </xf>
    <xf numFmtId="4" fontId="942" fillId="0" borderId="2" xfId="0" applyNumberFormat="1" applyFont="1" applyBorder="1" applyAlignment="1">
      <alignment horizontal="center" vertical="center" wrapText="1"/>
    </xf>
    <xf numFmtId="164" fontId="943" fillId="0" borderId="2" xfId="0" applyNumberFormat="1" applyFont="1" applyBorder="1" applyAlignment="1">
      <alignment horizontal="center" vertical="center" wrapText="1"/>
    </xf>
    <xf numFmtId="165" fontId="944" fillId="0" borderId="2" xfId="0" applyNumberFormat="1" applyFont="1" applyBorder="1" applyAlignment="1">
      <alignment horizontal="center" vertical="center" wrapText="1"/>
    </xf>
    <xf numFmtId="164" fontId="945" fillId="0" borderId="2" xfId="0" applyNumberFormat="1" applyFont="1" applyBorder="1" applyAlignment="1">
      <alignment horizontal="center" vertical="center" wrapText="1"/>
    </xf>
    <xf numFmtId="0" fontId="948" fillId="0" borderId="2" xfId="0" applyFont="1" applyBorder="1" applyAlignment="1">
      <alignment horizontal="center" vertical="center" wrapText="1"/>
    </xf>
    <xf numFmtId="0" fontId="948" fillId="0" borderId="2" xfId="0" applyFont="1" applyBorder="1" applyAlignment="1">
      <alignment horizontal="left" vertical="center" wrapText="1"/>
    </xf>
    <xf numFmtId="4" fontId="949" fillId="0" borderId="2" xfId="0" applyNumberFormat="1" applyFont="1" applyBorder="1" applyAlignment="1">
      <alignment horizontal="center" vertical="center" wrapText="1"/>
    </xf>
    <xf numFmtId="164" fontId="950" fillId="0" borderId="2" xfId="0" applyNumberFormat="1" applyFont="1" applyBorder="1" applyAlignment="1">
      <alignment horizontal="center" vertical="center" wrapText="1"/>
    </xf>
    <xf numFmtId="165" fontId="951" fillId="0" borderId="2" xfId="0" applyNumberFormat="1" applyFont="1" applyBorder="1" applyAlignment="1">
      <alignment horizontal="center" vertical="center" wrapText="1"/>
    </xf>
    <xf numFmtId="164" fontId="952" fillId="0" borderId="2" xfId="0" applyNumberFormat="1" applyFont="1" applyBorder="1" applyAlignment="1">
      <alignment horizontal="center" vertical="center" wrapText="1"/>
    </xf>
    <xf numFmtId="0" fontId="955" fillId="0" borderId="2" xfId="0" applyFont="1" applyBorder="1" applyAlignment="1">
      <alignment horizontal="center" vertical="center" wrapText="1"/>
    </xf>
    <xf numFmtId="0" fontId="955" fillId="0" borderId="2" xfId="0" applyFont="1" applyBorder="1" applyAlignment="1">
      <alignment horizontal="left" vertical="center" wrapText="1"/>
    </xf>
    <xf numFmtId="4" fontId="956" fillId="0" borderId="2" xfId="0" applyNumberFormat="1" applyFont="1" applyBorder="1" applyAlignment="1">
      <alignment horizontal="center" vertical="center" wrapText="1"/>
    </xf>
    <xf numFmtId="164" fontId="957" fillId="0" borderId="2" xfId="0" applyNumberFormat="1" applyFont="1" applyBorder="1" applyAlignment="1">
      <alignment horizontal="center" vertical="center" wrapText="1"/>
    </xf>
    <xf numFmtId="165" fontId="958" fillId="0" borderId="2" xfId="0" applyNumberFormat="1" applyFont="1" applyBorder="1" applyAlignment="1">
      <alignment horizontal="center" vertical="center" wrapText="1"/>
    </xf>
    <xf numFmtId="164" fontId="959" fillId="0" borderId="2" xfId="0" applyNumberFormat="1" applyFont="1" applyBorder="1" applyAlignment="1">
      <alignment horizontal="center" vertical="center" wrapText="1"/>
    </xf>
    <xf numFmtId="0" fontId="962" fillId="0" borderId="2" xfId="0" applyFont="1" applyBorder="1" applyAlignment="1">
      <alignment horizontal="center" vertical="center" wrapText="1"/>
    </xf>
    <xf numFmtId="0" fontId="962" fillId="0" borderId="2" xfId="0" applyFont="1" applyBorder="1" applyAlignment="1">
      <alignment horizontal="left" vertical="center" wrapText="1"/>
    </xf>
    <xf numFmtId="4" fontId="963" fillId="0" borderId="2" xfId="0" applyNumberFormat="1" applyFont="1" applyBorder="1" applyAlignment="1">
      <alignment horizontal="center" vertical="center" wrapText="1"/>
    </xf>
    <xf numFmtId="164" fontId="964" fillId="0" borderId="2" xfId="0" applyNumberFormat="1" applyFont="1" applyBorder="1" applyAlignment="1">
      <alignment horizontal="center" vertical="center" wrapText="1"/>
    </xf>
    <xf numFmtId="165" fontId="965" fillId="0" borderId="2" xfId="0" applyNumberFormat="1" applyFont="1" applyBorder="1" applyAlignment="1">
      <alignment horizontal="center" vertical="center" wrapText="1"/>
    </xf>
    <xf numFmtId="164" fontId="966" fillId="0" borderId="2" xfId="0" applyNumberFormat="1" applyFont="1" applyBorder="1" applyAlignment="1">
      <alignment horizontal="center" vertical="center" wrapText="1"/>
    </xf>
    <xf numFmtId="0" fontId="969" fillId="0" borderId="2" xfId="0" applyFont="1" applyBorder="1" applyAlignment="1">
      <alignment horizontal="center" vertical="center" wrapText="1"/>
    </xf>
    <xf numFmtId="0" fontId="969" fillId="0" borderId="2" xfId="0" applyFont="1" applyBorder="1" applyAlignment="1">
      <alignment horizontal="left" vertical="center" wrapText="1"/>
    </xf>
    <xf numFmtId="4" fontId="970" fillId="0" borderId="2" xfId="0" applyNumberFormat="1" applyFont="1" applyBorder="1" applyAlignment="1">
      <alignment horizontal="center" vertical="center" wrapText="1"/>
    </xf>
    <xf numFmtId="164" fontId="971" fillId="0" borderId="2" xfId="0" applyNumberFormat="1" applyFont="1" applyBorder="1" applyAlignment="1">
      <alignment horizontal="center" vertical="center" wrapText="1"/>
    </xf>
    <xf numFmtId="165" fontId="972" fillId="0" borderId="2" xfId="0" applyNumberFormat="1" applyFont="1" applyBorder="1" applyAlignment="1">
      <alignment horizontal="center" vertical="center" wrapText="1"/>
    </xf>
    <xf numFmtId="164" fontId="973" fillId="0" borderId="2" xfId="0" applyNumberFormat="1" applyFont="1" applyBorder="1" applyAlignment="1">
      <alignment horizontal="center" vertical="center" wrapText="1"/>
    </xf>
    <xf numFmtId="0" fontId="976" fillId="3" borderId="2" xfId="0" applyNumberFormat="1" applyFont="1" applyFill="1" applyBorder="1" applyAlignment="1">
      <alignment horizontal="center" vertical="center" wrapText="1"/>
    </xf>
    <xf numFmtId="0" fontId="976" fillId="3" borderId="2" xfId="0" applyNumberFormat="1" applyFont="1" applyFill="1" applyBorder="1" applyAlignment="1">
      <alignment horizontal="left" vertical="center" wrapText="1"/>
    </xf>
    <xf numFmtId="0" fontId="977" fillId="0" borderId="2" xfId="0" applyFont="1" applyBorder="1" applyAlignment="1">
      <alignment horizontal="center" vertical="center" wrapText="1"/>
    </xf>
    <xf numFmtId="0" fontId="977" fillId="0" borderId="2" xfId="0" applyFont="1" applyBorder="1" applyAlignment="1">
      <alignment horizontal="left" vertical="center" wrapText="1"/>
    </xf>
    <xf numFmtId="4" fontId="978" fillId="0" borderId="2" xfId="0" applyNumberFormat="1" applyFont="1" applyBorder="1" applyAlignment="1">
      <alignment horizontal="center" vertical="center" wrapText="1"/>
    </xf>
    <xf numFmtId="164" fontId="979" fillId="0" borderId="2" xfId="0" applyNumberFormat="1" applyFont="1" applyBorder="1" applyAlignment="1">
      <alignment horizontal="center" vertical="center" wrapText="1"/>
    </xf>
    <xf numFmtId="165" fontId="980" fillId="0" borderId="2" xfId="0" applyNumberFormat="1" applyFont="1" applyBorder="1" applyAlignment="1">
      <alignment horizontal="center" vertical="center" wrapText="1"/>
    </xf>
    <xf numFmtId="164" fontId="981" fillId="0" borderId="2" xfId="0" applyNumberFormat="1" applyFont="1" applyBorder="1" applyAlignment="1">
      <alignment horizontal="center" vertical="center" wrapText="1"/>
    </xf>
    <xf numFmtId="0" fontId="984" fillId="0" borderId="2" xfId="0" applyFont="1" applyBorder="1" applyAlignment="1">
      <alignment horizontal="center" vertical="center" wrapText="1"/>
    </xf>
    <xf numFmtId="0" fontId="984" fillId="0" borderId="2" xfId="0" applyFont="1" applyBorder="1" applyAlignment="1">
      <alignment horizontal="left" vertical="center" wrapText="1"/>
    </xf>
    <xf numFmtId="4" fontId="985" fillId="0" borderId="2" xfId="0" applyNumberFormat="1" applyFont="1" applyBorder="1" applyAlignment="1">
      <alignment horizontal="center" vertical="center" wrapText="1"/>
    </xf>
    <xf numFmtId="164" fontId="986" fillId="0" borderId="2" xfId="0" applyNumberFormat="1" applyFont="1" applyBorder="1" applyAlignment="1">
      <alignment horizontal="center" vertical="center" wrapText="1"/>
    </xf>
    <xf numFmtId="165" fontId="987" fillId="0" borderId="2" xfId="0" applyNumberFormat="1" applyFont="1" applyBorder="1" applyAlignment="1">
      <alignment horizontal="center" vertical="center" wrapText="1"/>
    </xf>
    <xf numFmtId="164" fontId="988" fillId="0" borderId="2" xfId="0" applyNumberFormat="1" applyFont="1" applyBorder="1" applyAlignment="1">
      <alignment horizontal="center" vertical="center" wrapText="1"/>
    </xf>
    <xf numFmtId="0" fontId="991" fillId="0" borderId="2" xfId="0" applyFont="1" applyBorder="1" applyAlignment="1">
      <alignment horizontal="center" vertical="center" wrapText="1"/>
    </xf>
    <xf numFmtId="0" fontId="991" fillId="0" borderId="2" xfId="0" applyFont="1" applyBorder="1" applyAlignment="1">
      <alignment horizontal="left" vertical="center" wrapText="1"/>
    </xf>
    <xf numFmtId="4" fontId="992" fillId="0" borderId="2" xfId="0" applyNumberFormat="1" applyFont="1" applyBorder="1" applyAlignment="1">
      <alignment horizontal="center" vertical="center" wrapText="1"/>
    </xf>
    <xf numFmtId="164" fontId="993" fillId="0" borderId="2" xfId="0" applyNumberFormat="1" applyFont="1" applyBorder="1" applyAlignment="1">
      <alignment horizontal="center" vertical="center" wrapText="1"/>
    </xf>
    <xf numFmtId="165" fontId="994" fillId="0" borderId="2" xfId="0" applyNumberFormat="1" applyFont="1" applyBorder="1" applyAlignment="1">
      <alignment horizontal="center" vertical="center" wrapText="1"/>
    </xf>
    <xf numFmtId="164" fontId="995" fillId="0" borderId="2" xfId="0" applyNumberFormat="1" applyFont="1" applyBorder="1" applyAlignment="1">
      <alignment horizontal="center" vertical="center" wrapText="1"/>
    </xf>
    <xf numFmtId="0" fontId="998" fillId="0" borderId="2" xfId="0" applyFont="1" applyBorder="1" applyAlignment="1">
      <alignment horizontal="center" vertical="center" wrapText="1"/>
    </xf>
    <xf numFmtId="0" fontId="998" fillId="0" borderId="2" xfId="0" applyFont="1" applyBorder="1" applyAlignment="1">
      <alignment horizontal="left" vertical="center" wrapText="1"/>
    </xf>
    <xf numFmtId="4" fontId="999" fillId="0" borderId="2" xfId="0" applyNumberFormat="1" applyFont="1" applyBorder="1" applyAlignment="1">
      <alignment horizontal="center" vertical="center" wrapText="1"/>
    </xf>
    <xf numFmtId="164" fontId="1000" fillId="0" borderId="2" xfId="0" applyNumberFormat="1" applyFont="1" applyBorder="1" applyAlignment="1">
      <alignment horizontal="center" vertical="center" wrapText="1"/>
    </xf>
    <xf numFmtId="165" fontId="1001" fillId="0" borderId="2" xfId="0" applyNumberFormat="1" applyFont="1" applyBorder="1" applyAlignment="1">
      <alignment horizontal="center" vertical="center" wrapText="1"/>
    </xf>
    <xf numFmtId="164" fontId="1002" fillId="0" borderId="2" xfId="0" applyNumberFormat="1" applyFont="1" applyBorder="1" applyAlignment="1">
      <alignment horizontal="center" vertical="center" wrapText="1"/>
    </xf>
    <xf numFmtId="0" fontId="1005" fillId="0" borderId="2" xfId="0" applyFont="1" applyBorder="1" applyAlignment="1">
      <alignment horizontal="center" vertical="center" wrapText="1"/>
    </xf>
    <xf numFmtId="0" fontId="1005" fillId="0" borderId="2" xfId="0" applyFont="1" applyBorder="1" applyAlignment="1">
      <alignment horizontal="left" vertical="center" wrapText="1"/>
    </xf>
    <xf numFmtId="4" fontId="1006" fillId="0" borderId="2" xfId="0" applyNumberFormat="1" applyFont="1" applyBorder="1" applyAlignment="1">
      <alignment horizontal="center" vertical="center" wrapText="1"/>
    </xf>
    <xf numFmtId="164" fontId="1007" fillId="0" borderId="2" xfId="0" applyNumberFormat="1" applyFont="1" applyBorder="1" applyAlignment="1">
      <alignment horizontal="center" vertical="center" wrapText="1"/>
    </xf>
    <xf numFmtId="165" fontId="1008" fillId="0" borderId="2" xfId="0" applyNumberFormat="1" applyFont="1" applyBorder="1" applyAlignment="1">
      <alignment horizontal="center" vertical="center" wrapText="1"/>
    </xf>
    <xf numFmtId="164" fontId="1009" fillId="0" borderId="2" xfId="0" applyNumberFormat="1" applyFont="1" applyBorder="1" applyAlignment="1">
      <alignment horizontal="center" vertical="center" wrapText="1"/>
    </xf>
    <xf numFmtId="0" fontId="1012" fillId="0" borderId="2" xfId="0" applyFont="1" applyBorder="1" applyAlignment="1">
      <alignment horizontal="center" vertical="center" wrapText="1"/>
    </xf>
    <xf numFmtId="0" fontId="1012" fillId="0" borderId="2" xfId="0" applyFont="1" applyBorder="1" applyAlignment="1">
      <alignment horizontal="left" vertical="center" wrapText="1"/>
    </xf>
    <xf numFmtId="4" fontId="1013" fillId="0" borderId="2" xfId="0" applyNumberFormat="1" applyFont="1" applyBorder="1" applyAlignment="1">
      <alignment horizontal="center" vertical="center" wrapText="1"/>
    </xf>
    <xf numFmtId="164" fontId="1014" fillId="0" borderId="2" xfId="0" applyNumberFormat="1" applyFont="1" applyBorder="1" applyAlignment="1">
      <alignment horizontal="center" vertical="center" wrapText="1"/>
    </xf>
    <xf numFmtId="165" fontId="1015" fillId="0" borderId="2" xfId="0" applyNumberFormat="1" applyFont="1" applyBorder="1" applyAlignment="1">
      <alignment horizontal="center" vertical="center" wrapText="1"/>
    </xf>
    <xf numFmtId="164" fontId="1016" fillId="0" borderId="2" xfId="0" applyNumberFormat="1" applyFont="1" applyBorder="1" applyAlignment="1">
      <alignment horizontal="center" vertical="center" wrapText="1"/>
    </xf>
    <xf numFmtId="0" fontId="1019" fillId="3" borderId="2" xfId="0" applyNumberFormat="1" applyFont="1" applyFill="1" applyBorder="1" applyAlignment="1">
      <alignment horizontal="center" vertical="center" wrapText="1"/>
    </xf>
    <xf numFmtId="0" fontId="1019" fillId="3" borderId="2" xfId="0" applyNumberFormat="1" applyFont="1" applyFill="1" applyBorder="1" applyAlignment="1">
      <alignment horizontal="left" vertical="center" wrapText="1"/>
    </xf>
    <xf numFmtId="0" fontId="1020" fillId="0" borderId="2" xfId="0" applyFont="1" applyBorder="1" applyAlignment="1">
      <alignment horizontal="center" vertical="center" wrapText="1"/>
    </xf>
    <xf numFmtId="0" fontId="1020" fillId="0" borderId="2" xfId="0" applyFont="1" applyBorder="1" applyAlignment="1">
      <alignment horizontal="left" vertical="center" wrapText="1"/>
    </xf>
    <xf numFmtId="4" fontId="1021" fillId="0" borderId="2" xfId="0" applyNumberFormat="1" applyFont="1" applyBorder="1" applyAlignment="1">
      <alignment horizontal="center" vertical="center" wrapText="1"/>
    </xf>
    <xf numFmtId="164" fontId="1022" fillId="0" borderId="2" xfId="0" applyNumberFormat="1" applyFont="1" applyBorder="1" applyAlignment="1">
      <alignment horizontal="center" vertical="center" wrapText="1"/>
    </xf>
    <xf numFmtId="165" fontId="1023" fillId="0" borderId="2" xfId="0" applyNumberFormat="1" applyFont="1" applyBorder="1" applyAlignment="1">
      <alignment horizontal="center" vertical="center" wrapText="1"/>
    </xf>
    <xf numFmtId="164" fontId="1024" fillId="0" borderId="2" xfId="0" applyNumberFormat="1" applyFont="1" applyBorder="1" applyAlignment="1">
      <alignment horizontal="center" vertical="center" wrapText="1"/>
    </xf>
    <xf numFmtId="0" fontId="1027" fillId="0" borderId="2" xfId="0" applyFont="1" applyBorder="1" applyAlignment="1">
      <alignment horizontal="center" vertical="center" wrapText="1"/>
    </xf>
    <xf numFmtId="0" fontId="1027" fillId="0" borderId="2" xfId="0" applyFont="1" applyBorder="1" applyAlignment="1">
      <alignment horizontal="left" vertical="center" wrapText="1"/>
    </xf>
    <xf numFmtId="4" fontId="1028" fillId="0" borderId="2" xfId="0" applyNumberFormat="1" applyFont="1" applyBorder="1" applyAlignment="1">
      <alignment horizontal="center" vertical="center" wrapText="1"/>
    </xf>
    <xf numFmtId="164" fontId="1029" fillId="0" borderId="2" xfId="0" applyNumberFormat="1" applyFont="1" applyBorder="1" applyAlignment="1">
      <alignment horizontal="center" vertical="center" wrapText="1"/>
    </xf>
    <xf numFmtId="165" fontId="1030" fillId="0" borderId="2" xfId="0" applyNumberFormat="1" applyFont="1" applyBorder="1" applyAlignment="1">
      <alignment horizontal="center" vertical="center" wrapText="1"/>
    </xf>
    <xf numFmtId="164" fontId="1031" fillId="0" borderId="2" xfId="0" applyNumberFormat="1" applyFont="1" applyBorder="1" applyAlignment="1">
      <alignment horizontal="center" vertical="center" wrapText="1"/>
    </xf>
    <xf numFmtId="0" fontId="1034" fillId="0" borderId="2" xfId="0" applyFont="1" applyBorder="1" applyAlignment="1">
      <alignment horizontal="center" vertical="center" wrapText="1"/>
    </xf>
    <xf numFmtId="0" fontId="1034" fillId="0" borderId="2" xfId="0" applyFont="1" applyBorder="1" applyAlignment="1">
      <alignment horizontal="left" vertical="center" wrapText="1"/>
    </xf>
    <xf numFmtId="4" fontId="1035" fillId="0" borderId="2" xfId="0" applyNumberFormat="1" applyFont="1" applyBorder="1" applyAlignment="1">
      <alignment horizontal="center" vertical="center" wrapText="1"/>
    </xf>
    <xf numFmtId="164" fontId="1036" fillId="0" borderId="2" xfId="0" applyNumberFormat="1" applyFont="1" applyBorder="1" applyAlignment="1">
      <alignment horizontal="center" vertical="center" wrapText="1"/>
    </xf>
    <xf numFmtId="165" fontId="1037" fillId="0" borderId="2" xfId="0" applyNumberFormat="1" applyFont="1" applyBorder="1" applyAlignment="1">
      <alignment horizontal="center" vertical="center" wrapText="1"/>
    </xf>
    <xf numFmtId="164" fontId="1038" fillId="0" borderId="2" xfId="0" applyNumberFormat="1" applyFont="1" applyBorder="1" applyAlignment="1">
      <alignment horizontal="center" vertical="center" wrapText="1"/>
    </xf>
    <xf numFmtId="0" fontId="1041" fillId="0" borderId="2" xfId="0" applyFont="1" applyBorder="1" applyAlignment="1">
      <alignment horizontal="center" vertical="center" wrapText="1"/>
    </xf>
    <xf numFmtId="0" fontId="1041" fillId="0" borderId="2" xfId="0" applyFont="1" applyBorder="1" applyAlignment="1">
      <alignment horizontal="left" vertical="center" wrapText="1"/>
    </xf>
    <xf numFmtId="4" fontId="1042" fillId="0" borderId="2" xfId="0" applyNumberFormat="1" applyFont="1" applyBorder="1" applyAlignment="1">
      <alignment horizontal="center" vertical="center" wrapText="1"/>
    </xf>
    <xf numFmtId="164" fontId="1043" fillId="0" borderId="2" xfId="0" applyNumberFormat="1" applyFont="1" applyBorder="1" applyAlignment="1">
      <alignment horizontal="center" vertical="center" wrapText="1"/>
    </xf>
    <xf numFmtId="165" fontId="1044" fillId="0" borderId="2" xfId="0" applyNumberFormat="1" applyFont="1" applyBorder="1" applyAlignment="1">
      <alignment horizontal="center" vertical="center" wrapText="1"/>
    </xf>
    <xf numFmtId="164" fontId="1045" fillId="0" borderId="2" xfId="0" applyNumberFormat="1" applyFont="1" applyBorder="1" applyAlignment="1">
      <alignment horizontal="center" vertical="center" wrapText="1"/>
    </xf>
    <xf numFmtId="0" fontId="1048" fillId="0" borderId="2" xfId="0" applyFont="1" applyBorder="1" applyAlignment="1">
      <alignment horizontal="center" vertical="center" wrapText="1"/>
    </xf>
    <xf numFmtId="0" fontId="1048" fillId="0" borderId="2" xfId="0" applyFont="1" applyBorder="1" applyAlignment="1">
      <alignment horizontal="left" vertical="center" wrapText="1"/>
    </xf>
    <xf numFmtId="4" fontId="1049" fillId="0" borderId="2" xfId="0" applyNumberFormat="1" applyFont="1" applyBorder="1" applyAlignment="1">
      <alignment horizontal="center" vertical="center" wrapText="1"/>
    </xf>
    <xf numFmtId="164" fontId="1050" fillId="0" borderId="2" xfId="0" applyNumberFormat="1" applyFont="1" applyBorder="1" applyAlignment="1">
      <alignment horizontal="center" vertical="center" wrapText="1"/>
    </xf>
    <xf numFmtId="165" fontId="1051" fillId="0" borderId="2" xfId="0" applyNumberFormat="1" applyFont="1" applyBorder="1" applyAlignment="1">
      <alignment horizontal="center" vertical="center" wrapText="1"/>
    </xf>
    <xf numFmtId="164" fontId="1052" fillId="0" borderId="2" xfId="0" applyNumberFormat="1" applyFont="1" applyBorder="1" applyAlignment="1">
      <alignment horizontal="center" vertical="center" wrapText="1"/>
    </xf>
    <xf numFmtId="0" fontId="1055" fillId="3" borderId="2" xfId="0" applyNumberFormat="1" applyFont="1" applyFill="1" applyBorder="1" applyAlignment="1">
      <alignment horizontal="center" vertical="center" wrapText="1"/>
    </xf>
    <xf numFmtId="0" fontId="1055" fillId="3" borderId="2" xfId="0" applyNumberFormat="1" applyFont="1" applyFill="1" applyBorder="1" applyAlignment="1">
      <alignment horizontal="left" vertical="center" wrapText="1"/>
    </xf>
    <xf numFmtId="0" fontId="1056" fillId="0" borderId="2" xfId="0" applyFont="1" applyBorder="1" applyAlignment="1">
      <alignment horizontal="center" vertical="center" wrapText="1"/>
    </xf>
    <xf numFmtId="0" fontId="1056" fillId="0" borderId="2" xfId="0" applyFont="1" applyBorder="1" applyAlignment="1">
      <alignment horizontal="left" vertical="center" wrapText="1"/>
    </xf>
    <xf numFmtId="4" fontId="1057" fillId="0" borderId="2" xfId="0" applyNumberFormat="1" applyFont="1" applyBorder="1" applyAlignment="1">
      <alignment horizontal="center" vertical="center" wrapText="1"/>
    </xf>
    <xf numFmtId="164" fontId="1058" fillId="0" borderId="2" xfId="0" applyNumberFormat="1" applyFont="1" applyBorder="1" applyAlignment="1">
      <alignment horizontal="center" vertical="center" wrapText="1"/>
    </xf>
    <xf numFmtId="165" fontId="1059" fillId="0" borderId="2" xfId="0" applyNumberFormat="1" applyFont="1" applyBorder="1" applyAlignment="1">
      <alignment horizontal="center" vertical="center" wrapText="1"/>
    </xf>
    <xf numFmtId="164" fontId="1060" fillId="0" borderId="2" xfId="0" applyNumberFormat="1" applyFont="1" applyBorder="1" applyAlignment="1">
      <alignment horizontal="center" vertical="center" wrapText="1"/>
    </xf>
    <xf numFmtId="0" fontId="1063" fillId="0" borderId="2" xfId="0" applyFont="1" applyBorder="1" applyAlignment="1">
      <alignment horizontal="center" vertical="center" wrapText="1"/>
    </xf>
    <xf numFmtId="0" fontId="1063" fillId="0" borderId="2" xfId="0" applyFont="1" applyBorder="1" applyAlignment="1">
      <alignment horizontal="left" vertical="center" wrapText="1"/>
    </xf>
    <xf numFmtId="4" fontId="1064" fillId="0" borderId="2" xfId="0" applyNumberFormat="1" applyFont="1" applyBorder="1" applyAlignment="1">
      <alignment horizontal="center" vertical="center" wrapText="1"/>
    </xf>
    <xf numFmtId="164" fontId="1065" fillId="0" borderId="2" xfId="0" applyNumberFormat="1" applyFont="1" applyBorder="1" applyAlignment="1">
      <alignment horizontal="center" vertical="center" wrapText="1"/>
    </xf>
    <xf numFmtId="165" fontId="1066" fillId="0" borderId="2" xfId="0" applyNumberFormat="1" applyFont="1" applyBorder="1" applyAlignment="1">
      <alignment horizontal="center" vertical="center" wrapText="1"/>
    </xf>
    <xf numFmtId="164" fontId="1067" fillId="0" borderId="2" xfId="0" applyNumberFormat="1" applyFont="1" applyBorder="1" applyAlignment="1">
      <alignment horizontal="center" vertical="center" wrapText="1"/>
    </xf>
    <xf numFmtId="0" fontId="1070" fillId="0" borderId="2" xfId="0" applyFont="1" applyBorder="1" applyAlignment="1">
      <alignment horizontal="center" vertical="center" wrapText="1"/>
    </xf>
    <xf numFmtId="0" fontId="1070" fillId="0" borderId="2" xfId="0" applyFont="1" applyBorder="1" applyAlignment="1">
      <alignment horizontal="left" vertical="center" wrapText="1"/>
    </xf>
    <xf numFmtId="4" fontId="1071" fillId="0" borderId="2" xfId="0" applyNumberFormat="1" applyFont="1" applyBorder="1" applyAlignment="1">
      <alignment horizontal="center" vertical="center" wrapText="1"/>
    </xf>
    <xf numFmtId="164" fontId="1072" fillId="0" borderId="2" xfId="0" applyNumberFormat="1" applyFont="1" applyBorder="1" applyAlignment="1">
      <alignment horizontal="center" vertical="center" wrapText="1"/>
    </xf>
    <xf numFmtId="165" fontId="1073" fillId="0" borderId="2" xfId="0" applyNumberFormat="1" applyFont="1" applyBorder="1" applyAlignment="1">
      <alignment horizontal="center" vertical="center" wrapText="1"/>
    </xf>
    <xf numFmtId="164" fontId="1074" fillId="0" borderId="2" xfId="0" applyNumberFormat="1" applyFont="1" applyBorder="1" applyAlignment="1">
      <alignment horizontal="center" vertical="center" wrapText="1"/>
    </xf>
    <xf numFmtId="0" fontId="1077" fillId="0" borderId="2" xfId="0" applyFont="1" applyBorder="1" applyAlignment="1">
      <alignment horizontal="center" vertical="center" wrapText="1"/>
    </xf>
    <xf numFmtId="0" fontId="1077" fillId="0" borderId="2" xfId="0" applyFont="1" applyBorder="1" applyAlignment="1">
      <alignment horizontal="left" vertical="center" wrapText="1"/>
    </xf>
    <xf numFmtId="4" fontId="1078" fillId="0" borderId="2" xfId="0" applyNumberFormat="1" applyFont="1" applyBorder="1" applyAlignment="1">
      <alignment horizontal="center" vertical="center" wrapText="1"/>
    </xf>
    <xf numFmtId="164" fontId="1079" fillId="0" borderId="2" xfId="0" applyNumberFormat="1" applyFont="1" applyBorder="1" applyAlignment="1">
      <alignment horizontal="center" vertical="center" wrapText="1"/>
    </xf>
    <xf numFmtId="165" fontId="1080" fillId="0" borderId="2" xfId="0" applyNumberFormat="1" applyFont="1" applyBorder="1" applyAlignment="1">
      <alignment horizontal="center" vertical="center" wrapText="1"/>
    </xf>
    <xf numFmtId="164" fontId="1081" fillId="0" borderId="2" xfId="0" applyNumberFormat="1" applyFont="1" applyBorder="1" applyAlignment="1">
      <alignment horizontal="center" vertical="center" wrapText="1"/>
    </xf>
    <xf numFmtId="0" fontId="1084" fillId="0" borderId="2" xfId="0" applyFont="1" applyBorder="1" applyAlignment="1">
      <alignment horizontal="center" vertical="center" wrapText="1"/>
    </xf>
    <xf numFmtId="0" fontId="1084" fillId="0" borderId="2" xfId="0" applyFont="1" applyBorder="1" applyAlignment="1">
      <alignment horizontal="left" vertical="center" wrapText="1"/>
    </xf>
    <xf numFmtId="4" fontId="1085" fillId="0" borderId="2" xfId="0" applyNumberFormat="1" applyFont="1" applyBorder="1" applyAlignment="1">
      <alignment horizontal="center" vertical="center" wrapText="1"/>
    </xf>
    <xf numFmtId="164" fontId="1086" fillId="0" borderId="2" xfId="0" applyNumberFormat="1" applyFont="1" applyBorder="1" applyAlignment="1">
      <alignment horizontal="center" vertical="center" wrapText="1"/>
    </xf>
    <xf numFmtId="165" fontId="1087" fillId="0" borderId="2" xfId="0" applyNumberFormat="1" applyFont="1" applyBorder="1" applyAlignment="1">
      <alignment horizontal="center" vertical="center" wrapText="1"/>
    </xf>
    <xf numFmtId="164" fontId="1088" fillId="0" borderId="2" xfId="0" applyNumberFormat="1" applyFont="1" applyBorder="1" applyAlignment="1">
      <alignment horizontal="center" vertical="center" wrapText="1"/>
    </xf>
    <xf numFmtId="0" fontId="1091" fillId="0" borderId="2" xfId="0" applyFont="1" applyBorder="1" applyAlignment="1">
      <alignment horizontal="center" vertical="center" wrapText="1"/>
    </xf>
    <xf numFmtId="0" fontId="1091" fillId="0" borderId="2" xfId="0" applyFont="1" applyBorder="1" applyAlignment="1">
      <alignment horizontal="left" vertical="center" wrapText="1"/>
    </xf>
    <xf numFmtId="4" fontId="1092" fillId="0" borderId="2" xfId="0" applyNumberFormat="1" applyFont="1" applyBorder="1" applyAlignment="1">
      <alignment horizontal="center" vertical="center" wrapText="1"/>
    </xf>
    <xf numFmtId="164" fontId="1093" fillId="0" borderId="2" xfId="0" applyNumberFormat="1" applyFont="1" applyBorder="1" applyAlignment="1">
      <alignment horizontal="center" vertical="center" wrapText="1"/>
    </xf>
    <xf numFmtId="165" fontId="1094" fillId="0" borderId="2" xfId="0" applyNumberFormat="1" applyFont="1" applyBorder="1" applyAlignment="1">
      <alignment horizontal="center" vertical="center" wrapText="1"/>
    </xf>
    <xf numFmtId="164" fontId="1095" fillId="0" borderId="2" xfId="0" applyNumberFormat="1" applyFont="1" applyBorder="1" applyAlignment="1">
      <alignment horizontal="center" vertical="center" wrapText="1"/>
    </xf>
    <xf numFmtId="0" fontId="1098" fillId="0" borderId="2" xfId="0" applyFont="1" applyBorder="1" applyAlignment="1">
      <alignment horizontal="center" vertical="center" wrapText="1"/>
    </xf>
    <xf numFmtId="0" fontId="1098" fillId="0" borderId="2" xfId="0" applyFont="1" applyBorder="1" applyAlignment="1">
      <alignment horizontal="left" vertical="center" wrapText="1"/>
    </xf>
    <xf numFmtId="4" fontId="1099" fillId="0" borderId="2" xfId="0" applyNumberFormat="1" applyFont="1" applyBorder="1" applyAlignment="1">
      <alignment horizontal="center" vertical="center" wrapText="1"/>
    </xf>
    <xf numFmtId="164" fontId="1100" fillId="0" borderId="2" xfId="0" applyNumberFormat="1" applyFont="1" applyBorder="1" applyAlignment="1">
      <alignment horizontal="center" vertical="center" wrapText="1"/>
    </xf>
    <xf numFmtId="165" fontId="1101" fillId="0" borderId="2" xfId="0" applyNumberFormat="1" applyFont="1" applyBorder="1" applyAlignment="1">
      <alignment horizontal="center" vertical="center" wrapText="1"/>
    </xf>
    <xf numFmtId="164" fontId="1102" fillId="0" borderId="2" xfId="0" applyNumberFormat="1" applyFont="1" applyBorder="1" applyAlignment="1">
      <alignment horizontal="center" vertical="center" wrapText="1"/>
    </xf>
    <xf numFmtId="0" fontId="1105" fillId="0" borderId="2" xfId="0" applyFont="1" applyBorder="1" applyAlignment="1">
      <alignment horizontal="center" vertical="center" wrapText="1"/>
    </xf>
    <xf numFmtId="0" fontId="1105" fillId="0" borderId="2" xfId="0" applyFont="1" applyBorder="1" applyAlignment="1">
      <alignment horizontal="left" vertical="center" wrapText="1"/>
    </xf>
    <xf numFmtId="4" fontId="1106" fillId="0" borderId="2" xfId="0" applyNumberFormat="1" applyFont="1" applyBorder="1" applyAlignment="1">
      <alignment horizontal="center" vertical="center" wrapText="1"/>
    </xf>
    <xf numFmtId="164" fontId="1107" fillId="0" borderId="2" xfId="0" applyNumberFormat="1" applyFont="1" applyBorder="1" applyAlignment="1">
      <alignment horizontal="center" vertical="center" wrapText="1"/>
    </xf>
    <xf numFmtId="165" fontId="1108" fillId="0" borderId="2" xfId="0" applyNumberFormat="1" applyFont="1" applyBorder="1" applyAlignment="1">
      <alignment horizontal="center" vertical="center" wrapText="1"/>
    </xf>
    <xf numFmtId="164" fontId="1109" fillId="0" borderId="2" xfId="0" applyNumberFormat="1" applyFont="1" applyBorder="1" applyAlignment="1">
      <alignment horizontal="center" vertical="center" wrapText="1"/>
    </xf>
    <xf numFmtId="0" fontId="1112" fillId="0" borderId="2" xfId="0" applyFont="1" applyBorder="1" applyAlignment="1">
      <alignment horizontal="center" vertical="center" wrapText="1"/>
    </xf>
    <xf numFmtId="0" fontId="1112" fillId="0" borderId="2" xfId="0" applyFont="1" applyBorder="1" applyAlignment="1">
      <alignment horizontal="left" vertical="center" wrapText="1"/>
    </xf>
    <xf numFmtId="4" fontId="1113" fillId="0" borderId="2" xfId="0" applyNumberFormat="1" applyFont="1" applyBorder="1" applyAlignment="1">
      <alignment horizontal="center" vertical="center" wrapText="1"/>
    </xf>
    <xf numFmtId="164" fontId="1114" fillId="0" borderId="2" xfId="0" applyNumberFormat="1" applyFont="1" applyBorder="1" applyAlignment="1">
      <alignment horizontal="center" vertical="center" wrapText="1"/>
    </xf>
    <xf numFmtId="165" fontId="1115" fillId="0" borderId="2" xfId="0" applyNumberFormat="1" applyFont="1" applyBorder="1" applyAlignment="1">
      <alignment horizontal="center" vertical="center" wrapText="1"/>
    </xf>
    <xf numFmtId="164" fontId="1116" fillId="0" borderId="2" xfId="0" applyNumberFormat="1" applyFont="1" applyBorder="1" applyAlignment="1">
      <alignment horizontal="center" vertical="center" wrapText="1"/>
    </xf>
    <xf numFmtId="0" fontId="1119" fillId="0" borderId="2" xfId="0" applyFont="1" applyBorder="1" applyAlignment="1">
      <alignment horizontal="center" vertical="center" wrapText="1"/>
    </xf>
    <xf numFmtId="0" fontId="1119" fillId="0" borderId="2" xfId="0" applyFont="1" applyBorder="1" applyAlignment="1">
      <alignment horizontal="left" vertical="center" wrapText="1"/>
    </xf>
    <xf numFmtId="4" fontId="1120" fillId="0" borderId="2" xfId="0" applyNumberFormat="1" applyFont="1" applyBorder="1" applyAlignment="1">
      <alignment horizontal="center" vertical="center" wrapText="1"/>
    </xf>
    <xf numFmtId="164" fontId="1121" fillId="0" borderId="2" xfId="0" applyNumberFormat="1" applyFont="1" applyBorder="1" applyAlignment="1">
      <alignment horizontal="center" vertical="center" wrapText="1"/>
    </xf>
    <xf numFmtId="165" fontId="1122" fillId="0" borderId="2" xfId="0" applyNumberFormat="1" applyFont="1" applyBorder="1" applyAlignment="1">
      <alignment horizontal="center" vertical="center" wrapText="1"/>
    </xf>
    <xf numFmtId="164" fontId="1123" fillId="0" borderId="2" xfId="0" applyNumberFormat="1" applyFont="1" applyBorder="1" applyAlignment="1">
      <alignment horizontal="center" vertical="center" wrapText="1"/>
    </xf>
    <xf numFmtId="0" fontId="1126" fillId="0" borderId="2" xfId="0" applyFont="1" applyBorder="1" applyAlignment="1">
      <alignment horizontal="center" vertical="center" wrapText="1"/>
    </xf>
    <xf numFmtId="0" fontId="1126" fillId="0" borderId="2" xfId="0" applyFont="1" applyBorder="1" applyAlignment="1">
      <alignment horizontal="left" vertical="center" wrapText="1"/>
    </xf>
    <xf numFmtId="4" fontId="1127" fillId="0" borderId="2" xfId="0" applyNumberFormat="1" applyFont="1" applyBorder="1" applyAlignment="1">
      <alignment horizontal="center" vertical="center" wrapText="1"/>
    </xf>
    <xf numFmtId="164" fontId="1128" fillId="0" borderId="2" xfId="0" applyNumberFormat="1" applyFont="1" applyBorder="1" applyAlignment="1">
      <alignment horizontal="center" vertical="center" wrapText="1"/>
    </xf>
    <xf numFmtId="165" fontId="1129" fillId="0" borderId="2" xfId="0" applyNumberFormat="1" applyFont="1" applyBorder="1" applyAlignment="1">
      <alignment horizontal="center" vertical="center" wrapText="1"/>
    </xf>
    <xf numFmtId="164" fontId="1130" fillId="0" borderId="2" xfId="0" applyNumberFormat="1" applyFont="1" applyBorder="1" applyAlignment="1">
      <alignment horizontal="center" vertical="center" wrapText="1"/>
    </xf>
    <xf numFmtId="0" fontId="1133" fillId="0" borderId="2" xfId="0" applyFont="1" applyBorder="1" applyAlignment="1">
      <alignment horizontal="center" vertical="center" wrapText="1"/>
    </xf>
    <xf numFmtId="0" fontId="1133" fillId="0" borderId="2" xfId="0" applyFont="1" applyBorder="1" applyAlignment="1">
      <alignment horizontal="left" vertical="center" wrapText="1"/>
    </xf>
    <xf numFmtId="4" fontId="1134" fillId="0" borderId="2" xfId="0" applyNumberFormat="1" applyFont="1" applyBorder="1" applyAlignment="1">
      <alignment horizontal="center" vertical="center" wrapText="1"/>
    </xf>
    <xf numFmtId="164" fontId="1135" fillId="0" borderId="2" xfId="0" applyNumberFormat="1" applyFont="1" applyBorder="1" applyAlignment="1">
      <alignment horizontal="center" vertical="center" wrapText="1"/>
    </xf>
    <xf numFmtId="165" fontId="1136" fillId="0" borderId="2" xfId="0" applyNumberFormat="1" applyFont="1" applyBorder="1" applyAlignment="1">
      <alignment horizontal="center" vertical="center" wrapText="1"/>
    </xf>
    <xf numFmtId="164" fontId="1137" fillId="0" borderId="2" xfId="0" applyNumberFormat="1" applyFont="1" applyBorder="1" applyAlignment="1">
      <alignment horizontal="center" vertical="center" wrapText="1"/>
    </xf>
    <xf numFmtId="0" fontId="1140" fillId="0" borderId="2" xfId="0" applyFont="1" applyBorder="1" applyAlignment="1">
      <alignment horizontal="center" vertical="center" wrapText="1"/>
    </xf>
    <xf numFmtId="0" fontId="1140" fillId="0" borderId="2" xfId="0" applyFont="1" applyBorder="1" applyAlignment="1">
      <alignment horizontal="left" vertical="center" wrapText="1"/>
    </xf>
    <xf numFmtId="4" fontId="1141" fillId="0" borderId="2" xfId="0" applyNumberFormat="1" applyFont="1" applyBorder="1" applyAlignment="1">
      <alignment horizontal="center" vertical="center" wrapText="1"/>
    </xf>
    <xf numFmtId="164" fontId="1142" fillId="0" borderId="2" xfId="0" applyNumberFormat="1" applyFont="1" applyBorder="1" applyAlignment="1">
      <alignment horizontal="center" vertical="center" wrapText="1"/>
    </xf>
    <xf numFmtId="165" fontId="1143" fillId="0" borderId="2" xfId="0" applyNumberFormat="1" applyFont="1" applyBorder="1" applyAlignment="1">
      <alignment horizontal="center" vertical="center" wrapText="1"/>
    </xf>
    <xf numFmtId="164" fontId="1144" fillId="0" borderId="2" xfId="0" applyNumberFormat="1" applyFont="1" applyBorder="1" applyAlignment="1">
      <alignment horizontal="center" vertical="center" wrapText="1"/>
    </xf>
    <xf numFmtId="0" fontId="1147" fillId="0" borderId="2" xfId="0" applyFont="1" applyBorder="1" applyAlignment="1">
      <alignment horizontal="center" vertical="center" wrapText="1"/>
    </xf>
    <xf numFmtId="0" fontId="1147" fillId="0" borderId="2" xfId="0" applyFont="1" applyBorder="1" applyAlignment="1">
      <alignment horizontal="left" vertical="center" wrapText="1"/>
    </xf>
    <xf numFmtId="4" fontId="1148" fillId="0" borderId="2" xfId="0" applyNumberFormat="1" applyFont="1" applyBorder="1" applyAlignment="1">
      <alignment horizontal="center" vertical="center" wrapText="1"/>
    </xf>
    <xf numFmtId="164" fontId="1149" fillId="0" borderId="2" xfId="0" applyNumberFormat="1" applyFont="1" applyBorder="1" applyAlignment="1">
      <alignment horizontal="center" vertical="center" wrapText="1"/>
    </xf>
    <xf numFmtId="165" fontId="1150" fillId="0" borderId="2" xfId="0" applyNumberFormat="1" applyFont="1" applyBorder="1" applyAlignment="1">
      <alignment horizontal="center" vertical="center" wrapText="1"/>
    </xf>
    <xf numFmtId="164" fontId="1151" fillId="0" borderId="2" xfId="0" applyNumberFormat="1" applyFont="1" applyBorder="1" applyAlignment="1">
      <alignment horizontal="center" vertical="center" wrapText="1"/>
    </xf>
    <xf numFmtId="0" fontId="1154" fillId="3" borderId="2" xfId="0" applyNumberFormat="1" applyFont="1" applyFill="1" applyBorder="1" applyAlignment="1">
      <alignment horizontal="center" vertical="center" wrapText="1"/>
    </xf>
    <xf numFmtId="0" fontId="1154" fillId="3" borderId="2" xfId="0" applyNumberFormat="1" applyFont="1" applyFill="1" applyBorder="1" applyAlignment="1">
      <alignment horizontal="left" vertical="center" wrapText="1"/>
    </xf>
    <xf numFmtId="0" fontId="1155" fillId="0" borderId="2" xfId="0" applyFont="1" applyBorder="1" applyAlignment="1">
      <alignment horizontal="center" vertical="center" wrapText="1"/>
    </xf>
    <xf numFmtId="0" fontId="1155" fillId="0" borderId="2" xfId="0" applyFont="1" applyBorder="1" applyAlignment="1">
      <alignment horizontal="left" vertical="center" wrapText="1"/>
    </xf>
    <xf numFmtId="4" fontId="1156" fillId="0" borderId="2" xfId="0" applyNumberFormat="1" applyFont="1" applyBorder="1" applyAlignment="1">
      <alignment horizontal="center" vertical="center" wrapText="1"/>
    </xf>
    <xf numFmtId="164" fontId="1157" fillId="0" borderId="2" xfId="0" applyNumberFormat="1" applyFont="1" applyBorder="1" applyAlignment="1">
      <alignment horizontal="center" vertical="center" wrapText="1"/>
    </xf>
    <xf numFmtId="165" fontId="1158" fillId="0" borderId="2" xfId="0" applyNumberFormat="1" applyFont="1" applyBorder="1" applyAlignment="1">
      <alignment horizontal="center" vertical="center" wrapText="1"/>
    </xf>
    <xf numFmtId="164" fontId="1159" fillId="0" borderId="2" xfId="0" applyNumberFormat="1" applyFont="1" applyBorder="1" applyAlignment="1">
      <alignment horizontal="center" vertical="center" wrapText="1"/>
    </xf>
    <xf numFmtId="0" fontId="1162" fillId="0" borderId="2" xfId="0" applyFont="1" applyBorder="1" applyAlignment="1">
      <alignment horizontal="center" vertical="center" wrapText="1"/>
    </xf>
    <xf numFmtId="0" fontId="1162" fillId="0" borderId="2" xfId="0" applyFont="1" applyBorder="1" applyAlignment="1">
      <alignment horizontal="left" vertical="center" wrapText="1"/>
    </xf>
    <xf numFmtId="4" fontId="1163" fillId="0" borderId="2" xfId="0" applyNumberFormat="1" applyFont="1" applyBorder="1" applyAlignment="1">
      <alignment horizontal="center" vertical="center" wrapText="1"/>
    </xf>
    <xf numFmtId="164" fontId="1164" fillId="0" borderId="2" xfId="0" applyNumberFormat="1" applyFont="1" applyBorder="1" applyAlignment="1">
      <alignment horizontal="center" vertical="center" wrapText="1"/>
    </xf>
    <xf numFmtId="165" fontId="1165" fillId="0" borderId="2" xfId="0" applyNumberFormat="1" applyFont="1" applyBorder="1" applyAlignment="1">
      <alignment horizontal="center" vertical="center" wrapText="1"/>
    </xf>
    <xf numFmtId="164" fontId="1166" fillId="0" borderId="2" xfId="0" applyNumberFormat="1" applyFont="1" applyBorder="1" applyAlignment="1">
      <alignment horizontal="center" vertical="center" wrapText="1"/>
    </xf>
    <xf numFmtId="0" fontId="1169" fillId="0" borderId="2" xfId="0" applyFont="1" applyBorder="1" applyAlignment="1">
      <alignment horizontal="center" vertical="center" wrapText="1"/>
    </xf>
    <xf numFmtId="0" fontId="1169" fillId="0" borderId="2" xfId="0" applyFont="1" applyBorder="1" applyAlignment="1">
      <alignment horizontal="left" vertical="center" wrapText="1"/>
    </xf>
    <xf numFmtId="4" fontId="1170" fillId="0" borderId="2" xfId="0" applyNumberFormat="1" applyFont="1" applyBorder="1" applyAlignment="1">
      <alignment horizontal="center" vertical="center" wrapText="1"/>
    </xf>
    <xf numFmtId="164" fontId="1171" fillId="0" borderId="2" xfId="0" applyNumberFormat="1" applyFont="1" applyBorder="1" applyAlignment="1">
      <alignment horizontal="center" vertical="center" wrapText="1"/>
    </xf>
    <xf numFmtId="165" fontId="1172" fillId="0" borderId="2" xfId="0" applyNumberFormat="1" applyFont="1" applyBorder="1" applyAlignment="1">
      <alignment horizontal="center" vertical="center" wrapText="1"/>
    </xf>
    <xf numFmtId="164" fontId="1173" fillId="0" borderId="2" xfId="0" applyNumberFormat="1" applyFont="1" applyBorder="1" applyAlignment="1">
      <alignment horizontal="center" vertical="center" wrapText="1"/>
    </xf>
    <xf numFmtId="0" fontId="1176" fillId="0" borderId="2" xfId="0" applyFont="1" applyBorder="1" applyAlignment="1">
      <alignment horizontal="center" vertical="center" wrapText="1"/>
    </xf>
    <xf numFmtId="0" fontId="1176" fillId="0" borderId="2" xfId="0" applyFont="1" applyBorder="1" applyAlignment="1">
      <alignment horizontal="left" vertical="center" wrapText="1"/>
    </xf>
    <xf numFmtId="4" fontId="1177" fillId="0" borderId="2" xfId="0" applyNumberFormat="1" applyFont="1" applyBorder="1" applyAlignment="1">
      <alignment horizontal="center" vertical="center" wrapText="1"/>
    </xf>
    <xf numFmtId="164" fontId="1178" fillId="0" borderId="2" xfId="0" applyNumberFormat="1" applyFont="1" applyBorder="1" applyAlignment="1">
      <alignment horizontal="center" vertical="center" wrapText="1"/>
    </xf>
    <xf numFmtId="165" fontId="1179" fillId="0" borderId="2" xfId="0" applyNumberFormat="1" applyFont="1" applyBorder="1" applyAlignment="1">
      <alignment horizontal="center" vertical="center" wrapText="1"/>
    </xf>
    <xf numFmtId="164" fontId="1180" fillId="0" borderId="2" xfId="0" applyNumberFormat="1" applyFont="1" applyBorder="1" applyAlignment="1">
      <alignment horizontal="center" vertical="center" wrapText="1"/>
    </xf>
    <xf numFmtId="0" fontId="1183" fillId="0" borderId="2" xfId="0" applyFont="1" applyBorder="1" applyAlignment="1">
      <alignment horizontal="center" vertical="center" wrapText="1"/>
    </xf>
    <xf numFmtId="0" fontId="1183" fillId="0" borderId="2" xfId="0" applyFont="1" applyBorder="1" applyAlignment="1">
      <alignment horizontal="left" vertical="center" wrapText="1"/>
    </xf>
    <xf numFmtId="4" fontId="1184" fillId="0" borderId="2" xfId="0" applyNumberFormat="1" applyFont="1" applyBorder="1" applyAlignment="1">
      <alignment horizontal="center" vertical="center" wrapText="1"/>
    </xf>
    <xf numFmtId="164" fontId="1185" fillId="0" borderId="2" xfId="0" applyNumberFormat="1" applyFont="1" applyBorder="1" applyAlignment="1">
      <alignment horizontal="center" vertical="center" wrapText="1"/>
    </xf>
    <xf numFmtId="165" fontId="1186" fillId="0" borderId="2" xfId="0" applyNumberFormat="1" applyFont="1" applyBorder="1" applyAlignment="1">
      <alignment horizontal="center" vertical="center" wrapText="1"/>
    </xf>
    <xf numFmtId="164" fontId="1187" fillId="0" borderId="2" xfId="0" applyNumberFormat="1" applyFont="1" applyBorder="1" applyAlignment="1">
      <alignment horizontal="center" vertical="center" wrapText="1"/>
    </xf>
    <xf numFmtId="0" fontId="1190" fillId="3" borderId="2" xfId="0" applyNumberFormat="1" applyFont="1" applyFill="1" applyBorder="1" applyAlignment="1">
      <alignment horizontal="center" vertical="center" wrapText="1"/>
    </xf>
    <xf numFmtId="0" fontId="1190" fillId="3" borderId="2" xfId="0" applyNumberFormat="1" applyFont="1" applyFill="1" applyBorder="1" applyAlignment="1">
      <alignment horizontal="left" vertical="center" wrapText="1"/>
    </xf>
    <xf numFmtId="0" fontId="1191" fillId="0" borderId="2" xfId="0" applyFont="1" applyBorder="1" applyAlignment="1">
      <alignment horizontal="center" vertical="center" wrapText="1"/>
    </xf>
    <xf numFmtId="0" fontId="1191" fillId="0" borderId="2" xfId="0" applyFont="1" applyBorder="1" applyAlignment="1">
      <alignment horizontal="left" vertical="center" wrapText="1"/>
    </xf>
    <xf numFmtId="4" fontId="1192" fillId="0" borderId="2" xfId="0" applyNumberFormat="1" applyFont="1" applyBorder="1" applyAlignment="1">
      <alignment horizontal="center" vertical="center" wrapText="1"/>
    </xf>
    <xf numFmtId="164" fontId="1193" fillId="0" borderId="2" xfId="0" applyNumberFormat="1" applyFont="1" applyBorder="1" applyAlignment="1">
      <alignment horizontal="center" vertical="center" wrapText="1"/>
    </xf>
    <xf numFmtId="165" fontId="1194" fillId="0" borderId="2" xfId="0" applyNumberFormat="1" applyFont="1" applyBorder="1" applyAlignment="1">
      <alignment horizontal="center" vertical="center" wrapText="1"/>
    </xf>
    <xf numFmtId="164" fontId="1195" fillId="0" borderId="2" xfId="0" applyNumberFormat="1" applyFont="1" applyBorder="1" applyAlignment="1">
      <alignment horizontal="center" vertical="center" wrapText="1"/>
    </xf>
    <xf numFmtId="0" fontId="1198" fillId="0" borderId="2" xfId="0" applyFont="1" applyBorder="1" applyAlignment="1">
      <alignment horizontal="center" vertical="center" wrapText="1"/>
    </xf>
    <xf numFmtId="0" fontId="1198" fillId="0" borderId="2" xfId="0" applyFont="1" applyBorder="1" applyAlignment="1">
      <alignment horizontal="left" vertical="center" wrapText="1"/>
    </xf>
    <xf numFmtId="4" fontId="1199" fillId="0" borderId="2" xfId="0" applyNumberFormat="1" applyFont="1" applyBorder="1" applyAlignment="1">
      <alignment horizontal="center" vertical="center" wrapText="1"/>
    </xf>
    <xf numFmtId="164" fontId="1200" fillId="0" borderId="2" xfId="0" applyNumberFormat="1" applyFont="1" applyBorder="1" applyAlignment="1">
      <alignment horizontal="center" vertical="center" wrapText="1"/>
    </xf>
    <xf numFmtId="165" fontId="1201" fillId="0" borderId="2" xfId="0" applyNumberFormat="1" applyFont="1" applyBorder="1" applyAlignment="1">
      <alignment horizontal="center" vertical="center" wrapText="1"/>
    </xf>
    <xf numFmtId="164" fontId="1202" fillId="0" borderId="2" xfId="0" applyNumberFormat="1" applyFont="1" applyBorder="1" applyAlignment="1">
      <alignment horizontal="center" vertical="center" wrapText="1"/>
    </xf>
    <xf numFmtId="0" fontId="1205" fillId="0" borderId="2" xfId="0" applyFont="1" applyBorder="1" applyAlignment="1">
      <alignment horizontal="center" vertical="center" wrapText="1"/>
    </xf>
    <xf numFmtId="0" fontId="1205" fillId="0" borderId="2" xfId="0" applyFont="1" applyBorder="1" applyAlignment="1">
      <alignment horizontal="left" vertical="center" wrapText="1"/>
    </xf>
    <xf numFmtId="4" fontId="1206" fillId="0" borderId="2" xfId="0" applyNumberFormat="1" applyFont="1" applyBorder="1" applyAlignment="1">
      <alignment horizontal="center" vertical="center" wrapText="1"/>
    </xf>
    <xf numFmtId="164" fontId="1207" fillId="0" borderId="2" xfId="0" applyNumberFormat="1" applyFont="1" applyBorder="1" applyAlignment="1">
      <alignment horizontal="center" vertical="center" wrapText="1"/>
    </xf>
    <xf numFmtId="165" fontId="1208" fillId="0" borderId="2" xfId="0" applyNumberFormat="1" applyFont="1" applyBorder="1" applyAlignment="1">
      <alignment horizontal="center" vertical="center" wrapText="1"/>
    </xf>
    <xf numFmtId="164" fontId="1209" fillId="0" borderId="2" xfId="0" applyNumberFormat="1" applyFont="1" applyBorder="1" applyAlignment="1">
      <alignment horizontal="center" vertical="center" wrapText="1"/>
    </xf>
    <xf numFmtId="0" fontId="1212" fillId="0" borderId="2" xfId="0" applyFont="1" applyBorder="1" applyAlignment="1">
      <alignment horizontal="center" vertical="center" wrapText="1"/>
    </xf>
    <xf numFmtId="0" fontId="1212" fillId="0" borderId="2" xfId="0" applyFont="1" applyBorder="1" applyAlignment="1">
      <alignment horizontal="left" vertical="center" wrapText="1"/>
    </xf>
    <xf numFmtId="4" fontId="1213" fillId="0" borderId="2" xfId="0" applyNumberFormat="1" applyFont="1" applyBorder="1" applyAlignment="1">
      <alignment horizontal="center" vertical="center" wrapText="1"/>
    </xf>
    <xf numFmtId="164" fontId="1214" fillId="0" borderId="2" xfId="0" applyNumberFormat="1" applyFont="1" applyBorder="1" applyAlignment="1">
      <alignment horizontal="center" vertical="center" wrapText="1"/>
    </xf>
    <xf numFmtId="165" fontId="1215" fillId="0" borderId="2" xfId="0" applyNumberFormat="1" applyFont="1" applyBorder="1" applyAlignment="1">
      <alignment horizontal="center" vertical="center" wrapText="1"/>
    </xf>
    <xf numFmtId="164" fontId="1216" fillId="0" borderId="2" xfId="0" applyNumberFormat="1" applyFont="1" applyBorder="1" applyAlignment="1">
      <alignment horizontal="center" vertical="center" wrapText="1"/>
    </xf>
    <xf numFmtId="0" fontId="1219" fillId="0" borderId="2" xfId="0" applyFont="1" applyBorder="1" applyAlignment="1">
      <alignment horizontal="center" vertical="center" wrapText="1"/>
    </xf>
    <xf numFmtId="0" fontId="1219" fillId="0" borderId="2" xfId="0" applyFont="1" applyBorder="1" applyAlignment="1">
      <alignment horizontal="left" vertical="center" wrapText="1"/>
    </xf>
    <xf numFmtId="4" fontId="1220" fillId="0" borderId="2" xfId="0" applyNumberFormat="1" applyFont="1" applyBorder="1" applyAlignment="1">
      <alignment horizontal="center" vertical="center" wrapText="1"/>
    </xf>
    <xf numFmtId="164" fontId="1221" fillId="0" borderId="2" xfId="0" applyNumberFormat="1" applyFont="1" applyBorder="1" applyAlignment="1">
      <alignment horizontal="center" vertical="center" wrapText="1"/>
    </xf>
    <xf numFmtId="165" fontId="1222" fillId="0" borderId="2" xfId="0" applyNumberFormat="1" applyFont="1" applyBorder="1" applyAlignment="1">
      <alignment horizontal="center" vertical="center" wrapText="1"/>
    </xf>
    <xf numFmtId="164" fontId="1223" fillId="0" borderId="2" xfId="0" applyNumberFormat="1" applyFont="1" applyBorder="1" applyAlignment="1">
      <alignment horizontal="center" vertical="center" wrapText="1"/>
    </xf>
    <xf numFmtId="0" fontId="1226" fillId="0" borderId="2" xfId="0" applyFont="1" applyBorder="1" applyAlignment="1">
      <alignment horizontal="center" vertical="center" wrapText="1"/>
    </xf>
    <xf numFmtId="0" fontId="1226" fillId="0" borderId="2" xfId="0" applyFont="1" applyBorder="1" applyAlignment="1">
      <alignment horizontal="left" vertical="center" wrapText="1"/>
    </xf>
    <xf numFmtId="4" fontId="1227" fillId="0" borderId="2" xfId="0" applyNumberFormat="1" applyFont="1" applyBorder="1" applyAlignment="1">
      <alignment horizontal="center" vertical="center" wrapText="1"/>
    </xf>
    <xf numFmtId="164" fontId="1228" fillId="0" borderId="2" xfId="0" applyNumberFormat="1" applyFont="1" applyBorder="1" applyAlignment="1">
      <alignment horizontal="center" vertical="center" wrapText="1"/>
    </xf>
    <xf numFmtId="165" fontId="1229" fillId="0" borderId="2" xfId="0" applyNumberFormat="1" applyFont="1" applyBorder="1" applyAlignment="1">
      <alignment horizontal="center" vertical="center" wrapText="1"/>
    </xf>
    <xf numFmtId="164" fontId="1230" fillId="0" borderId="2" xfId="0" applyNumberFormat="1" applyFont="1" applyBorder="1" applyAlignment="1">
      <alignment horizontal="center" vertical="center" wrapText="1"/>
    </xf>
    <xf numFmtId="0" fontId="1233" fillId="0" borderId="2" xfId="0" applyFont="1" applyBorder="1" applyAlignment="1">
      <alignment horizontal="center" vertical="center" wrapText="1"/>
    </xf>
    <xf numFmtId="0" fontId="1233" fillId="0" borderId="2" xfId="0" applyFont="1" applyBorder="1" applyAlignment="1">
      <alignment horizontal="left" vertical="center" wrapText="1"/>
    </xf>
    <xf numFmtId="4" fontId="1234" fillId="0" borderId="2" xfId="0" applyNumberFormat="1" applyFont="1" applyBorder="1" applyAlignment="1">
      <alignment horizontal="center" vertical="center" wrapText="1"/>
    </xf>
    <xf numFmtId="164" fontId="1235" fillId="0" borderId="2" xfId="0" applyNumberFormat="1" applyFont="1" applyBorder="1" applyAlignment="1">
      <alignment horizontal="center" vertical="center" wrapText="1"/>
    </xf>
    <xf numFmtId="165" fontId="1236" fillId="0" borderId="2" xfId="0" applyNumberFormat="1" applyFont="1" applyBorder="1" applyAlignment="1">
      <alignment horizontal="center" vertical="center" wrapText="1"/>
    </xf>
    <xf numFmtId="164" fontId="1237" fillId="0" borderId="2" xfId="0" applyNumberFormat="1" applyFont="1" applyBorder="1" applyAlignment="1">
      <alignment horizontal="center" vertical="center" wrapText="1"/>
    </xf>
    <xf numFmtId="0" fontId="1240" fillId="0" borderId="2" xfId="0" applyFont="1" applyBorder="1" applyAlignment="1">
      <alignment horizontal="center" vertical="center" wrapText="1"/>
    </xf>
    <xf numFmtId="0" fontId="1240" fillId="0" borderId="2" xfId="0" applyFont="1" applyBorder="1" applyAlignment="1">
      <alignment horizontal="left" vertical="center" wrapText="1"/>
    </xf>
    <xf numFmtId="4" fontId="1241" fillId="0" borderId="2" xfId="0" applyNumberFormat="1" applyFont="1" applyBorder="1" applyAlignment="1">
      <alignment horizontal="center" vertical="center" wrapText="1"/>
    </xf>
    <xf numFmtId="164" fontId="1242" fillId="0" borderId="2" xfId="0" applyNumberFormat="1" applyFont="1" applyBorder="1" applyAlignment="1">
      <alignment horizontal="center" vertical="center" wrapText="1"/>
    </xf>
    <xf numFmtId="165" fontId="1243" fillId="0" borderId="2" xfId="0" applyNumberFormat="1" applyFont="1" applyBorder="1" applyAlignment="1">
      <alignment horizontal="center" vertical="center" wrapText="1"/>
    </xf>
    <xf numFmtId="164" fontId="1244" fillId="0" borderId="2" xfId="0" applyNumberFormat="1" applyFont="1" applyBorder="1" applyAlignment="1">
      <alignment horizontal="center" vertical="center" wrapText="1"/>
    </xf>
    <xf numFmtId="0" fontId="1247" fillId="0" borderId="2" xfId="0" applyFont="1" applyBorder="1" applyAlignment="1">
      <alignment horizontal="center" vertical="center" wrapText="1"/>
    </xf>
    <xf numFmtId="0" fontId="1247" fillId="0" borderId="2" xfId="0" applyFont="1" applyBorder="1" applyAlignment="1">
      <alignment horizontal="left" vertical="center" wrapText="1"/>
    </xf>
    <xf numFmtId="4" fontId="1248" fillId="0" borderId="2" xfId="0" applyNumberFormat="1" applyFont="1" applyBorder="1" applyAlignment="1">
      <alignment horizontal="center" vertical="center" wrapText="1"/>
    </xf>
    <xf numFmtId="164" fontId="1249" fillId="0" borderId="2" xfId="0" applyNumberFormat="1" applyFont="1" applyBorder="1" applyAlignment="1">
      <alignment horizontal="center" vertical="center" wrapText="1"/>
    </xf>
    <xf numFmtId="165" fontId="1250" fillId="0" borderId="2" xfId="0" applyNumberFormat="1" applyFont="1" applyBorder="1" applyAlignment="1">
      <alignment horizontal="center" vertical="center" wrapText="1"/>
    </xf>
    <xf numFmtId="164" fontId="1251" fillId="0" borderId="2" xfId="0" applyNumberFormat="1" applyFont="1" applyBorder="1" applyAlignment="1">
      <alignment horizontal="center" vertical="center" wrapText="1"/>
    </xf>
    <xf numFmtId="0" fontId="1254" fillId="0" borderId="2" xfId="0" applyFont="1" applyBorder="1" applyAlignment="1">
      <alignment horizontal="center" vertical="center" wrapText="1"/>
    </xf>
    <xf numFmtId="0" fontId="1254" fillId="0" borderId="2" xfId="0" applyFont="1" applyBorder="1" applyAlignment="1">
      <alignment horizontal="left" vertical="center" wrapText="1"/>
    </xf>
    <xf numFmtId="4" fontId="1255" fillId="0" borderId="2" xfId="0" applyNumberFormat="1" applyFont="1" applyBorder="1" applyAlignment="1">
      <alignment horizontal="center" vertical="center" wrapText="1"/>
    </xf>
    <xf numFmtId="164" fontId="1256" fillId="0" borderId="2" xfId="0" applyNumberFormat="1" applyFont="1" applyBorder="1" applyAlignment="1">
      <alignment horizontal="center" vertical="center" wrapText="1"/>
    </xf>
    <xf numFmtId="165" fontId="1257" fillId="0" borderId="2" xfId="0" applyNumberFormat="1" applyFont="1" applyBorder="1" applyAlignment="1">
      <alignment horizontal="center" vertical="center" wrapText="1"/>
    </xf>
    <xf numFmtId="164" fontId="1258" fillId="0" borderId="2" xfId="0" applyNumberFormat="1" applyFont="1" applyBorder="1" applyAlignment="1">
      <alignment horizontal="center" vertical="center" wrapText="1"/>
    </xf>
    <xf numFmtId="0" fontId="1261" fillId="0" borderId="2" xfId="0" applyFont="1" applyBorder="1" applyAlignment="1">
      <alignment horizontal="center" vertical="center" wrapText="1"/>
    </xf>
    <xf numFmtId="0" fontId="1261" fillId="0" borderId="2" xfId="0" applyFont="1" applyBorder="1" applyAlignment="1">
      <alignment horizontal="left" vertical="center" wrapText="1"/>
    </xf>
    <xf numFmtId="4" fontId="1262" fillId="0" borderId="2" xfId="0" applyNumberFormat="1" applyFont="1" applyBorder="1" applyAlignment="1">
      <alignment horizontal="center" vertical="center" wrapText="1"/>
    </xf>
    <xf numFmtId="164" fontId="1263" fillId="0" borderId="2" xfId="0" applyNumberFormat="1" applyFont="1" applyBorder="1" applyAlignment="1">
      <alignment horizontal="center" vertical="center" wrapText="1"/>
    </xf>
    <xf numFmtId="165" fontId="1264" fillId="0" borderId="2" xfId="0" applyNumberFormat="1" applyFont="1" applyBorder="1" applyAlignment="1">
      <alignment horizontal="center" vertical="center" wrapText="1"/>
    </xf>
    <xf numFmtId="164" fontId="1265" fillId="0" borderId="2" xfId="0" applyNumberFormat="1" applyFont="1" applyBorder="1" applyAlignment="1">
      <alignment horizontal="center" vertical="center" wrapText="1"/>
    </xf>
    <xf numFmtId="0" fontId="1268" fillId="0" borderId="2" xfId="0" applyFont="1" applyBorder="1" applyAlignment="1">
      <alignment horizontal="center" vertical="center" wrapText="1"/>
    </xf>
    <xf numFmtId="0" fontId="1268" fillId="0" borderId="2" xfId="0" applyFont="1" applyBorder="1" applyAlignment="1">
      <alignment horizontal="left" vertical="center" wrapText="1"/>
    </xf>
    <xf numFmtId="4" fontId="1269" fillId="0" borderId="2" xfId="0" applyNumberFormat="1" applyFont="1" applyBorder="1" applyAlignment="1">
      <alignment horizontal="center" vertical="center" wrapText="1"/>
    </xf>
    <xf numFmtId="164" fontId="1270" fillId="0" borderId="2" xfId="0" applyNumberFormat="1" applyFont="1" applyBorder="1" applyAlignment="1">
      <alignment horizontal="center" vertical="center" wrapText="1"/>
    </xf>
    <xf numFmtId="165" fontId="1271" fillId="0" borderId="2" xfId="0" applyNumberFormat="1" applyFont="1" applyBorder="1" applyAlignment="1">
      <alignment horizontal="center" vertical="center" wrapText="1"/>
    </xf>
    <xf numFmtId="164" fontId="1272" fillId="0" borderId="2" xfId="0" applyNumberFormat="1" applyFont="1" applyBorder="1" applyAlignment="1">
      <alignment horizontal="center" vertical="center" wrapText="1"/>
    </xf>
    <xf numFmtId="0" fontId="1275" fillId="0" borderId="2" xfId="0" applyFont="1" applyBorder="1" applyAlignment="1">
      <alignment horizontal="center" vertical="center" wrapText="1"/>
    </xf>
    <xf numFmtId="0" fontId="1275" fillId="0" borderId="2" xfId="0" applyFont="1" applyBorder="1" applyAlignment="1">
      <alignment horizontal="left" vertical="center" wrapText="1"/>
    </xf>
    <xf numFmtId="4" fontId="1276" fillId="0" borderId="2" xfId="0" applyNumberFormat="1" applyFont="1" applyBorder="1" applyAlignment="1">
      <alignment horizontal="center" vertical="center" wrapText="1"/>
    </xf>
    <xf numFmtId="164" fontId="1277" fillId="0" borderId="2" xfId="0" applyNumberFormat="1" applyFont="1" applyBorder="1" applyAlignment="1">
      <alignment horizontal="center" vertical="center" wrapText="1"/>
    </xf>
    <xf numFmtId="165" fontId="1278" fillId="0" borderId="2" xfId="0" applyNumberFormat="1" applyFont="1" applyBorder="1" applyAlignment="1">
      <alignment horizontal="center" vertical="center" wrapText="1"/>
    </xf>
    <xf numFmtId="164" fontId="1279" fillId="0" borderId="2" xfId="0" applyNumberFormat="1" applyFont="1" applyBorder="1" applyAlignment="1">
      <alignment horizontal="center" vertical="center" wrapText="1"/>
    </xf>
    <xf numFmtId="0" fontId="1282" fillId="3" borderId="2" xfId="0" applyNumberFormat="1" applyFont="1" applyFill="1" applyBorder="1" applyAlignment="1">
      <alignment horizontal="center" vertical="center" wrapText="1"/>
    </xf>
    <xf numFmtId="0" fontId="1282" fillId="3" borderId="2" xfId="0" applyNumberFormat="1" applyFont="1" applyFill="1" applyBorder="1" applyAlignment="1">
      <alignment horizontal="left" vertical="center" wrapText="1"/>
    </xf>
    <xf numFmtId="0" fontId="1283" fillId="0" borderId="2" xfId="0" applyFont="1" applyBorder="1" applyAlignment="1">
      <alignment horizontal="center" vertical="center" wrapText="1"/>
    </xf>
    <xf numFmtId="0" fontId="1283" fillId="0" borderId="2" xfId="0" applyFont="1" applyBorder="1" applyAlignment="1">
      <alignment horizontal="left" vertical="center" wrapText="1"/>
    </xf>
    <xf numFmtId="4" fontId="1284" fillId="0" borderId="2" xfId="0" applyNumberFormat="1" applyFont="1" applyBorder="1" applyAlignment="1">
      <alignment horizontal="center" vertical="center" wrapText="1"/>
    </xf>
    <xf numFmtId="164" fontId="1285" fillId="0" borderId="2" xfId="0" applyNumberFormat="1" applyFont="1" applyBorder="1" applyAlignment="1">
      <alignment horizontal="center" vertical="center" wrapText="1"/>
    </xf>
    <xf numFmtId="165" fontId="1286" fillId="0" borderId="2" xfId="0" applyNumberFormat="1" applyFont="1" applyBorder="1" applyAlignment="1">
      <alignment horizontal="center" vertical="center" wrapText="1"/>
    </xf>
    <xf numFmtId="164" fontId="1287" fillId="0" borderId="2" xfId="0" applyNumberFormat="1" applyFont="1" applyBorder="1" applyAlignment="1">
      <alignment horizontal="center" vertical="center" wrapText="1"/>
    </xf>
    <xf numFmtId="0" fontId="1290" fillId="0" borderId="2" xfId="0" applyFont="1" applyBorder="1" applyAlignment="1">
      <alignment horizontal="center" vertical="center" wrapText="1"/>
    </xf>
    <xf numFmtId="0" fontId="1290" fillId="0" borderId="2" xfId="0" applyFont="1" applyBorder="1" applyAlignment="1">
      <alignment horizontal="left" vertical="center" wrapText="1"/>
    </xf>
    <xf numFmtId="4" fontId="1291" fillId="0" borderId="2" xfId="0" applyNumberFormat="1" applyFont="1" applyBorder="1" applyAlignment="1">
      <alignment horizontal="center" vertical="center" wrapText="1"/>
    </xf>
    <xf numFmtId="164" fontId="1292" fillId="0" borderId="2" xfId="0" applyNumberFormat="1" applyFont="1" applyBorder="1" applyAlignment="1">
      <alignment horizontal="center" vertical="center" wrapText="1"/>
    </xf>
    <xf numFmtId="165" fontId="1293" fillId="0" borderId="2" xfId="0" applyNumberFormat="1" applyFont="1" applyBorder="1" applyAlignment="1">
      <alignment horizontal="center" vertical="center" wrapText="1"/>
    </xf>
    <xf numFmtId="164" fontId="1294" fillId="0" borderId="2" xfId="0" applyNumberFormat="1" applyFont="1" applyBorder="1" applyAlignment="1">
      <alignment horizontal="center" vertical="center" wrapText="1"/>
    </xf>
    <xf numFmtId="0" fontId="1297" fillId="0" borderId="2" xfId="0" applyFont="1" applyBorder="1" applyAlignment="1">
      <alignment horizontal="center" vertical="center" wrapText="1"/>
    </xf>
    <xf numFmtId="0" fontId="1297" fillId="0" borderId="2" xfId="0" applyFont="1" applyBorder="1" applyAlignment="1">
      <alignment horizontal="left" vertical="center" wrapText="1"/>
    </xf>
    <xf numFmtId="4" fontId="1298" fillId="0" borderId="2" xfId="0" applyNumberFormat="1" applyFont="1" applyBorder="1" applyAlignment="1">
      <alignment horizontal="center" vertical="center" wrapText="1"/>
    </xf>
    <xf numFmtId="164" fontId="1299" fillId="0" borderId="2" xfId="0" applyNumberFormat="1" applyFont="1" applyBorder="1" applyAlignment="1">
      <alignment horizontal="center" vertical="center" wrapText="1"/>
    </xf>
    <xf numFmtId="165" fontId="1300" fillId="0" borderId="2" xfId="0" applyNumberFormat="1" applyFont="1" applyBorder="1" applyAlignment="1">
      <alignment horizontal="center" vertical="center" wrapText="1"/>
    </xf>
    <xf numFmtId="164" fontId="1301" fillId="0" borderId="2" xfId="0" applyNumberFormat="1" applyFont="1" applyBorder="1" applyAlignment="1">
      <alignment horizontal="center" vertical="center" wrapText="1"/>
    </xf>
    <xf numFmtId="0" fontId="1304" fillId="0" borderId="2" xfId="0" applyFont="1" applyBorder="1" applyAlignment="1">
      <alignment horizontal="center" vertical="center" wrapText="1"/>
    </xf>
    <xf numFmtId="0" fontId="1304" fillId="0" borderId="2" xfId="0" applyFont="1" applyBorder="1" applyAlignment="1">
      <alignment horizontal="left" vertical="center" wrapText="1"/>
    </xf>
    <xf numFmtId="4" fontId="1305" fillId="0" borderId="2" xfId="0" applyNumberFormat="1" applyFont="1" applyBorder="1" applyAlignment="1">
      <alignment horizontal="center" vertical="center" wrapText="1"/>
    </xf>
    <xf numFmtId="164" fontId="1306" fillId="0" borderId="2" xfId="0" applyNumberFormat="1" applyFont="1" applyBorder="1" applyAlignment="1">
      <alignment horizontal="center" vertical="center" wrapText="1"/>
    </xf>
    <xf numFmtId="165" fontId="1307" fillId="0" borderId="2" xfId="0" applyNumberFormat="1" applyFont="1" applyBorder="1" applyAlignment="1">
      <alignment horizontal="center" vertical="center" wrapText="1"/>
    </xf>
    <xf numFmtId="164" fontId="1308" fillId="0" borderId="2" xfId="0" applyNumberFormat="1" applyFont="1" applyBorder="1" applyAlignment="1">
      <alignment horizontal="center" vertical="center" wrapText="1"/>
    </xf>
    <xf numFmtId="0" fontId="1311" fillId="0" borderId="2" xfId="0" applyFont="1" applyBorder="1" applyAlignment="1">
      <alignment horizontal="center" vertical="center" wrapText="1"/>
    </xf>
    <xf numFmtId="0" fontId="1311" fillId="0" borderId="2" xfId="0" applyFont="1" applyBorder="1" applyAlignment="1">
      <alignment horizontal="left" vertical="center" wrapText="1"/>
    </xf>
    <xf numFmtId="4" fontId="1312" fillId="0" borderId="2" xfId="0" applyNumberFormat="1" applyFont="1" applyBorder="1" applyAlignment="1">
      <alignment horizontal="center" vertical="center" wrapText="1"/>
    </xf>
    <xf numFmtId="164" fontId="1313" fillId="0" borderId="2" xfId="0" applyNumberFormat="1" applyFont="1" applyBorder="1" applyAlignment="1">
      <alignment horizontal="center" vertical="center" wrapText="1"/>
    </xf>
    <xf numFmtId="165" fontId="1314" fillId="0" borderId="2" xfId="0" applyNumberFormat="1" applyFont="1" applyBorder="1" applyAlignment="1">
      <alignment horizontal="center" vertical="center" wrapText="1"/>
    </xf>
    <xf numFmtId="164" fontId="1315" fillId="0" borderId="2" xfId="0" applyNumberFormat="1" applyFont="1" applyBorder="1" applyAlignment="1">
      <alignment horizontal="center" vertical="center" wrapText="1"/>
    </xf>
    <xf numFmtId="0" fontId="1318" fillId="0" borderId="2" xfId="0" applyFont="1" applyBorder="1" applyAlignment="1">
      <alignment horizontal="center" vertical="center" wrapText="1"/>
    </xf>
    <xf numFmtId="0" fontId="1318" fillId="0" borderId="2" xfId="0" applyFont="1" applyBorder="1" applyAlignment="1">
      <alignment horizontal="left" vertical="center" wrapText="1"/>
    </xf>
    <xf numFmtId="4" fontId="1319" fillId="0" borderId="2" xfId="0" applyNumberFormat="1" applyFont="1" applyBorder="1" applyAlignment="1">
      <alignment horizontal="center" vertical="center" wrapText="1"/>
    </xf>
    <xf numFmtId="164" fontId="1320" fillId="0" borderId="2" xfId="0" applyNumberFormat="1" applyFont="1" applyBorder="1" applyAlignment="1">
      <alignment horizontal="center" vertical="center" wrapText="1"/>
    </xf>
    <xf numFmtId="165" fontId="1321" fillId="0" borderId="2" xfId="0" applyNumberFormat="1" applyFont="1" applyBorder="1" applyAlignment="1">
      <alignment horizontal="center" vertical="center" wrapText="1"/>
    </xf>
    <xf numFmtId="164" fontId="1322" fillId="0" borderId="2" xfId="0" applyNumberFormat="1" applyFont="1" applyBorder="1" applyAlignment="1">
      <alignment horizontal="center" vertical="center" wrapText="1"/>
    </xf>
    <xf numFmtId="0" fontId="1325" fillId="0" borderId="2" xfId="0" applyFont="1" applyBorder="1" applyAlignment="1">
      <alignment horizontal="center" vertical="center" wrapText="1"/>
    </xf>
    <xf numFmtId="0" fontId="1325" fillId="0" borderId="2" xfId="0" applyFont="1" applyBorder="1" applyAlignment="1">
      <alignment horizontal="left" vertical="center" wrapText="1"/>
    </xf>
    <xf numFmtId="4" fontId="1326" fillId="0" borderId="2" xfId="0" applyNumberFormat="1" applyFont="1" applyBorder="1" applyAlignment="1">
      <alignment horizontal="center" vertical="center" wrapText="1"/>
    </xf>
    <xf numFmtId="164" fontId="1327" fillId="0" borderId="2" xfId="0" applyNumberFormat="1" applyFont="1" applyBorder="1" applyAlignment="1">
      <alignment horizontal="center" vertical="center" wrapText="1"/>
    </xf>
    <xf numFmtId="165" fontId="1328" fillId="0" borderId="2" xfId="0" applyNumberFormat="1" applyFont="1" applyBorder="1" applyAlignment="1">
      <alignment horizontal="center" vertical="center" wrapText="1"/>
    </xf>
    <xf numFmtId="164" fontId="1329" fillId="0" borderId="2" xfId="0" applyNumberFormat="1" applyFont="1" applyBorder="1" applyAlignment="1">
      <alignment horizontal="center" vertical="center" wrapText="1"/>
    </xf>
    <xf numFmtId="0" fontId="1332" fillId="0" borderId="2" xfId="0" applyFont="1" applyBorder="1" applyAlignment="1">
      <alignment horizontal="center" vertical="center" wrapText="1"/>
    </xf>
    <xf numFmtId="0" fontId="1332" fillId="0" borderId="2" xfId="0" applyFont="1" applyBorder="1" applyAlignment="1">
      <alignment horizontal="left" vertical="center" wrapText="1"/>
    </xf>
    <xf numFmtId="4" fontId="1333" fillId="0" borderId="2" xfId="0" applyNumberFormat="1" applyFont="1" applyBorder="1" applyAlignment="1">
      <alignment horizontal="center" vertical="center" wrapText="1"/>
    </xf>
    <xf numFmtId="164" fontId="1334" fillId="0" borderId="2" xfId="0" applyNumberFormat="1" applyFont="1" applyBorder="1" applyAlignment="1">
      <alignment horizontal="center" vertical="center" wrapText="1"/>
    </xf>
    <xf numFmtId="165" fontId="1335" fillId="0" borderId="2" xfId="0" applyNumberFormat="1" applyFont="1" applyBorder="1" applyAlignment="1">
      <alignment horizontal="center" vertical="center" wrapText="1"/>
    </xf>
    <xf numFmtId="164" fontId="1336" fillId="0" borderId="2" xfId="0" applyNumberFormat="1" applyFont="1" applyBorder="1" applyAlignment="1">
      <alignment horizontal="center" vertical="center" wrapText="1"/>
    </xf>
    <xf numFmtId="0" fontId="1339" fillId="3" borderId="2" xfId="0" applyNumberFormat="1" applyFont="1" applyFill="1" applyBorder="1" applyAlignment="1">
      <alignment horizontal="center" vertical="center" wrapText="1"/>
    </xf>
    <xf numFmtId="0" fontId="1339" fillId="3" borderId="2" xfId="0" applyNumberFormat="1" applyFont="1" applyFill="1" applyBorder="1" applyAlignment="1">
      <alignment horizontal="left" vertical="center" wrapText="1"/>
    </xf>
    <xf numFmtId="0" fontId="1340" fillId="0" borderId="2" xfId="0" applyFont="1" applyBorder="1" applyAlignment="1">
      <alignment horizontal="center" vertical="center" wrapText="1"/>
    </xf>
    <xf numFmtId="0" fontId="1340" fillId="0" borderId="2" xfId="0" applyFont="1" applyBorder="1" applyAlignment="1">
      <alignment horizontal="left" vertical="center" wrapText="1"/>
    </xf>
    <xf numFmtId="4" fontId="1341" fillId="0" borderId="2" xfId="0" applyNumberFormat="1" applyFont="1" applyBorder="1" applyAlignment="1">
      <alignment horizontal="center" vertical="center" wrapText="1"/>
    </xf>
    <xf numFmtId="164" fontId="1342" fillId="0" borderId="2" xfId="0" applyNumberFormat="1" applyFont="1" applyBorder="1" applyAlignment="1">
      <alignment horizontal="center" vertical="center" wrapText="1"/>
    </xf>
    <xf numFmtId="165" fontId="1343" fillId="0" borderId="2" xfId="0" applyNumberFormat="1" applyFont="1" applyBorder="1" applyAlignment="1">
      <alignment horizontal="center" vertical="center" wrapText="1"/>
    </xf>
    <xf numFmtId="164" fontId="1344" fillId="0" borderId="2" xfId="0" applyNumberFormat="1" applyFont="1" applyBorder="1" applyAlignment="1">
      <alignment horizontal="center" vertical="center" wrapText="1"/>
    </xf>
    <xf numFmtId="0" fontId="1347" fillId="0" borderId="2" xfId="0" applyFont="1" applyBorder="1" applyAlignment="1">
      <alignment horizontal="center" vertical="center" wrapText="1"/>
    </xf>
    <xf numFmtId="0" fontId="1347" fillId="0" borderId="2" xfId="0" applyFont="1" applyBorder="1" applyAlignment="1">
      <alignment horizontal="left" vertical="center" wrapText="1"/>
    </xf>
    <xf numFmtId="4" fontId="1348" fillId="0" borderId="2" xfId="0" applyNumberFormat="1" applyFont="1" applyBorder="1" applyAlignment="1">
      <alignment horizontal="center" vertical="center" wrapText="1"/>
    </xf>
    <xf numFmtId="164" fontId="1349" fillId="0" borderId="2" xfId="0" applyNumberFormat="1" applyFont="1" applyBorder="1" applyAlignment="1">
      <alignment horizontal="center" vertical="center" wrapText="1"/>
    </xf>
    <xf numFmtId="165" fontId="1350" fillId="0" borderId="2" xfId="0" applyNumberFormat="1" applyFont="1" applyBorder="1" applyAlignment="1">
      <alignment horizontal="center" vertical="center" wrapText="1"/>
    </xf>
    <xf numFmtId="164" fontId="1351" fillId="0" borderId="2" xfId="0" applyNumberFormat="1" applyFont="1" applyBorder="1" applyAlignment="1">
      <alignment horizontal="center" vertical="center" wrapText="1"/>
    </xf>
    <xf numFmtId="0" fontId="1354" fillId="0" borderId="2" xfId="0" applyFont="1" applyBorder="1" applyAlignment="1">
      <alignment horizontal="center" vertical="center" wrapText="1"/>
    </xf>
    <xf numFmtId="0" fontId="1354" fillId="0" borderId="2" xfId="0" applyFont="1" applyBorder="1" applyAlignment="1">
      <alignment horizontal="left" vertical="center" wrapText="1"/>
    </xf>
    <xf numFmtId="4" fontId="1355" fillId="0" borderId="2" xfId="0" applyNumberFormat="1" applyFont="1" applyBorder="1" applyAlignment="1">
      <alignment horizontal="center" vertical="center" wrapText="1"/>
    </xf>
    <xf numFmtId="164" fontId="1356" fillId="0" borderId="2" xfId="0" applyNumberFormat="1" applyFont="1" applyBorder="1" applyAlignment="1">
      <alignment horizontal="center" vertical="center" wrapText="1"/>
    </xf>
    <xf numFmtId="165" fontId="1357" fillId="0" borderId="2" xfId="0" applyNumberFormat="1" applyFont="1" applyBorder="1" applyAlignment="1">
      <alignment horizontal="center" vertical="center" wrapText="1"/>
    </xf>
    <xf numFmtId="164" fontId="1358" fillId="0" borderId="2" xfId="0" applyNumberFormat="1" applyFont="1" applyBorder="1" applyAlignment="1">
      <alignment horizontal="center" vertical="center" wrapText="1"/>
    </xf>
    <xf numFmtId="0" fontId="1361" fillId="3" borderId="2" xfId="0" applyNumberFormat="1" applyFont="1" applyFill="1" applyBorder="1" applyAlignment="1">
      <alignment horizontal="center" vertical="center" wrapText="1"/>
    </xf>
    <xf numFmtId="0" fontId="1361" fillId="3" borderId="2" xfId="0" applyNumberFormat="1" applyFont="1" applyFill="1" applyBorder="1" applyAlignment="1">
      <alignment horizontal="left" vertical="center" wrapText="1"/>
    </xf>
    <xf numFmtId="0" fontId="1362" fillId="0" borderId="2" xfId="0" applyFont="1" applyBorder="1" applyAlignment="1">
      <alignment horizontal="center" vertical="center" wrapText="1"/>
    </xf>
    <xf numFmtId="0" fontId="1362" fillId="0" borderId="2" xfId="0" applyFont="1" applyBorder="1" applyAlignment="1">
      <alignment horizontal="left" vertical="center" wrapText="1"/>
    </xf>
    <xf numFmtId="4" fontId="1363" fillId="0" borderId="2" xfId="0" applyNumberFormat="1" applyFont="1" applyBorder="1" applyAlignment="1">
      <alignment horizontal="center" vertical="center" wrapText="1"/>
    </xf>
    <xf numFmtId="164" fontId="1364" fillId="0" borderId="2" xfId="0" applyNumberFormat="1" applyFont="1" applyBorder="1" applyAlignment="1">
      <alignment horizontal="center" vertical="center" wrapText="1"/>
    </xf>
    <xf numFmtId="165" fontId="1365" fillId="0" borderId="2" xfId="0" applyNumberFormat="1" applyFont="1" applyBorder="1" applyAlignment="1">
      <alignment horizontal="center" vertical="center" wrapText="1"/>
    </xf>
    <xf numFmtId="164" fontId="1366" fillId="0" borderId="2" xfId="0" applyNumberFormat="1" applyFont="1" applyBorder="1" applyAlignment="1">
      <alignment horizontal="center" vertical="center" wrapText="1"/>
    </xf>
    <xf numFmtId="0" fontId="1369" fillId="0" borderId="2" xfId="0" applyFont="1" applyBorder="1" applyAlignment="1">
      <alignment horizontal="center" vertical="center" wrapText="1"/>
    </xf>
    <xf numFmtId="0" fontId="1369" fillId="0" borderId="2" xfId="0" applyFont="1" applyBorder="1" applyAlignment="1">
      <alignment horizontal="left" vertical="center" wrapText="1"/>
    </xf>
    <xf numFmtId="4" fontId="1370" fillId="0" borderId="2" xfId="0" applyNumberFormat="1" applyFont="1" applyBorder="1" applyAlignment="1">
      <alignment horizontal="center" vertical="center" wrapText="1"/>
    </xf>
    <xf numFmtId="164" fontId="1371" fillId="0" borderId="2" xfId="0" applyNumberFormat="1" applyFont="1" applyBorder="1" applyAlignment="1">
      <alignment horizontal="center" vertical="center" wrapText="1"/>
    </xf>
    <xf numFmtId="165" fontId="1372" fillId="0" borderId="2" xfId="0" applyNumberFormat="1" applyFont="1" applyBorder="1" applyAlignment="1">
      <alignment horizontal="center" vertical="center" wrapText="1"/>
    </xf>
    <xf numFmtId="164" fontId="1373" fillId="0" borderId="2" xfId="0" applyNumberFormat="1" applyFont="1" applyBorder="1" applyAlignment="1">
      <alignment horizontal="center" vertical="center" wrapText="1"/>
    </xf>
    <xf numFmtId="0" fontId="1376" fillId="0" borderId="2" xfId="0" applyFont="1" applyBorder="1" applyAlignment="1">
      <alignment horizontal="center" vertical="center" wrapText="1"/>
    </xf>
    <xf numFmtId="0" fontId="1376" fillId="0" borderId="2" xfId="0" applyFont="1" applyBorder="1" applyAlignment="1">
      <alignment horizontal="left" vertical="center" wrapText="1"/>
    </xf>
    <xf numFmtId="4" fontId="1377" fillId="0" borderId="2" xfId="0" applyNumberFormat="1" applyFont="1" applyBorder="1" applyAlignment="1">
      <alignment horizontal="center" vertical="center" wrapText="1"/>
    </xf>
    <xf numFmtId="164" fontId="1378" fillId="0" borderId="2" xfId="0" applyNumberFormat="1" applyFont="1" applyBorder="1" applyAlignment="1">
      <alignment horizontal="center" vertical="center" wrapText="1"/>
    </xf>
    <xf numFmtId="165" fontId="1379" fillId="0" borderId="2" xfId="0" applyNumberFormat="1" applyFont="1" applyBorder="1" applyAlignment="1">
      <alignment horizontal="center" vertical="center" wrapText="1"/>
    </xf>
    <xf numFmtId="164" fontId="1380" fillId="0" borderId="2" xfId="0" applyNumberFormat="1" applyFont="1" applyBorder="1" applyAlignment="1">
      <alignment horizontal="center" vertical="center" wrapText="1"/>
    </xf>
    <xf numFmtId="0" fontId="1383" fillId="0" borderId="2" xfId="0" applyFont="1" applyBorder="1" applyAlignment="1">
      <alignment horizontal="center" vertical="center" wrapText="1"/>
    </xf>
    <xf numFmtId="0" fontId="1383" fillId="0" borderId="2" xfId="0" applyFont="1" applyBorder="1" applyAlignment="1">
      <alignment horizontal="left" vertical="center" wrapText="1"/>
    </xf>
    <xf numFmtId="4" fontId="1384" fillId="0" borderId="2" xfId="0" applyNumberFormat="1" applyFont="1" applyBorder="1" applyAlignment="1">
      <alignment horizontal="center" vertical="center" wrapText="1"/>
    </xf>
    <xf numFmtId="164" fontId="1385" fillId="0" borderId="2" xfId="0" applyNumberFormat="1" applyFont="1" applyBorder="1" applyAlignment="1">
      <alignment horizontal="center" vertical="center" wrapText="1"/>
    </xf>
    <xf numFmtId="165" fontId="1386" fillId="0" borderId="2" xfId="0" applyNumberFormat="1" applyFont="1" applyBorder="1" applyAlignment="1">
      <alignment horizontal="center" vertical="center" wrapText="1"/>
    </xf>
    <xf numFmtId="164" fontId="1387" fillId="0" borderId="2" xfId="0" applyNumberFormat="1" applyFont="1" applyBorder="1" applyAlignment="1">
      <alignment horizontal="center" vertical="center" wrapText="1"/>
    </xf>
    <xf numFmtId="0" fontId="1390" fillId="0" borderId="2" xfId="0" applyFont="1" applyBorder="1" applyAlignment="1">
      <alignment horizontal="center" vertical="center" wrapText="1"/>
    </xf>
    <xf numFmtId="0" fontId="1390" fillId="0" borderId="2" xfId="0" applyFont="1" applyBorder="1" applyAlignment="1">
      <alignment horizontal="left" vertical="center" wrapText="1"/>
    </xf>
    <xf numFmtId="4" fontId="1391" fillId="0" borderId="2" xfId="0" applyNumberFormat="1" applyFont="1" applyBorder="1" applyAlignment="1">
      <alignment horizontal="center" vertical="center" wrapText="1"/>
    </xf>
    <xf numFmtId="164" fontId="1392" fillId="0" borderId="2" xfId="0" applyNumberFormat="1" applyFont="1" applyBorder="1" applyAlignment="1">
      <alignment horizontal="center" vertical="center" wrapText="1"/>
    </xf>
    <xf numFmtId="165" fontId="1393" fillId="0" borderId="2" xfId="0" applyNumberFormat="1" applyFont="1" applyBorder="1" applyAlignment="1">
      <alignment horizontal="center" vertical="center" wrapText="1"/>
    </xf>
    <xf numFmtId="164" fontId="1394" fillId="0" borderId="2" xfId="0" applyNumberFormat="1" applyFont="1" applyBorder="1" applyAlignment="1">
      <alignment horizontal="center" vertical="center" wrapText="1"/>
    </xf>
    <xf numFmtId="0" fontId="1397" fillId="0" borderId="2" xfId="0" applyFont="1" applyBorder="1" applyAlignment="1">
      <alignment horizontal="center" vertical="center" wrapText="1"/>
    </xf>
    <xf numFmtId="0" fontId="1397" fillId="0" borderId="2" xfId="0" applyFont="1" applyBorder="1" applyAlignment="1">
      <alignment horizontal="left" vertical="center" wrapText="1"/>
    </xf>
    <xf numFmtId="4" fontId="1398" fillId="0" borderId="2" xfId="0" applyNumberFormat="1" applyFont="1" applyBorder="1" applyAlignment="1">
      <alignment horizontal="center" vertical="center" wrapText="1"/>
    </xf>
    <xf numFmtId="164" fontId="1399" fillId="0" borderId="2" xfId="0" applyNumberFormat="1" applyFont="1" applyBorder="1" applyAlignment="1">
      <alignment horizontal="center" vertical="center" wrapText="1"/>
    </xf>
    <xf numFmtId="165" fontId="1400" fillId="0" borderId="2" xfId="0" applyNumberFormat="1" applyFont="1" applyBorder="1" applyAlignment="1">
      <alignment horizontal="center" vertical="center" wrapText="1"/>
    </xf>
    <xf numFmtId="164" fontId="1401" fillId="0" borderId="2" xfId="0" applyNumberFormat="1" applyFont="1" applyBorder="1" applyAlignment="1">
      <alignment horizontal="center" vertical="center" wrapText="1"/>
    </xf>
    <xf numFmtId="0" fontId="1404" fillId="0" borderId="2" xfId="0" applyFont="1" applyBorder="1" applyAlignment="1">
      <alignment horizontal="center" vertical="center" wrapText="1"/>
    </xf>
    <xf numFmtId="0" fontId="1404" fillId="0" borderId="2" xfId="0" applyFont="1" applyBorder="1" applyAlignment="1">
      <alignment horizontal="left" vertical="center" wrapText="1"/>
    </xf>
    <xf numFmtId="4" fontId="1405" fillId="0" borderId="2" xfId="0" applyNumberFormat="1" applyFont="1" applyBorder="1" applyAlignment="1">
      <alignment horizontal="center" vertical="center" wrapText="1"/>
    </xf>
    <xf numFmtId="164" fontId="1406" fillId="0" borderId="2" xfId="0" applyNumberFormat="1" applyFont="1" applyBorder="1" applyAlignment="1">
      <alignment horizontal="center" vertical="center" wrapText="1"/>
    </xf>
    <xf numFmtId="165" fontId="1407" fillId="0" borderId="2" xfId="0" applyNumberFormat="1" applyFont="1" applyBorder="1" applyAlignment="1">
      <alignment horizontal="center" vertical="center" wrapText="1"/>
    </xf>
    <xf numFmtId="164" fontId="1408" fillId="0" borderId="2" xfId="0" applyNumberFormat="1" applyFont="1" applyBorder="1" applyAlignment="1">
      <alignment horizontal="center" vertical="center" wrapText="1"/>
    </xf>
    <xf numFmtId="0" fontId="1411" fillId="0" borderId="2" xfId="0" applyFont="1" applyBorder="1" applyAlignment="1">
      <alignment horizontal="center" vertical="center" wrapText="1"/>
    </xf>
    <xf numFmtId="0" fontId="1411" fillId="0" borderId="2" xfId="0" applyFont="1" applyBorder="1" applyAlignment="1">
      <alignment horizontal="left" vertical="center" wrapText="1"/>
    </xf>
    <xf numFmtId="4" fontId="1412" fillId="0" borderId="2" xfId="0" applyNumberFormat="1" applyFont="1" applyBorder="1" applyAlignment="1">
      <alignment horizontal="center" vertical="center" wrapText="1"/>
    </xf>
    <xf numFmtId="164" fontId="1413" fillId="0" borderId="2" xfId="0" applyNumberFormat="1" applyFont="1" applyBorder="1" applyAlignment="1">
      <alignment horizontal="center" vertical="center" wrapText="1"/>
    </xf>
    <xf numFmtId="165" fontId="1414" fillId="0" borderId="2" xfId="0" applyNumberFormat="1" applyFont="1" applyBorder="1" applyAlignment="1">
      <alignment horizontal="center" vertical="center" wrapText="1"/>
    </xf>
    <xf numFmtId="164" fontId="1415" fillId="0" borderId="2" xfId="0" applyNumberFormat="1" applyFont="1" applyBorder="1" applyAlignment="1">
      <alignment horizontal="center" vertical="center" wrapText="1"/>
    </xf>
    <xf numFmtId="0" fontId="1418" fillId="0" borderId="2" xfId="0" applyFont="1" applyBorder="1" applyAlignment="1">
      <alignment horizontal="center" vertical="center" wrapText="1"/>
    </xf>
    <xf numFmtId="0" fontId="1418" fillId="0" borderId="2" xfId="0" applyFont="1" applyBorder="1" applyAlignment="1">
      <alignment horizontal="left" vertical="center" wrapText="1"/>
    </xf>
    <xf numFmtId="4" fontId="1419" fillId="0" borderId="2" xfId="0" applyNumberFormat="1" applyFont="1" applyBorder="1" applyAlignment="1">
      <alignment horizontal="center" vertical="center" wrapText="1"/>
    </xf>
    <xf numFmtId="164" fontId="1420" fillId="0" borderId="2" xfId="0" applyNumberFormat="1" applyFont="1" applyBorder="1" applyAlignment="1">
      <alignment horizontal="center" vertical="center" wrapText="1"/>
    </xf>
    <xf numFmtId="165" fontId="1421" fillId="0" borderId="2" xfId="0" applyNumberFormat="1" applyFont="1" applyBorder="1" applyAlignment="1">
      <alignment horizontal="center" vertical="center" wrapText="1"/>
    </xf>
    <xf numFmtId="164" fontId="1422" fillId="0" borderId="2" xfId="0" applyNumberFormat="1" applyFont="1" applyBorder="1" applyAlignment="1">
      <alignment horizontal="center" vertical="center" wrapText="1"/>
    </xf>
    <xf numFmtId="0" fontId="1425" fillId="3" borderId="2" xfId="0" applyNumberFormat="1" applyFont="1" applyFill="1" applyBorder="1" applyAlignment="1">
      <alignment horizontal="center" vertical="center" wrapText="1"/>
    </xf>
    <xf numFmtId="0" fontId="1425" fillId="3" borderId="2" xfId="0" applyNumberFormat="1" applyFont="1" applyFill="1" applyBorder="1" applyAlignment="1">
      <alignment horizontal="left" vertical="center" wrapText="1"/>
    </xf>
    <xf numFmtId="0" fontId="1426" fillId="0" borderId="2" xfId="0" applyFont="1" applyBorder="1" applyAlignment="1">
      <alignment horizontal="center" vertical="center" wrapText="1"/>
    </xf>
    <xf numFmtId="0" fontId="1426" fillId="0" borderId="2" xfId="0" applyFont="1" applyBorder="1" applyAlignment="1">
      <alignment horizontal="left" vertical="center" wrapText="1"/>
    </xf>
    <xf numFmtId="4" fontId="1427" fillId="0" borderId="2" xfId="0" applyNumberFormat="1" applyFont="1" applyBorder="1" applyAlignment="1">
      <alignment horizontal="center" vertical="center" wrapText="1"/>
    </xf>
    <xf numFmtId="164" fontId="1428" fillId="0" borderId="2" xfId="0" applyNumberFormat="1" applyFont="1" applyBorder="1" applyAlignment="1">
      <alignment horizontal="center" vertical="center" wrapText="1"/>
    </xf>
    <xf numFmtId="165" fontId="1429" fillId="0" borderId="2" xfId="0" applyNumberFormat="1" applyFont="1" applyBorder="1" applyAlignment="1">
      <alignment horizontal="center" vertical="center" wrapText="1"/>
    </xf>
    <xf numFmtId="164" fontId="1430" fillId="0" borderId="2" xfId="0" applyNumberFormat="1" applyFont="1" applyBorder="1" applyAlignment="1">
      <alignment horizontal="center" vertical="center" wrapText="1"/>
    </xf>
    <xf numFmtId="0" fontId="1433" fillId="0" borderId="2" xfId="0" applyFont="1" applyBorder="1" applyAlignment="1">
      <alignment horizontal="center" vertical="center" wrapText="1"/>
    </xf>
    <xf numFmtId="0" fontId="1433" fillId="0" borderId="2" xfId="0" applyFont="1" applyBorder="1" applyAlignment="1">
      <alignment horizontal="left" vertical="center" wrapText="1"/>
    </xf>
    <xf numFmtId="4" fontId="1434" fillId="0" borderId="2" xfId="0" applyNumberFormat="1" applyFont="1" applyBorder="1" applyAlignment="1">
      <alignment horizontal="center" vertical="center" wrapText="1"/>
    </xf>
    <xf numFmtId="164" fontId="1435" fillId="0" borderId="2" xfId="0" applyNumberFormat="1" applyFont="1" applyBorder="1" applyAlignment="1">
      <alignment horizontal="center" vertical="center" wrapText="1"/>
    </xf>
    <xf numFmtId="165" fontId="1436" fillId="0" borderId="2" xfId="0" applyNumberFormat="1" applyFont="1" applyBorder="1" applyAlignment="1">
      <alignment horizontal="center" vertical="center" wrapText="1"/>
    </xf>
    <xf numFmtId="164" fontId="1437" fillId="0" borderId="2" xfId="0" applyNumberFormat="1" applyFont="1" applyBorder="1" applyAlignment="1">
      <alignment horizontal="center" vertical="center" wrapText="1"/>
    </xf>
    <xf numFmtId="0" fontId="1440" fillId="3" borderId="2" xfId="0" applyNumberFormat="1" applyFont="1" applyFill="1" applyBorder="1" applyAlignment="1">
      <alignment horizontal="center" vertical="center" wrapText="1"/>
    </xf>
    <xf numFmtId="0" fontId="1440" fillId="3" borderId="2" xfId="0" applyNumberFormat="1" applyFont="1" applyFill="1" applyBorder="1" applyAlignment="1">
      <alignment horizontal="left" vertical="center" wrapText="1"/>
    </xf>
    <xf numFmtId="0" fontId="1441" fillId="0" borderId="2" xfId="0" applyFont="1" applyBorder="1" applyAlignment="1">
      <alignment horizontal="center" vertical="center" wrapText="1"/>
    </xf>
    <xf numFmtId="0" fontId="1441" fillId="0" borderId="2" xfId="0" applyFont="1" applyBorder="1" applyAlignment="1">
      <alignment horizontal="left" vertical="center" wrapText="1"/>
    </xf>
    <xf numFmtId="4" fontId="1442" fillId="0" borderId="2" xfId="0" applyNumberFormat="1" applyFont="1" applyBorder="1" applyAlignment="1">
      <alignment horizontal="center" vertical="center" wrapText="1"/>
    </xf>
    <xf numFmtId="164" fontId="1443" fillId="0" borderId="2" xfId="0" applyNumberFormat="1" applyFont="1" applyBorder="1" applyAlignment="1">
      <alignment horizontal="center" vertical="center" wrapText="1"/>
    </xf>
    <xf numFmtId="165" fontId="1444" fillId="0" borderId="2" xfId="0" applyNumberFormat="1" applyFont="1" applyBorder="1" applyAlignment="1">
      <alignment horizontal="center" vertical="center" wrapText="1"/>
    </xf>
    <xf numFmtId="164" fontId="1445" fillId="0" borderId="2" xfId="0" applyNumberFormat="1" applyFont="1" applyBorder="1" applyAlignment="1">
      <alignment horizontal="center" vertical="center" wrapText="1"/>
    </xf>
    <xf numFmtId="0" fontId="1448" fillId="0" borderId="2" xfId="0" applyFont="1" applyBorder="1" applyAlignment="1">
      <alignment horizontal="center" vertical="center" wrapText="1"/>
    </xf>
    <xf numFmtId="0" fontId="1448" fillId="0" borderId="2" xfId="0" applyFont="1" applyBorder="1" applyAlignment="1">
      <alignment horizontal="left" vertical="center" wrapText="1"/>
    </xf>
    <xf numFmtId="4" fontId="1449" fillId="0" borderId="2" xfId="0" applyNumberFormat="1" applyFont="1" applyBorder="1" applyAlignment="1">
      <alignment horizontal="center" vertical="center" wrapText="1"/>
    </xf>
    <xf numFmtId="164" fontId="1450" fillId="0" borderId="2" xfId="0" applyNumberFormat="1" applyFont="1" applyBorder="1" applyAlignment="1">
      <alignment horizontal="center" vertical="center" wrapText="1"/>
    </xf>
    <xf numFmtId="165" fontId="1451" fillId="0" borderId="2" xfId="0" applyNumberFormat="1" applyFont="1" applyBorder="1" applyAlignment="1">
      <alignment horizontal="center" vertical="center" wrapText="1"/>
    </xf>
    <xf numFmtId="164" fontId="1452" fillId="0" borderId="2" xfId="0" applyNumberFormat="1" applyFont="1" applyBorder="1" applyAlignment="1">
      <alignment horizontal="center" vertical="center" wrapText="1"/>
    </xf>
    <xf numFmtId="0" fontId="1455" fillId="0" borderId="2" xfId="0" applyFont="1" applyBorder="1" applyAlignment="1">
      <alignment horizontal="center" vertical="center" wrapText="1"/>
    </xf>
    <xf numFmtId="0" fontId="1455" fillId="0" borderId="2" xfId="0" applyFont="1" applyBorder="1" applyAlignment="1">
      <alignment horizontal="left" vertical="center" wrapText="1"/>
    </xf>
    <xf numFmtId="4" fontId="1456" fillId="0" borderId="2" xfId="0" applyNumberFormat="1" applyFont="1" applyBorder="1" applyAlignment="1">
      <alignment horizontal="center" vertical="center" wrapText="1"/>
    </xf>
    <xf numFmtId="164" fontId="1457" fillId="0" borderId="2" xfId="0" applyNumberFormat="1" applyFont="1" applyBorder="1" applyAlignment="1">
      <alignment horizontal="center" vertical="center" wrapText="1"/>
    </xf>
    <xf numFmtId="165" fontId="1458" fillId="0" borderId="2" xfId="0" applyNumberFormat="1" applyFont="1" applyBorder="1" applyAlignment="1">
      <alignment horizontal="center" vertical="center" wrapText="1"/>
    </xf>
    <xf numFmtId="164" fontId="1459" fillId="0" borderId="2" xfId="0" applyNumberFormat="1" applyFont="1" applyBorder="1" applyAlignment="1">
      <alignment horizontal="center" vertical="center" wrapText="1"/>
    </xf>
    <xf numFmtId="0" fontId="1462" fillId="3" borderId="2" xfId="0" applyNumberFormat="1" applyFont="1" applyFill="1" applyBorder="1" applyAlignment="1">
      <alignment horizontal="center" vertical="center" wrapText="1"/>
    </xf>
    <xf numFmtId="0" fontId="1462" fillId="3" borderId="2" xfId="0" applyNumberFormat="1" applyFont="1" applyFill="1" applyBorder="1" applyAlignment="1">
      <alignment horizontal="left" vertical="center" wrapText="1"/>
    </xf>
    <xf numFmtId="0" fontId="1463" fillId="0" borderId="2" xfId="0" applyFont="1" applyBorder="1" applyAlignment="1">
      <alignment horizontal="center" vertical="center" wrapText="1"/>
    </xf>
    <xf numFmtId="0" fontId="1463" fillId="0" borderId="2" xfId="0" applyFont="1" applyBorder="1" applyAlignment="1">
      <alignment horizontal="left" vertical="center" wrapText="1"/>
    </xf>
    <xf numFmtId="4" fontId="1464" fillId="0" borderId="2" xfId="0" applyNumberFormat="1" applyFont="1" applyBorder="1" applyAlignment="1">
      <alignment horizontal="center" vertical="center" wrapText="1"/>
    </xf>
    <xf numFmtId="164" fontId="1465" fillId="0" borderId="2" xfId="0" applyNumberFormat="1" applyFont="1" applyBorder="1" applyAlignment="1">
      <alignment horizontal="center" vertical="center" wrapText="1"/>
    </xf>
    <xf numFmtId="165" fontId="1466" fillId="0" borderId="2" xfId="0" applyNumberFormat="1" applyFont="1" applyBorder="1" applyAlignment="1">
      <alignment horizontal="center" vertical="center" wrapText="1"/>
    </xf>
    <xf numFmtId="164" fontId="1467" fillId="0" borderId="2" xfId="0" applyNumberFormat="1" applyFont="1" applyBorder="1" applyAlignment="1">
      <alignment horizontal="center" vertical="center" wrapText="1"/>
    </xf>
    <xf numFmtId="0" fontId="1470" fillId="0" borderId="2" xfId="0" applyFont="1" applyBorder="1" applyAlignment="1">
      <alignment horizontal="center" vertical="center" wrapText="1"/>
    </xf>
    <xf numFmtId="0" fontId="1470" fillId="0" borderId="2" xfId="0" applyFont="1" applyBorder="1" applyAlignment="1">
      <alignment horizontal="left" vertical="center" wrapText="1"/>
    </xf>
    <xf numFmtId="4" fontId="1471" fillId="0" borderId="2" xfId="0" applyNumberFormat="1" applyFont="1" applyBorder="1" applyAlignment="1">
      <alignment horizontal="center" vertical="center" wrapText="1"/>
    </xf>
    <xf numFmtId="164" fontId="1472" fillId="0" borderId="2" xfId="0" applyNumberFormat="1" applyFont="1" applyBorder="1" applyAlignment="1">
      <alignment horizontal="center" vertical="center" wrapText="1"/>
    </xf>
    <xf numFmtId="165" fontId="1473" fillId="0" borderId="2" xfId="0" applyNumberFormat="1" applyFont="1" applyBorder="1" applyAlignment="1">
      <alignment horizontal="center" vertical="center" wrapText="1"/>
    </xf>
    <xf numFmtId="164" fontId="1474" fillId="0" borderId="2" xfId="0" applyNumberFormat="1" applyFont="1" applyBorder="1" applyAlignment="1">
      <alignment horizontal="center" vertical="center" wrapText="1"/>
    </xf>
    <xf numFmtId="0" fontId="1477" fillId="0" borderId="2" xfId="0" applyFont="1" applyBorder="1" applyAlignment="1">
      <alignment horizontal="center" vertical="center" wrapText="1"/>
    </xf>
    <xf numFmtId="0" fontId="1477" fillId="0" borderId="2" xfId="0" applyFont="1" applyBorder="1" applyAlignment="1">
      <alignment horizontal="left" vertical="center" wrapText="1"/>
    </xf>
    <xf numFmtId="4" fontId="1478" fillId="0" borderId="2" xfId="0" applyNumberFormat="1" applyFont="1" applyBorder="1" applyAlignment="1">
      <alignment horizontal="center" vertical="center" wrapText="1"/>
    </xf>
    <xf numFmtId="164" fontId="1479" fillId="0" borderId="2" xfId="0" applyNumberFormat="1" applyFont="1" applyBorder="1" applyAlignment="1">
      <alignment horizontal="center" vertical="center" wrapText="1"/>
    </xf>
    <xf numFmtId="165" fontId="1480" fillId="0" borderId="2" xfId="0" applyNumberFormat="1" applyFont="1" applyBorder="1" applyAlignment="1">
      <alignment horizontal="center" vertical="center" wrapText="1"/>
    </xf>
    <xf numFmtId="164" fontId="1481" fillId="0" borderId="2" xfId="0" applyNumberFormat="1" applyFont="1" applyBorder="1" applyAlignment="1">
      <alignment horizontal="center" vertical="center" wrapText="1"/>
    </xf>
    <xf numFmtId="0" fontId="1484" fillId="0" borderId="2" xfId="0" applyFont="1" applyBorder="1" applyAlignment="1">
      <alignment horizontal="center" vertical="center" wrapText="1"/>
    </xf>
    <xf numFmtId="0" fontId="1484" fillId="0" borderId="2" xfId="0" applyFont="1" applyBorder="1" applyAlignment="1">
      <alignment horizontal="left" vertical="center" wrapText="1"/>
    </xf>
    <xf numFmtId="4" fontId="1485" fillId="0" borderId="2" xfId="0" applyNumberFormat="1" applyFont="1" applyBorder="1" applyAlignment="1">
      <alignment horizontal="center" vertical="center" wrapText="1"/>
    </xf>
    <xf numFmtId="164" fontId="1486" fillId="0" borderId="2" xfId="0" applyNumberFormat="1" applyFont="1" applyBorder="1" applyAlignment="1">
      <alignment horizontal="center" vertical="center" wrapText="1"/>
    </xf>
    <xf numFmtId="165" fontId="1487" fillId="0" borderId="2" xfId="0" applyNumberFormat="1" applyFont="1" applyBorder="1" applyAlignment="1">
      <alignment horizontal="center" vertical="center" wrapText="1"/>
    </xf>
    <xf numFmtId="164" fontId="1488" fillId="0" borderId="2" xfId="0" applyNumberFormat="1" applyFont="1" applyBorder="1" applyAlignment="1">
      <alignment horizontal="center" vertical="center" wrapText="1"/>
    </xf>
    <xf numFmtId="0" fontId="1491" fillId="0" borderId="2" xfId="0" applyFont="1" applyBorder="1" applyAlignment="1">
      <alignment horizontal="center" vertical="center" wrapText="1"/>
    </xf>
    <xf numFmtId="0" fontId="1491" fillId="0" borderId="2" xfId="0" applyFont="1" applyBorder="1" applyAlignment="1">
      <alignment horizontal="left" vertical="center" wrapText="1"/>
    </xf>
    <xf numFmtId="4" fontId="1492" fillId="0" borderId="2" xfId="0" applyNumberFormat="1" applyFont="1" applyBorder="1" applyAlignment="1">
      <alignment horizontal="center" vertical="center" wrapText="1"/>
    </xf>
    <xf numFmtId="164" fontId="1493" fillId="0" borderId="2" xfId="0" applyNumberFormat="1" applyFont="1" applyBorder="1" applyAlignment="1">
      <alignment horizontal="center" vertical="center" wrapText="1"/>
    </xf>
    <xf numFmtId="165" fontId="1494" fillId="0" borderId="2" xfId="0" applyNumberFormat="1" applyFont="1" applyBorder="1" applyAlignment="1">
      <alignment horizontal="center" vertical="center" wrapText="1"/>
    </xf>
    <xf numFmtId="164" fontId="1495" fillId="0" borderId="2" xfId="0" applyNumberFormat="1" applyFont="1" applyBorder="1" applyAlignment="1">
      <alignment horizontal="center" vertical="center" wrapText="1"/>
    </xf>
    <xf numFmtId="0" fontId="1498" fillId="0" borderId="2" xfId="0" applyFont="1" applyBorder="1" applyAlignment="1">
      <alignment horizontal="center" vertical="center" wrapText="1"/>
    </xf>
    <xf numFmtId="0" fontId="1498" fillId="0" borderId="2" xfId="0" applyFont="1" applyBorder="1" applyAlignment="1">
      <alignment horizontal="left" vertical="center" wrapText="1"/>
    </xf>
    <xf numFmtId="4" fontId="1499" fillId="0" borderId="2" xfId="0" applyNumberFormat="1" applyFont="1" applyBorder="1" applyAlignment="1">
      <alignment horizontal="center" vertical="center" wrapText="1"/>
    </xf>
    <xf numFmtId="164" fontId="1500" fillId="0" borderId="2" xfId="0" applyNumberFormat="1" applyFont="1" applyBorder="1" applyAlignment="1">
      <alignment horizontal="center" vertical="center" wrapText="1"/>
    </xf>
    <xf numFmtId="165" fontId="1501" fillId="0" borderId="2" xfId="0" applyNumberFormat="1" applyFont="1" applyBorder="1" applyAlignment="1">
      <alignment horizontal="center" vertical="center" wrapText="1"/>
    </xf>
    <xf numFmtId="164" fontId="1502" fillId="0" borderId="2" xfId="0" applyNumberFormat="1" applyFont="1" applyBorder="1" applyAlignment="1">
      <alignment horizontal="center" vertical="center" wrapText="1"/>
    </xf>
    <xf numFmtId="0" fontId="1505" fillId="0" borderId="2" xfId="0" applyFont="1" applyBorder="1" applyAlignment="1">
      <alignment horizontal="center" vertical="center" wrapText="1"/>
    </xf>
    <xf numFmtId="0" fontId="1505" fillId="0" borderId="2" xfId="0" applyFont="1" applyBorder="1" applyAlignment="1">
      <alignment horizontal="left" vertical="center" wrapText="1"/>
    </xf>
    <xf numFmtId="4" fontId="1506" fillId="0" borderId="2" xfId="0" applyNumberFormat="1" applyFont="1" applyBorder="1" applyAlignment="1">
      <alignment horizontal="center" vertical="center" wrapText="1"/>
    </xf>
    <xf numFmtId="164" fontId="1507" fillId="0" borderId="2" xfId="0" applyNumberFormat="1" applyFont="1" applyBorder="1" applyAlignment="1">
      <alignment horizontal="center" vertical="center" wrapText="1"/>
    </xf>
    <xf numFmtId="165" fontId="1508" fillId="0" borderId="2" xfId="0" applyNumberFormat="1" applyFont="1" applyBorder="1" applyAlignment="1">
      <alignment horizontal="center" vertical="center" wrapText="1"/>
    </xf>
    <xf numFmtId="164" fontId="1509" fillId="0" borderId="2" xfId="0" applyNumberFormat="1" applyFont="1" applyBorder="1" applyAlignment="1">
      <alignment horizontal="center" vertical="center" wrapText="1"/>
    </xf>
    <xf numFmtId="0" fontId="1512" fillId="3" borderId="2" xfId="0" applyNumberFormat="1" applyFont="1" applyFill="1" applyBorder="1" applyAlignment="1">
      <alignment horizontal="center" vertical="center" wrapText="1"/>
    </xf>
    <xf numFmtId="0" fontId="1512" fillId="3" borderId="2" xfId="0" applyNumberFormat="1" applyFont="1" applyFill="1" applyBorder="1" applyAlignment="1">
      <alignment horizontal="left" vertical="center" wrapText="1"/>
    </xf>
    <xf numFmtId="0" fontId="1513" fillId="0" borderId="2" xfId="0" applyFont="1" applyBorder="1" applyAlignment="1">
      <alignment horizontal="center" vertical="center" wrapText="1"/>
    </xf>
    <xf numFmtId="0" fontId="1513" fillId="0" borderId="2" xfId="0" applyFont="1" applyBorder="1" applyAlignment="1">
      <alignment horizontal="left" vertical="center" wrapText="1"/>
    </xf>
    <xf numFmtId="4" fontId="1514" fillId="0" borderId="2" xfId="0" applyNumberFormat="1" applyFont="1" applyBorder="1" applyAlignment="1">
      <alignment horizontal="center" vertical="center" wrapText="1"/>
    </xf>
    <xf numFmtId="164" fontId="1515" fillId="0" borderId="2" xfId="0" applyNumberFormat="1" applyFont="1" applyBorder="1" applyAlignment="1">
      <alignment horizontal="center" vertical="center" wrapText="1"/>
    </xf>
    <xf numFmtId="165" fontId="1516" fillId="0" borderId="2" xfId="0" applyNumberFormat="1" applyFont="1" applyBorder="1" applyAlignment="1">
      <alignment horizontal="center" vertical="center" wrapText="1"/>
    </xf>
    <xf numFmtId="164" fontId="1517" fillId="0" borderId="2" xfId="0" applyNumberFormat="1" applyFont="1" applyBorder="1" applyAlignment="1">
      <alignment horizontal="center" vertical="center" wrapText="1"/>
    </xf>
    <xf numFmtId="0" fontId="1520" fillId="0" borderId="2" xfId="0" applyFont="1" applyBorder="1" applyAlignment="1">
      <alignment horizontal="center" vertical="center" wrapText="1"/>
    </xf>
    <xf numFmtId="0" fontId="1520" fillId="0" borderId="2" xfId="0" applyFont="1" applyBorder="1" applyAlignment="1">
      <alignment horizontal="left" vertical="center" wrapText="1"/>
    </xf>
    <xf numFmtId="4" fontId="1521" fillId="0" borderId="2" xfId="0" applyNumberFormat="1" applyFont="1" applyBorder="1" applyAlignment="1">
      <alignment horizontal="center" vertical="center" wrapText="1"/>
    </xf>
    <xf numFmtId="164" fontId="1522" fillId="0" borderId="2" xfId="0" applyNumberFormat="1" applyFont="1" applyBorder="1" applyAlignment="1">
      <alignment horizontal="center" vertical="center" wrapText="1"/>
    </xf>
    <xf numFmtId="165" fontId="1523" fillId="0" borderId="2" xfId="0" applyNumberFormat="1" applyFont="1" applyBorder="1" applyAlignment="1">
      <alignment horizontal="center" vertical="center" wrapText="1"/>
    </xf>
    <xf numFmtId="164" fontId="1524" fillId="0" borderId="2" xfId="0" applyNumberFormat="1" applyFont="1" applyBorder="1" applyAlignment="1">
      <alignment horizontal="center" vertical="center" wrapText="1"/>
    </xf>
    <xf numFmtId="0" fontId="1527" fillId="0" borderId="2" xfId="0" applyFont="1" applyBorder="1" applyAlignment="1">
      <alignment horizontal="center" vertical="center" wrapText="1"/>
    </xf>
    <xf numFmtId="0" fontId="1527" fillId="0" borderId="2" xfId="0" applyFont="1" applyBorder="1" applyAlignment="1">
      <alignment horizontal="left" vertical="center" wrapText="1"/>
    </xf>
    <xf numFmtId="4" fontId="1528" fillId="0" borderId="2" xfId="0" applyNumberFormat="1" applyFont="1" applyBorder="1" applyAlignment="1">
      <alignment horizontal="center" vertical="center" wrapText="1"/>
    </xf>
    <xf numFmtId="164" fontId="1529" fillId="0" borderId="2" xfId="0" applyNumberFormat="1" applyFont="1" applyBorder="1" applyAlignment="1">
      <alignment horizontal="center" vertical="center" wrapText="1"/>
    </xf>
    <xf numFmtId="165" fontId="1530" fillId="0" borderId="2" xfId="0" applyNumberFormat="1" applyFont="1" applyBorder="1" applyAlignment="1">
      <alignment horizontal="center" vertical="center" wrapText="1"/>
    </xf>
    <xf numFmtId="164" fontId="1531" fillId="0" borderId="2" xfId="0" applyNumberFormat="1" applyFont="1" applyBorder="1" applyAlignment="1">
      <alignment horizontal="center" vertical="center" wrapText="1"/>
    </xf>
    <xf numFmtId="0" fontId="1534" fillId="0" borderId="2" xfId="0" applyFont="1" applyBorder="1" applyAlignment="1">
      <alignment horizontal="center" vertical="center" wrapText="1"/>
    </xf>
    <xf numFmtId="0" fontId="1534" fillId="0" borderId="2" xfId="0" applyFont="1" applyBorder="1" applyAlignment="1">
      <alignment horizontal="left" vertical="center" wrapText="1"/>
    </xf>
    <xf numFmtId="4" fontId="1535" fillId="0" borderId="2" xfId="0" applyNumberFormat="1" applyFont="1" applyBorder="1" applyAlignment="1">
      <alignment horizontal="center" vertical="center" wrapText="1"/>
    </xf>
    <xf numFmtId="164" fontId="1536" fillId="0" borderId="2" xfId="0" applyNumberFormat="1" applyFont="1" applyBorder="1" applyAlignment="1">
      <alignment horizontal="center" vertical="center" wrapText="1"/>
    </xf>
    <xf numFmtId="165" fontId="1537" fillId="0" borderId="2" xfId="0" applyNumberFormat="1" applyFont="1" applyBorder="1" applyAlignment="1">
      <alignment horizontal="center" vertical="center" wrapText="1"/>
    </xf>
    <xf numFmtId="164" fontId="1538" fillId="0" borderId="2" xfId="0" applyNumberFormat="1" applyFont="1" applyBorder="1" applyAlignment="1">
      <alignment horizontal="center" vertical="center" wrapText="1"/>
    </xf>
    <xf numFmtId="0" fontId="1541" fillId="0" borderId="2" xfId="0" applyFont="1" applyBorder="1" applyAlignment="1">
      <alignment horizontal="center" vertical="center" wrapText="1"/>
    </xf>
    <xf numFmtId="0" fontId="1541" fillId="0" borderId="2" xfId="0" applyFont="1" applyBorder="1" applyAlignment="1">
      <alignment horizontal="left" vertical="center" wrapText="1"/>
    </xf>
    <xf numFmtId="4" fontId="1542" fillId="0" borderId="2" xfId="0" applyNumberFormat="1" applyFont="1" applyBorder="1" applyAlignment="1">
      <alignment horizontal="center" vertical="center" wrapText="1"/>
    </xf>
    <xf numFmtId="164" fontId="1543" fillId="0" borderId="2" xfId="0" applyNumberFormat="1" applyFont="1" applyBorder="1" applyAlignment="1">
      <alignment horizontal="center" vertical="center" wrapText="1"/>
    </xf>
    <xf numFmtId="165" fontId="1544" fillId="0" borderId="2" xfId="0" applyNumberFormat="1" applyFont="1" applyBorder="1" applyAlignment="1">
      <alignment horizontal="center" vertical="center" wrapText="1"/>
    </xf>
    <xf numFmtId="164" fontId="1545" fillId="0" borderId="2" xfId="0" applyNumberFormat="1" applyFont="1" applyBorder="1" applyAlignment="1">
      <alignment horizontal="center" vertical="center" wrapText="1"/>
    </xf>
    <xf numFmtId="0" fontId="1548" fillId="0" borderId="2" xfId="0" applyFont="1" applyBorder="1" applyAlignment="1">
      <alignment horizontal="center" vertical="center" wrapText="1"/>
    </xf>
    <xf numFmtId="0" fontId="1548" fillId="0" borderId="2" xfId="0" applyFont="1" applyBorder="1" applyAlignment="1">
      <alignment horizontal="left" vertical="center" wrapText="1"/>
    </xf>
    <xf numFmtId="4" fontId="1549" fillId="0" borderId="2" xfId="0" applyNumberFormat="1" applyFont="1" applyBorder="1" applyAlignment="1">
      <alignment horizontal="center" vertical="center" wrapText="1"/>
    </xf>
    <xf numFmtId="164" fontId="1550" fillId="0" borderId="2" xfId="0" applyNumberFormat="1" applyFont="1" applyBorder="1" applyAlignment="1">
      <alignment horizontal="center" vertical="center" wrapText="1"/>
    </xf>
    <xf numFmtId="165" fontId="1551" fillId="0" borderId="2" xfId="0" applyNumberFormat="1" applyFont="1" applyBorder="1" applyAlignment="1">
      <alignment horizontal="center" vertical="center" wrapText="1"/>
    </xf>
    <xf numFmtId="164" fontId="1552" fillId="0" borderId="2" xfId="0" applyNumberFormat="1" applyFont="1" applyBorder="1" applyAlignment="1">
      <alignment horizontal="center" vertical="center" wrapText="1"/>
    </xf>
    <xf numFmtId="0" fontId="1555" fillId="0" borderId="2" xfId="0" applyFont="1" applyBorder="1" applyAlignment="1">
      <alignment horizontal="center" vertical="center" wrapText="1"/>
    </xf>
    <xf numFmtId="0" fontId="1555" fillId="0" borderId="2" xfId="0" applyFont="1" applyBorder="1" applyAlignment="1">
      <alignment horizontal="left" vertical="center" wrapText="1"/>
    </xf>
    <xf numFmtId="4" fontId="1556" fillId="0" borderId="2" xfId="0" applyNumberFormat="1" applyFont="1" applyBorder="1" applyAlignment="1">
      <alignment horizontal="center" vertical="center" wrapText="1"/>
    </xf>
    <xf numFmtId="164" fontId="1557" fillId="0" borderId="2" xfId="0" applyNumberFormat="1" applyFont="1" applyBorder="1" applyAlignment="1">
      <alignment horizontal="center" vertical="center" wrapText="1"/>
    </xf>
    <xf numFmtId="165" fontId="1558" fillId="0" borderId="2" xfId="0" applyNumberFormat="1" applyFont="1" applyBorder="1" applyAlignment="1">
      <alignment horizontal="center" vertical="center" wrapText="1"/>
    </xf>
    <xf numFmtId="164" fontId="1559" fillId="0" borderId="2" xfId="0" applyNumberFormat="1" applyFont="1" applyBorder="1" applyAlignment="1">
      <alignment horizontal="center" vertical="center" wrapText="1"/>
    </xf>
    <xf numFmtId="0" fontId="1562" fillId="0" borderId="2" xfId="0" applyFont="1" applyBorder="1" applyAlignment="1">
      <alignment horizontal="center" vertical="center" wrapText="1"/>
    </xf>
    <xf numFmtId="0" fontId="1562" fillId="0" borderId="2" xfId="0" applyFont="1" applyBorder="1" applyAlignment="1">
      <alignment horizontal="left" vertical="center" wrapText="1"/>
    </xf>
    <xf numFmtId="4" fontId="1563" fillId="0" borderId="2" xfId="0" applyNumberFormat="1" applyFont="1" applyBorder="1" applyAlignment="1">
      <alignment horizontal="center" vertical="center" wrapText="1"/>
    </xf>
    <xf numFmtId="164" fontId="1564" fillId="0" borderId="2" xfId="0" applyNumberFormat="1" applyFont="1" applyBorder="1" applyAlignment="1">
      <alignment horizontal="center" vertical="center" wrapText="1"/>
    </xf>
    <xf numFmtId="165" fontId="1565" fillId="0" borderId="2" xfId="0" applyNumberFormat="1" applyFont="1" applyBorder="1" applyAlignment="1">
      <alignment horizontal="center" vertical="center" wrapText="1"/>
    </xf>
    <xf numFmtId="164" fontId="1566" fillId="0" borderId="2" xfId="0" applyNumberFormat="1" applyFont="1" applyBorder="1" applyAlignment="1">
      <alignment horizontal="center" vertical="center" wrapText="1"/>
    </xf>
    <xf numFmtId="0" fontId="1569" fillId="0" borderId="2" xfId="0" applyFont="1" applyBorder="1" applyAlignment="1">
      <alignment horizontal="center" vertical="center" wrapText="1"/>
    </xf>
    <xf numFmtId="0" fontId="1569" fillId="0" borderId="2" xfId="0" applyFont="1" applyBorder="1" applyAlignment="1">
      <alignment horizontal="left" vertical="center" wrapText="1"/>
    </xf>
    <xf numFmtId="4" fontId="1570" fillId="0" borderId="2" xfId="0" applyNumberFormat="1" applyFont="1" applyBorder="1" applyAlignment="1">
      <alignment horizontal="center" vertical="center" wrapText="1"/>
    </xf>
    <xf numFmtId="164" fontId="1571" fillId="0" borderId="2" xfId="0" applyNumberFormat="1" applyFont="1" applyBorder="1" applyAlignment="1">
      <alignment horizontal="center" vertical="center" wrapText="1"/>
    </xf>
    <xf numFmtId="165" fontId="1572" fillId="0" borderId="2" xfId="0" applyNumberFormat="1" applyFont="1" applyBorder="1" applyAlignment="1">
      <alignment horizontal="center" vertical="center" wrapText="1"/>
    </xf>
    <xf numFmtId="164" fontId="1573" fillId="0" borderId="2" xfId="0" applyNumberFormat="1" applyFont="1" applyBorder="1" applyAlignment="1">
      <alignment horizontal="center" vertical="center" wrapText="1"/>
    </xf>
    <xf numFmtId="0" fontId="1576" fillId="0" borderId="2" xfId="0" applyFont="1" applyBorder="1" applyAlignment="1">
      <alignment horizontal="center" vertical="center" wrapText="1"/>
    </xf>
    <xf numFmtId="0" fontId="1576" fillId="0" borderId="2" xfId="0" applyFont="1" applyBorder="1" applyAlignment="1">
      <alignment horizontal="left" vertical="center" wrapText="1"/>
    </xf>
    <xf numFmtId="4" fontId="1577" fillId="0" borderId="2" xfId="0" applyNumberFormat="1" applyFont="1" applyBorder="1" applyAlignment="1">
      <alignment horizontal="center" vertical="center" wrapText="1"/>
    </xf>
    <xf numFmtId="164" fontId="1578" fillId="0" borderId="2" xfId="0" applyNumberFormat="1" applyFont="1" applyBorder="1" applyAlignment="1">
      <alignment horizontal="center" vertical="center" wrapText="1"/>
    </xf>
    <xf numFmtId="165" fontId="1579" fillId="0" borderId="2" xfId="0" applyNumberFormat="1" applyFont="1" applyBorder="1" applyAlignment="1">
      <alignment horizontal="center" vertical="center" wrapText="1"/>
    </xf>
    <xf numFmtId="164" fontId="1580" fillId="0" borderId="2" xfId="0" applyNumberFormat="1" applyFont="1" applyBorder="1" applyAlignment="1">
      <alignment horizontal="center" vertical="center" wrapText="1"/>
    </xf>
    <xf numFmtId="0" fontId="1583" fillId="0" borderId="2" xfId="0" applyFont="1" applyBorder="1" applyAlignment="1">
      <alignment horizontal="center" vertical="center" wrapText="1"/>
    </xf>
    <xf numFmtId="0" fontId="1583" fillId="0" borderId="2" xfId="0" applyFont="1" applyBorder="1" applyAlignment="1">
      <alignment horizontal="left" vertical="center" wrapText="1"/>
    </xf>
    <xf numFmtId="4" fontId="1584" fillId="0" borderId="2" xfId="0" applyNumberFormat="1" applyFont="1" applyBorder="1" applyAlignment="1">
      <alignment horizontal="center" vertical="center" wrapText="1"/>
    </xf>
    <xf numFmtId="164" fontId="1585" fillId="0" borderId="2" xfId="0" applyNumberFormat="1" applyFont="1" applyBorder="1" applyAlignment="1">
      <alignment horizontal="center" vertical="center" wrapText="1"/>
    </xf>
    <xf numFmtId="165" fontId="1586" fillId="0" borderId="2" xfId="0" applyNumberFormat="1" applyFont="1" applyBorder="1" applyAlignment="1">
      <alignment horizontal="center" vertical="center" wrapText="1"/>
    </xf>
    <xf numFmtId="164" fontId="1587" fillId="0" borderId="2" xfId="0" applyNumberFormat="1" applyFont="1" applyBorder="1" applyAlignment="1">
      <alignment horizontal="center" vertical="center" wrapText="1"/>
    </xf>
    <xf numFmtId="0" fontId="1590" fillId="0" borderId="2" xfId="0" applyFont="1" applyBorder="1" applyAlignment="1">
      <alignment horizontal="center" vertical="center" wrapText="1"/>
    </xf>
    <xf numFmtId="0" fontId="1590" fillId="0" borderId="2" xfId="0" applyFont="1" applyBorder="1" applyAlignment="1">
      <alignment horizontal="left" vertical="center" wrapText="1"/>
    </xf>
    <xf numFmtId="4" fontId="1591" fillId="0" borderId="2" xfId="0" applyNumberFormat="1" applyFont="1" applyBorder="1" applyAlignment="1">
      <alignment horizontal="center" vertical="center" wrapText="1"/>
    </xf>
    <xf numFmtId="164" fontId="1592" fillId="0" borderId="2" xfId="0" applyNumberFormat="1" applyFont="1" applyBorder="1" applyAlignment="1">
      <alignment horizontal="center" vertical="center" wrapText="1"/>
    </xf>
    <xf numFmtId="165" fontId="1593" fillId="0" borderId="2" xfId="0" applyNumberFormat="1" applyFont="1" applyBorder="1" applyAlignment="1">
      <alignment horizontal="center" vertical="center" wrapText="1"/>
    </xf>
    <xf numFmtId="164" fontId="1594" fillId="0" borderId="2" xfId="0" applyNumberFormat="1" applyFont="1" applyBorder="1" applyAlignment="1">
      <alignment horizontal="center" vertical="center" wrapText="1"/>
    </xf>
    <xf numFmtId="0" fontId="1597" fillId="0" borderId="2" xfId="0" applyFont="1" applyBorder="1" applyAlignment="1">
      <alignment horizontal="center" vertical="center" wrapText="1"/>
    </xf>
    <xf numFmtId="0" fontId="1597" fillId="0" borderId="2" xfId="0" applyFont="1" applyBorder="1" applyAlignment="1">
      <alignment horizontal="left" vertical="center" wrapText="1"/>
    </xf>
    <xf numFmtId="4" fontId="1598" fillId="0" borderId="2" xfId="0" applyNumberFormat="1" applyFont="1" applyBorder="1" applyAlignment="1">
      <alignment horizontal="center" vertical="center" wrapText="1"/>
    </xf>
    <xf numFmtId="164" fontId="1599" fillId="0" borderId="2" xfId="0" applyNumberFormat="1" applyFont="1" applyBorder="1" applyAlignment="1">
      <alignment horizontal="center" vertical="center" wrapText="1"/>
    </xf>
    <xf numFmtId="165" fontId="1600" fillId="0" borderId="2" xfId="0" applyNumberFormat="1" applyFont="1" applyBorder="1" applyAlignment="1">
      <alignment horizontal="center" vertical="center" wrapText="1"/>
    </xf>
    <xf numFmtId="164" fontId="1601" fillId="0" borderId="2" xfId="0" applyNumberFormat="1" applyFont="1" applyBorder="1" applyAlignment="1">
      <alignment horizontal="center" vertical="center" wrapText="1"/>
    </xf>
    <xf numFmtId="0" fontId="1604" fillId="0" borderId="2" xfId="0" applyFont="1" applyBorder="1" applyAlignment="1">
      <alignment horizontal="center" vertical="center" wrapText="1"/>
    </xf>
    <xf numFmtId="0" fontId="1604" fillId="0" borderId="2" xfId="0" applyFont="1" applyBorder="1" applyAlignment="1">
      <alignment horizontal="left" vertical="center" wrapText="1"/>
    </xf>
    <xf numFmtId="4" fontId="1605" fillId="0" borderId="2" xfId="0" applyNumberFormat="1" applyFont="1" applyBorder="1" applyAlignment="1">
      <alignment horizontal="center" vertical="center" wrapText="1"/>
    </xf>
    <xf numFmtId="164" fontId="1606" fillId="0" borderId="2" xfId="0" applyNumberFormat="1" applyFont="1" applyBorder="1" applyAlignment="1">
      <alignment horizontal="center" vertical="center" wrapText="1"/>
    </xf>
    <xf numFmtId="165" fontId="1607" fillId="0" borderId="2" xfId="0" applyNumberFormat="1" applyFont="1" applyBorder="1" applyAlignment="1">
      <alignment horizontal="center" vertical="center" wrapText="1"/>
    </xf>
    <xf numFmtId="164" fontId="1608" fillId="0" borderId="2" xfId="0" applyNumberFormat="1" applyFont="1" applyBorder="1" applyAlignment="1">
      <alignment horizontal="center" vertical="center" wrapText="1"/>
    </xf>
    <xf numFmtId="0" fontId="1611" fillId="0" borderId="2" xfId="0" applyFont="1" applyBorder="1" applyAlignment="1">
      <alignment horizontal="center" vertical="center" wrapText="1"/>
    </xf>
    <xf numFmtId="0" fontId="1611" fillId="0" borderId="2" xfId="0" applyFont="1" applyBorder="1" applyAlignment="1">
      <alignment horizontal="left" vertical="center" wrapText="1"/>
    </xf>
    <xf numFmtId="4" fontId="1612" fillId="0" borderId="2" xfId="0" applyNumberFormat="1" applyFont="1" applyBorder="1" applyAlignment="1">
      <alignment horizontal="center" vertical="center" wrapText="1"/>
    </xf>
    <xf numFmtId="164" fontId="1613" fillId="0" borderId="2" xfId="0" applyNumberFormat="1" applyFont="1" applyBorder="1" applyAlignment="1">
      <alignment horizontal="center" vertical="center" wrapText="1"/>
    </xf>
    <xf numFmtId="165" fontId="1614" fillId="0" borderId="2" xfId="0" applyNumberFormat="1" applyFont="1" applyBorder="1" applyAlignment="1">
      <alignment horizontal="center" vertical="center" wrapText="1"/>
    </xf>
    <xf numFmtId="164" fontId="1615" fillId="0" borderId="2" xfId="0" applyNumberFormat="1" applyFont="1" applyBorder="1" applyAlignment="1">
      <alignment horizontal="center" vertical="center" wrapText="1"/>
    </xf>
    <xf numFmtId="0" fontId="1618" fillId="0" borderId="2" xfId="0" applyFont="1" applyBorder="1" applyAlignment="1">
      <alignment horizontal="center" vertical="center" wrapText="1"/>
    </xf>
    <xf numFmtId="0" fontId="1618" fillId="0" borderId="2" xfId="0" applyFont="1" applyBorder="1" applyAlignment="1">
      <alignment horizontal="left" vertical="center" wrapText="1"/>
    </xf>
    <xf numFmtId="4" fontId="1619" fillId="0" borderId="2" xfId="0" applyNumberFormat="1" applyFont="1" applyBorder="1" applyAlignment="1">
      <alignment horizontal="center" vertical="center" wrapText="1"/>
    </xf>
    <xf numFmtId="164" fontId="1620" fillId="0" borderId="2" xfId="0" applyNumberFormat="1" applyFont="1" applyBorder="1" applyAlignment="1">
      <alignment horizontal="center" vertical="center" wrapText="1"/>
    </xf>
    <xf numFmtId="165" fontId="1621" fillId="0" borderId="2" xfId="0" applyNumberFormat="1" applyFont="1" applyBorder="1" applyAlignment="1">
      <alignment horizontal="center" vertical="center" wrapText="1"/>
    </xf>
    <xf numFmtId="164" fontId="1622" fillId="0" borderId="2" xfId="0" applyNumberFormat="1" applyFont="1" applyBorder="1" applyAlignment="1">
      <alignment horizontal="center" vertical="center" wrapText="1"/>
    </xf>
    <xf numFmtId="0" fontId="1625" fillId="0" borderId="2" xfId="0" applyFont="1" applyBorder="1" applyAlignment="1">
      <alignment horizontal="center" vertical="center" wrapText="1"/>
    </xf>
    <xf numFmtId="0" fontId="1625" fillId="0" borderId="2" xfId="0" applyFont="1" applyBorder="1" applyAlignment="1">
      <alignment horizontal="left" vertical="center" wrapText="1"/>
    </xf>
    <xf numFmtId="4" fontId="1626" fillId="0" borderId="2" xfId="0" applyNumberFormat="1" applyFont="1" applyBorder="1" applyAlignment="1">
      <alignment horizontal="center" vertical="center" wrapText="1"/>
    </xf>
    <xf numFmtId="164" fontId="1627" fillId="0" borderId="2" xfId="0" applyNumberFormat="1" applyFont="1" applyBorder="1" applyAlignment="1">
      <alignment horizontal="center" vertical="center" wrapText="1"/>
    </xf>
    <xf numFmtId="165" fontId="1628" fillId="0" borderId="2" xfId="0" applyNumberFormat="1" applyFont="1" applyBorder="1" applyAlignment="1">
      <alignment horizontal="center" vertical="center" wrapText="1"/>
    </xf>
    <xf numFmtId="164" fontId="1629" fillId="0" borderId="2" xfId="0" applyNumberFormat="1" applyFont="1" applyBorder="1" applyAlignment="1">
      <alignment horizontal="center" vertical="center" wrapText="1"/>
    </xf>
    <xf numFmtId="0" fontId="1632" fillId="0" borderId="2" xfId="0" applyFont="1" applyBorder="1" applyAlignment="1">
      <alignment horizontal="center" vertical="center" wrapText="1"/>
    </xf>
    <xf numFmtId="0" fontId="1632" fillId="0" borderId="2" xfId="0" applyFont="1" applyBorder="1" applyAlignment="1">
      <alignment horizontal="left" vertical="center" wrapText="1"/>
    </xf>
    <xf numFmtId="4" fontId="1633" fillId="0" borderId="2" xfId="0" applyNumberFormat="1" applyFont="1" applyBorder="1" applyAlignment="1">
      <alignment horizontal="center" vertical="center" wrapText="1"/>
    </xf>
    <xf numFmtId="164" fontId="1634" fillId="0" borderId="2" xfId="0" applyNumberFormat="1" applyFont="1" applyBorder="1" applyAlignment="1">
      <alignment horizontal="center" vertical="center" wrapText="1"/>
    </xf>
    <xf numFmtId="165" fontId="1635" fillId="0" borderId="2" xfId="0" applyNumberFormat="1" applyFont="1" applyBorder="1" applyAlignment="1">
      <alignment horizontal="center" vertical="center" wrapText="1"/>
    </xf>
    <xf numFmtId="164" fontId="1636" fillId="0" borderId="2" xfId="0" applyNumberFormat="1" applyFont="1" applyBorder="1" applyAlignment="1">
      <alignment horizontal="center" vertical="center" wrapText="1"/>
    </xf>
    <xf numFmtId="0" fontId="1639" fillId="0" borderId="2" xfId="0" applyFont="1" applyBorder="1" applyAlignment="1">
      <alignment horizontal="center" vertical="center" wrapText="1"/>
    </xf>
    <xf numFmtId="0" fontId="1639" fillId="0" borderId="2" xfId="0" applyFont="1" applyBorder="1" applyAlignment="1">
      <alignment horizontal="left" vertical="center" wrapText="1"/>
    </xf>
    <xf numFmtId="4" fontId="1640" fillId="0" borderId="2" xfId="0" applyNumberFormat="1" applyFont="1" applyBorder="1" applyAlignment="1">
      <alignment horizontal="center" vertical="center" wrapText="1"/>
    </xf>
    <xf numFmtId="164" fontId="1641" fillId="0" borderId="2" xfId="0" applyNumberFormat="1" applyFont="1" applyBorder="1" applyAlignment="1">
      <alignment horizontal="center" vertical="center" wrapText="1"/>
    </xf>
    <xf numFmtId="165" fontId="1642" fillId="0" borderId="2" xfId="0" applyNumberFormat="1" applyFont="1" applyBorder="1" applyAlignment="1">
      <alignment horizontal="center" vertical="center" wrapText="1"/>
    </xf>
    <xf numFmtId="164" fontId="1643" fillId="0" borderId="2" xfId="0" applyNumberFormat="1" applyFont="1" applyBorder="1" applyAlignment="1">
      <alignment horizontal="center" vertical="center" wrapText="1"/>
    </xf>
    <xf numFmtId="0" fontId="1646" fillId="0" borderId="2" xfId="0" applyFont="1" applyBorder="1" applyAlignment="1">
      <alignment horizontal="center" vertical="center" wrapText="1"/>
    </xf>
    <xf numFmtId="0" fontId="1646" fillId="0" borderId="2" xfId="0" applyFont="1" applyBorder="1" applyAlignment="1">
      <alignment horizontal="left" vertical="center" wrapText="1"/>
    </xf>
    <xf numFmtId="4" fontId="1647" fillId="0" borderId="2" xfId="0" applyNumberFormat="1" applyFont="1" applyBorder="1" applyAlignment="1">
      <alignment horizontal="center" vertical="center" wrapText="1"/>
    </xf>
    <xf numFmtId="164" fontId="1648" fillId="0" borderId="2" xfId="0" applyNumberFormat="1" applyFont="1" applyBorder="1" applyAlignment="1">
      <alignment horizontal="center" vertical="center" wrapText="1"/>
    </xf>
    <xf numFmtId="165" fontId="1649" fillId="0" borderId="2" xfId="0" applyNumberFormat="1" applyFont="1" applyBorder="1" applyAlignment="1">
      <alignment horizontal="center" vertical="center" wrapText="1"/>
    </xf>
    <xf numFmtId="164" fontId="1650" fillId="0" borderId="2" xfId="0" applyNumberFormat="1" applyFont="1" applyBorder="1" applyAlignment="1">
      <alignment horizontal="center" vertical="center" wrapText="1"/>
    </xf>
    <xf numFmtId="0" fontId="1653" fillId="0" borderId="2" xfId="0" applyFont="1" applyBorder="1" applyAlignment="1">
      <alignment horizontal="center" vertical="center" wrapText="1"/>
    </xf>
    <xf numFmtId="0" fontId="1653" fillId="0" borderId="2" xfId="0" applyFont="1" applyBorder="1" applyAlignment="1">
      <alignment horizontal="left" vertical="center" wrapText="1"/>
    </xf>
    <xf numFmtId="4" fontId="1654" fillId="0" borderId="2" xfId="0" applyNumberFormat="1" applyFont="1" applyBorder="1" applyAlignment="1">
      <alignment horizontal="center" vertical="center" wrapText="1"/>
    </xf>
    <xf numFmtId="164" fontId="1655" fillId="0" borderId="2" xfId="0" applyNumberFormat="1" applyFont="1" applyBorder="1" applyAlignment="1">
      <alignment horizontal="center" vertical="center" wrapText="1"/>
    </xf>
    <xf numFmtId="165" fontId="1656" fillId="0" borderId="2" xfId="0" applyNumberFormat="1" applyFont="1" applyBorder="1" applyAlignment="1">
      <alignment horizontal="center" vertical="center" wrapText="1"/>
    </xf>
    <xf numFmtId="164" fontId="1657" fillId="0" borderId="2" xfId="0" applyNumberFormat="1" applyFont="1" applyBorder="1" applyAlignment="1">
      <alignment horizontal="center" vertical="center" wrapText="1"/>
    </xf>
    <xf numFmtId="0" fontId="1660" fillId="0" borderId="2" xfId="0" applyFont="1" applyBorder="1" applyAlignment="1">
      <alignment horizontal="center" vertical="center" wrapText="1"/>
    </xf>
    <xf numFmtId="0" fontId="1660" fillId="0" borderId="2" xfId="0" applyFont="1" applyBorder="1" applyAlignment="1">
      <alignment horizontal="left" vertical="center" wrapText="1"/>
    </xf>
    <xf numFmtId="4" fontId="1661" fillId="0" borderId="2" xfId="0" applyNumberFormat="1" applyFont="1" applyBorder="1" applyAlignment="1">
      <alignment horizontal="center" vertical="center" wrapText="1"/>
    </xf>
    <xf numFmtId="164" fontId="1662" fillId="0" borderId="2" xfId="0" applyNumberFormat="1" applyFont="1" applyBorder="1" applyAlignment="1">
      <alignment horizontal="center" vertical="center" wrapText="1"/>
    </xf>
    <xf numFmtId="165" fontId="1663" fillId="0" borderId="2" xfId="0" applyNumberFormat="1" applyFont="1" applyBorder="1" applyAlignment="1">
      <alignment horizontal="center" vertical="center" wrapText="1"/>
    </xf>
    <xf numFmtId="164" fontId="1664" fillId="0" borderId="2" xfId="0" applyNumberFormat="1" applyFont="1" applyBorder="1" applyAlignment="1">
      <alignment horizontal="center" vertical="center" wrapText="1"/>
    </xf>
    <xf numFmtId="0" fontId="1667" fillId="0" borderId="2" xfId="0" applyFont="1" applyBorder="1" applyAlignment="1">
      <alignment horizontal="center" vertical="center" wrapText="1"/>
    </xf>
    <xf numFmtId="0" fontId="1667" fillId="0" borderId="2" xfId="0" applyFont="1" applyBorder="1" applyAlignment="1">
      <alignment horizontal="left" vertical="center" wrapText="1"/>
    </xf>
    <xf numFmtId="4" fontId="1668" fillId="0" borderId="2" xfId="0" applyNumberFormat="1" applyFont="1" applyBorder="1" applyAlignment="1">
      <alignment horizontal="center" vertical="center" wrapText="1"/>
    </xf>
    <xf numFmtId="164" fontId="1669" fillId="0" borderId="2" xfId="0" applyNumberFormat="1" applyFont="1" applyBorder="1" applyAlignment="1">
      <alignment horizontal="center" vertical="center" wrapText="1"/>
    </xf>
    <xf numFmtId="165" fontId="1670" fillId="0" borderId="2" xfId="0" applyNumberFormat="1" applyFont="1" applyBorder="1" applyAlignment="1">
      <alignment horizontal="center" vertical="center" wrapText="1"/>
    </xf>
    <xf numFmtId="164" fontId="1671" fillId="0" borderId="2" xfId="0" applyNumberFormat="1" applyFont="1" applyBorder="1" applyAlignment="1">
      <alignment horizontal="center" vertical="center" wrapText="1"/>
    </xf>
    <xf numFmtId="0" fontId="1674" fillId="0" borderId="2" xfId="0" applyFont="1" applyBorder="1" applyAlignment="1">
      <alignment horizontal="center" vertical="center" wrapText="1"/>
    </xf>
    <xf numFmtId="0" fontId="1674" fillId="0" borderId="2" xfId="0" applyFont="1" applyBorder="1" applyAlignment="1">
      <alignment horizontal="left" vertical="center" wrapText="1"/>
    </xf>
    <xf numFmtId="4" fontId="1675" fillId="0" borderId="2" xfId="0" applyNumberFormat="1" applyFont="1" applyBorder="1" applyAlignment="1">
      <alignment horizontal="center" vertical="center" wrapText="1"/>
    </xf>
    <xf numFmtId="164" fontId="1676" fillId="0" borderId="2" xfId="0" applyNumberFormat="1" applyFont="1" applyBorder="1" applyAlignment="1">
      <alignment horizontal="center" vertical="center" wrapText="1"/>
    </xf>
    <xf numFmtId="165" fontId="1677" fillId="0" borderId="2" xfId="0" applyNumberFormat="1" applyFont="1" applyBorder="1" applyAlignment="1">
      <alignment horizontal="center" vertical="center" wrapText="1"/>
    </xf>
    <xf numFmtId="164" fontId="1678" fillId="0" borderId="2" xfId="0" applyNumberFormat="1" applyFont="1" applyBorder="1" applyAlignment="1">
      <alignment horizontal="center" vertical="center" wrapText="1"/>
    </xf>
    <xf numFmtId="0" fontId="1681" fillId="0" borderId="2" xfId="0" applyFont="1" applyBorder="1" applyAlignment="1">
      <alignment horizontal="center" vertical="center" wrapText="1"/>
    </xf>
    <xf numFmtId="0" fontId="1681" fillId="0" borderId="2" xfId="0" applyFont="1" applyBorder="1" applyAlignment="1">
      <alignment horizontal="left" vertical="center" wrapText="1"/>
    </xf>
    <xf numFmtId="4" fontId="1682" fillId="0" borderId="2" xfId="0" applyNumberFormat="1" applyFont="1" applyBorder="1" applyAlignment="1">
      <alignment horizontal="center" vertical="center" wrapText="1"/>
    </xf>
    <xf numFmtId="164" fontId="1683" fillId="0" borderId="2" xfId="0" applyNumberFormat="1" applyFont="1" applyBorder="1" applyAlignment="1">
      <alignment horizontal="center" vertical="center" wrapText="1"/>
    </xf>
    <xf numFmtId="165" fontId="1684" fillId="0" borderId="2" xfId="0" applyNumberFormat="1" applyFont="1" applyBorder="1" applyAlignment="1">
      <alignment horizontal="center" vertical="center" wrapText="1"/>
    </xf>
    <xf numFmtId="164" fontId="1685" fillId="0" borderId="2" xfId="0" applyNumberFormat="1" applyFont="1" applyBorder="1" applyAlignment="1">
      <alignment horizontal="center" vertical="center" wrapText="1"/>
    </xf>
    <xf numFmtId="0" fontId="1688" fillId="0" borderId="2" xfId="0" applyFont="1" applyBorder="1" applyAlignment="1">
      <alignment horizontal="center" vertical="center" wrapText="1"/>
    </xf>
    <xf numFmtId="0" fontId="1688" fillId="0" borderId="2" xfId="0" applyFont="1" applyBorder="1" applyAlignment="1">
      <alignment horizontal="left" vertical="center" wrapText="1"/>
    </xf>
    <xf numFmtId="4" fontId="1689" fillId="0" borderId="2" xfId="0" applyNumberFormat="1" applyFont="1" applyBorder="1" applyAlignment="1">
      <alignment horizontal="center" vertical="center" wrapText="1"/>
    </xf>
    <xf numFmtId="164" fontId="1690" fillId="0" borderId="2" xfId="0" applyNumberFormat="1" applyFont="1" applyBorder="1" applyAlignment="1">
      <alignment horizontal="center" vertical="center" wrapText="1"/>
    </xf>
    <xf numFmtId="165" fontId="1691" fillId="0" borderId="2" xfId="0" applyNumberFormat="1" applyFont="1" applyBorder="1" applyAlignment="1">
      <alignment horizontal="center" vertical="center" wrapText="1"/>
    </xf>
    <xf numFmtId="164" fontId="1692" fillId="0" borderId="2" xfId="0" applyNumberFormat="1" applyFont="1" applyBorder="1" applyAlignment="1">
      <alignment horizontal="center" vertical="center" wrapText="1"/>
    </xf>
    <xf numFmtId="0" fontId="1695" fillId="0" borderId="2" xfId="0" applyFont="1" applyBorder="1" applyAlignment="1">
      <alignment horizontal="center" vertical="center" wrapText="1"/>
    </xf>
    <xf numFmtId="0" fontId="1695" fillId="0" borderId="2" xfId="0" applyFont="1" applyBorder="1" applyAlignment="1">
      <alignment horizontal="left" vertical="center" wrapText="1"/>
    </xf>
    <xf numFmtId="4" fontId="1696" fillId="0" borderId="2" xfId="0" applyNumberFormat="1" applyFont="1" applyBorder="1" applyAlignment="1">
      <alignment horizontal="center" vertical="center" wrapText="1"/>
    </xf>
    <xf numFmtId="164" fontId="1697" fillId="0" borderId="2" xfId="0" applyNumberFormat="1" applyFont="1" applyBorder="1" applyAlignment="1">
      <alignment horizontal="center" vertical="center" wrapText="1"/>
    </xf>
    <xf numFmtId="165" fontId="1698" fillId="0" borderId="2" xfId="0" applyNumberFormat="1" applyFont="1" applyBorder="1" applyAlignment="1">
      <alignment horizontal="center" vertical="center" wrapText="1"/>
    </xf>
    <xf numFmtId="164" fontId="1699" fillId="0" borderId="2" xfId="0" applyNumberFormat="1" applyFont="1" applyBorder="1" applyAlignment="1">
      <alignment horizontal="center" vertical="center" wrapText="1"/>
    </xf>
    <xf numFmtId="0" fontId="1702" fillId="0" borderId="2" xfId="0" applyFont="1" applyBorder="1" applyAlignment="1">
      <alignment horizontal="center" vertical="center" wrapText="1"/>
    </xf>
    <xf numFmtId="0" fontId="1702" fillId="0" borderId="2" xfId="0" applyFont="1" applyBorder="1" applyAlignment="1">
      <alignment horizontal="left" vertical="center" wrapText="1"/>
    </xf>
    <xf numFmtId="4" fontId="1703" fillId="0" borderId="2" xfId="0" applyNumberFormat="1" applyFont="1" applyBorder="1" applyAlignment="1">
      <alignment horizontal="center" vertical="center" wrapText="1"/>
    </xf>
    <xf numFmtId="164" fontId="1704" fillId="0" borderId="2" xfId="0" applyNumberFormat="1" applyFont="1" applyBorder="1" applyAlignment="1">
      <alignment horizontal="center" vertical="center" wrapText="1"/>
    </xf>
    <xf numFmtId="165" fontId="1705" fillId="0" borderId="2" xfId="0" applyNumberFormat="1" applyFont="1" applyBorder="1" applyAlignment="1">
      <alignment horizontal="center" vertical="center" wrapText="1"/>
    </xf>
    <xf numFmtId="164" fontId="1706" fillId="0" borderId="2" xfId="0" applyNumberFormat="1" applyFont="1" applyBorder="1" applyAlignment="1">
      <alignment horizontal="center" vertical="center" wrapText="1"/>
    </xf>
    <xf numFmtId="0" fontId="1709" fillId="0" borderId="2" xfId="0" applyFont="1" applyBorder="1" applyAlignment="1">
      <alignment horizontal="center" vertical="center" wrapText="1"/>
    </xf>
    <xf numFmtId="0" fontId="1709" fillId="0" borderId="2" xfId="0" applyFont="1" applyBorder="1" applyAlignment="1">
      <alignment horizontal="left" vertical="center" wrapText="1"/>
    </xf>
    <xf numFmtId="4" fontId="1710" fillId="0" borderId="2" xfId="0" applyNumberFormat="1" applyFont="1" applyBorder="1" applyAlignment="1">
      <alignment horizontal="center" vertical="center" wrapText="1"/>
    </xf>
    <xf numFmtId="164" fontId="1711" fillId="0" borderId="2" xfId="0" applyNumberFormat="1" applyFont="1" applyBorder="1" applyAlignment="1">
      <alignment horizontal="center" vertical="center" wrapText="1"/>
    </xf>
    <xf numFmtId="165" fontId="1712" fillId="0" borderId="2" xfId="0" applyNumberFormat="1" applyFont="1" applyBorder="1" applyAlignment="1">
      <alignment horizontal="center" vertical="center" wrapText="1"/>
    </xf>
    <xf numFmtId="164" fontId="1713" fillId="0" borderId="2" xfId="0" applyNumberFormat="1" applyFont="1" applyBorder="1" applyAlignment="1">
      <alignment horizontal="center" vertical="center" wrapText="1"/>
    </xf>
    <xf numFmtId="0" fontId="1716" fillId="0" borderId="2" xfId="0" applyFont="1" applyBorder="1" applyAlignment="1">
      <alignment horizontal="center" vertical="center" wrapText="1"/>
    </xf>
    <xf numFmtId="0" fontId="1716" fillId="0" borderId="2" xfId="0" applyFont="1" applyBorder="1" applyAlignment="1">
      <alignment horizontal="left" vertical="center" wrapText="1"/>
    </xf>
    <xf numFmtId="4" fontId="1717" fillId="0" borderId="2" xfId="0" applyNumberFormat="1" applyFont="1" applyBorder="1" applyAlignment="1">
      <alignment horizontal="center" vertical="center" wrapText="1"/>
    </xf>
    <xf numFmtId="164" fontId="1718" fillId="0" borderId="2" xfId="0" applyNumberFormat="1" applyFont="1" applyBorder="1" applyAlignment="1">
      <alignment horizontal="center" vertical="center" wrapText="1"/>
    </xf>
    <xf numFmtId="165" fontId="1719" fillId="0" borderId="2" xfId="0" applyNumberFormat="1" applyFont="1" applyBorder="1" applyAlignment="1">
      <alignment horizontal="center" vertical="center" wrapText="1"/>
    </xf>
    <xf numFmtId="164" fontId="1720" fillId="0" borderId="2" xfId="0" applyNumberFormat="1" applyFont="1" applyBorder="1" applyAlignment="1">
      <alignment horizontal="center" vertical="center" wrapText="1"/>
    </xf>
    <xf numFmtId="0" fontId="1723" fillId="0" borderId="2" xfId="0" applyFont="1" applyBorder="1" applyAlignment="1">
      <alignment horizontal="center" vertical="center" wrapText="1"/>
    </xf>
    <xf numFmtId="0" fontId="1723" fillId="0" borderId="2" xfId="0" applyFont="1" applyBorder="1" applyAlignment="1">
      <alignment horizontal="left" vertical="center" wrapText="1"/>
    </xf>
    <xf numFmtId="4" fontId="1724" fillId="0" borderId="2" xfId="0" applyNumberFormat="1" applyFont="1" applyBorder="1" applyAlignment="1">
      <alignment horizontal="center" vertical="center" wrapText="1"/>
    </xf>
    <xf numFmtId="164" fontId="1725" fillId="0" borderId="2" xfId="0" applyNumberFormat="1" applyFont="1" applyBorder="1" applyAlignment="1">
      <alignment horizontal="center" vertical="center" wrapText="1"/>
    </xf>
    <xf numFmtId="165" fontId="1726" fillId="0" borderId="2" xfId="0" applyNumberFormat="1" applyFont="1" applyBorder="1" applyAlignment="1">
      <alignment horizontal="center" vertical="center" wrapText="1"/>
    </xf>
    <xf numFmtId="164" fontId="1727" fillId="0" borderId="2" xfId="0" applyNumberFormat="1" applyFont="1" applyBorder="1" applyAlignment="1">
      <alignment horizontal="center" vertical="center" wrapText="1"/>
    </xf>
    <xf numFmtId="0" fontId="1730" fillId="0" borderId="2" xfId="0" applyFont="1" applyBorder="1" applyAlignment="1">
      <alignment horizontal="center" vertical="center" wrapText="1"/>
    </xf>
    <xf numFmtId="0" fontId="1730" fillId="0" borderId="2" xfId="0" applyFont="1" applyBorder="1" applyAlignment="1">
      <alignment horizontal="left" vertical="center" wrapText="1"/>
    </xf>
    <xf numFmtId="4" fontId="1731" fillId="0" borderId="2" xfId="0" applyNumberFormat="1" applyFont="1" applyBorder="1" applyAlignment="1">
      <alignment horizontal="center" vertical="center" wrapText="1"/>
    </xf>
    <xf numFmtId="164" fontId="1732" fillId="0" borderId="2" xfId="0" applyNumberFormat="1" applyFont="1" applyBorder="1" applyAlignment="1">
      <alignment horizontal="center" vertical="center" wrapText="1"/>
    </xf>
    <xf numFmtId="165" fontId="1733" fillId="0" borderId="2" xfId="0" applyNumberFormat="1" applyFont="1" applyBorder="1" applyAlignment="1">
      <alignment horizontal="center" vertical="center" wrapText="1"/>
    </xf>
    <xf numFmtId="164" fontId="1734" fillId="0" borderId="2" xfId="0" applyNumberFormat="1" applyFont="1" applyBorder="1" applyAlignment="1">
      <alignment horizontal="center" vertical="center" wrapText="1"/>
    </xf>
    <xf numFmtId="0" fontId="1737" fillId="0" borderId="2" xfId="0" applyFont="1" applyBorder="1" applyAlignment="1">
      <alignment horizontal="center" vertical="center" wrapText="1"/>
    </xf>
    <xf numFmtId="0" fontId="1737" fillId="0" borderId="2" xfId="0" applyFont="1" applyBorder="1" applyAlignment="1">
      <alignment horizontal="left" vertical="center" wrapText="1"/>
    </xf>
    <xf numFmtId="4" fontId="1738" fillId="0" borderId="2" xfId="0" applyNumberFormat="1" applyFont="1" applyBorder="1" applyAlignment="1">
      <alignment horizontal="center" vertical="center" wrapText="1"/>
    </xf>
    <xf numFmtId="164" fontId="1739" fillId="0" borderId="2" xfId="0" applyNumberFormat="1" applyFont="1" applyBorder="1" applyAlignment="1">
      <alignment horizontal="center" vertical="center" wrapText="1"/>
    </xf>
    <xf numFmtId="165" fontId="1740" fillId="0" borderId="2" xfId="0" applyNumberFormat="1" applyFont="1" applyBorder="1" applyAlignment="1">
      <alignment horizontal="center" vertical="center" wrapText="1"/>
    </xf>
    <xf numFmtId="164" fontId="1741" fillId="0" borderId="2" xfId="0" applyNumberFormat="1" applyFont="1" applyBorder="1" applyAlignment="1">
      <alignment horizontal="center" vertical="center" wrapText="1"/>
    </xf>
    <xf numFmtId="0" fontId="1744" fillId="0" borderId="2" xfId="0" applyFont="1" applyBorder="1" applyAlignment="1">
      <alignment horizontal="center" vertical="center" wrapText="1"/>
    </xf>
    <xf numFmtId="0" fontId="1744" fillId="0" borderId="2" xfId="0" applyFont="1" applyBorder="1" applyAlignment="1">
      <alignment horizontal="left" vertical="center" wrapText="1"/>
    </xf>
    <xf numFmtId="4" fontId="1745" fillId="0" borderId="2" xfId="0" applyNumberFormat="1" applyFont="1" applyBorder="1" applyAlignment="1">
      <alignment horizontal="center" vertical="center" wrapText="1"/>
    </xf>
    <xf numFmtId="164" fontId="1746" fillId="0" borderId="2" xfId="0" applyNumberFormat="1" applyFont="1" applyBorder="1" applyAlignment="1">
      <alignment horizontal="center" vertical="center" wrapText="1"/>
    </xf>
    <xf numFmtId="165" fontId="1747" fillId="0" borderId="2" xfId="0" applyNumberFormat="1" applyFont="1" applyBorder="1" applyAlignment="1">
      <alignment horizontal="center" vertical="center" wrapText="1"/>
    </xf>
    <xf numFmtId="164" fontId="1748" fillId="0" borderId="2" xfId="0" applyNumberFormat="1" applyFont="1" applyBorder="1" applyAlignment="1">
      <alignment horizontal="center" vertical="center" wrapText="1"/>
    </xf>
    <xf numFmtId="0" fontId="1751" fillId="0" borderId="2" xfId="0" applyFont="1" applyBorder="1" applyAlignment="1">
      <alignment horizontal="center" vertical="center" wrapText="1"/>
    </xf>
    <xf numFmtId="0" fontId="1751" fillId="0" borderId="2" xfId="0" applyFont="1" applyBorder="1" applyAlignment="1">
      <alignment horizontal="left" vertical="center" wrapText="1"/>
    </xf>
    <xf numFmtId="4" fontId="1752" fillId="0" borderId="2" xfId="0" applyNumberFormat="1" applyFont="1" applyBorder="1" applyAlignment="1">
      <alignment horizontal="center" vertical="center" wrapText="1"/>
    </xf>
    <xf numFmtId="164" fontId="1753" fillId="0" borderId="2" xfId="0" applyNumberFormat="1" applyFont="1" applyBorder="1" applyAlignment="1">
      <alignment horizontal="center" vertical="center" wrapText="1"/>
    </xf>
    <xf numFmtId="165" fontId="1754" fillId="0" borderId="2" xfId="0" applyNumberFormat="1" applyFont="1" applyBorder="1" applyAlignment="1">
      <alignment horizontal="center" vertical="center" wrapText="1"/>
    </xf>
    <xf numFmtId="164" fontId="1755" fillId="0" borderId="2" xfId="0" applyNumberFormat="1" applyFont="1" applyBorder="1" applyAlignment="1">
      <alignment horizontal="center" vertical="center" wrapText="1"/>
    </xf>
    <xf numFmtId="0" fontId="1758" fillId="0" borderId="2" xfId="0" applyFont="1" applyBorder="1" applyAlignment="1">
      <alignment horizontal="center" vertical="center" wrapText="1"/>
    </xf>
    <xf numFmtId="0" fontId="1758" fillId="0" borderId="2" xfId="0" applyFont="1" applyBorder="1" applyAlignment="1">
      <alignment horizontal="left" vertical="center" wrapText="1"/>
    </xf>
    <xf numFmtId="4" fontId="1759" fillId="0" borderId="2" xfId="0" applyNumberFormat="1" applyFont="1" applyBorder="1" applyAlignment="1">
      <alignment horizontal="center" vertical="center" wrapText="1"/>
    </xf>
    <xf numFmtId="164" fontId="1760" fillId="0" borderId="2" xfId="0" applyNumberFormat="1" applyFont="1" applyBorder="1" applyAlignment="1">
      <alignment horizontal="center" vertical="center" wrapText="1"/>
    </xf>
    <xf numFmtId="165" fontId="1761" fillId="0" borderId="2" xfId="0" applyNumberFormat="1" applyFont="1" applyBorder="1" applyAlignment="1">
      <alignment horizontal="center" vertical="center" wrapText="1"/>
    </xf>
    <xf numFmtId="164" fontId="1762" fillId="0" borderId="2" xfId="0" applyNumberFormat="1" applyFont="1" applyBorder="1" applyAlignment="1">
      <alignment horizontal="center" vertical="center" wrapText="1"/>
    </xf>
    <xf numFmtId="0" fontId="1765" fillId="0" borderId="2" xfId="0" applyFont="1" applyBorder="1" applyAlignment="1">
      <alignment horizontal="center" vertical="center" wrapText="1"/>
    </xf>
    <xf numFmtId="0" fontId="1765" fillId="0" borderId="2" xfId="0" applyFont="1" applyBorder="1" applyAlignment="1">
      <alignment horizontal="left" vertical="center" wrapText="1"/>
    </xf>
    <xf numFmtId="4" fontId="1766" fillId="0" borderId="2" xfId="0" applyNumberFormat="1" applyFont="1" applyBorder="1" applyAlignment="1">
      <alignment horizontal="center" vertical="center" wrapText="1"/>
    </xf>
    <xf numFmtId="164" fontId="1767" fillId="0" borderId="2" xfId="0" applyNumberFormat="1" applyFont="1" applyBorder="1" applyAlignment="1">
      <alignment horizontal="center" vertical="center" wrapText="1"/>
    </xf>
    <xf numFmtId="165" fontId="1768" fillId="0" borderId="2" xfId="0" applyNumberFormat="1" applyFont="1" applyBorder="1" applyAlignment="1">
      <alignment horizontal="center" vertical="center" wrapText="1"/>
    </xf>
    <xf numFmtId="164" fontId="1769" fillId="0" borderId="2" xfId="0" applyNumberFormat="1" applyFont="1" applyBorder="1" applyAlignment="1">
      <alignment horizontal="center" vertical="center" wrapText="1"/>
    </xf>
    <xf numFmtId="0" fontId="1772" fillId="0" borderId="2" xfId="0" applyFont="1" applyBorder="1" applyAlignment="1">
      <alignment horizontal="center" vertical="center" wrapText="1"/>
    </xf>
    <xf numFmtId="0" fontId="1772" fillId="0" borderId="2" xfId="0" applyFont="1" applyBorder="1" applyAlignment="1">
      <alignment horizontal="left" vertical="center" wrapText="1"/>
    </xf>
    <xf numFmtId="4" fontId="1773" fillId="0" borderId="2" xfId="0" applyNumberFormat="1" applyFont="1" applyBorder="1" applyAlignment="1">
      <alignment horizontal="center" vertical="center" wrapText="1"/>
    </xf>
    <xf numFmtId="164" fontId="1774" fillId="0" borderId="2" xfId="0" applyNumberFormat="1" applyFont="1" applyBorder="1" applyAlignment="1">
      <alignment horizontal="center" vertical="center" wrapText="1"/>
    </xf>
    <xf numFmtId="165" fontId="1775" fillId="0" borderId="2" xfId="0" applyNumberFormat="1" applyFont="1" applyBorder="1" applyAlignment="1">
      <alignment horizontal="center" vertical="center" wrapText="1"/>
    </xf>
    <xf numFmtId="164" fontId="1776" fillId="0" borderId="2" xfId="0" applyNumberFormat="1" applyFont="1" applyBorder="1" applyAlignment="1">
      <alignment horizontal="center" vertical="center" wrapText="1"/>
    </xf>
    <xf numFmtId="0" fontId="1779" fillId="3" borderId="2" xfId="0" applyNumberFormat="1" applyFont="1" applyFill="1" applyBorder="1" applyAlignment="1">
      <alignment horizontal="center" vertical="center" wrapText="1"/>
    </xf>
    <xf numFmtId="0" fontId="1779" fillId="3" borderId="2" xfId="0" applyNumberFormat="1" applyFont="1" applyFill="1" applyBorder="1" applyAlignment="1">
      <alignment horizontal="left" vertical="center" wrapText="1"/>
    </xf>
    <xf numFmtId="0" fontId="1780" fillId="0" borderId="2" xfId="0" applyFont="1" applyBorder="1" applyAlignment="1">
      <alignment horizontal="center" vertical="center" wrapText="1"/>
    </xf>
    <xf numFmtId="0" fontId="1780" fillId="0" borderId="2" xfId="0" applyFont="1" applyBorder="1" applyAlignment="1">
      <alignment horizontal="left" vertical="center" wrapText="1"/>
    </xf>
    <xf numFmtId="4" fontId="1781" fillId="0" borderId="2" xfId="0" applyNumberFormat="1" applyFont="1" applyBorder="1" applyAlignment="1">
      <alignment horizontal="center" vertical="center" wrapText="1"/>
    </xf>
    <xf numFmtId="164" fontId="1782" fillId="0" borderId="2" xfId="0" applyNumberFormat="1" applyFont="1" applyBorder="1" applyAlignment="1">
      <alignment horizontal="center" vertical="center" wrapText="1"/>
    </xf>
    <xf numFmtId="165" fontId="1783" fillId="0" borderId="2" xfId="0" applyNumberFormat="1" applyFont="1" applyBorder="1" applyAlignment="1">
      <alignment horizontal="center" vertical="center" wrapText="1"/>
    </xf>
    <xf numFmtId="164" fontId="1784" fillId="0" borderId="2" xfId="0" applyNumberFormat="1" applyFont="1" applyBorder="1" applyAlignment="1">
      <alignment horizontal="center" vertical="center" wrapText="1"/>
    </xf>
    <xf numFmtId="0" fontId="1787" fillId="0" borderId="2" xfId="0" applyFont="1" applyBorder="1" applyAlignment="1">
      <alignment horizontal="center" vertical="center" wrapText="1"/>
    </xf>
    <xf numFmtId="0" fontId="1787" fillId="0" borderId="2" xfId="0" applyFont="1" applyBorder="1" applyAlignment="1">
      <alignment horizontal="left" vertical="center" wrapText="1"/>
    </xf>
    <xf numFmtId="4" fontId="1788" fillId="0" borderId="2" xfId="0" applyNumberFormat="1" applyFont="1" applyBorder="1" applyAlignment="1">
      <alignment horizontal="center" vertical="center" wrapText="1"/>
    </xf>
    <xf numFmtId="164" fontId="1789" fillId="0" borderId="2" xfId="0" applyNumberFormat="1" applyFont="1" applyBorder="1" applyAlignment="1">
      <alignment horizontal="center" vertical="center" wrapText="1"/>
    </xf>
    <xf numFmtId="165" fontId="1790" fillId="0" borderId="2" xfId="0" applyNumberFormat="1" applyFont="1" applyBorder="1" applyAlignment="1">
      <alignment horizontal="center" vertical="center" wrapText="1"/>
    </xf>
    <xf numFmtId="164" fontId="1791" fillId="0" borderId="2" xfId="0" applyNumberFormat="1" applyFont="1" applyBorder="1" applyAlignment="1">
      <alignment horizontal="center" vertical="center" wrapText="1"/>
    </xf>
    <xf numFmtId="0" fontId="1794" fillId="0" borderId="2" xfId="0" applyFont="1" applyBorder="1" applyAlignment="1">
      <alignment horizontal="center" vertical="center" wrapText="1"/>
    </xf>
    <xf numFmtId="0" fontId="1794" fillId="0" borderId="2" xfId="0" applyFont="1" applyBorder="1" applyAlignment="1">
      <alignment horizontal="left" vertical="center" wrapText="1"/>
    </xf>
    <xf numFmtId="4" fontId="1795" fillId="0" borderId="2" xfId="0" applyNumberFormat="1" applyFont="1" applyBorder="1" applyAlignment="1">
      <alignment horizontal="center" vertical="center" wrapText="1"/>
    </xf>
    <xf numFmtId="164" fontId="1796" fillId="0" borderId="2" xfId="0" applyNumberFormat="1" applyFont="1" applyBorder="1" applyAlignment="1">
      <alignment horizontal="center" vertical="center" wrapText="1"/>
    </xf>
    <xf numFmtId="165" fontId="1797" fillId="0" borderId="2" xfId="0" applyNumberFormat="1" applyFont="1" applyBorder="1" applyAlignment="1">
      <alignment horizontal="center" vertical="center" wrapText="1"/>
    </xf>
    <xf numFmtId="164" fontId="1798" fillId="0" borderId="2" xfId="0" applyNumberFormat="1" applyFont="1" applyBorder="1" applyAlignment="1">
      <alignment horizontal="center" vertical="center" wrapText="1"/>
    </xf>
    <xf numFmtId="0" fontId="1801" fillId="0" borderId="2" xfId="0" applyFont="1" applyBorder="1" applyAlignment="1">
      <alignment horizontal="center" vertical="center" wrapText="1"/>
    </xf>
    <xf numFmtId="0" fontId="1801" fillId="0" borderId="2" xfId="0" applyFont="1" applyBorder="1" applyAlignment="1">
      <alignment horizontal="left" vertical="center" wrapText="1"/>
    </xf>
    <xf numFmtId="4" fontId="1802" fillId="0" borderId="2" xfId="0" applyNumberFormat="1" applyFont="1" applyBorder="1" applyAlignment="1">
      <alignment horizontal="center" vertical="center" wrapText="1"/>
    </xf>
    <xf numFmtId="164" fontId="1803" fillId="0" borderId="2" xfId="0" applyNumberFormat="1" applyFont="1" applyBorder="1" applyAlignment="1">
      <alignment horizontal="center" vertical="center" wrapText="1"/>
    </xf>
    <xf numFmtId="165" fontId="1804" fillId="0" borderId="2" xfId="0" applyNumberFormat="1" applyFont="1" applyBorder="1" applyAlignment="1">
      <alignment horizontal="center" vertical="center" wrapText="1"/>
    </xf>
    <xf numFmtId="164" fontId="1805" fillId="0" borderId="2" xfId="0" applyNumberFormat="1" applyFont="1" applyBorder="1" applyAlignment="1">
      <alignment horizontal="center" vertical="center" wrapText="1"/>
    </xf>
    <xf numFmtId="0" fontId="1808" fillId="0" borderId="2" xfId="0" applyFont="1" applyBorder="1" applyAlignment="1">
      <alignment horizontal="center" vertical="center" wrapText="1"/>
    </xf>
    <xf numFmtId="0" fontId="1808" fillId="0" borderId="2" xfId="0" applyFont="1" applyBorder="1" applyAlignment="1">
      <alignment horizontal="left" vertical="center" wrapText="1"/>
    </xf>
    <xf numFmtId="4" fontId="1809" fillId="0" borderId="2" xfId="0" applyNumberFormat="1" applyFont="1" applyBorder="1" applyAlignment="1">
      <alignment horizontal="center" vertical="center" wrapText="1"/>
    </xf>
    <xf numFmtId="164" fontId="1810" fillId="0" borderId="2" xfId="0" applyNumberFormat="1" applyFont="1" applyBorder="1" applyAlignment="1">
      <alignment horizontal="center" vertical="center" wrapText="1"/>
    </xf>
    <xf numFmtId="165" fontId="1811" fillId="0" borderId="2" xfId="0" applyNumberFormat="1" applyFont="1" applyBorder="1" applyAlignment="1">
      <alignment horizontal="center" vertical="center" wrapText="1"/>
    </xf>
    <xf numFmtId="164" fontId="1812" fillId="0" borderId="2" xfId="0" applyNumberFormat="1" applyFont="1" applyBorder="1" applyAlignment="1">
      <alignment horizontal="center" vertical="center" wrapText="1"/>
    </xf>
    <xf numFmtId="0" fontId="1815" fillId="0" borderId="2" xfId="0" applyFont="1" applyBorder="1" applyAlignment="1">
      <alignment horizontal="center" vertical="center" wrapText="1"/>
    </xf>
    <xf numFmtId="0" fontId="1815" fillId="0" borderId="2" xfId="0" applyFont="1" applyBorder="1" applyAlignment="1">
      <alignment horizontal="left" vertical="center" wrapText="1"/>
    </xf>
    <xf numFmtId="4" fontId="1816" fillId="0" borderId="2" xfId="0" applyNumberFormat="1" applyFont="1" applyBorder="1" applyAlignment="1">
      <alignment horizontal="center" vertical="center" wrapText="1"/>
    </xf>
    <xf numFmtId="164" fontId="1817" fillId="0" borderId="2" xfId="0" applyNumberFormat="1" applyFont="1" applyBorder="1" applyAlignment="1">
      <alignment horizontal="center" vertical="center" wrapText="1"/>
    </xf>
    <xf numFmtId="165" fontId="1818" fillId="0" borderId="2" xfId="0" applyNumberFormat="1" applyFont="1" applyBorder="1" applyAlignment="1">
      <alignment horizontal="center" vertical="center" wrapText="1"/>
    </xf>
    <xf numFmtId="164" fontId="1819" fillId="0" borderId="2" xfId="0" applyNumberFormat="1" applyFont="1" applyBorder="1" applyAlignment="1">
      <alignment horizontal="center" vertical="center" wrapText="1"/>
    </xf>
    <xf numFmtId="0" fontId="1822" fillId="0" borderId="2" xfId="0" applyFont="1" applyBorder="1" applyAlignment="1">
      <alignment horizontal="center" vertical="center" wrapText="1"/>
    </xf>
    <xf numFmtId="0" fontId="1822" fillId="0" borderId="2" xfId="0" applyFont="1" applyBorder="1" applyAlignment="1">
      <alignment horizontal="left" vertical="center" wrapText="1"/>
    </xf>
    <xf numFmtId="4" fontId="1823" fillId="0" borderId="2" xfId="0" applyNumberFormat="1" applyFont="1" applyBorder="1" applyAlignment="1">
      <alignment horizontal="center" vertical="center" wrapText="1"/>
    </xf>
    <xf numFmtId="164" fontId="1824" fillId="0" borderId="2" xfId="0" applyNumberFormat="1" applyFont="1" applyBorder="1" applyAlignment="1">
      <alignment horizontal="center" vertical="center" wrapText="1"/>
    </xf>
    <xf numFmtId="165" fontId="1825" fillId="0" borderId="2" xfId="0" applyNumberFormat="1" applyFont="1" applyBorder="1" applyAlignment="1">
      <alignment horizontal="center" vertical="center" wrapText="1"/>
    </xf>
    <xf numFmtId="164" fontId="1826" fillId="0" borderId="2" xfId="0" applyNumberFormat="1" applyFont="1" applyBorder="1" applyAlignment="1">
      <alignment horizontal="center" vertical="center" wrapText="1"/>
    </xf>
    <xf numFmtId="0" fontId="1829" fillId="0" borderId="2" xfId="0" applyFont="1" applyBorder="1" applyAlignment="1">
      <alignment horizontal="center" vertical="center" wrapText="1"/>
    </xf>
    <xf numFmtId="0" fontId="1829" fillId="0" borderId="2" xfId="0" applyFont="1" applyBorder="1" applyAlignment="1">
      <alignment horizontal="left" vertical="center" wrapText="1"/>
    </xf>
    <xf numFmtId="4" fontId="1830" fillId="0" borderId="2" xfId="0" applyNumberFormat="1" applyFont="1" applyBorder="1" applyAlignment="1">
      <alignment horizontal="center" vertical="center" wrapText="1"/>
    </xf>
    <xf numFmtId="164" fontId="1831" fillId="0" borderId="2" xfId="0" applyNumberFormat="1" applyFont="1" applyBorder="1" applyAlignment="1">
      <alignment horizontal="center" vertical="center" wrapText="1"/>
    </xf>
    <xf numFmtId="165" fontId="1832" fillId="0" borderId="2" xfId="0" applyNumberFormat="1" applyFont="1" applyBorder="1" applyAlignment="1">
      <alignment horizontal="center" vertical="center" wrapText="1"/>
    </xf>
    <xf numFmtId="164" fontId="1833" fillId="0" borderId="2" xfId="0" applyNumberFormat="1" applyFont="1" applyBorder="1" applyAlignment="1">
      <alignment horizontal="center" vertical="center" wrapText="1"/>
    </xf>
    <xf numFmtId="0" fontId="1836" fillId="3" borderId="2" xfId="0" applyNumberFormat="1" applyFont="1" applyFill="1" applyBorder="1" applyAlignment="1">
      <alignment horizontal="center" vertical="center" wrapText="1"/>
    </xf>
    <xf numFmtId="0" fontId="1836" fillId="3" borderId="2" xfId="0" applyNumberFormat="1" applyFont="1" applyFill="1" applyBorder="1" applyAlignment="1">
      <alignment horizontal="left" vertical="center" wrapText="1"/>
    </xf>
    <xf numFmtId="0" fontId="1837" fillId="0" borderId="2" xfId="0" applyFont="1" applyBorder="1" applyAlignment="1">
      <alignment horizontal="center" vertical="center" wrapText="1"/>
    </xf>
    <xf numFmtId="0" fontId="1837" fillId="0" borderId="2" xfId="0" applyFont="1" applyBorder="1" applyAlignment="1">
      <alignment horizontal="left" vertical="center" wrapText="1"/>
    </xf>
    <xf numFmtId="4" fontId="1838" fillId="0" borderId="2" xfId="0" applyNumberFormat="1" applyFont="1" applyBorder="1" applyAlignment="1">
      <alignment horizontal="center" vertical="center" wrapText="1"/>
    </xf>
    <xf numFmtId="164" fontId="1839" fillId="0" borderId="2" xfId="0" applyNumberFormat="1" applyFont="1" applyBorder="1" applyAlignment="1">
      <alignment horizontal="center" vertical="center" wrapText="1"/>
    </xf>
    <xf numFmtId="165" fontId="1840" fillId="0" borderId="2" xfId="0" applyNumberFormat="1" applyFont="1" applyBorder="1" applyAlignment="1">
      <alignment horizontal="center" vertical="center" wrapText="1"/>
    </xf>
    <xf numFmtId="164" fontId="1841" fillId="0" borderId="2" xfId="0" applyNumberFormat="1" applyFont="1" applyBorder="1" applyAlignment="1">
      <alignment horizontal="center" vertical="center" wrapText="1"/>
    </xf>
    <xf numFmtId="0" fontId="1844" fillId="3" borderId="2" xfId="0" applyNumberFormat="1" applyFont="1" applyFill="1" applyBorder="1" applyAlignment="1">
      <alignment horizontal="center" vertical="center" wrapText="1"/>
    </xf>
    <xf numFmtId="0" fontId="1844" fillId="3" borderId="2" xfId="0" applyNumberFormat="1" applyFont="1" applyFill="1" applyBorder="1" applyAlignment="1">
      <alignment horizontal="left" vertical="center" wrapText="1"/>
    </xf>
    <xf numFmtId="0" fontId="1845" fillId="0" borderId="2" xfId="0" applyFont="1" applyBorder="1" applyAlignment="1">
      <alignment horizontal="center" vertical="center" wrapText="1"/>
    </xf>
    <xf numFmtId="0" fontId="1845" fillId="0" borderId="2" xfId="0" applyFont="1" applyBorder="1" applyAlignment="1">
      <alignment horizontal="left" vertical="center" wrapText="1"/>
    </xf>
    <xf numFmtId="4" fontId="1846" fillId="0" borderId="2" xfId="0" applyNumberFormat="1" applyFont="1" applyBorder="1" applyAlignment="1">
      <alignment horizontal="center" vertical="center" wrapText="1"/>
    </xf>
    <xf numFmtId="164" fontId="1847" fillId="0" borderId="2" xfId="0" applyNumberFormat="1" applyFont="1" applyBorder="1" applyAlignment="1">
      <alignment horizontal="center" vertical="center" wrapText="1"/>
    </xf>
    <xf numFmtId="165" fontId="1848" fillId="0" borderId="2" xfId="0" applyNumberFormat="1" applyFont="1" applyBorder="1" applyAlignment="1">
      <alignment horizontal="center" vertical="center" wrapText="1"/>
    </xf>
    <xf numFmtId="164" fontId="1849" fillId="0" borderId="2" xfId="0" applyNumberFormat="1" applyFont="1" applyBorder="1" applyAlignment="1">
      <alignment horizontal="center" vertical="center" wrapText="1"/>
    </xf>
    <xf numFmtId="0" fontId="1852" fillId="0" borderId="2" xfId="0" applyFont="1" applyBorder="1" applyAlignment="1">
      <alignment horizontal="center" vertical="center" wrapText="1"/>
    </xf>
    <xf numFmtId="0" fontId="1852" fillId="0" borderId="2" xfId="0" applyFont="1" applyBorder="1" applyAlignment="1">
      <alignment horizontal="left" vertical="center" wrapText="1"/>
    </xf>
    <xf numFmtId="4" fontId="1853" fillId="0" borderId="2" xfId="0" applyNumberFormat="1" applyFont="1" applyBorder="1" applyAlignment="1">
      <alignment horizontal="center" vertical="center" wrapText="1"/>
    </xf>
    <xf numFmtId="164" fontId="1854" fillId="0" borderId="2" xfId="0" applyNumberFormat="1" applyFont="1" applyBorder="1" applyAlignment="1">
      <alignment horizontal="center" vertical="center" wrapText="1"/>
    </xf>
    <xf numFmtId="165" fontId="1855" fillId="0" borderId="2" xfId="0" applyNumberFormat="1" applyFont="1" applyBorder="1" applyAlignment="1">
      <alignment horizontal="center" vertical="center" wrapText="1"/>
    </xf>
    <xf numFmtId="164" fontId="1856" fillId="0" borderId="2" xfId="0" applyNumberFormat="1" applyFont="1" applyBorder="1" applyAlignment="1">
      <alignment horizontal="center" vertical="center" wrapText="1"/>
    </xf>
    <xf numFmtId="0" fontId="1859" fillId="0" borderId="2" xfId="0" applyFont="1" applyBorder="1" applyAlignment="1">
      <alignment horizontal="center" vertical="center" wrapText="1"/>
    </xf>
    <xf numFmtId="0" fontId="1859" fillId="0" borderId="2" xfId="0" applyFont="1" applyBorder="1" applyAlignment="1">
      <alignment horizontal="left" vertical="center" wrapText="1"/>
    </xf>
    <xf numFmtId="4" fontId="1860" fillId="0" borderId="2" xfId="0" applyNumberFormat="1" applyFont="1" applyBorder="1" applyAlignment="1">
      <alignment horizontal="center" vertical="center" wrapText="1"/>
    </xf>
    <xf numFmtId="164" fontId="1861" fillId="0" borderId="2" xfId="0" applyNumberFormat="1" applyFont="1" applyBorder="1" applyAlignment="1">
      <alignment horizontal="center" vertical="center" wrapText="1"/>
    </xf>
    <xf numFmtId="165" fontId="1862" fillId="0" borderId="2" xfId="0" applyNumberFormat="1" applyFont="1" applyBorder="1" applyAlignment="1">
      <alignment horizontal="center" vertical="center" wrapText="1"/>
    </xf>
    <xf numFmtId="164" fontId="1863" fillId="0" borderId="2" xfId="0" applyNumberFormat="1" applyFont="1" applyBorder="1" applyAlignment="1">
      <alignment horizontal="center" vertical="center" wrapText="1"/>
    </xf>
    <xf numFmtId="0" fontId="1866" fillId="0" borderId="2" xfId="0" applyFont="1" applyBorder="1" applyAlignment="1">
      <alignment horizontal="center" vertical="center" wrapText="1"/>
    </xf>
    <xf numFmtId="0" fontId="1866" fillId="0" borderId="2" xfId="0" applyFont="1" applyBorder="1" applyAlignment="1">
      <alignment horizontal="left" vertical="center" wrapText="1"/>
    </xf>
    <xf numFmtId="4" fontId="1867" fillId="0" borderId="2" xfId="0" applyNumberFormat="1" applyFont="1" applyBorder="1" applyAlignment="1">
      <alignment horizontal="center" vertical="center" wrapText="1"/>
    </xf>
    <xf numFmtId="164" fontId="1868" fillId="0" borderId="2" xfId="0" applyNumberFormat="1" applyFont="1" applyBorder="1" applyAlignment="1">
      <alignment horizontal="center" vertical="center" wrapText="1"/>
    </xf>
    <xf numFmtId="165" fontId="1869" fillId="0" borderId="2" xfId="0" applyNumberFormat="1" applyFont="1" applyBorder="1" applyAlignment="1">
      <alignment horizontal="center" vertical="center" wrapText="1"/>
    </xf>
    <xf numFmtId="164" fontId="1870" fillId="0" borderId="2" xfId="0" applyNumberFormat="1" applyFont="1" applyBorder="1" applyAlignment="1">
      <alignment horizontal="center" vertical="center" wrapText="1"/>
    </xf>
    <xf numFmtId="0" fontId="1873" fillId="0" borderId="2" xfId="0" applyFont="1" applyBorder="1" applyAlignment="1">
      <alignment horizontal="center" vertical="center" wrapText="1"/>
    </xf>
    <xf numFmtId="0" fontId="1873" fillId="0" borderId="2" xfId="0" applyFont="1" applyBorder="1" applyAlignment="1">
      <alignment horizontal="left" vertical="center" wrapText="1"/>
    </xf>
    <xf numFmtId="4" fontId="1874" fillId="0" borderId="2" xfId="0" applyNumberFormat="1" applyFont="1" applyBorder="1" applyAlignment="1">
      <alignment horizontal="center" vertical="center" wrapText="1"/>
    </xf>
    <xf numFmtId="164" fontId="1875" fillId="0" borderId="2" xfId="0" applyNumberFormat="1" applyFont="1" applyBorder="1" applyAlignment="1">
      <alignment horizontal="center" vertical="center" wrapText="1"/>
    </xf>
    <xf numFmtId="165" fontId="1876" fillId="0" borderId="2" xfId="0" applyNumberFormat="1" applyFont="1" applyBorder="1" applyAlignment="1">
      <alignment horizontal="center" vertical="center" wrapText="1"/>
    </xf>
    <xf numFmtId="164" fontId="1877" fillId="0" borderId="2" xfId="0" applyNumberFormat="1" applyFont="1" applyBorder="1" applyAlignment="1">
      <alignment horizontal="center" vertical="center" wrapText="1"/>
    </xf>
    <xf numFmtId="0" fontId="1880" fillId="0" borderId="2" xfId="0" applyFont="1" applyBorder="1" applyAlignment="1">
      <alignment horizontal="center" vertical="center" wrapText="1"/>
    </xf>
    <xf numFmtId="0" fontId="1880" fillId="0" borderId="2" xfId="0" applyFont="1" applyBorder="1" applyAlignment="1">
      <alignment horizontal="left" vertical="center" wrapText="1"/>
    </xf>
    <xf numFmtId="4" fontId="1881" fillId="0" borderId="2" xfId="0" applyNumberFormat="1" applyFont="1" applyBorder="1" applyAlignment="1">
      <alignment horizontal="center" vertical="center" wrapText="1"/>
    </xf>
    <xf numFmtId="164" fontId="1882" fillId="0" borderId="2" xfId="0" applyNumberFormat="1" applyFont="1" applyBorder="1" applyAlignment="1">
      <alignment horizontal="center" vertical="center" wrapText="1"/>
    </xf>
    <xf numFmtId="165" fontId="1883" fillId="0" borderId="2" xfId="0" applyNumberFormat="1" applyFont="1" applyBorder="1" applyAlignment="1">
      <alignment horizontal="center" vertical="center" wrapText="1"/>
    </xf>
    <xf numFmtId="164" fontId="1884" fillId="0" borderId="2" xfId="0" applyNumberFormat="1" applyFont="1" applyBorder="1" applyAlignment="1">
      <alignment horizontal="center" vertical="center" wrapText="1"/>
    </xf>
    <xf numFmtId="0" fontId="1887" fillId="0" borderId="2" xfId="0" applyFont="1" applyBorder="1" applyAlignment="1">
      <alignment horizontal="center" vertical="center" wrapText="1"/>
    </xf>
    <xf numFmtId="0" fontId="1887" fillId="0" borderId="2" xfId="0" applyFont="1" applyBorder="1" applyAlignment="1">
      <alignment horizontal="left" vertical="center" wrapText="1"/>
    </xf>
    <xf numFmtId="4" fontId="1888" fillId="0" borderId="2" xfId="0" applyNumberFormat="1" applyFont="1" applyBorder="1" applyAlignment="1">
      <alignment horizontal="center" vertical="center" wrapText="1"/>
    </xf>
    <xf numFmtId="164" fontId="1889" fillId="0" borderId="2" xfId="0" applyNumberFormat="1" applyFont="1" applyBorder="1" applyAlignment="1">
      <alignment horizontal="center" vertical="center" wrapText="1"/>
    </xf>
    <xf numFmtId="165" fontId="1890" fillId="0" borderId="2" xfId="0" applyNumberFormat="1" applyFont="1" applyBorder="1" applyAlignment="1">
      <alignment horizontal="center" vertical="center" wrapText="1"/>
    </xf>
    <xf numFmtId="164" fontId="1891" fillId="0" borderId="2" xfId="0" applyNumberFormat="1" applyFont="1" applyBorder="1" applyAlignment="1">
      <alignment horizontal="center" vertical="center" wrapText="1"/>
    </xf>
    <xf numFmtId="0" fontId="1894" fillId="0" borderId="2" xfId="0" applyFont="1" applyBorder="1" applyAlignment="1">
      <alignment horizontal="center" vertical="center" wrapText="1"/>
    </xf>
    <xf numFmtId="0" fontId="1894" fillId="0" borderId="2" xfId="0" applyFont="1" applyBorder="1" applyAlignment="1">
      <alignment horizontal="left" vertical="center" wrapText="1"/>
    </xf>
    <xf numFmtId="4" fontId="1895" fillId="0" borderId="2" xfId="0" applyNumberFormat="1" applyFont="1" applyBorder="1" applyAlignment="1">
      <alignment horizontal="center" vertical="center" wrapText="1"/>
    </xf>
    <xf numFmtId="164" fontId="1896" fillId="0" borderId="2" xfId="0" applyNumberFormat="1" applyFont="1" applyBorder="1" applyAlignment="1">
      <alignment horizontal="center" vertical="center" wrapText="1"/>
    </xf>
    <xf numFmtId="165" fontId="1897" fillId="0" borderId="2" xfId="0" applyNumberFormat="1" applyFont="1" applyBorder="1" applyAlignment="1">
      <alignment horizontal="center" vertical="center" wrapText="1"/>
    </xf>
    <xf numFmtId="164" fontId="1898" fillId="0" borderId="2" xfId="0" applyNumberFormat="1" applyFont="1" applyBorder="1" applyAlignment="1">
      <alignment horizontal="center" vertical="center" wrapText="1"/>
    </xf>
    <xf numFmtId="0" fontId="1901" fillId="0" borderId="2" xfId="0" applyFont="1" applyBorder="1" applyAlignment="1">
      <alignment horizontal="center" vertical="center" wrapText="1"/>
    </xf>
    <xf numFmtId="0" fontId="1901" fillId="0" borderId="2" xfId="0" applyFont="1" applyBorder="1" applyAlignment="1">
      <alignment horizontal="left" vertical="center" wrapText="1"/>
    </xf>
    <xf numFmtId="4" fontId="1902" fillId="0" borderId="2" xfId="0" applyNumberFormat="1" applyFont="1" applyBorder="1" applyAlignment="1">
      <alignment horizontal="center" vertical="center" wrapText="1"/>
    </xf>
    <xf numFmtId="164" fontId="1903" fillId="0" borderId="2" xfId="0" applyNumberFormat="1" applyFont="1" applyBorder="1" applyAlignment="1">
      <alignment horizontal="center" vertical="center" wrapText="1"/>
    </xf>
    <xf numFmtId="165" fontId="1904" fillId="0" borderId="2" xfId="0" applyNumberFormat="1" applyFont="1" applyBorder="1" applyAlignment="1">
      <alignment horizontal="center" vertical="center" wrapText="1"/>
    </xf>
    <xf numFmtId="164" fontId="1905" fillId="0" borderId="2" xfId="0" applyNumberFormat="1" applyFont="1" applyBorder="1" applyAlignment="1">
      <alignment horizontal="center" vertical="center" wrapText="1"/>
    </xf>
    <xf numFmtId="0" fontId="1908" fillId="0" borderId="2" xfId="0" applyFont="1" applyBorder="1" applyAlignment="1">
      <alignment horizontal="center" vertical="center" wrapText="1"/>
    </xf>
    <xf numFmtId="0" fontId="1908" fillId="0" borderId="2" xfId="0" applyFont="1" applyBorder="1" applyAlignment="1">
      <alignment horizontal="left" vertical="center" wrapText="1"/>
    </xf>
    <xf numFmtId="4" fontId="1909" fillId="0" borderId="2" xfId="0" applyNumberFormat="1" applyFont="1" applyBorder="1" applyAlignment="1">
      <alignment horizontal="center" vertical="center" wrapText="1"/>
    </xf>
    <xf numFmtId="164" fontId="1910" fillId="0" borderId="2" xfId="0" applyNumberFormat="1" applyFont="1" applyBorder="1" applyAlignment="1">
      <alignment horizontal="center" vertical="center" wrapText="1"/>
    </xf>
    <xf numFmtId="165" fontId="1911" fillId="0" borderId="2" xfId="0" applyNumberFormat="1" applyFont="1" applyBorder="1" applyAlignment="1">
      <alignment horizontal="center" vertical="center" wrapText="1"/>
    </xf>
    <xf numFmtId="164" fontId="1912" fillId="0" borderId="2" xfId="0" applyNumberFormat="1" applyFont="1" applyBorder="1" applyAlignment="1">
      <alignment horizontal="center" vertical="center" wrapText="1"/>
    </xf>
    <xf numFmtId="0" fontId="1915" fillId="0" borderId="2" xfId="0" applyFont="1" applyBorder="1" applyAlignment="1">
      <alignment horizontal="center" vertical="center" wrapText="1"/>
    </xf>
    <xf numFmtId="0" fontId="1915" fillId="0" borderId="2" xfId="0" applyFont="1" applyBorder="1" applyAlignment="1">
      <alignment horizontal="left" vertical="center" wrapText="1"/>
    </xf>
    <xf numFmtId="4" fontId="1916" fillId="0" borderId="2" xfId="0" applyNumberFormat="1" applyFont="1" applyBorder="1" applyAlignment="1">
      <alignment horizontal="center" vertical="center" wrapText="1"/>
    </xf>
    <xf numFmtId="164" fontId="1917" fillId="0" borderId="2" xfId="0" applyNumberFormat="1" applyFont="1" applyBorder="1" applyAlignment="1">
      <alignment horizontal="center" vertical="center" wrapText="1"/>
    </xf>
    <xf numFmtId="165" fontId="1918" fillId="0" borderId="2" xfId="0" applyNumberFormat="1" applyFont="1" applyBorder="1" applyAlignment="1">
      <alignment horizontal="center" vertical="center" wrapText="1"/>
    </xf>
    <xf numFmtId="164" fontId="1919" fillId="0" borderId="2" xfId="0" applyNumberFormat="1" applyFont="1" applyBorder="1" applyAlignment="1">
      <alignment horizontal="center" vertical="center" wrapText="1"/>
    </xf>
    <xf numFmtId="0" fontId="1922" fillId="0" borderId="2" xfId="0" applyFont="1" applyBorder="1" applyAlignment="1">
      <alignment horizontal="center" vertical="center" wrapText="1"/>
    </xf>
    <xf numFmtId="0" fontId="1922" fillId="0" borderId="2" xfId="0" applyFont="1" applyBorder="1" applyAlignment="1">
      <alignment horizontal="left" vertical="center" wrapText="1"/>
    </xf>
    <xf numFmtId="4" fontId="1923" fillId="0" borderId="2" xfId="0" applyNumberFormat="1" applyFont="1" applyBorder="1" applyAlignment="1">
      <alignment horizontal="center" vertical="center" wrapText="1"/>
    </xf>
    <xf numFmtId="164" fontId="1924" fillId="0" borderId="2" xfId="0" applyNumberFormat="1" applyFont="1" applyBorder="1" applyAlignment="1">
      <alignment horizontal="center" vertical="center" wrapText="1"/>
    </xf>
    <xf numFmtId="165" fontId="1925" fillId="0" borderId="2" xfId="0" applyNumberFormat="1" applyFont="1" applyBorder="1" applyAlignment="1">
      <alignment horizontal="center" vertical="center" wrapText="1"/>
    </xf>
    <xf numFmtId="164" fontId="1926" fillId="0" borderId="2" xfId="0" applyNumberFormat="1" applyFont="1" applyBorder="1" applyAlignment="1">
      <alignment horizontal="center" vertical="center" wrapText="1"/>
    </xf>
    <xf numFmtId="0" fontId="1929" fillId="0" borderId="2" xfId="0" applyFont="1" applyBorder="1" applyAlignment="1">
      <alignment horizontal="center" vertical="center" wrapText="1"/>
    </xf>
    <xf numFmtId="0" fontId="1929" fillId="0" borderId="2" xfId="0" applyFont="1" applyBorder="1" applyAlignment="1">
      <alignment horizontal="left" vertical="center" wrapText="1"/>
    </xf>
    <xf numFmtId="4" fontId="1930" fillId="0" borderId="2" xfId="0" applyNumberFormat="1" applyFont="1" applyBorder="1" applyAlignment="1">
      <alignment horizontal="center" vertical="center" wrapText="1"/>
    </xf>
    <xf numFmtId="164" fontId="1931" fillId="0" borderId="2" xfId="0" applyNumberFormat="1" applyFont="1" applyBorder="1" applyAlignment="1">
      <alignment horizontal="center" vertical="center" wrapText="1"/>
    </xf>
    <xf numFmtId="165" fontId="1932" fillId="0" borderId="2" xfId="0" applyNumberFormat="1" applyFont="1" applyBorder="1" applyAlignment="1">
      <alignment horizontal="center" vertical="center" wrapText="1"/>
    </xf>
    <xf numFmtId="164" fontId="1933" fillId="0" borderId="2" xfId="0" applyNumberFormat="1" applyFont="1" applyBorder="1" applyAlignment="1">
      <alignment horizontal="center" vertical="center" wrapText="1"/>
    </xf>
    <xf numFmtId="0" fontId="1936" fillId="0" borderId="2" xfId="0" applyFont="1" applyBorder="1" applyAlignment="1">
      <alignment horizontal="center" vertical="center" wrapText="1"/>
    </xf>
    <xf numFmtId="0" fontId="1936" fillId="0" borderId="2" xfId="0" applyFont="1" applyBorder="1" applyAlignment="1">
      <alignment horizontal="left" vertical="center" wrapText="1"/>
    </xf>
    <xf numFmtId="4" fontId="1937" fillId="0" borderId="2" xfId="0" applyNumberFormat="1" applyFont="1" applyBorder="1" applyAlignment="1">
      <alignment horizontal="center" vertical="center" wrapText="1"/>
    </xf>
    <xf numFmtId="164" fontId="1938" fillId="0" borderId="2" xfId="0" applyNumberFormat="1" applyFont="1" applyBorder="1" applyAlignment="1">
      <alignment horizontal="center" vertical="center" wrapText="1"/>
    </xf>
    <xf numFmtId="165" fontId="1939" fillId="0" borderId="2" xfId="0" applyNumberFormat="1" applyFont="1" applyBorder="1" applyAlignment="1">
      <alignment horizontal="center" vertical="center" wrapText="1"/>
    </xf>
    <xf numFmtId="164" fontId="1940" fillId="0" borderId="2" xfId="0" applyNumberFormat="1" applyFont="1" applyBorder="1" applyAlignment="1">
      <alignment horizontal="center" vertical="center" wrapText="1"/>
    </xf>
    <xf numFmtId="0" fontId="1943" fillId="0" borderId="2" xfId="0" applyFont="1" applyBorder="1" applyAlignment="1">
      <alignment horizontal="center" vertical="center" wrapText="1"/>
    </xf>
    <xf numFmtId="0" fontId="1943" fillId="0" borderId="2" xfId="0" applyFont="1" applyBorder="1" applyAlignment="1">
      <alignment horizontal="left" vertical="center" wrapText="1"/>
    </xf>
    <xf numFmtId="4" fontId="1944" fillId="0" borderId="2" xfId="0" applyNumberFormat="1" applyFont="1" applyBorder="1" applyAlignment="1">
      <alignment horizontal="center" vertical="center" wrapText="1"/>
    </xf>
    <xf numFmtId="164" fontId="1945" fillId="0" borderId="2" xfId="0" applyNumberFormat="1" applyFont="1" applyBorder="1" applyAlignment="1">
      <alignment horizontal="center" vertical="center" wrapText="1"/>
    </xf>
    <xf numFmtId="165" fontId="1946" fillId="0" borderId="2" xfId="0" applyNumberFormat="1" applyFont="1" applyBorder="1" applyAlignment="1">
      <alignment horizontal="center" vertical="center" wrapText="1"/>
    </xf>
    <xf numFmtId="164" fontId="1947" fillId="0" borderId="2" xfId="0" applyNumberFormat="1" applyFont="1" applyBorder="1" applyAlignment="1">
      <alignment horizontal="center" vertical="center" wrapText="1"/>
    </xf>
    <xf numFmtId="0" fontId="1950" fillId="3" borderId="2" xfId="0" applyNumberFormat="1" applyFont="1" applyFill="1" applyBorder="1" applyAlignment="1">
      <alignment horizontal="center" vertical="center" wrapText="1"/>
    </xf>
    <xf numFmtId="0" fontId="1950" fillId="3" borderId="2" xfId="0" applyNumberFormat="1" applyFont="1" applyFill="1" applyBorder="1" applyAlignment="1">
      <alignment horizontal="left" vertical="center" wrapText="1"/>
    </xf>
    <xf numFmtId="0" fontId="1951" fillId="0" borderId="2" xfId="0" applyFont="1" applyBorder="1" applyAlignment="1">
      <alignment horizontal="center" vertical="center" wrapText="1"/>
    </xf>
    <xf numFmtId="0" fontId="1951" fillId="0" borderId="2" xfId="0" applyFont="1" applyBorder="1" applyAlignment="1">
      <alignment horizontal="left" vertical="center" wrapText="1"/>
    </xf>
    <xf numFmtId="4" fontId="1952" fillId="0" borderId="2" xfId="0" applyNumberFormat="1" applyFont="1" applyBorder="1" applyAlignment="1">
      <alignment horizontal="center" vertical="center" wrapText="1"/>
    </xf>
    <xf numFmtId="164" fontId="1953" fillId="0" borderId="2" xfId="0" applyNumberFormat="1" applyFont="1" applyBorder="1" applyAlignment="1">
      <alignment horizontal="center" vertical="center" wrapText="1"/>
    </xf>
    <xf numFmtId="165" fontId="1954" fillId="0" borderId="2" xfId="0" applyNumberFormat="1" applyFont="1" applyBorder="1" applyAlignment="1">
      <alignment horizontal="center" vertical="center" wrapText="1"/>
    </xf>
    <xf numFmtId="164" fontId="1955" fillId="0" borderId="2" xfId="0" applyNumberFormat="1" applyFont="1" applyBorder="1" applyAlignment="1">
      <alignment horizontal="center" vertical="center" wrapText="1"/>
    </xf>
    <xf numFmtId="0" fontId="1958" fillId="0" borderId="2" xfId="0" applyFont="1" applyBorder="1" applyAlignment="1">
      <alignment horizontal="center" vertical="center" wrapText="1"/>
    </xf>
    <xf numFmtId="0" fontId="1958" fillId="0" borderId="2" xfId="0" applyFont="1" applyBorder="1" applyAlignment="1">
      <alignment horizontal="left" vertical="center" wrapText="1"/>
    </xf>
    <xf numFmtId="4" fontId="1959" fillId="0" borderId="2" xfId="0" applyNumberFormat="1" applyFont="1" applyBorder="1" applyAlignment="1">
      <alignment horizontal="center" vertical="center" wrapText="1"/>
    </xf>
    <xf numFmtId="164" fontId="1960" fillId="0" borderId="2" xfId="0" applyNumberFormat="1" applyFont="1" applyBorder="1" applyAlignment="1">
      <alignment horizontal="center" vertical="center" wrapText="1"/>
    </xf>
    <xf numFmtId="165" fontId="1961" fillId="0" borderId="2" xfId="0" applyNumberFormat="1" applyFont="1" applyBorder="1" applyAlignment="1">
      <alignment horizontal="center" vertical="center" wrapText="1"/>
    </xf>
    <xf numFmtId="164" fontId="1962" fillId="0" borderId="2" xfId="0" applyNumberFormat="1" applyFont="1" applyBorder="1" applyAlignment="1">
      <alignment horizontal="center" vertical="center" wrapText="1"/>
    </xf>
    <xf numFmtId="0" fontId="1965" fillId="3" borderId="2" xfId="0" applyNumberFormat="1" applyFont="1" applyFill="1" applyBorder="1" applyAlignment="1">
      <alignment horizontal="center" vertical="center" wrapText="1"/>
    </xf>
    <xf numFmtId="0" fontId="1965" fillId="3" borderId="2" xfId="0" applyNumberFormat="1" applyFont="1" applyFill="1" applyBorder="1" applyAlignment="1">
      <alignment horizontal="left" vertical="center" wrapText="1"/>
    </xf>
    <xf numFmtId="0" fontId="1966" fillId="0" borderId="2" xfId="0" applyFont="1" applyBorder="1" applyAlignment="1">
      <alignment horizontal="center" vertical="center" wrapText="1"/>
    </xf>
    <xf numFmtId="0" fontId="1966" fillId="0" borderId="2" xfId="0" applyFont="1" applyBorder="1" applyAlignment="1">
      <alignment horizontal="left" vertical="center" wrapText="1"/>
    </xf>
    <xf numFmtId="4" fontId="1967" fillId="0" borderId="2" xfId="0" applyNumberFormat="1" applyFont="1" applyBorder="1" applyAlignment="1">
      <alignment horizontal="center" vertical="center" wrapText="1"/>
    </xf>
    <xf numFmtId="164" fontId="1968" fillId="0" borderId="2" xfId="0" applyNumberFormat="1" applyFont="1" applyBorder="1" applyAlignment="1">
      <alignment horizontal="center" vertical="center" wrapText="1"/>
    </xf>
    <xf numFmtId="165" fontId="1969" fillId="0" borderId="2" xfId="0" applyNumberFormat="1" applyFont="1" applyBorder="1" applyAlignment="1">
      <alignment horizontal="center" vertical="center" wrapText="1"/>
    </xf>
    <xf numFmtId="164" fontId="1970" fillId="0" borderId="2" xfId="0" applyNumberFormat="1" applyFont="1" applyBorder="1" applyAlignment="1">
      <alignment horizontal="center" vertical="center" wrapText="1"/>
    </xf>
    <xf numFmtId="0" fontId="1973" fillId="0" borderId="2" xfId="0" applyFont="1" applyBorder="1" applyAlignment="1">
      <alignment horizontal="center" vertical="center" wrapText="1"/>
    </xf>
    <xf numFmtId="0" fontId="1973" fillId="0" borderId="2" xfId="0" applyFont="1" applyBorder="1" applyAlignment="1">
      <alignment horizontal="left" vertical="center" wrapText="1"/>
    </xf>
    <xf numFmtId="4" fontId="1974" fillId="0" borderId="2" xfId="0" applyNumberFormat="1" applyFont="1" applyBorder="1" applyAlignment="1">
      <alignment horizontal="center" vertical="center" wrapText="1"/>
    </xf>
    <xf numFmtId="164" fontId="1975" fillId="0" borderId="2" xfId="0" applyNumberFormat="1" applyFont="1" applyBorder="1" applyAlignment="1">
      <alignment horizontal="center" vertical="center" wrapText="1"/>
    </xf>
    <xf numFmtId="165" fontId="1976" fillId="0" borderId="2" xfId="0" applyNumberFormat="1" applyFont="1" applyBorder="1" applyAlignment="1">
      <alignment horizontal="center" vertical="center" wrapText="1"/>
    </xf>
    <xf numFmtId="164" fontId="1977" fillId="0" borderId="2" xfId="0" applyNumberFormat="1" applyFont="1" applyBorder="1" applyAlignment="1">
      <alignment horizontal="center" vertical="center" wrapText="1"/>
    </xf>
    <xf numFmtId="0" fontId="1980" fillId="3" borderId="2" xfId="0" applyNumberFormat="1" applyFont="1" applyFill="1" applyBorder="1" applyAlignment="1">
      <alignment horizontal="center" vertical="center" wrapText="1"/>
    </xf>
    <xf numFmtId="0" fontId="1980" fillId="3" borderId="2" xfId="0" applyNumberFormat="1" applyFont="1" applyFill="1" applyBorder="1" applyAlignment="1">
      <alignment horizontal="left" vertical="center" wrapText="1"/>
    </xf>
    <xf numFmtId="0" fontId="1981" fillId="0" borderId="2" xfId="0" applyFont="1" applyBorder="1" applyAlignment="1">
      <alignment horizontal="center" vertical="center" wrapText="1"/>
    </xf>
    <xf numFmtId="0" fontId="1981" fillId="0" borderId="2" xfId="0" applyFont="1" applyBorder="1" applyAlignment="1">
      <alignment horizontal="left" vertical="center" wrapText="1"/>
    </xf>
    <xf numFmtId="4" fontId="1982" fillId="0" borderId="2" xfId="0" applyNumberFormat="1" applyFont="1" applyBorder="1" applyAlignment="1">
      <alignment horizontal="center" vertical="center" wrapText="1"/>
    </xf>
    <xf numFmtId="164" fontId="1983" fillId="0" borderId="2" xfId="0" applyNumberFormat="1" applyFont="1" applyBorder="1" applyAlignment="1">
      <alignment horizontal="center" vertical="center" wrapText="1"/>
    </xf>
    <xf numFmtId="165" fontId="1984" fillId="0" borderId="2" xfId="0" applyNumberFormat="1" applyFont="1" applyBorder="1" applyAlignment="1">
      <alignment horizontal="center" vertical="center" wrapText="1"/>
    </xf>
    <xf numFmtId="164" fontId="1985" fillId="0" borderId="2" xfId="0" applyNumberFormat="1" applyFont="1" applyBorder="1" applyAlignment="1">
      <alignment horizontal="center" vertical="center" wrapText="1"/>
    </xf>
    <xf numFmtId="0" fontId="1988" fillId="0" borderId="2" xfId="0" applyFont="1" applyBorder="1" applyAlignment="1">
      <alignment horizontal="center" vertical="center" wrapText="1"/>
    </xf>
    <xf numFmtId="0" fontId="1988" fillId="0" borderId="2" xfId="0" applyFont="1" applyBorder="1" applyAlignment="1">
      <alignment horizontal="left" vertical="center" wrapText="1"/>
    </xf>
    <xf numFmtId="4" fontId="1989" fillId="0" borderId="2" xfId="0" applyNumberFormat="1" applyFont="1" applyBorder="1" applyAlignment="1">
      <alignment horizontal="center" vertical="center" wrapText="1"/>
    </xf>
    <xf numFmtId="164" fontId="1990" fillId="0" borderId="2" xfId="0" applyNumberFormat="1" applyFont="1" applyBorder="1" applyAlignment="1">
      <alignment horizontal="center" vertical="center" wrapText="1"/>
    </xf>
    <xf numFmtId="165" fontId="1991" fillId="0" borderId="2" xfId="0" applyNumberFormat="1" applyFont="1" applyBorder="1" applyAlignment="1">
      <alignment horizontal="center" vertical="center" wrapText="1"/>
    </xf>
    <xf numFmtId="164" fontId="1992" fillId="0" borderId="2" xfId="0" applyNumberFormat="1" applyFont="1" applyBorder="1" applyAlignment="1">
      <alignment horizontal="center" vertical="center" wrapText="1"/>
    </xf>
    <xf numFmtId="0" fontId="1995" fillId="0" borderId="2" xfId="0" applyFont="1" applyBorder="1" applyAlignment="1">
      <alignment horizontal="center" vertical="center" wrapText="1"/>
    </xf>
    <xf numFmtId="0" fontId="1995" fillId="0" borderId="2" xfId="0" applyFont="1" applyBorder="1" applyAlignment="1">
      <alignment horizontal="left" vertical="center" wrapText="1"/>
    </xf>
    <xf numFmtId="4" fontId="1996" fillId="0" borderId="2" xfId="0" applyNumberFormat="1" applyFont="1" applyBorder="1" applyAlignment="1">
      <alignment horizontal="center" vertical="center" wrapText="1"/>
    </xf>
    <xf numFmtId="164" fontId="1997" fillId="0" borderId="2" xfId="0" applyNumberFormat="1" applyFont="1" applyBorder="1" applyAlignment="1">
      <alignment horizontal="center" vertical="center" wrapText="1"/>
    </xf>
    <xf numFmtId="165" fontId="1998" fillId="0" borderId="2" xfId="0" applyNumberFormat="1" applyFont="1" applyBorder="1" applyAlignment="1">
      <alignment horizontal="center" vertical="center" wrapText="1"/>
    </xf>
    <xf numFmtId="164" fontId="1999" fillId="0" borderId="2" xfId="0" applyNumberFormat="1" applyFont="1" applyBorder="1" applyAlignment="1">
      <alignment horizontal="center" vertical="center" wrapText="1"/>
    </xf>
    <xf numFmtId="0" fontId="2002" fillId="0" borderId="2" xfId="0" applyFont="1" applyBorder="1" applyAlignment="1">
      <alignment horizontal="center" vertical="center" wrapText="1"/>
    </xf>
    <xf numFmtId="0" fontId="2002" fillId="0" borderId="2" xfId="0" applyFont="1" applyBorder="1" applyAlignment="1">
      <alignment horizontal="left" vertical="center" wrapText="1"/>
    </xf>
    <xf numFmtId="4" fontId="2003" fillId="0" borderId="2" xfId="0" applyNumberFormat="1" applyFont="1" applyBorder="1" applyAlignment="1">
      <alignment horizontal="center" vertical="center" wrapText="1"/>
    </xf>
    <xf numFmtId="164" fontId="2004" fillId="0" borderId="2" xfId="0" applyNumberFormat="1" applyFont="1" applyBorder="1" applyAlignment="1">
      <alignment horizontal="center" vertical="center" wrapText="1"/>
    </xf>
    <xf numFmtId="165" fontId="2005" fillId="0" borderId="2" xfId="0" applyNumberFormat="1" applyFont="1" applyBorder="1" applyAlignment="1">
      <alignment horizontal="center" vertical="center" wrapText="1"/>
    </xf>
    <xf numFmtId="164" fontId="2006" fillId="0" borderId="2" xfId="0" applyNumberFormat="1" applyFont="1" applyBorder="1" applyAlignment="1">
      <alignment horizontal="center" vertical="center" wrapText="1"/>
    </xf>
    <xf numFmtId="0" fontId="2009" fillId="0" borderId="2" xfId="0" applyFont="1" applyBorder="1" applyAlignment="1">
      <alignment horizontal="center" vertical="center" wrapText="1"/>
    </xf>
    <xf numFmtId="0" fontId="2009" fillId="0" borderId="2" xfId="0" applyFont="1" applyBorder="1" applyAlignment="1">
      <alignment horizontal="left" vertical="center" wrapText="1"/>
    </xf>
    <xf numFmtId="4" fontId="2010" fillId="0" borderId="2" xfId="0" applyNumberFormat="1" applyFont="1" applyBorder="1" applyAlignment="1">
      <alignment horizontal="center" vertical="center" wrapText="1"/>
    </xf>
    <xf numFmtId="164" fontId="2011" fillId="0" borderId="2" xfId="0" applyNumberFormat="1" applyFont="1" applyBorder="1" applyAlignment="1">
      <alignment horizontal="center" vertical="center" wrapText="1"/>
    </xf>
    <xf numFmtId="165" fontId="2012" fillId="0" borderId="2" xfId="0" applyNumberFormat="1" applyFont="1" applyBorder="1" applyAlignment="1">
      <alignment horizontal="center" vertical="center" wrapText="1"/>
    </xf>
    <xf numFmtId="164" fontId="2013" fillId="0" borderId="2" xfId="0" applyNumberFormat="1" applyFont="1" applyBorder="1" applyAlignment="1">
      <alignment horizontal="center" vertical="center" wrapText="1"/>
    </xf>
    <xf numFmtId="0" fontId="2016" fillId="0" borderId="2" xfId="0" applyFont="1" applyBorder="1" applyAlignment="1">
      <alignment horizontal="center" vertical="center" wrapText="1"/>
    </xf>
    <xf numFmtId="0" fontId="2016" fillId="0" borderId="2" xfId="0" applyFont="1" applyBorder="1" applyAlignment="1">
      <alignment horizontal="left" vertical="center" wrapText="1"/>
    </xf>
    <xf numFmtId="4" fontId="2017" fillId="0" borderId="2" xfId="0" applyNumberFormat="1" applyFont="1" applyBorder="1" applyAlignment="1">
      <alignment horizontal="center" vertical="center" wrapText="1"/>
    </xf>
    <xf numFmtId="164" fontId="2018" fillId="0" borderId="2" xfId="0" applyNumberFormat="1" applyFont="1" applyBorder="1" applyAlignment="1">
      <alignment horizontal="center" vertical="center" wrapText="1"/>
    </xf>
    <xf numFmtId="165" fontId="2019" fillId="0" borderId="2" xfId="0" applyNumberFormat="1" applyFont="1" applyBorder="1" applyAlignment="1">
      <alignment horizontal="center" vertical="center" wrapText="1"/>
    </xf>
    <xf numFmtId="164" fontId="2020" fillId="0" borderId="2" xfId="0" applyNumberFormat="1" applyFont="1" applyBorder="1" applyAlignment="1">
      <alignment horizontal="center" vertical="center" wrapText="1"/>
    </xf>
    <xf numFmtId="0" fontId="2023" fillId="0" borderId="2" xfId="0" applyFont="1" applyBorder="1" applyAlignment="1">
      <alignment horizontal="center" vertical="center" wrapText="1"/>
    </xf>
    <xf numFmtId="0" fontId="2023" fillId="0" borderId="2" xfId="0" applyFont="1" applyBorder="1" applyAlignment="1">
      <alignment horizontal="left" vertical="center" wrapText="1"/>
    </xf>
    <xf numFmtId="4" fontId="2024" fillId="0" borderId="2" xfId="0" applyNumberFormat="1" applyFont="1" applyBorder="1" applyAlignment="1">
      <alignment horizontal="center" vertical="center" wrapText="1"/>
    </xf>
    <xf numFmtId="164" fontId="2025" fillId="0" borderId="2" xfId="0" applyNumberFormat="1" applyFont="1" applyBorder="1" applyAlignment="1">
      <alignment horizontal="center" vertical="center" wrapText="1"/>
    </xf>
    <xf numFmtId="165" fontId="2026" fillId="0" borderId="2" xfId="0" applyNumberFormat="1" applyFont="1" applyBorder="1" applyAlignment="1">
      <alignment horizontal="center" vertical="center" wrapText="1"/>
    </xf>
    <xf numFmtId="164" fontId="2027" fillId="0" borderId="2" xfId="0" applyNumberFormat="1" applyFont="1" applyBorder="1" applyAlignment="1">
      <alignment horizontal="center" vertical="center" wrapText="1"/>
    </xf>
    <xf numFmtId="0" fontId="2030" fillId="0" borderId="2" xfId="0" applyFont="1" applyBorder="1" applyAlignment="1">
      <alignment horizontal="center" vertical="center" wrapText="1"/>
    </xf>
    <xf numFmtId="0" fontId="2030" fillId="0" borderId="2" xfId="0" applyFont="1" applyBorder="1" applyAlignment="1">
      <alignment horizontal="left" vertical="center" wrapText="1"/>
    </xf>
    <xf numFmtId="4" fontId="2031" fillId="0" borderId="2" xfId="0" applyNumberFormat="1" applyFont="1" applyBorder="1" applyAlignment="1">
      <alignment horizontal="center" vertical="center" wrapText="1"/>
    </xf>
    <xf numFmtId="164" fontId="2032" fillId="0" borderId="2" xfId="0" applyNumberFormat="1" applyFont="1" applyBorder="1" applyAlignment="1">
      <alignment horizontal="center" vertical="center" wrapText="1"/>
    </xf>
    <xf numFmtId="165" fontId="2033" fillId="0" borderId="2" xfId="0" applyNumberFormat="1" applyFont="1" applyBorder="1" applyAlignment="1">
      <alignment horizontal="center" vertical="center" wrapText="1"/>
    </xf>
    <xf numFmtId="164" fontId="2034" fillId="0" borderId="2" xfId="0" applyNumberFormat="1" applyFont="1" applyBorder="1" applyAlignment="1">
      <alignment horizontal="center" vertical="center" wrapText="1"/>
    </xf>
    <xf numFmtId="0" fontId="2037" fillId="0" borderId="2" xfId="0" applyFont="1" applyBorder="1" applyAlignment="1">
      <alignment horizontal="center" vertical="center" wrapText="1"/>
    </xf>
    <xf numFmtId="0" fontId="2037" fillId="0" borderId="2" xfId="0" applyFont="1" applyBorder="1" applyAlignment="1">
      <alignment horizontal="left" vertical="center" wrapText="1"/>
    </xf>
    <xf numFmtId="4" fontId="2038" fillId="0" borderId="2" xfId="0" applyNumberFormat="1" applyFont="1" applyBorder="1" applyAlignment="1">
      <alignment horizontal="center" vertical="center" wrapText="1"/>
    </xf>
    <xf numFmtId="164" fontId="2039" fillId="0" borderId="2" xfId="0" applyNumberFormat="1" applyFont="1" applyBorder="1" applyAlignment="1">
      <alignment horizontal="center" vertical="center" wrapText="1"/>
    </xf>
    <xf numFmtId="165" fontId="2040" fillId="0" borderId="2" xfId="0" applyNumberFormat="1" applyFont="1" applyBorder="1" applyAlignment="1">
      <alignment horizontal="center" vertical="center" wrapText="1"/>
    </xf>
    <xf numFmtId="164" fontId="2041" fillId="0" borderId="2" xfId="0" applyNumberFormat="1" applyFont="1" applyBorder="1" applyAlignment="1">
      <alignment horizontal="center" vertical="center" wrapText="1"/>
    </xf>
    <xf numFmtId="0" fontId="2044" fillId="0" borderId="2" xfId="0" applyFont="1" applyBorder="1" applyAlignment="1">
      <alignment horizontal="center" vertical="center" wrapText="1"/>
    </xf>
    <xf numFmtId="0" fontId="2044" fillId="0" borderId="2" xfId="0" applyFont="1" applyBorder="1" applyAlignment="1">
      <alignment horizontal="left" vertical="center" wrapText="1"/>
    </xf>
    <xf numFmtId="4" fontId="2045" fillId="0" borderId="2" xfId="0" applyNumberFormat="1" applyFont="1" applyBorder="1" applyAlignment="1">
      <alignment horizontal="center" vertical="center" wrapText="1"/>
    </xf>
    <xf numFmtId="164" fontId="2046" fillId="0" borderId="2" xfId="0" applyNumberFormat="1" applyFont="1" applyBorder="1" applyAlignment="1">
      <alignment horizontal="center" vertical="center" wrapText="1"/>
    </xf>
    <xf numFmtId="165" fontId="2047" fillId="0" borderId="2" xfId="0" applyNumberFormat="1" applyFont="1" applyBorder="1" applyAlignment="1">
      <alignment horizontal="center" vertical="center" wrapText="1"/>
    </xf>
    <xf numFmtId="164" fontId="2048" fillId="0" borderId="2" xfId="0" applyNumberFormat="1" applyFont="1" applyBorder="1" applyAlignment="1">
      <alignment horizontal="center" vertical="center" wrapText="1"/>
    </xf>
    <xf numFmtId="0" fontId="2051" fillId="0" borderId="2" xfId="0" applyFont="1" applyBorder="1" applyAlignment="1">
      <alignment horizontal="center" vertical="center" wrapText="1"/>
    </xf>
    <xf numFmtId="0" fontId="2051" fillId="0" borderId="2" xfId="0" applyFont="1" applyBorder="1" applyAlignment="1">
      <alignment horizontal="left" vertical="center" wrapText="1"/>
    </xf>
    <xf numFmtId="4" fontId="2052" fillId="0" borderId="2" xfId="0" applyNumberFormat="1" applyFont="1" applyBorder="1" applyAlignment="1">
      <alignment horizontal="center" vertical="center" wrapText="1"/>
    </xf>
    <xf numFmtId="164" fontId="2053" fillId="0" borderId="2" xfId="0" applyNumberFormat="1" applyFont="1" applyBorder="1" applyAlignment="1">
      <alignment horizontal="center" vertical="center" wrapText="1"/>
    </xf>
    <xf numFmtId="165" fontId="2054" fillId="0" borderId="2" xfId="0" applyNumberFormat="1" applyFont="1" applyBorder="1" applyAlignment="1">
      <alignment horizontal="center" vertical="center" wrapText="1"/>
    </xf>
    <xf numFmtId="164" fontId="2055" fillId="0" borderId="2" xfId="0" applyNumberFormat="1" applyFont="1" applyBorder="1" applyAlignment="1">
      <alignment horizontal="center" vertical="center" wrapText="1"/>
    </xf>
    <xf numFmtId="0" fontId="2058" fillId="0" borderId="2" xfId="0" applyFont="1" applyBorder="1" applyAlignment="1">
      <alignment horizontal="center" vertical="center" wrapText="1"/>
    </xf>
    <xf numFmtId="0" fontId="2058" fillId="0" borderId="2" xfId="0" applyFont="1" applyBorder="1" applyAlignment="1">
      <alignment horizontal="left" vertical="center" wrapText="1"/>
    </xf>
    <xf numFmtId="4" fontId="2059" fillId="0" borderId="2" xfId="0" applyNumberFormat="1" applyFont="1" applyBorder="1" applyAlignment="1">
      <alignment horizontal="center" vertical="center" wrapText="1"/>
    </xf>
    <xf numFmtId="164" fontId="2060" fillId="0" borderId="2" xfId="0" applyNumberFormat="1" applyFont="1" applyBorder="1" applyAlignment="1">
      <alignment horizontal="center" vertical="center" wrapText="1"/>
    </xf>
    <xf numFmtId="165" fontId="2061" fillId="0" borderId="2" xfId="0" applyNumberFormat="1" applyFont="1" applyBorder="1" applyAlignment="1">
      <alignment horizontal="center" vertical="center" wrapText="1"/>
    </xf>
    <xf numFmtId="164" fontId="2062" fillId="0" borderId="2" xfId="0" applyNumberFormat="1" applyFont="1" applyBorder="1" applyAlignment="1">
      <alignment horizontal="center" vertical="center" wrapText="1"/>
    </xf>
    <xf numFmtId="0" fontId="2065" fillId="0" borderId="2" xfId="0" applyFont="1" applyBorder="1" applyAlignment="1">
      <alignment horizontal="center" vertical="center" wrapText="1"/>
    </xf>
    <xf numFmtId="0" fontId="2065" fillId="0" borderId="2" xfId="0" applyFont="1" applyBorder="1" applyAlignment="1">
      <alignment horizontal="left" vertical="center" wrapText="1"/>
    </xf>
    <xf numFmtId="4" fontId="2066" fillId="0" borderId="2" xfId="0" applyNumberFormat="1" applyFont="1" applyBorder="1" applyAlignment="1">
      <alignment horizontal="center" vertical="center" wrapText="1"/>
    </xf>
    <xf numFmtId="164" fontId="2067" fillId="0" borderId="2" xfId="0" applyNumberFormat="1" applyFont="1" applyBorder="1" applyAlignment="1">
      <alignment horizontal="center" vertical="center" wrapText="1"/>
    </xf>
    <xf numFmtId="165" fontId="2068" fillId="0" borderId="2" xfId="0" applyNumberFormat="1" applyFont="1" applyBorder="1" applyAlignment="1">
      <alignment horizontal="center" vertical="center" wrapText="1"/>
    </xf>
    <xf numFmtId="164" fontId="2069" fillId="0" borderId="2" xfId="0" applyNumberFormat="1" applyFont="1" applyBorder="1" applyAlignment="1">
      <alignment horizontal="center" vertical="center" wrapText="1"/>
    </xf>
    <xf numFmtId="0" fontId="2072" fillId="0" borderId="2" xfId="0" applyFont="1" applyBorder="1" applyAlignment="1">
      <alignment horizontal="center" vertical="center" wrapText="1"/>
    </xf>
    <xf numFmtId="0" fontId="2072" fillId="0" borderId="2" xfId="0" applyFont="1" applyBorder="1" applyAlignment="1">
      <alignment horizontal="left" vertical="center" wrapText="1"/>
    </xf>
    <xf numFmtId="4" fontId="2073" fillId="0" borderId="2" xfId="0" applyNumberFormat="1" applyFont="1" applyBorder="1" applyAlignment="1">
      <alignment horizontal="center" vertical="center" wrapText="1"/>
    </xf>
    <xf numFmtId="164" fontId="2074" fillId="0" borderId="2" xfId="0" applyNumberFormat="1" applyFont="1" applyBorder="1" applyAlignment="1">
      <alignment horizontal="center" vertical="center" wrapText="1"/>
    </xf>
    <xf numFmtId="165" fontId="2075" fillId="0" borderId="2" xfId="0" applyNumberFormat="1" applyFont="1" applyBorder="1" applyAlignment="1">
      <alignment horizontal="center" vertical="center" wrapText="1"/>
    </xf>
    <xf numFmtId="164" fontId="2076" fillId="0" borderId="2" xfId="0" applyNumberFormat="1" applyFont="1" applyBorder="1" applyAlignment="1">
      <alignment horizontal="center" vertical="center" wrapText="1"/>
    </xf>
    <xf numFmtId="0" fontId="2079" fillId="0" borderId="2" xfId="0" applyFont="1" applyBorder="1" applyAlignment="1">
      <alignment horizontal="center" vertical="center" wrapText="1"/>
    </xf>
    <xf numFmtId="0" fontId="2079" fillId="0" borderId="2" xfId="0" applyFont="1" applyBorder="1" applyAlignment="1">
      <alignment horizontal="left" vertical="center" wrapText="1"/>
    </xf>
    <xf numFmtId="4" fontId="2080" fillId="0" borderId="2" xfId="0" applyNumberFormat="1" applyFont="1" applyBorder="1" applyAlignment="1">
      <alignment horizontal="center" vertical="center" wrapText="1"/>
    </xf>
    <xf numFmtId="164" fontId="2081" fillId="0" borderId="2" xfId="0" applyNumberFormat="1" applyFont="1" applyBorder="1" applyAlignment="1">
      <alignment horizontal="center" vertical="center" wrapText="1"/>
    </xf>
    <xf numFmtId="165" fontId="2082" fillId="0" borderId="2" xfId="0" applyNumberFormat="1" applyFont="1" applyBorder="1" applyAlignment="1">
      <alignment horizontal="center" vertical="center" wrapText="1"/>
    </xf>
    <xf numFmtId="164" fontId="2083" fillId="0" borderId="2" xfId="0" applyNumberFormat="1" applyFont="1" applyBorder="1" applyAlignment="1">
      <alignment horizontal="center" vertical="center" wrapText="1"/>
    </xf>
    <xf numFmtId="0" fontId="2086" fillId="0" borderId="2" xfId="0" applyFont="1" applyBorder="1" applyAlignment="1">
      <alignment horizontal="center" vertical="center" wrapText="1"/>
    </xf>
    <xf numFmtId="0" fontId="2086" fillId="0" borderId="2" xfId="0" applyFont="1" applyBorder="1" applyAlignment="1">
      <alignment horizontal="left" vertical="center" wrapText="1"/>
    </xf>
    <xf numFmtId="4" fontId="2087" fillId="0" borderId="2" xfId="0" applyNumberFormat="1" applyFont="1" applyBorder="1" applyAlignment="1">
      <alignment horizontal="center" vertical="center" wrapText="1"/>
    </xf>
    <xf numFmtId="164" fontId="2088" fillId="0" borderId="2" xfId="0" applyNumberFormat="1" applyFont="1" applyBorder="1" applyAlignment="1">
      <alignment horizontal="center" vertical="center" wrapText="1"/>
    </xf>
    <xf numFmtId="165" fontId="2089" fillId="0" borderId="2" xfId="0" applyNumberFormat="1" applyFont="1" applyBorder="1" applyAlignment="1">
      <alignment horizontal="center" vertical="center" wrapText="1"/>
    </xf>
    <xf numFmtId="164" fontId="2090" fillId="0" borderId="2" xfId="0" applyNumberFormat="1" applyFont="1" applyBorder="1" applyAlignment="1">
      <alignment horizontal="center" vertical="center" wrapText="1"/>
    </xf>
    <xf numFmtId="0" fontId="2093" fillId="0" borderId="2" xfId="0" applyFont="1" applyBorder="1" applyAlignment="1">
      <alignment horizontal="center" vertical="center" wrapText="1"/>
    </xf>
    <xf numFmtId="0" fontId="2093" fillId="0" borderId="2" xfId="0" applyFont="1" applyBorder="1" applyAlignment="1">
      <alignment horizontal="left" vertical="center" wrapText="1"/>
    </xf>
    <xf numFmtId="4" fontId="2094" fillId="0" borderId="2" xfId="0" applyNumberFormat="1" applyFont="1" applyBorder="1" applyAlignment="1">
      <alignment horizontal="center" vertical="center" wrapText="1"/>
    </xf>
    <xf numFmtId="164" fontId="2095" fillId="0" borderId="2" xfId="0" applyNumberFormat="1" applyFont="1" applyBorder="1" applyAlignment="1">
      <alignment horizontal="center" vertical="center" wrapText="1"/>
    </xf>
    <xf numFmtId="165" fontId="2096" fillId="0" borderId="2" xfId="0" applyNumberFormat="1" applyFont="1" applyBorder="1" applyAlignment="1">
      <alignment horizontal="center" vertical="center" wrapText="1"/>
    </xf>
    <xf numFmtId="164" fontId="2097" fillId="0" borderId="2" xfId="0" applyNumberFormat="1" applyFont="1" applyBorder="1" applyAlignment="1">
      <alignment horizontal="center" vertical="center" wrapText="1"/>
    </xf>
    <xf numFmtId="0" fontId="2100" fillId="0" borderId="2" xfId="0" applyFont="1" applyBorder="1" applyAlignment="1">
      <alignment horizontal="center" vertical="center" wrapText="1"/>
    </xf>
    <xf numFmtId="0" fontId="2100" fillId="0" borderId="2" xfId="0" applyFont="1" applyBorder="1" applyAlignment="1">
      <alignment horizontal="left" vertical="center" wrapText="1"/>
    </xf>
    <xf numFmtId="4" fontId="2101" fillId="0" borderId="2" xfId="0" applyNumberFormat="1" applyFont="1" applyBorder="1" applyAlignment="1">
      <alignment horizontal="center" vertical="center" wrapText="1"/>
    </xf>
    <xf numFmtId="164" fontId="2102" fillId="0" borderId="2" xfId="0" applyNumberFormat="1" applyFont="1" applyBorder="1" applyAlignment="1">
      <alignment horizontal="center" vertical="center" wrapText="1"/>
    </xf>
    <xf numFmtId="165" fontId="2103" fillId="0" borderId="2" xfId="0" applyNumberFormat="1" applyFont="1" applyBorder="1" applyAlignment="1">
      <alignment horizontal="center" vertical="center" wrapText="1"/>
    </xf>
    <xf numFmtId="164" fontId="2104" fillId="0" borderId="2" xfId="0" applyNumberFormat="1" applyFont="1" applyBorder="1" applyAlignment="1">
      <alignment horizontal="center" vertical="center" wrapText="1"/>
    </xf>
    <xf numFmtId="0" fontId="2107" fillId="0" borderId="2" xfId="0" applyFont="1" applyBorder="1" applyAlignment="1">
      <alignment horizontal="center" vertical="center" wrapText="1"/>
    </xf>
    <xf numFmtId="0" fontId="2107" fillId="0" borderId="2" xfId="0" applyFont="1" applyBorder="1" applyAlignment="1">
      <alignment horizontal="left" vertical="center" wrapText="1"/>
    </xf>
    <xf numFmtId="4" fontId="2108" fillId="0" borderId="2" xfId="0" applyNumberFormat="1" applyFont="1" applyBorder="1" applyAlignment="1">
      <alignment horizontal="center" vertical="center" wrapText="1"/>
    </xf>
    <xf numFmtId="164" fontId="2109" fillId="0" borderId="2" xfId="0" applyNumberFormat="1" applyFont="1" applyBorder="1" applyAlignment="1">
      <alignment horizontal="center" vertical="center" wrapText="1"/>
    </xf>
    <xf numFmtId="165" fontId="2110" fillId="0" borderId="2" xfId="0" applyNumberFormat="1" applyFont="1" applyBorder="1" applyAlignment="1">
      <alignment horizontal="center" vertical="center" wrapText="1"/>
    </xf>
    <xf numFmtId="164" fontId="2111" fillId="0" borderId="2" xfId="0" applyNumberFormat="1" applyFont="1" applyBorder="1" applyAlignment="1">
      <alignment horizontal="center" vertical="center" wrapText="1"/>
    </xf>
    <xf numFmtId="0" fontId="2114" fillId="0" borderId="2" xfId="0" applyFont="1" applyBorder="1" applyAlignment="1">
      <alignment horizontal="center" vertical="center" wrapText="1"/>
    </xf>
    <xf numFmtId="0" fontId="2114" fillId="0" borderId="2" xfId="0" applyFont="1" applyBorder="1" applyAlignment="1">
      <alignment horizontal="left" vertical="center" wrapText="1"/>
    </xf>
    <xf numFmtId="4" fontId="2115" fillId="0" borderId="2" xfId="0" applyNumberFormat="1" applyFont="1" applyBorder="1" applyAlignment="1">
      <alignment horizontal="center" vertical="center" wrapText="1"/>
    </xf>
    <xf numFmtId="164" fontId="2116" fillId="0" borderId="2" xfId="0" applyNumberFormat="1" applyFont="1" applyBorder="1" applyAlignment="1">
      <alignment horizontal="center" vertical="center" wrapText="1"/>
    </xf>
    <xf numFmtId="165" fontId="2117" fillId="0" borderId="2" xfId="0" applyNumberFormat="1" applyFont="1" applyBorder="1" applyAlignment="1">
      <alignment horizontal="center" vertical="center" wrapText="1"/>
    </xf>
    <xf numFmtId="164" fontId="2118" fillId="0" borderId="2" xfId="0" applyNumberFormat="1" applyFont="1" applyBorder="1" applyAlignment="1">
      <alignment horizontal="center" vertical="center" wrapText="1"/>
    </xf>
    <xf numFmtId="0" fontId="2121" fillId="0" borderId="2" xfId="0" applyFont="1" applyBorder="1" applyAlignment="1">
      <alignment horizontal="center" vertical="center" wrapText="1"/>
    </xf>
    <xf numFmtId="0" fontId="2121" fillId="0" borderId="2" xfId="0" applyFont="1" applyBorder="1" applyAlignment="1">
      <alignment horizontal="left" vertical="center" wrapText="1"/>
    </xf>
    <xf numFmtId="4" fontId="2122" fillId="0" borderId="2" xfId="0" applyNumberFormat="1" applyFont="1" applyBorder="1" applyAlignment="1">
      <alignment horizontal="center" vertical="center" wrapText="1"/>
    </xf>
    <xf numFmtId="164" fontId="2123" fillId="0" borderId="2" xfId="0" applyNumberFormat="1" applyFont="1" applyBorder="1" applyAlignment="1">
      <alignment horizontal="center" vertical="center" wrapText="1"/>
    </xf>
    <xf numFmtId="165" fontId="2124" fillId="0" borderId="2" xfId="0" applyNumberFormat="1" applyFont="1" applyBorder="1" applyAlignment="1">
      <alignment horizontal="center" vertical="center" wrapText="1"/>
    </xf>
    <xf numFmtId="164" fontId="2125" fillId="0" borderId="2" xfId="0" applyNumberFormat="1" applyFont="1" applyBorder="1" applyAlignment="1">
      <alignment horizontal="center" vertical="center" wrapText="1"/>
    </xf>
    <xf numFmtId="0" fontId="2128" fillId="0" borderId="2" xfId="0" applyFont="1" applyBorder="1" applyAlignment="1">
      <alignment horizontal="center" vertical="center" wrapText="1"/>
    </xf>
    <xf numFmtId="0" fontId="2128" fillId="0" borderId="2" xfId="0" applyFont="1" applyBorder="1" applyAlignment="1">
      <alignment horizontal="left" vertical="center" wrapText="1"/>
    </xf>
    <xf numFmtId="4" fontId="2129" fillId="0" borderId="2" xfId="0" applyNumberFormat="1" applyFont="1" applyBorder="1" applyAlignment="1">
      <alignment horizontal="center" vertical="center" wrapText="1"/>
    </xf>
    <xf numFmtId="164" fontId="2130" fillId="0" borderId="2" xfId="0" applyNumberFormat="1" applyFont="1" applyBorder="1" applyAlignment="1">
      <alignment horizontal="center" vertical="center" wrapText="1"/>
    </xf>
    <xf numFmtId="165" fontId="2131" fillId="0" borderId="2" xfId="0" applyNumberFormat="1" applyFont="1" applyBorder="1" applyAlignment="1">
      <alignment horizontal="center" vertical="center" wrapText="1"/>
    </xf>
    <xf numFmtId="164" fontId="2132" fillId="0" borderId="2" xfId="0" applyNumberFormat="1" applyFont="1" applyBorder="1" applyAlignment="1">
      <alignment horizontal="center" vertical="center" wrapText="1"/>
    </xf>
    <xf numFmtId="0" fontId="2135" fillId="0" borderId="2" xfId="0" applyFont="1" applyBorder="1" applyAlignment="1">
      <alignment horizontal="center" vertical="center" wrapText="1"/>
    </xf>
    <xf numFmtId="0" fontId="2135" fillId="0" borderId="2" xfId="0" applyFont="1" applyBorder="1" applyAlignment="1">
      <alignment horizontal="left" vertical="center" wrapText="1"/>
    </xf>
    <xf numFmtId="4" fontId="2136" fillId="0" borderId="2" xfId="0" applyNumberFormat="1" applyFont="1" applyBorder="1" applyAlignment="1">
      <alignment horizontal="center" vertical="center" wrapText="1"/>
    </xf>
    <xf numFmtId="164" fontId="2137" fillId="0" borderId="2" xfId="0" applyNumberFormat="1" applyFont="1" applyBorder="1" applyAlignment="1">
      <alignment horizontal="center" vertical="center" wrapText="1"/>
    </xf>
    <xf numFmtId="165" fontId="2138" fillId="0" borderId="2" xfId="0" applyNumberFormat="1" applyFont="1" applyBorder="1" applyAlignment="1">
      <alignment horizontal="center" vertical="center" wrapText="1"/>
    </xf>
    <xf numFmtId="164" fontId="2139" fillId="0" borderId="2" xfId="0" applyNumberFormat="1" applyFont="1" applyBorder="1" applyAlignment="1">
      <alignment horizontal="center" vertical="center" wrapText="1"/>
    </xf>
    <xf numFmtId="0" fontId="2142" fillId="0" borderId="2" xfId="0" applyFont="1" applyBorder="1" applyAlignment="1">
      <alignment horizontal="center" vertical="center" wrapText="1"/>
    </xf>
    <xf numFmtId="0" fontId="2142" fillId="0" borderId="2" xfId="0" applyFont="1" applyBorder="1" applyAlignment="1">
      <alignment horizontal="left" vertical="center" wrapText="1"/>
    </xf>
    <xf numFmtId="4" fontId="2143" fillId="0" borderId="2" xfId="0" applyNumberFormat="1" applyFont="1" applyBorder="1" applyAlignment="1">
      <alignment horizontal="center" vertical="center" wrapText="1"/>
    </xf>
    <xf numFmtId="164" fontId="2144" fillId="0" borderId="2" xfId="0" applyNumberFormat="1" applyFont="1" applyBorder="1" applyAlignment="1">
      <alignment horizontal="center" vertical="center" wrapText="1"/>
    </xf>
    <xf numFmtId="165" fontId="2145" fillId="0" borderId="2" xfId="0" applyNumberFormat="1" applyFont="1" applyBorder="1" applyAlignment="1">
      <alignment horizontal="center" vertical="center" wrapText="1"/>
    </xf>
    <xf numFmtId="164" fontId="2146" fillId="0" borderId="2" xfId="0" applyNumberFormat="1" applyFont="1" applyBorder="1" applyAlignment="1">
      <alignment horizontal="center" vertical="center" wrapText="1"/>
    </xf>
    <xf numFmtId="0" fontId="2149" fillId="0" borderId="2" xfId="0" applyFont="1" applyBorder="1" applyAlignment="1">
      <alignment horizontal="center" vertical="center" wrapText="1"/>
    </xf>
    <xf numFmtId="0" fontId="2149" fillId="0" borderId="2" xfId="0" applyFont="1" applyBorder="1" applyAlignment="1">
      <alignment horizontal="left" vertical="center" wrapText="1"/>
    </xf>
    <xf numFmtId="4" fontId="2150" fillId="0" borderId="2" xfId="0" applyNumberFormat="1" applyFont="1" applyBorder="1" applyAlignment="1">
      <alignment horizontal="center" vertical="center" wrapText="1"/>
    </xf>
    <xf numFmtId="164" fontId="2151" fillId="0" borderId="2" xfId="0" applyNumberFormat="1" applyFont="1" applyBorder="1" applyAlignment="1">
      <alignment horizontal="center" vertical="center" wrapText="1"/>
    </xf>
    <xf numFmtId="165" fontId="2152" fillId="0" borderId="2" xfId="0" applyNumberFormat="1" applyFont="1" applyBorder="1" applyAlignment="1">
      <alignment horizontal="center" vertical="center" wrapText="1"/>
    </xf>
    <xf numFmtId="164" fontId="2153" fillId="0" borderId="2" xfId="0" applyNumberFormat="1" applyFont="1" applyBorder="1" applyAlignment="1">
      <alignment horizontal="center" vertical="center" wrapText="1"/>
    </xf>
    <xf numFmtId="0" fontId="2156" fillId="0" borderId="2" xfId="0" applyFont="1" applyBorder="1" applyAlignment="1">
      <alignment horizontal="center" vertical="center" wrapText="1"/>
    </xf>
    <xf numFmtId="0" fontId="2156" fillId="0" borderId="2" xfId="0" applyFont="1" applyBorder="1" applyAlignment="1">
      <alignment horizontal="left" vertical="center" wrapText="1"/>
    </xf>
    <xf numFmtId="4" fontId="2157" fillId="0" borderId="2" xfId="0" applyNumberFormat="1" applyFont="1" applyBorder="1" applyAlignment="1">
      <alignment horizontal="center" vertical="center" wrapText="1"/>
    </xf>
    <xf numFmtId="164" fontId="2158" fillId="0" borderId="2" xfId="0" applyNumberFormat="1" applyFont="1" applyBorder="1" applyAlignment="1">
      <alignment horizontal="center" vertical="center" wrapText="1"/>
    </xf>
    <xf numFmtId="165" fontId="2159" fillId="0" borderId="2" xfId="0" applyNumberFormat="1" applyFont="1" applyBorder="1" applyAlignment="1">
      <alignment horizontal="center" vertical="center" wrapText="1"/>
    </xf>
    <xf numFmtId="164" fontId="2160" fillId="0" borderId="2" xfId="0" applyNumberFormat="1" applyFont="1" applyBorder="1" applyAlignment="1">
      <alignment horizontal="center" vertical="center" wrapText="1"/>
    </xf>
    <xf numFmtId="0" fontId="2163" fillId="0" borderId="2" xfId="0" applyFont="1" applyBorder="1" applyAlignment="1">
      <alignment horizontal="center" vertical="center" wrapText="1"/>
    </xf>
    <xf numFmtId="0" fontId="2163" fillId="0" borderId="2" xfId="0" applyFont="1" applyBorder="1" applyAlignment="1">
      <alignment horizontal="left" vertical="center" wrapText="1"/>
    </xf>
    <xf numFmtId="4" fontId="2164" fillId="0" borderId="2" xfId="0" applyNumberFormat="1" applyFont="1" applyBorder="1" applyAlignment="1">
      <alignment horizontal="center" vertical="center" wrapText="1"/>
    </xf>
    <xf numFmtId="164" fontId="2165" fillId="0" borderId="2" xfId="0" applyNumberFormat="1" applyFont="1" applyBorder="1" applyAlignment="1">
      <alignment horizontal="center" vertical="center" wrapText="1"/>
    </xf>
    <xf numFmtId="165" fontId="2166" fillId="0" borderId="2" xfId="0" applyNumberFormat="1" applyFont="1" applyBorder="1" applyAlignment="1">
      <alignment horizontal="center" vertical="center" wrapText="1"/>
    </xf>
    <xf numFmtId="164" fontId="2167" fillId="0" borderId="2" xfId="0" applyNumberFormat="1" applyFont="1" applyBorder="1" applyAlignment="1">
      <alignment horizontal="center" vertical="center" wrapText="1"/>
    </xf>
    <xf numFmtId="0" fontId="2170" fillId="3" borderId="2" xfId="0" applyNumberFormat="1" applyFont="1" applyFill="1" applyBorder="1" applyAlignment="1">
      <alignment horizontal="center" vertical="center" wrapText="1"/>
    </xf>
    <xf numFmtId="0" fontId="2170" fillId="3" borderId="2" xfId="0" applyNumberFormat="1" applyFont="1" applyFill="1" applyBorder="1" applyAlignment="1">
      <alignment horizontal="left" vertical="center" wrapText="1"/>
    </xf>
    <xf numFmtId="0" fontId="2171" fillId="0" borderId="2" xfId="0" applyFont="1" applyBorder="1" applyAlignment="1">
      <alignment horizontal="center" vertical="center" wrapText="1"/>
    </xf>
    <xf numFmtId="0" fontId="2171" fillId="0" borderId="2" xfId="0" applyFont="1" applyBorder="1" applyAlignment="1">
      <alignment horizontal="left" vertical="center" wrapText="1"/>
    </xf>
    <xf numFmtId="4" fontId="2172" fillId="0" borderId="2" xfId="0" applyNumberFormat="1" applyFont="1" applyBorder="1" applyAlignment="1">
      <alignment horizontal="center" vertical="center" wrapText="1"/>
    </xf>
    <xf numFmtId="164" fontId="2173" fillId="0" borderId="2" xfId="0" applyNumberFormat="1" applyFont="1" applyBorder="1" applyAlignment="1">
      <alignment horizontal="center" vertical="center" wrapText="1"/>
    </xf>
    <xf numFmtId="165" fontId="2174" fillId="0" borderId="2" xfId="0" applyNumberFormat="1" applyFont="1" applyBorder="1" applyAlignment="1">
      <alignment horizontal="center" vertical="center" wrapText="1"/>
    </xf>
    <xf numFmtId="164" fontId="2175" fillId="0" borderId="2" xfId="0" applyNumberFormat="1" applyFont="1" applyBorder="1" applyAlignment="1">
      <alignment horizontal="center" vertical="center" wrapText="1"/>
    </xf>
    <xf numFmtId="0" fontId="2178" fillId="0" borderId="2" xfId="0" applyFont="1" applyBorder="1" applyAlignment="1">
      <alignment horizontal="center" vertical="center" wrapText="1"/>
    </xf>
    <xf numFmtId="0" fontId="2178" fillId="0" borderId="2" xfId="0" applyFont="1" applyBorder="1" applyAlignment="1">
      <alignment horizontal="left" vertical="center" wrapText="1"/>
    </xf>
    <xf numFmtId="4" fontId="2179" fillId="0" borderId="2" xfId="0" applyNumberFormat="1" applyFont="1" applyBorder="1" applyAlignment="1">
      <alignment horizontal="center" vertical="center" wrapText="1"/>
    </xf>
    <xf numFmtId="164" fontId="2180" fillId="0" borderId="2" xfId="0" applyNumberFormat="1" applyFont="1" applyBorder="1" applyAlignment="1">
      <alignment horizontal="center" vertical="center" wrapText="1"/>
    </xf>
    <xf numFmtId="165" fontId="2181" fillId="0" borderId="2" xfId="0" applyNumberFormat="1" applyFont="1" applyBorder="1" applyAlignment="1">
      <alignment horizontal="center" vertical="center" wrapText="1"/>
    </xf>
    <xf numFmtId="164" fontId="2182" fillId="0" borderId="2" xfId="0" applyNumberFormat="1" applyFont="1" applyBorder="1" applyAlignment="1">
      <alignment horizontal="center" vertical="center" wrapText="1"/>
    </xf>
    <xf numFmtId="0" fontId="2185" fillId="0" borderId="2" xfId="0" applyFont="1" applyBorder="1" applyAlignment="1">
      <alignment horizontal="center" vertical="center" wrapText="1"/>
    </xf>
    <xf numFmtId="0" fontId="2185" fillId="0" borderId="2" xfId="0" applyFont="1" applyBorder="1" applyAlignment="1">
      <alignment horizontal="left" vertical="center" wrapText="1"/>
    </xf>
    <xf numFmtId="4" fontId="2186" fillId="0" borderId="2" xfId="0" applyNumberFormat="1" applyFont="1" applyBorder="1" applyAlignment="1">
      <alignment horizontal="center" vertical="center" wrapText="1"/>
    </xf>
    <xf numFmtId="164" fontId="2187" fillId="0" borderId="2" xfId="0" applyNumberFormat="1" applyFont="1" applyBorder="1" applyAlignment="1">
      <alignment horizontal="center" vertical="center" wrapText="1"/>
    </xf>
    <xf numFmtId="165" fontId="2188" fillId="0" borderId="2" xfId="0" applyNumberFormat="1" applyFont="1" applyBorder="1" applyAlignment="1">
      <alignment horizontal="center" vertical="center" wrapText="1"/>
    </xf>
    <xf numFmtId="164" fontId="2189" fillId="0" borderId="2" xfId="0" applyNumberFormat="1" applyFont="1" applyBorder="1" applyAlignment="1">
      <alignment horizontal="center" vertical="center" wrapText="1"/>
    </xf>
    <xf numFmtId="0" fontId="2192" fillId="0" borderId="2" xfId="0" applyFont="1" applyBorder="1" applyAlignment="1">
      <alignment horizontal="center" vertical="center" wrapText="1"/>
    </xf>
    <xf numFmtId="0" fontId="2192" fillId="0" borderId="2" xfId="0" applyFont="1" applyBorder="1" applyAlignment="1">
      <alignment horizontal="left" vertical="center" wrapText="1"/>
    </xf>
    <xf numFmtId="4" fontId="2193" fillId="0" borderId="2" xfId="0" applyNumberFormat="1" applyFont="1" applyBorder="1" applyAlignment="1">
      <alignment horizontal="center" vertical="center" wrapText="1"/>
    </xf>
    <xf numFmtId="164" fontId="2194" fillId="0" borderId="2" xfId="0" applyNumberFormat="1" applyFont="1" applyBorder="1" applyAlignment="1">
      <alignment horizontal="center" vertical="center" wrapText="1"/>
    </xf>
    <xf numFmtId="165" fontId="2195" fillId="0" borderId="2" xfId="0" applyNumberFormat="1" applyFont="1" applyBorder="1" applyAlignment="1">
      <alignment horizontal="center" vertical="center" wrapText="1"/>
    </xf>
    <xf numFmtId="164" fontId="2196" fillId="0" borderId="2" xfId="0" applyNumberFormat="1" applyFont="1" applyBorder="1" applyAlignment="1">
      <alignment horizontal="center" vertical="center" wrapText="1"/>
    </xf>
    <xf numFmtId="0" fontId="2199" fillId="0" borderId="2" xfId="0" applyFont="1" applyBorder="1" applyAlignment="1">
      <alignment horizontal="center" vertical="center" wrapText="1"/>
    </xf>
    <xf numFmtId="0" fontId="2199" fillId="0" borderId="2" xfId="0" applyFont="1" applyBorder="1" applyAlignment="1">
      <alignment horizontal="left" vertical="center" wrapText="1"/>
    </xf>
    <xf numFmtId="4" fontId="2200" fillId="0" borderId="2" xfId="0" applyNumberFormat="1" applyFont="1" applyBorder="1" applyAlignment="1">
      <alignment horizontal="center" vertical="center" wrapText="1"/>
    </xf>
    <xf numFmtId="164" fontId="2201" fillId="0" borderId="2" xfId="0" applyNumberFormat="1" applyFont="1" applyBorder="1" applyAlignment="1">
      <alignment horizontal="center" vertical="center" wrapText="1"/>
    </xf>
    <xf numFmtId="165" fontId="2202" fillId="0" borderId="2" xfId="0" applyNumberFormat="1" applyFont="1" applyBorder="1" applyAlignment="1">
      <alignment horizontal="center" vertical="center" wrapText="1"/>
    </xf>
    <xf numFmtId="164" fontId="2203" fillId="0" borderId="2" xfId="0" applyNumberFormat="1" applyFont="1" applyBorder="1" applyAlignment="1">
      <alignment horizontal="center" vertical="center" wrapText="1"/>
    </xf>
    <xf numFmtId="0" fontId="2206" fillId="3" borderId="2" xfId="0" applyNumberFormat="1" applyFont="1" applyFill="1" applyBorder="1" applyAlignment="1">
      <alignment horizontal="center" vertical="center" wrapText="1"/>
    </xf>
    <xf numFmtId="0" fontId="2206" fillId="3" borderId="2" xfId="0" applyNumberFormat="1" applyFont="1" applyFill="1" applyBorder="1" applyAlignment="1">
      <alignment horizontal="left" vertical="center" wrapText="1"/>
    </xf>
    <xf numFmtId="0" fontId="2207" fillId="0" borderId="2" xfId="0" applyFont="1" applyBorder="1" applyAlignment="1">
      <alignment horizontal="center" vertical="center" wrapText="1"/>
    </xf>
    <xf numFmtId="0" fontId="2207" fillId="0" borderId="2" xfId="0" applyFont="1" applyBorder="1" applyAlignment="1">
      <alignment horizontal="left" vertical="center" wrapText="1"/>
    </xf>
    <xf numFmtId="4" fontId="2208" fillId="0" borderId="2" xfId="0" applyNumberFormat="1" applyFont="1" applyBorder="1" applyAlignment="1">
      <alignment horizontal="center" vertical="center" wrapText="1"/>
    </xf>
    <xf numFmtId="164" fontId="2209" fillId="0" borderId="2" xfId="0" applyNumberFormat="1" applyFont="1" applyBorder="1" applyAlignment="1">
      <alignment horizontal="center" vertical="center" wrapText="1"/>
    </xf>
    <xf numFmtId="165" fontId="2210" fillId="0" borderId="2" xfId="0" applyNumberFormat="1" applyFont="1" applyBorder="1" applyAlignment="1">
      <alignment horizontal="center" vertical="center" wrapText="1"/>
    </xf>
    <xf numFmtId="164" fontId="2211" fillId="0" borderId="2" xfId="0" applyNumberFormat="1" applyFont="1" applyBorder="1" applyAlignment="1">
      <alignment horizontal="center" vertical="center" wrapText="1"/>
    </xf>
    <xf numFmtId="0" fontId="2214" fillId="0" borderId="2" xfId="0" applyFont="1" applyBorder="1" applyAlignment="1">
      <alignment horizontal="center" vertical="center" wrapText="1"/>
    </xf>
    <xf numFmtId="0" fontId="2214" fillId="0" borderId="2" xfId="0" applyFont="1" applyBorder="1" applyAlignment="1">
      <alignment horizontal="left" vertical="center" wrapText="1"/>
    </xf>
    <xf numFmtId="4" fontId="2215" fillId="0" borderId="2" xfId="0" applyNumberFormat="1" applyFont="1" applyBorder="1" applyAlignment="1">
      <alignment horizontal="center" vertical="center" wrapText="1"/>
    </xf>
    <xf numFmtId="164" fontId="2216" fillId="0" borderId="2" xfId="0" applyNumberFormat="1" applyFont="1" applyBorder="1" applyAlignment="1">
      <alignment horizontal="center" vertical="center" wrapText="1"/>
    </xf>
    <xf numFmtId="165" fontId="2217" fillId="0" borderId="2" xfId="0" applyNumberFormat="1" applyFont="1" applyBorder="1" applyAlignment="1">
      <alignment horizontal="center" vertical="center" wrapText="1"/>
    </xf>
    <xf numFmtId="164" fontId="2218" fillId="0" borderId="2" xfId="0" applyNumberFormat="1" applyFont="1" applyBorder="1" applyAlignment="1">
      <alignment horizontal="center" vertical="center" wrapText="1"/>
    </xf>
    <xf numFmtId="0" fontId="2221" fillId="0" borderId="2" xfId="0" applyFont="1" applyBorder="1" applyAlignment="1">
      <alignment horizontal="center" vertical="center" wrapText="1"/>
    </xf>
    <xf numFmtId="0" fontId="2221" fillId="0" borderId="2" xfId="0" applyFont="1" applyBorder="1" applyAlignment="1">
      <alignment horizontal="left" vertical="center" wrapText="1"/>
    </xf>
    <xf numFmtId="4" fontId="2222" fillId="0" borderId="2" xfId="0" applyNumberFormat="1" applyFont="1" applyBorder="1" applyAlignment="1">
      <alignment horizontal="center" vertical="center" wrapText="1"/>
    </xf>
    <xf numFmtId="164" fontId="2223" fillId="0" borderId="2" xfId="0" applyNumberFormat="1" applyFont="1" applyBorder="1" applyAlignment="1">
      <alignment horizontal="center" vertical="center" wrapText="1"/>
    </xf>
    <xf numFmtId="165" fontId="2224" fillId="0" borderId="2" xfId="0" applyNumberFormat="1" applyFont="1" applyBorder="1" applyAlignment="1">
      <alignment horizontal="center" vertical="center" wrapText="1"/>
    </xf>
    <xf numFmtId="164" fontId="2225" fillId="0" borderId="2" xfId="0" applyNumberFormat="1" applyFont="1" applyBorder="1" applyAlignment="1">
      <alignment horizontal="center" vertical="center" wrapText="1"/>
    </xf>
    <xf numFmtId="0" fontId="2228" fillId="3" borderId="2" xfId="0" applyNumberFormat="1" applyFont="1" applyFill="1" applyBorder="1" applyAlignment="1">
      <alignment horizontal="center" vertical="center" wrapText="1"/>
    </xf>
    <xf numFmtId="0" fontId="2228" fillId="3" borderId="2" xfId="0" applyNumberFormat="1" applyFont="1" applyFill="1" applyBorder="1" applyAlignment="1">
      <alignment horizontal="left" vertical="center" wrapText="1"/>
    </xf>
    <xf numFmtId="0" fontId="2229" fillId="0" borderId="2" xfId="0" applyFont="1" applyBorder="1" applyAlignment="1">
      <alignment horizontal="center" vertical="center" wrapText="1"/>
    </xf>
    <xf numFmtId="0" fontId="2229" fillId="0" borderId="2" xfId="0" applyFont="1" applyBorder="1" applyAlignment="1">
      <alignment horizontal="left" vertical="center" wrapText="1"/>
    </xf>
    <xf numFmtId="4" fontId="2230" fillId="0" borderId="2" xfId="0" applyNumberFormat="1" applyFont="1" applyBorder="1" applyAlignment="1">
      <alignment horizontal="center" vertical="center" wrapText="1"/>
    </xf>
    <xf numFmtId="164" fontId="2231" fillId="0" borderId="2" xfId="0" applyNumberFormat="1" applyFont="1" applyBorder="1" applyAlignment="1">
      <alignment horizontal="center" vertical="center" wrapText="1"/>
    </xf>
    <xf numFmtId="165" fontId="2232" fillId="0" borderId="2" xfId="0" applyNumberFormat="1" applyFont="1" applyBorder="1" applyAlignment="1">
      <alignment horizontal="center" vertical="center" wrapText="1"/>
    </xf>
    <xf numFmtId="164" fontId="2233" fillId="0" borderId="2" xfId="0" applyNumberFormat="1" applyFont="1" applyBorder="1" applyAlignment="1">
      <alignment horizontal="center" vertical="center" wrapText="1"/>
    </xf>
    <xf numFmtId="0" fontId="2236" fillId="0" borderId="2" xfId="0" applyFont="1" applyBorder="1" applyAlignment="1">
      <alignment horizontal="center" vertical="center" wrapText="1"/>
    </xf>
    <xf numFmtId="0" fontId="2236" fillId="0" borderId="2" xfId="0" applyFont="1" applyBorder="1" applyAlignment="1">
      <alignment horizontal="left" vertical="center" wrapText="1"/>
    </xf>
    <xf numFmtId="4" fontId="2237" fillId="0" borderId="2" xfId="0" applyNumberFormat="1" applyFont="1" applyBorder="1" applyAlignment="1">
      <alignment horizontal="center" vertical="center" wrapText="1"/>
    </xf>
    <xf numFmtId="164" fontId="2238" fillId="0" borderId="2" xfId="0" applyNumberFormat="1" applyFont="1" applyBorder="1" applyAlignment="1">
      <alignment horizontal="center" vertical="center" wrapText="1"/>
    </xf>
    <xf numFmtId="165" fontId="2239" fillId="0" borderId="2" xfId="0" applyNumberFormat="1" applyFont="1" applyBorder="1" applyAlignment="1">
      <alignment horizontal="center" vertical="center" wrapText="1"/>
    </xf>
    <xf numFmtId="164" fontId="2240" fillId="0" borderId="2" xfId="0" applyNumberFormat="1" applyFont="1" applyBorder="1" applyAlignment="1">
      <alignment horizontal="center" vertical="center" wrapText="1"/>
    </xf>
    <xf numFmtId="0" fontId="2243" fillId="0" borderId="2" xfId="0" applyFont="1" applyBorder="1" applyAlignment="1">
      <alignment horizontal="center" vertical="center" wrapText="1"/>
    </xf>
    <xf numFmtId="0" fontId="2243" fillId="0" borderId="2" xfId="0" applyFont="1" applyBorder="1" applyAlignment="1">
      <alignment horizontal="left" vertical="center" wrapText="1"/>
    </xf>
    <xf numFmtId="4" fontId="2244" fillId="0" borderId="2" xfId="0" applyNumberFormat="1" applyFont="1" applyBorder="1" applyAlignment="1">
      <alignment horizontal="center" vertical="center" wrapText="1"/>
    </xf>
    <xf numFmtId="164" fontId="2245" fillId="0" borderId="2" xfId="0" applyNumberFormat="1" applyFont="1" applyBorder="1" applyAlignment="1">
      <alignment horizontal="center" vertical="center" wrapText="1"/>
    </xf>
    <xf numFmtId="165" fontId="2246" fillId="0" borderId="2" xfId="0" applyNumberFormat="1" applyFont="1" applyBorder="1" applyAlignment="1">
      <alignment horizontal="center" vertical="center" wrapText="1"/>
    </xf>
    <xf numFmtId="164" fontId="2247" fillId="0" borderId="2" xfId="0" applyNumberFormat="1" applyFont="1" applyBorder="1" applyAlignment="1">
      <alignment horizontal="center" vertical="center" wrapText="1"/>
    </xf>
    <xf numFmtId="0" fontId="2250" fillId="0" borderId="2" xfId="0" applyFont="1" applyBorder="1" applyAlignment="1">
      <alignment horizontal="center" vertical="center" wrapText="1"/>
    </xf>
    <xf numFmtId="0" fontId="2250" fillId="0" borderId="2" xfId="0" applyFont="1" applyBorder="1" applyAlignment="1">
      <alignment horizontal="left" vertical="center" wrapText="1"/>
    </xf>
    <xf numFmtId="4" fontId="2251" fillId="0" borderId="2" xfId="0" applyNumberFormat="1" applyFont="1" applyBorder="1" applyAlignment="1">
      <alignment horizontal="center" vertical="center" wrapText="1"/>
    </xf>
    <xf numFmtId="164" fontId="2252" fillId="0" borderId="2" xfId="0" applyNumberFormat="1" applyFont="1" applyBorder="1" applyAlignment="1">
      <alignment horizontal="center" vertical="center" wrapText="1"/>
    </xf>
    <xf numFmtId="165" fontId="2253" fillId="0" borderId="2" xfId="0" applyNumberFormat="1" applyFont="1" applyBorder="1" applyAlignment="1">
      <alignment horizontal="center" vertical="center" wrapText="1"/>
    </xf>
    <xf numFmtId="164" fontId="2254" fillId="0" borderId="2" xfId="0" applyNumberFormat="1" applyFont="1" applyBorder="1" applyAlignment="1">
      <alignment horizontal="center" vertical="center" wrapText="1"/>
    </xf>
    <xf numFmtId="0" fontId="2257" fillId="0" borderId="2" xfId="0" applyFont="1" applyBorder="1" applyAlignment="1">
      <alignment horizontal="center" vertical="center" wrapText="1"/>
    </xf>
    <xf numFmtId="0" fontId="2257" fillId="0" borderId="2" xfId="0" applyFont="1" applyBorder="1" applyAlignment="1">
      <alignment horizontal="left" vertical="center" wrapText="1"/>
    </xf>
    <xf numFmtId="4" fontId="2258" fillId="0" borderId="2" xfId="0" applyNumberFormat="1" applyFont="1" applyBorder="1" applyAlignment="1">
      <alignment horizontal="center" vertical="center" wrapText="1"/>
    </xf>
    <xf numFmtId="164" fontId="2259" fillId="0" borderId="2" xfId="0" applyNumberFormat="1" applyFont="1" applyBorder="1" applyAlignment="1">
      <alignment horizontal="center" vertical="center" wrapText="1"/>
    </xf>
    <xf numFmtId="165" fontId="2260" fillId="0" borderId="2" xfId="0" applyNumberFormat="1" applyFont="1" applyBorder="1" applyAlignment="1">
      <alignment horizontal="center" vertical="center" wrapText="1"/>
    </xf>
    <xf numFmtId="164" fontId="2261" fillId="0" borderId="2" xfId="0" applyNumberFormat="1" applyFont="1" applyBorder="1" applyAlignment="1">
      <alignment horizontal="center" vertical="center" wrapText="1"/>
    </xf>
    <xf numFmtId="0" fontId="2264" fillId="0" borderId="2" xfId="0" applyFont="1" applyBorder="1" applyAlignment="1">
      <alignment horizontal="center" vertical="center" wrapText="1"/>
    </xf>
    <xf numFmtId="0" fontId="2264" fillId="0" borderId="2" xfId="0" applyFont="1" applyBorder="1" applyAlignment="1">
      <alignment horizontal="left" vertical="center" wrapText="1"/>
    </xf>
    <xf numFmtId="4" fontId="2265" fillId="0" borderId="2" xfId="0" applyNumberFormat="1" applyFont="1" applyBorder="1" applyAlignment="1">
      <alignment horizontal="center" vertical="center" wrapText="1"/>
    </xf>
    <xf numFmtId="164" fontId="2266" fillId="0" borderId="2" xfId="0" applyNumberFormat="1" applyFont="1" applyBorder="1" applyAlignment="1">
      <alignment horizontal="center" vertical="center" wrapText="1"/>
    </xf>
    <xf numFmtId="165" fontId="2267" fillId="0" borderId="2" xfId="0" applyNumberFormat="1" applyFont="1" applyBorder="1" applyAlignment="1">
      <alignment horizontal="center" vertical="center" wrapText="1"/>
    </xf>
    <xf numFmtId="164" fontId="2268" fillId="0" borderId="2" xfId="0" applyNumberFormat="1" applyFont="1" applyBorder="1" applyAlignment="1">
      <alignment horizontal="center" vertical="center" wrapText="1"/>
    </xf>
    <xf numFmtId="0" fontId="2271" fillId="0" borderId="2" xfId="0" applyFont="1" applyBorder="1" applyAlignment="1">
      <alignment horizontal="center" vertical="center" wrapText="1"/>
    </xf>
    <xf numFmtId="0" fontId="2271" fillId="0" borderId="2" xfId="0" applyFont="1" applyBorder="1" applyAlignment="1">
      <alignment horizontal="left" vertical="center" wrapText="1"/>
    </xf>
    <xf numFmtId="4" fontId="2272" fillId="0" borderId="2" xfId="0" applyNumberFormat="1" applyFont="1" applyBorder="1" applyAlignment="1">
      <alignment horizontal="center" vertical="center" wrapText="1"/>
    </xf>
    <xf numFmtId="164" fontId="2273" fillId="0" borderId="2" xfId="0" applyNumberFormat="1" applyFont="1" applyBorder="1" applyAlignment="1">
      <alignment horizontal="center" vertical="center" wrapText="1"/>
    </xf>
    <xf numFmtId="165" fontId="2274" fillId="0" borderId="2" xfId="0" applyNumberFormat="1" applyFont="1" applyBorder="1" applyAlignment="1">
      <alignment horizontal="center" vertical="center" wrapText="1"/>
    </xf>
    <xf numFmtId="164" fontId="2275" fillId="0" borderId="2" xfId="0" applyNumberFormat="1" applyFont="1" applyBorder="1" applyAlignment="1">
      <alignment horizontal="center" vertical="center" wrapText="1"/>
    </xf>
    <xf numFmtId="0" fontId="2278" fillId="0" borderId="2" xfId="0" applyFont="1" applyBorder="1" applyAlignment="1">
      <alignment horizontal="center" vertical="center" wrapText="1"/>
    </xf>
    <xf numFmtId="0" fontId="2278" fillId="0" borderId="2" xfId="0" applyFont="1" applyBorder="1" applyAlignment="1">
      <alignment horizontal="left" vertical="center" wrapText="1"/>
    </xf>
    <xf numFmtId="4" fontId="2279" fillId="0" borderId="2" xfId="0" applyNumberFormat="1" applyFont="1" applyBorder="1" applyAlignment="1">
      <alignment horizontal="center" vertical="center" wrapText="1"/>
    </xf>
    <xf numFmtId="164" fontId="2280" fillId="0" borderId="2" xfId="0" applyNumberFormat="1" applyFont="1" applyBorder="1" applyAlignment="1">
      <alignment horizontal="center" vertical="center" wrapText="1"/>
    </xf>
    <xf numFmtId="165" fontId="2281" fillId="0" borderId="2" xfId="0" applyNumberFormat="1" applyFont="1" applyBorder="1" applyAlignment="1">
      <alignment horizontal="center" vertical="center" wrapText="1"/>
    </xf>
    <xf numFmtId="164" fontId="2282" fillId="0" borderId="2" xfId="0" applyNumberFormat="1" applyFont="1" applyBorder="1" applyAlignment="1">
      <alignment horizontal="center" vertical="center" wrapText="1"/>
    </xf>
    <xf numFmtId="0" fontId="2285" fillId="0" borderId="2" xfId="0" applyFont="1" applyBorder="1" applyAlignment="1">
      <alignment horizontal="center" vertical="center" wrapText="1"/>
    </xf>
    <xf numFmtId="0" fontId="2285" fillId="0" borderId="2" xfId="0" applyFont="1" applyBorder="1" applyAlignment="1">
      <alignment horizontal="left" vertical="center" wrapText="1"/>
    </xf>
    <xf numFmtId="4" fontId="2286" fillId="0" borderId="2" xfId="0" applyNumberFormat="1" applyFont="1" applyBorder="1" applyAlignment="1">
      <alignment horizontal="center" vertical="center" wrapText="1"/>
    </xf>
    <xf numFmtId="164" fontId="2287" fillId="0" borderId="2" xfId="0" applyNumberFormat="1" applyFont="1" applyBorder="1" applyAlignment="1">
      <alignment horizontal="center" vertical="center" wrapText="1"/>
    </xf>
    <xf numFmtId="165" fontId="2288" fillId="0" borderId="2" xfId="0" applyNumberFormat="1" applyFont="1" applyBorder="1" applyAlignment="1">
      <alignment horizontal="center" vertical="center" wrapText="1"/>
    </xf>
    <xf numFmtId="164" fontId="2289" fillId="0" borderId="2" xfId="0" applyNumberFormat="1" applyFont="1" applyBorder="1" applyAlignment="1">
      <alignment horizontal="center" vertical="center" wrapText="1"/>
    </xf>
    <xf numFmtId="0" fontId="2292" fillId="0" borderId="2" xfId="0" applyFont="1" applyBorder="1" applyAlignment="1">
      <alignment horizontal="center" vertical="center" wrapText="1"/>
    </xf>
    <xf numFmtId="0" fontId="2292" fillId="0" borderId="2" xfId="0" applyFont="1" applyBorder="1" applyAlignment="1">
      <alignment horizontal="left" vertical="center" wrapText="1"/>
    </xf>
    <xf numFmtId="4" fontId="2293" fillId="0" borderId="2" xfId="0" applyNumberFormat="1" applyFont="1" applyBorder="1" applyAlignment="1">
      <alignment horizontal="center" vertical="center" wrapText="1"/>
    </xf>
    <xf numFmtId="164" fontId="2294" fillId="0" borderId="2" xfId="0" applyNumberFormat="1" applyFont="1" applyBorder="1" applyAlignment="1">
      <alignment horizontal="center" vertical="center" wrapText="1"/>
    </xf>
    <xf numFmtId="165" fontId="2295" fillId="0" borderId="2" xfId="0" applyNumberFormat="1" applyFont="1" applyBorder="1" applyAlignment="1">
      <alignment horizontal="center" vertical="center" wrapText="1"/>
    </xf>
    <xf numFmtId="164" fontId="2296" fillId="0" borderId="2" xfId="0" applyNumberFormat="1" applyFont="1" applyBorder="1" applyAlignment="1">
      <alignment horizontal="center" vertical="center" wrapText="1"/>
    </xf>
    <xf numFmtId="0" fontId="2299" fillId="0" borderId="2" xfId="0" applyFont="1" applyBorder="1" applyAlignment="1">
      <alignment horizontal="center" vertical="center" wrapText="1"/>
    </xf>
    <xf numFmtId="0" fontId="2299" fillId="0" borderId="2" xfId="0" applyFont="1" applyBorder="1" applyAlignment="1">
      <alignment horizontal="left" vertical="center" wrapText="1"/>
    </xf>
    <xf numFmtId="4" fontId="2300" fillId="0" borderId="2" xfId="0" applyNumberFormat="1" applyFont="1" applyBorder="1" applyAlignment="1">
      <alignment horizontal="center" vertical="center" wrapText="1"/>
    </xf>
    <xf numFmtId="164" fontId="2301" fillId="0" borderId="2" xfId="0" applyNumberFormat="1" applyFont="1" applyBorder="1" applyAlignment="1">
      <alignment horizontal="center" vertical="center" wrapText="1"/>
    </xf>
    <xf numFmtId="165" fontId="2302" fillId="0" borderId="2" xfId="0" applyNumberFormat="1" applyFont="1" applyBorder="1" applyAlignment="1">
      <alignment horizontal="center" vertical="center" wrapText="1"/>
    </xf>
    <xf numFmtId="164" fontId="2303" fillId="0" borderId="2" xfId="0" applyNumberFormat="1" applyFont="1" applyBorder="1" applyAlignment="1">
      <alignment horizontal="center" vertical="center" wrapText="1"/>
    </xf>
    <xf numFmtId="0" fontId="2306" fillId="3" borderId="2" xfId="0" applyNumberFormat="1" applyFont="1" applyFill="1" applyBorder="1" applyAlignment="1">
      <alignment horizontal="center" vertical="center" wrapText="1"/>
    </xf>
    <xf numFmtId="0" fontId="2306" fillId="3" borderId="2" xfId="0" applyNumberFormat="1" applyFont="1" applyFill="1" applyBorder="1" applyAlignment="1">
      <alignment horizontal="left" vertical="center" wrapText="1"/>
    </xf>
    <xf numFmtId="0" fontId="2307" fillId="0" borderId="2" xfId="0" applyFont="1" applyBorder="1" applyAlignment="1">
      <alignment horizontal="center" vertical="center" wrapText="1"/>
    </xf>
    <xf numFmtId="0" fontId="2307" fillId="0" borderId="2" xfId="0" applyFont="1" applyBorder="1" applyAlignment="1">
      <alignment horizontal="left" vertical="center" wrapText="1"/>
    </xf>
    <xf numFmtId="4" fontId="2308" fillId="0" borderId="2" xfId="0" applyNumberFormat="1" applyFont="1" applyBorder="1" applyAlignment="1">
      <alignment horizontal="center" vertical="center" wrapText="1"/>
    </xf>
    <xf numFmtId="164" fontId="2309" fillId="0" borderId="2" xfId="0" applyNumberFormat="1" applyFont="1" applyBorder="1" applyAlignment="1">
      <alignment horizontal="center" vertical="center" wrapText="1"/>
    </xf>
    <xf numFmtId="165" fontId="2310" fillId="0" borderId="2" xfId="0" applyNumberFormat="1" applyFont="1" applyBorder="1" applyAlignment="1">
      <alignment horizontal="center" vertical="center" wrapText="1"/>
    </xf>
    <xf numFmtId="164" fontId="2311" fillId="0" borderId="2" xfId="0" applyNumberFormat="1" applyFont="1" applyBorder="1" applyAlignment="1">
      <alignment horizontal="center" vertical="center" wrapText="1"/>
    </xf>
    <xf numFmtId="0" fontId="2314" fillId="0" borderId="2" xfId="0" applyFont="1" applyBorder="1" applyAlignment="1">
      <alignment horizontal="center" vertical="center" wrapText="1"/>
    </xf>
    <xf numFmtId="0" fontId="2314" fillId="0" borderId="2" xfId="0" applyFont="1" applyBorder="1" applyAlignment="1">
      <alignment horizontal="left" vertical="center" wrapText="1"/>
    </xf>
    <xf numFmtId="4" fontId="2315" fillId="0" borderId="2" xfId="0" applyNumberFormat="1" applyFont="1" applyBorder="1" applyAlignment="1">
      <alignment horizontal="center" vertical="center" wrapText="1"/>
    </xf>
    <xf numFmtId="164" fontId="2316" fillId="0" borderId="2" xfId="0" applyNumberFormat="1" applyFont="1" applyBorder="1" applyAlignment="1">
      <alignment horizontal="center" vertical="center" wrapText="1"/>
    </xf>
    <xf numFmtId="165" fontId="2317" fillId="0" borderId="2" xfId="0" applyNumberFormat="1" applyFont="1" applyBorder="1" applyAlignment="1">
      <alignment horizontal="center" vertical="center" wrapText="1"/>
    </xf>
    <xf numFmtId="164" fontId="2318" fillId="0" borderId="2" xfId="0" applyNumberFormat="1" applyFont="1" applyBorder="1" applyAlignment="1">
      <alignment horizontal="center" vertical="center" wrapText="1"/>
    </xf>
    <xf numFmtId="0" fontId="2321" fillId="0" borderId="2" xfId="0" applyFont="1" applyBorder="1" applyAlignment="1">
      <alignment horizontal="center" vertical="center" wrapText="1"/>
    </xf>
    <xf numFmtId="0" fontId="2321" fillId="0" borderId="2" xfId="0" applyFont="1" applyBorder="1" applyAlignment="1">
      <alignment horizontal="left" vertical="center" wrapText="1"/>
    </xf>
    <xf numFmtId="4" fontId="2322" fillId="0" borderId="2" xfId="0" applyNumberFormat="1" applyFont="1" applyBorder="1" applyAlignment="1">
      <alignment horizontal="center" vertical="center" wrapText="1"/>
    </xf>
    <xf numFmtId="164" fontId="2323" fillId="0" borderId="2" xfId="0" applyNumberFormat="1" applyFont="1" applyBorder="1" applyAlignment="1">
      <alignment horizontal="center" vertical="center" wrapText="1"/>
    </xf>
    <xf numFmtId="165" fontId="2324" fillId="0" borderId="2" xfId="0" applyNumberFormat="1" applyFont="1" applyBorder="1" applyAlignment="1">
      <alignment horizontal="center" vertical="center" wrapText="1"/>
    </xf>
    <xf numFmtId="164" fontId="2325" fillId="0" borderId="2" xfId="0" applyNumberFormat="1" applyFont="1" applyBorder="1" applyAlignment="1">
      <alignment horizontal="center" vertical="center" wrapText="1"/>
    </xf>
    <xf numFmtId="0" fontId="2328" fillId="0" borderId="2" xfId="0" applyFont="1" applyBorder="1" applyAlignment="1">
      <alignment horizontal="center" vertical="center" wrapText="1"/>
    </xf>
    <xf numFmtId="0" fontId="2328" fillId="0" borderId="2" xfId="0" applyFont="1" applyBorder="1" applyAlignment="1">
      <alignment horizontal="left" vertical="center" wrapText="1"/>
    </xf>
    <xf numFmtId="4" fontId="2329" fillId="0" borderId="2" xfId="0" applyNumberFormat="1" applyFont="1" applyBorder="1" applyAlignment="1">
      <alignment horizontal="center" vertical="center" wrapText="1"/>
    </xf>
    <xf numFmtId="164" fontId="2330" fillId="0" borderId="2" xfId="0" applyNumberFormat="1" applyFont="1" applyBorder="1" applyAlignment="1">
      <alignment horizontal="center" vertical="center" wrapText="1"/>
    </xf>
    <xf numFmtId="165" fontId="2331" fillId="0" borderId="2" xfId="0" applyNumberFormat="1" applyFont="1" applyBorder="1" applyAlignment="1">
      <alignment horizontal="center" vertical="center" wrapText="1"/>
    </xf>
    <xf numFmtId="164" fontId="2332" fillId="0" borderId="2" xfId="0" applyNumberFormat="1" applyFont="1" applyBorder="1" applyAlignment="1">
      <alignment horizontal="center" vertical="center" wrapText="1"/>
    </xf>
    <xf numFmtId="0" fontId="2335" fillId="0" borderId="2" xfId="0" applyFont="1" applyBorder="1" applyAlignment="1">
      <alignment horizontal="center" vertical="center" wrapText="1"/>
    </xf>
    <xf numFmtId="0" fontId="2335" fillId="0" borderId="2" xfId="0" applyFont="1" applyBorder="1" applyAlignment="1">
      <alignment horizontal="left" vertical="center" wrapText="1"/>
    </xf>
    <xf numFmtId="4" fontId="2336" fillId="0" borderId="2" xfId="0" applyNumberFormat="1" applyFont="1" applyBorder="1" applyAlignment="1">
      <alignment horizontal="center" vertical="center" wrapText="1"/>
    </xf>
    <xf numFmtId="164" fontId="2337" fillId="0" borderId="2" xfId="0" applyNumberFormat="1" applyFont="1" applyBorder="1" applyAlignment="1">
      <alignment horizontal="center" vertical="center" wrapText="1"/>
    </xf>
    <xf numFmtId="165" fontId="2338" fillId="0" borderId="2" xfId="0" applyNumberFormat="1" applyFont="1" applyBorder="1" applyAlignment="1">
      <alignment horizontal="center" vertical="center" wrapText="1"/>
    </xf>
    <xf numFmtId="164" fontId="2339" fillId="0" borderId="2" xfId="0" applyNumberFormat="1" applyFont="1" applyBorder="1" applyAlignment="1">
      <alignment horizontal="center" vertical="center" wrapText="1"/>
    </xf>
    <xf numFmtId="0" fontId="2342" fillId="0" borderId="2" xfId="0" applyFont="1" applyBorder="1" applyAlignment="1">
      <alignment horizontal="center" vertical="center" wrapText="1"/>
    </xf>
    <xf numFmtId="0" fontId="2342" fillId="0" borderId="2" xfId="0" applyFont="1" applyBorder="1" applyAlignment="1">
      <alignment horizontal="left" vertical="center" wrapText="1"/>
    </xf>
    <xf numFmtId="4" fontId="2343" fillId="0" borderId="2" xfId="0" applyNumberFormat="1" applyFont="1" applyBorder="1" applyAlignment="1">
      <alignment horizontal="center" vertical="center" wrapText="1"/>
    </xf>
    <xf numFmtId="164" fontId="2344" fillId="0" borderId="2" xfId="0" applyNumberFormat="1" applyFont="1" applyBorder="1" applyAlignment="1">
      <alignment horizontal="center" vertical="center" wrapText="1"/>
    </xf>
    <xf numFmtId="165" fontId="2345" fillId="0" borderId="2" xfId="0" applyNumberFormat="1" applyFont="1" applyBorder="1" applyAlignment="1">
      <alignment horizontal="center" vertical="center" wrapText="1"/>
    </xf>
    <xf numFmtId="164" fontId="2346" fillId="0" borderId="2" xfId="0" applyNumberFormat="1" applyFont="1" applyBorder="1" applyAlignment="1">
      <alignment horizontal="center" vertical="center" wrapText="1"/>
    </xf>
    <xf numFmtId="0" fontId="2349" fillId="0" borderId="2" xfId="0" applyFont="1" applyBorder="1" applyAlignment="1">
      <alignment horizontal="center" vertical="center" wrapText="1"/>
    </xf>
    <xf numFmtId="0" fontId="2349" fillId="0" borderId="2" xfId="0" applyFont="1" applyBorder="1" applyAlignment="1">
      <alignment horizontal="left" vertical="center" wrapText="1"/>
    </xf>
    <xf numFmtId="4" fontId="2350" fillId="0" borderId="2" xfId="0" applyNumberFormat="1" applyFont="1" applyBorder="1" applyAlignment="1">
      <alignment horizontal="center" vertical="center" wrapText="1"/>
    </xf>
    <xf numFmtId="164" fontId="2351" fillId="0" borderId="2" xfId="0" applyNumberFormat="1" applyFont="1" applyBorder="1" applyAlignment="1">
      <alignment horizontal="center" vertical="center" wrapText="1"/>
    </xf>
    <xf numFmtId="165" fontId="2352" fillId="0" borderId="2" xfId="0" applyNumberFormat="1" applyFont="1" applyBorder="1" applyAlignment="1">
      <alignment horizontal="center" vertical="center" wrapText="1"/>
    </xf>
    <xf numFmtId="164" fontId="2353" fillId="0" borderId="2" xfId="0" applyNumberFormat="1" applyFont="1" applyBorder="1" applyAlignment="1">
      <alignment horizontal="center" vertical="center" wrapText="1"/>
    </xf>
    <xf numFmtId="0" fontId="2356" fillId="0" borderId="2" xfId="0" applyFont="1" applyBorder="1" applyAlignment="1">
      <alignment horizontal="center" vertical="center" wrapText="1"/>
    </xf>
    <xf numFmtId="0" fontId="2356" fillId="0" borderId="2" xfId="0" applyFont="1" applyBorder="1" applyAlignment="1">
      <alignment horizontal="left" vertical="center" wrapText="1"/>
    </xf>
    <xf numFmtId="4" fontId="2357" fillId="0" borderId="2" xfId="0" applyNumberFormat="1" applyFont="1" applyBorder="1" applyAlignment="1">
      <alignment horizontal="center" vertical="center" wrapText="1"/>
    </xf>
    <xf numFmtId="164" fontId="2358" fillId="0" borderId="2" xfId="0" applyNumberFormat="1" applyFont="1" applyBorder="1" applyAlignment="1">
      <alignment horizontal="center" vertical="center" wrapText="1"/>
    </xf>
    <xf numFmtId="165" fontId="2359" fillId="0" borderId="2" xfId="0" applyNumberFormat="1" applyFont="1" applyBorder="1" applyAlignment="1">
      <alignment horizontal="center" vertical="center" wrapText="1"/>
    </xf>
    <xf numFmtId="164" fontId="2360" fillId="0" borderId="2" xfId="0" applyNumberFormat="1" applyFont="1" applyBorder="1" applyAlignment="1">
      <alignment horizontal="center" vertical="center" wrapText="1"/>
    </xf>
    <xf numFmtId="0" fontId="2363" fillId="0" borderId="2" xfId="0" applyFont="1" applyBorder="1" applyAlignment="1">
      <alignment horizontal="center" vertical="center" wrapText="1"/>
    </xf>
    <xf numFmtId="0" fontId="2363" fillId="0" borderId="2" xfId="0" applyFont="1" applyBorder="1" applyAlignment="1">
      <alignment horizontal="left" vertical="center" wrapText="1"/>
    </xf>
    <xf numFmtId="4" fontId="2364" fillId="0" borderId="2" xfId="0" applyNumberFormat="1" applyFont="1" applyBorder="1" applyAlignment="1">
      <alignment horizontal="center" vertical="center" wrapText="1"/>
    </xf>
    <xf numFmtId="164" fontId="2365" fillId="0" borderId="2" xfId="0" applyNumberFormat="1" applyFont="1" applyBorder="1" applyAlignment="1">
      <alignment horizontal="center" vertical="center" wrapText="1"/>
    </xf>
    <xf numFmtId="165" fontId="2366" fillId="0" borderId="2" xfId="0" applyNumberFormat="1" applyFont="1" applyBorder="1" applyAlignment="1">
      <alignment horizontal="center" vertical="center" wrapText="1"/>
    </xf>
    <xf numFmtId="164" fontId="2367" fillId="0" borderId="2" xfId="0" applyNumberFormat="1" applyFont="1" applyBorder="1" applyAlignment="1">
      <alignment horizontal="center" vertical="center" wrapText="1"/>
    </xf>
    <xf numFmtId="0" fontId="2370" fillId="0" borderId="2" xfId="0" applyFont="1" applyBorder="1" applyAlignment="1">
      <alignment horizontal="center" vertical="center" wrapText="1"/>
    </xf>
    <xf numFmtId="0" fontId="2370" fillId="0" borderId="2" xfId="0" applyFont="1" applyBorder="1" applyAlignment="1">
      <alignment horizontal="left" vertical="center" wrapText="1"/>
    </xf>
    <xf numFmtId="4" fontId="2371" fillId="0" borderId="2" xfId="0" applyNumberFormat="1" applyFont="1" applyBorder="1" applyAlignment="1">
      <alignment horizontal="center" vertical="center" wrapText="1"/>
    </xf>
    <xf numFmtId="164" fontId="2372" fillId="0" borderId="2" xfId="0" applyNumberFormat="1" applyFont="1" applyBorder="1" applyAlignment="1">
      <alignment horizontal="center" vertical="center" wrapText="1"/>
    </xf>
    <xf numFmtId="165" fontId="2373" fillId="0" borderId="2" xfId="0" applyNumberFormat="1" applyFont="1" applyBorder="1" applyAlignment="1">
      <alignment horizontal="center" vertical="center" wrapText="1"/>
    </xf>
    <xf numFmtId="164" fontId="2374" fillId="0" borderId="2" xfId="0" applyNumberFormat="1" applyFont="1" applyBorder="1" applyAlignment="1">
      <alignment horizontal="center" vertical="center" wrapText="1"/>
    </xf>
    <xf numFmtId="0" fontId="2377" fillId="0" borderId="2" xfId="0" applyFont="1" applyBorder="1" applyAlignment="1">
      <alignment horizontal="center" vertical="center" wrapText="1"/>
    </xf>
    <xf numFmtId="0" fontId="2377" fillId="0" borderId="2" xfId="0" applyFont="1" applyBorder="1" applyAlignment="1">
      <alignment horizontal="left" vertical="center" wrapText="1"/>
    </xf>
    <xf numFmtId="4" fontId="2378" fillId="0" borderId="2" xfId="0" applyNumberFormat="1" applyFont="1" applyBorder="1" applyAlignment="1">
      <alignment horizontal="center" vertical="center" wrapText="1"/>
    </xf>
    <xf numFmtId="164" fontId="2379" fillId="0" borderId="2" xfId="0" applyNumberFormat="1" applyFont="1" applyBorder="1" applyAlignment="1">
      <alignment horizontal="center" vertical="center" wrapText="1"/>
    </xf>
    <xf numFmtId="165" fontId="2380" fillId="0" borderId="2" xfId="0" applyNumberFormat="1" applyFont="1" applyBorder="1" applyAlignment="1">
      <alignment horizontal="center" vertical="center" wrapText="1"/>
    </xf>
    <xf numFmtId="164" fontId="2381" fillId="0" borderId="2" xfId="0" applyNumberFormat="1" applyFont="1" applyBorder="1" applyAlignment="1">
      <alignment horizontal="center" vertical="center" wrapText="1"/>
    </xf>
    <xf numFmtId="0" fontId="2384" fillId="0" borderId="2" xfId="0" applyFont="1" applyBorder="1" applyAlignment="1">
      <alignment horizontal="center" vertical="center" wrapText="1"/>
    </xf>
    <xf numFmtId="0" fontId="2384" fillId="0" borderId="2" xfId="0" applyFont="1" applyBorder="1" applyAlignment="1">
      <alignment horizontal="left" vertical="center" wrapText="1"/>
    </xf>
    <xf numFmtId="4" fontId="2385" fillId="0" borderId="2" xfId="0" applyNumberFormat="1" applyFont="1" applyBorder="1" applyAlignment="1">
      <alignment horizontal="center" vertical="center" wrapText="1"/>
    </xf>
    <xf numFmtId="164" fontId="2386" fillId="0" borderId="2" xfId="0" applyNumberFormat="1" applyFont="1" applyBorder="1" applyAlignment="1">
      <alignment horizontal="center" vertical="center" wrapText="1"/>
    </xf>
    <xf numFmtId="165" fontId="2387" fillId="0" borderId="2" xfId="0" applyNumberFormat="1" applyFont="1" applyBorder="1" applyAlignment="1">
      <alignment horizontal="center" vertical="center" wrapText="1"/>
    </xf>
    <xf numFmtId="164" fontId="2388" fillId="0" borderId="2" xfId="0" applyNumberFormat="1" applyFont="1" applyBorder="1" applyAlignment="1">
      <alignment horizontal="center" vertical="center" wrapText="1"/>
    </xf>
    <xf numFmtId="0" fontId="2391" fillId="0" borderId="2" xfId="0" applyFont="1" applyBorder="1" applyAlignment="1">
      <alignment horizontal="center" vertical="center" wrapText="1"/>
    </xf>
    <xf numFmtId="0" fontId="2391" fillId="0" borderId="2" xfId="0" applyFont="1" applyBorder="1" applyAlignment="1">
      <alignment horizontal="left" vertical="center" wrapText="1"/>
    </xf>
    <xf numFmtId="4" fontId="2392" fillId="0" borderId="2" xfId="0" applyNumberFormat="1" applyFont="1" applyBorder="1" applyAlignment="1">
      <alignment horizontal="center" vertical="center" wrapText="1"/>
    </xf>
    <xf numFmtId="164" fontId="2393" fillId="0" borderId="2" xfId="0" applyNumberFormat="1" applyFont="1" applyBorder="1" applyAlignment="1">
      <alignment horizontal="center" vertical="center" wrapText="1"/>
    </xf>
    <xf numFmtId="165" fontId="2394" fillId="0" borderId="2" xfId="0" applyNumberFormat="1" applyFont="1" applyBorder="1" applyAlignment="1">
      <alignment horizontal="center" vertical="center" wrapText="1"/>
    </xf>
    <xf numFmtId="164" fontId="2395" fillId="0" borderId="2" xfId="0" applyNumberFormat="1" applyFont="1" applyBorder="1" applyAlignment="1">
      <alignment horizontal="center" vertical="center" wrapText="1"/>
    </xf>
    <xf numFmtId="0" fontId="2398" fillId="0" borderId="2" xfId="0" applyFont="1" applyBorder="1" applyAlignment="1">
      <alignment horizontal="center" vertical="center" wrapText="1"/>
    </xf>
    <xf numFmtId="0" fontId="2398" fillId="0" borderId="2" xfId="0" applyFont="1" applyBorder="1" applyAlignment="1">
      <alignment horizontal="left" vertical="center" wrapText="1"/>
    </xf>
    <xf numFmtId="4" fontId="2399" fillId="0" borderId="2" xfId="0" applyNumberFormat="1" applyFont="1" applyBorder="1" applyAlignment="1">
      <alignment horizontal="center" vertical="center" wrapText="1"/>
    </xf>
    <xf numFmtId="164" fontId="2400" fillId="0" borderId="2" xfId="0" applyNumberFormat="1" applyFont="1" applyBorder="1" applyAlignment="1">
      <alignment horizontal="center" vertical="center" wrapText="1"/>
    </xf>
    <xf numFmtId="165" fontId="2401" fillId="0" borderId="2" xfId="0" applyNumberFormat="1" applyFont="1" applyBorder="1" applyAlignment="1">
      <alignment horizontal="center" vertical="center" wrapText="1"/>
    </xf>
    <xf numFmtId="164" fontId="2402" fillId="0" borderId="2" xfId="0" applyNumberFormat="1" applyFont="1" applyBorder="1" applyAlignment="1">
      <alignment horizontal="center" vertical="center" wrapText="1"/>
    </xf>
    <xf numFmtId="0" fontId="2405" fillId="0" borderId="2" xfId="0" applyFont="1" applyBorder="1" applyAlignment="1">
      <alignment horizontal="center" vertical="center" wrapText="1"/>
    </xf>
    <xf numFmtId="0" fontId="2405" fillId="0" borderId="2" xfId="0" applyFont="1" applyBorder="1" applyAlignment="1">
      <alignment horizontal="left" vertical="center" wrapText="1"/>
    </xf>
    <xf numFmtId="4" fontId="2406" fillId="0" borderId="2" xfId="0" applyNumberFormat="1" applyFont="1" applyBorder="1" applyAlignment="1">
      <alignment horizontal="center" vertical="center" wrapText="1"/>
    </xf>
    <xf numFmtId="164" fontId="2407" fillId="0" borderId="2" xfId="0" applyNumberFormat="1" applyFont="1" applyBorder="1" applyAlignment="1">
      <alignment horizontal="center" vertical="center" wrapText="1"/>
    </xf>
    <xf numFmtId="165" fontId="2408" fillId="0" borderId="2" xfId="0" applyNumberFormat="1" applyFont="1" applyBorder="1" applyAlignment="1">
      <alignment horizontal="center" vertical="center" wrapText="1"/>
    </xf>
    <xf numFmtId="164" fontId="2409" fillId="0" borderId="2" xfId="0" applyNumberFormat="1" applyFont="1" applyBorder="1" applyAlignment="1">
      <alignment horizontal="center" vertical="center" wrapText="1"/>
    </xf>
    <xf numFmtId="0" fontId="2412" fillId="0" borderId="2" xfId="0" applyFont="1" applyBorder="1" applyAlignment="1">
      <alignment horizontal="center" vertical="center" wrapText="1"/>
    </xf>
    <xf numFmtId="0" fontId="2412" fillId="0" borderId="2" xfId="0" applyFont="1" applyBorder="1" applyAlignment="1">
      <alignment horizontal="left" vertical="center" wrapText="1"/>
    </xf>
    <xf numFmtId="4" fontId="2413" fillId="0" borderId="2" xfId="0" applyNumberFormat="1" applyFont="1" applyBorder="1" applyAlignment="1">
      <alignment horizontal="center" vertical="center" wrapText="1"/>
    </xf>
    <xf numFmtId="164" fontId="2414" fillId="0" borderId="2" xfId="0" applyNumberFormat="1" applyFont="1" applyBorder="1" applyAlignment="1">
      <alignment horizontal="center" vertical="center" wrapText="1"/>
    </xf>
    <xf numFmtId="165" fontId="2415" fillId="0" borderId="2" xfId="0" applyNumberFormat="1" applyFont="1" applyBorder="1" applyAlignment="1">
      <alignment horizontal="center" vertical="center" wrapText="1"/>
    </xf>
    <xf numFmtId="164" fontId="2416" fillId="0" borderId="2" xfId="0" applyNumberFormat="1" applyFont="1" applyBorder="1" applyAlignment="1">
      <alignment horizontal="center" vertical="center" wrapText="1"/>
    </xf>
    <xf numFmtId="0" fontId="2419" fillId="0" borderId="2" xfId="0" applyFont="1" applyBorder="1" applyAlignment="1">
      <alignment horizontal="center" vertical="center" wrapText="1"/>
    </xf>
    <xf numFmtId="0" fontId="2419" fillId="0" borderId="2" xfId="0" applyFont="1" applyBorder="1" applyAlignment="1">
      <alignment horizontal="left" vertical="center" wrapText="1"/>
    </xf>
    <xf numFmtId="4" fontId="2420" fillId="0" borderId="2" xfId="0" applyNumberFormat="1" applyFont="1" applyBorder="1" applyAlignment="1">
      <alignment horizontal="center" vertical="center" wrapText="1"/>
    </xf>
    <xf numFmtId="164" fontId="2421" fillId="0" borderId="2" xfId="0" applyNumberFormat="1" applyFont="1" applyBorder="1" applyAlignment="1">
      <alignment horizontal="center" vertical="center" wrapText="1"/>
    </xf>
    <xf numFmtId="165" fontId="2422" fillId="0" borderId="2" xfId="0" applyNumberFormat="1" applyFont="1" applyBorder="1" applyAlignment="1">
      <alignment horizontal="center" vertical="center" wrapText="1"/>
    </xf>
    <xf numFmtId="164" fontId="2423" fillId="0" borderId="2" xfId="0" applyNumberFormat="1" applyFont="1" applyBorder="1" applyAlignment="1">
      <alignment horizontal="center" vertical="center" wrapText="1"/>
    </xf>
    <xf numFmtId="0" fontId="2426" fillId="0" borderId="2" xfId="0" applyFont="1" applyBorder="1" applyAlignment="1">
      <alignment horizontal="center" vertical="center" wrapText="1"/>
    </xf>
    <xf numFmtId="0" fontId="2426" fillId="0" borderId="2" xfId="0" applyFont="1" applyBorder="1" applyAlignment="1">
      <alignment horizontal="left" vertical="center" wrapText="1"/>
    </xf>
    <xf numFmtId="4" fontId="2427" fillId="0" borderId="2" xfId="0" applyNumberFormat="1" applyFont="1" applyBorder="1" applyAlignment="1">
      <alignment horizontal="center" vertical="center" wrapText="1"/>
    </xf>
    <xf numFmtId="164" fontId="2428" fillId="0" borderId="2" xfId="0" applyNumberFormat="1" applyFont="1" applyBorder="1" applyAlignment="1">
      <alignment horizontal="center" vertical="center" wrapText="1"/>
    </xf>
    <xf numFmtId="165" fontId="2429" fillId="0" borderId="2" xfId="0" applyNumberFormat="1" applyFont="1" applyBorder="1" applyAlignment="1">
      <alignment horizontal="center" vertical="center" wrapText="1"/>
    </xf>
    <xf numFmtId="164" fontId="2430" fillId="0" borderId="2" xfId="0" applyNumberFormat="1" applyFont="1" applyBorder="1" applyAlignment="1">
      <alignment horizontal="center" vertical="center" wrapText="1"/>
    </xf>
    <xf numFmtId="0" fontId="2433" fillId="0" borderId="2" xfId="0" applyFont="1" applyBorder="1" applyAlignment="1">
      <alignment horizontal="center" vertical="center" wrapText="1"/>
    </xf>
    <xf numFmtId="0" fontId="2433" fillId="0" borderId="2" xfId="0" applyFont="1" applyBorder="1" applyAlignment="1">
      <alignment horizontal="left" vertical="center" wrapText="1"/>
    </xf>
    <xf numFmtId="4" fontId="2434" fillId="0" borderId="2" xfId="0" applyNumberFormat="1" applyFont="1" applyBorder="1" applyAlignment="1">
      <alignment horizontal="center" vertical="center" wrapText="1"/>
    </xf>
    <xf numFmtId="164" fontId="2435" fillId="0" borderId="2" xfId="0" applyNumberFormat="1" applyFont="1" applyBorder="1" applyAlignment="1">
      <alignment horizontal="center" vertical="center" wrapText="1"/>
    </xf>
    <xf numFmtId="165" fontId="2436" fillId="0" borderId="2" xfId="0" applyNumberFormat="1" applyFont="1" applyBorder="1" applyAlignment="1">
      <alignment horizontal="center" vertical="center" wrapText="1"/>
    </xf>
    <xf numFmtId="164" fontId="2437" fillId="0" borderId="2" xfId="0" applyNumberFormat="1" applyFont="1" applyBorder="1" applyAlignment="1">
      <alignment horizontal="center" vertical="center" wrapText="1"/>
    </xf>
    <xf numFmtId="0" fontId="2440" fillId="0" borderId="2" xfId="0" applyFont="1" applyBorder="1" applyAlignment="1">
      <alignment horizontal="center" vertical="center" wrapText="1"/>
    </xf>
    <xf numFmtId="0" fontId="2440" fillId="0" borderId="2" xfId="0" applyFont="1" applyBorder="1" applyAlignment="1">
      <alignment horizontal="left" vertical="center" wrapText="1"/>
    </xf>
    <xf numFmtId="4" fontId="2441" fillId="0" borderId="2" xfId="0" applyNumberFormat="1" applyFont="1" applyBorder="1" applyAlignment="1">
      <alignment horizontal="center" vertical="center" wrapText="1"/>
    </xf>
    <xf numFmtId="164" fontId="2442" fillId="0" borderId="2" xfId="0" applyNumberFormat="1" applyFont="1" applyBorder="1" applyAlignment="1">
      <alignment horizontal="center" vertical="center" wrapText="1"/>
    </xf>
    <xf numFmtId="165" fontId="2443" fillId="0" borderId="2" xfId="0" applyNumberFormat="1" applyFont="1" applyBorder="1" applyAlignment="1">
      <alignment horizontal="center" vertical="center" wrapText="1"/>
    </xf>
    <xf numFmtId="164" fontId="2444" fillId="0" borderId="2" xfId="0" applyNumberFormat="1" applyFont="1" applyBorder="1" applyAlignment="1">
      <alignment horizontal="center" vertical="center" wrapText="1"/>
    </xf>
    <xf numFmtId="0" fontId="2447" fillId="0" borderId="2" xfId="0" applyFont="1" applyBorder="1" applyAlignment="1">
      <alignment horizontal="center" vertical="center" wrapText="1"/>
    </xf>
    <xf numFmtId="0" fontId="2447" fillId="0" borderId="2" xfId="0" applyFont="1" applyBorder="1" applyAlignment="1">
      <alignment horizontal="left" vertical="center" wrapText="1"/>
    </xf>
    <xf numFmtId="4" fontId="2448" fillId="0" borderId="2" xfId="0" applyNumberFormat="1" applyFont="1" applyBorder="1" applyAlignment="1">
      <alignment horizontal="center" vertical="center" wrapText="1"/>
    </xf>
    <xf numFmtId="164" fontId="2449" fillId="0" borderId="2" xfId="0" applyNumberFormat="1" applyFont="1" applyBorder="1" applyAlignment="1">
      <alignment horizontal="center" vertical="center" wrapText="1"/>
    </xf>
    <xf numFmtId="165" fontId="2450" fillId="0" borderId="2" xfId="0" applyNumberFormat="1" applyFont="1" applyBorder="1" applyAlignment="1">
      <alignment horizontal="center" vertical="center" wrapText="1"/>
    </xf>
    <xf numFmtId="164" fontId="2451" fillId="0" borderId="2" xfId="0" applyNumberFormat="1" applyFont="1" applyBorder="1" applyAlignment="1">
      <alignment horizontal="center" vertical="center" wrapText="1"/>
    </xf>
    <xf numFmtId="0" fontId="2454" fillId="0" borderId="2" xfId="0" applyFont="1" applyBorder="1" applyAlignment="1">
      <alignment horizontal="center" vertical="center" wrapText="1"/>
    </xf>
    <xf numFmtId="0" fontId="2454" fillId="0" borderId="2" xfId="0" applyFont="1" applyBorder="1" applyAlignment="1">
      <alignment horizontal="left" vertical="center" wrapText="1"/>
    </xf>
    <xf numFmtId="4" fontId="2455" fillId="0" borderId="2" xfId="0" applyNumberFormat="1" applyFont="1" applyBorder="1" applyAlignment="1">
      <alignment horizontal="center" vertical="center" wrapText="1"/>
    </xf>
    <xf numFmtId="164" fontId="2456" fillId="0" borderId="2" xfId="0" applyNumberFormat="1" applyFont="1" applyBorder="1" applyAlignment="1">
      <alignment horizontal="center" vertical="center" wrapText="1"/>
    </xf>
    <xf numFmtId="165" fontId="2457" fillId="0" borderId="2" xfId="0" applyNumberFormat="1" applyFont="1" applyBorder="1" applyAlignment="1">
      <alignment horizontal="center" vertical="center" wrapText="1"/>
    </xf>
    <xf numFmtId="164" fontId="2458" fillId="0" borderId="2" xfId="0" applyNumberFormat="1" applyFont="1" applyBorder="1" applyAlignment="1">
      <alignment horizontal="center" vertical="center" wrapText="1"/>
    </xf>
    <xf numFmtId="0" fontId="2461" fillId="0" borderId="2" xfId="0" applyFont="1" applyBorder="1" applyAlignment="1">
      <alignment horizontal="center" vertical="center" wrapText="1"/>
    </xf>
    <xf numFmtId="0" fontId="2461" fillId="0" borderId="2" xfId="0" applyFont="1" applyBorder="1" applyAlignment="1">
      <alignment horizontal="left" vertical="center" wrapText="1"/>
    </xf>
    <xf numFmtId="4" fontId="2462" fillId="0" borderId="2" xfId="0" applyNumberFormat="1" applyFont="1" applyBorder="1" applyAlignment="1">
      <alignment horizontal="center" vertical="center" wrapText="1"/>
    </xf>
    <xf numFmtId="164" fontId="2463" fillId="0" borderId="2" xfId="0" applyNumberFormat="1" applyFont="1" applyBorder="1" applyAlignment="1">
      <alignment horizontal="center" vertical="center" wrapText="1"/>
    </xf>
    <xf numFmtId="165" fontId="2464" fillId="0" borderId="2" xfId="0" applyNumberFormat="1" applyFont="1" applyBorder="1" applyAlignment="1">
      <alignment horizontal="center" vertical="center" wrapText="1"/>
    </xf>
    <xf numFmtId="164" fontId="2465" fillId="0" borderId="2" xfId="0" applyNumberFormat="1" applyFont="1" applyBorder="1" applyAlignment="1">
      <alignment horizontal="center" vertical="center" wrapText="1"/>
    </xf>
    <xf numFmtId="0" fontId="2468" fillId="0" borderId="2" xfId="0" applyFont="1" applyBorder="1" applyAlignment="1">
      <alignment horizontal="center" vertical="center" wrapText="1"/>
    </xf>
    <xf numFmtId="0" fontId="2468" fillId="0" borderId="2" xfId="0" applyFont="1" applyBorder="1" applyAlignment="1">
      <alignment horizontal="left" vertical="center" wrapText="1"/>
    </xf>
    <xf numFmtId="4" fontId="2469" fillId="0" borderId="2" xfId="0" applyNumberFormat="1" applyFont="1" applyBorder="1" applyAlignment="1">
      <alignment horizontal="center" vertical="center" wrapText="1"/>
    </xf>
    <xf numFmtId="164" fontId="2470" fillId="0" borderId="2" xfId="0" applyNumberFormat="1" applyFont="1" applyBorder="1" applyAlignment="1">
      <alignment horizontal="center" vertical="center" wrapText="1"/>
    </xf>
    <xf numFmtId="165" fontId="2471" fillId="0" borderId="2" xfId="0" applyNumberFormat="1" applyFont="1" applyBorder="1" applyAlignment="1">
      <alignment horizontal="center" vertical="center" wrapText="1"/>
    </xf>
    <xf numFmtId="164" fontId="2472" fillId="0" borderId="2" xfId="0" applyNumberFormat="1" applyFont="1" applyBorder="1" applyAlignment="1">
      <alignment horizontal="center" vertical="center" wrapText="1"/>
    </xf>
    <xf numFmtId="0" fontId="2475" fillId="0" borderId="2" xfId="0" applyFont="1" applyBorder="1" applyAlignment="1">
      <alignment horizontal="center" vertical="center" wrapText="1"/>
    </xf>
    <xf numFmtId="0" fontId="2475" fillId="0" borderId="2" xfId="0" applyFont="1" applyBorder="1" applyAlignment="1">
      <alignment horizontal="left" vertical="center" wrapText="1"/>
    </xf>
    <xf numFmtId="4" fontId="2476" fillId="0" borderId="2" xfId="0" applyNumberFormat="1" applyFont="1" applyBorder="1" applyAlignment="1">
      <alignment horizontal="center" vertical="center" wrapText="1"/>
    </xf>
    <xf numFmtId="164" fontId="2477" fillId="0" borderId="2" xfId="0" applyNumberFormat="1" applyFont="1" applyBorder="1" applyAlignment="1">
      <alignment horizontal="center" vertical="center" wrapText="1"/>
    </xf>
    <xf numFmtId="165" fontId="2478" fillId="0" borderId="2" xfId="0" applyNumberFormat="1" applyFont="1" applyBorder="1" applyAlignment="1">
      <alignment horizontal="center" vertical="center" wrapText="1"/>
    </xf>
    <xf numFmtId="164" fontId="2479" fillId="0" borderId="2" xfId="0" applyNumberFormat="1" applyFont="1" applyBorder="1" applyAlignment="1">
      <alignment horizontal="center" vertical="center" wrapText="1"/>
    </xf>
    <xf numFmtId="0" fontId="2482" fillId="0" borderId="2" xfId="0" applyFont="1" applyBorder="1" applyAlignment="1">
      <alignment horizontal="center" vertical="center" wrapText="1"/>
    </xf>
    <xf numFmtId="0" fontId="2482" fillId="0" borderId="2" xfId="0" applyFont="1" applyBorder="1" applyAlignment="1">
      <alignment horizontal="left" vertical="center" wrapText="1"/>
    </xf>
    <xf numFmtId="4" fontId="2483" fillId="0" borderId="2" xfId="0" applyNumberFormat="1" applyFont="1" applyBorder="1" applyAlignment="1">
      <alignment horizontal="center" vertical="center" wrapText="1"/>
    </xf>
    <xf numFmtId="164" fontId="2484" fillId="0" borderId="2" xfId="0" applyNumberFormat="1" applyFont="1" applyBorder="1" applyAlignment="1">
      <alignment horizontal="center" vertical="center" wrapText="1"/>
    </xf>
    <xf numFmtId="165" fontId="2485" fillId="0" borderId="2" xfId="0" applyNumberFormat="1" applyFont="1" applyBorder="1" applyAlignment="1">
      <alignment horizontal="center" vertical="center" wrapText="1"/>
    </xf>
    <xf numFmtId="164" fontId="2486" fillId="0" borderId="2" xfId="0" applyNumberFormat="1" applyFont="1" applyBorder="1" applyAlignment="1">
      <alignment horizontal="center" vertical="center" wrapText="1"/>
    </xf>
    <xf numFmtId="0" fontId="2489" fillId="0" borderId="2" xfId="0" applyFont="1" applyBorder="1" applyAlignment="1">
      <alignment horizontal="center" vertical="center" wrapText="1"/>
    </xf>
    <xf numFmtId="0" fontId="2489" fillId="0" borderId="2" xfId="0" applyFont="1" applyBorder="1" applyAlignment="1">
      <alignment horizontal="left" vertical="center" wrapText="1"/>
    </xf>
    <xf numFmtId="4" fontId="2490" fillId="0" borderId="2" xfId="0" applyNumberFormat="1" applyFont="1" applyBorder="1" applyAlignment="1">
      <alignment horizontal="center" vertical="center" wrapText="1"/>
    </xf>
    <xf numFmtId="164" fontId="2491" fillId="0" borderId="2" xfId="0" applyNumberFormat="1" applyFont="1" applyBorder="1" applyAlignment="1">
      <alignment horizontal="center" vertical="center" wrapText="1"/>
    </xf>
    <xf numFmtId="165" fontId="2492" fillId="0" borderId="2" xfId="0" applyNumberFormat="1" applyFont="1" applyBorder="1" applyAlignment="1">
      <alignment horizontal="center" vertical="center" wrapText="1"/>
    </xf>
    <xf numFmtId="164" fontId="2493" fillId="0" borderId="2" xfId="0" applyNumberFormat="1" applyFont="1" applyBorder="1" applyAlignment="1">
      <alignment horizontal="center" vertical="center" wrapText="1"/>
    </xf>
    <xf numFmtId="0" fontId="2496" fillId="0" borderId="2" xfId="0" applyFont="1" applyBorder="1" applyAlignment="1">
      <alignment horizontal="center" vertical="center" wrapText="1"/>
    </xf>
    <xf numFmtId="0" fontId="2496" fillId="0" borderId="2" xfId="0" applyFont="1" applyBorder="1" applyAlignment="1">
      <alignment horizontal="left" vertical="center" wrapText="1"/>
    </xf>
    <xf numFmtId="4" fontId="2497" fillId="0" borderId="2" xfId="0" applyNumberFormat="1" applyFont="1" applyBorder="1" applyAlignment="1">
      <alignment horizontal="center" vertical="center" wrapText="1"/>
    </xf>
    <xf numFmtId="164" fontId="2498" fillId="0" borderId="2" xfId="0" applyNumberFormat="1" applyFont="1" applyBorder="1" applyAlignment="1">
      <alignment horizontal="center" vertical="center" wrapText="1"/>
    </xf>
    <xf numFmtId="165" fontId="2499" fillId="0" borderId="2" xfId="0" applyNumberFormat="1" applyFont="1" applyBorder="1" applyAlignment="1">
      <alignment horizontal="center" vertical="center" wrapText="1"/>
    </xf>
    <xf numFmtId="164" fontId="2500" fillId="0" borderId="2" xfId="0" applyNumberFormat="1" applyFont="1" applyBorder="1" applyAlignment="1">
      <alignment horizontal="center" vertical="center" wrapText="1"/>
    </xf>
    <xf numFmtId="0" fontId="2503" fillId="0" borderId="2" xfId="0" applyFont="1" applyBorder="1" applyAlignment="1">
      <alignment horizontal="center" vertical="center" wrapText="1"/>
    </xf>
    <xf numFmtId="0" fontId="2503" fillId="0" borderId="2" xfId="0" applyFont="1" applyBorder="1" applyAlignment="1">
      <alignment horizontal="left" vertical="center" wrapText="1"/>
    </xf>
    <xf numFmtId="4" fontId="2504" fillId="0" borderId="2" xfId="0" applyNumberFormat="1" applyFont="1" applyBorder="1" applyAlignment="1">
      <alignment horizontal="center" vertical="center" wrapText="1"/>
    </xf>
    <xf numFmtId="164" fontId="2505" fillId="0" borderId="2" xfId="0" applyNumberFormat="1" applyFont="1" applyBorder="1" applyAlignment="1">
      <alignment horizontal="center" vertical="center" wrapText="1"/>
    </xf>
    <xf numFmtId="165" fontId="2506" fillId="0" borderId="2" xfId="0" applyNumberFormat="1" applyFont="1" applyBorder="1" applyAlignment="1">
      <alignment horizontal="center" vertical="center" wrapText="1"/>
    </xf>
    <xf numFmtId="164" fontId="2507" fillId="0" borderId="2" xfId="0" applyNumberFormat="1" applyFont="1" applyBorder="1" applyAlignment="1">
      <alignment horizontal="center" vertical="center" wrapText="1"/>
    </xf>
    <xf numFmtId="0" fontId="2510" fillId="0" borderId="2" xfId="0" applyFont="1" applyBorder="1" applyAlignment="1">
      <alignment horizontal="center" vertical="center" wrapText="1"/>
    </xf>
    <xf numFmtId="0" fontId="2510" fillId="0" borderId="2" xfId="0" applyFont="1" applyBorder="1" applyAlignment="1">
      <alignment horizontal="left" vertical="center" wrapText="1"/>
    </xf>
    <xf numFmtId="4" fontId="2511" fillId="0" borderId="2" xfId="0" applyNumberFormat="1" applyFont="1" applyBorder="1" applyAlignment="1">
      <alignment horizontal="center" vertical="center" wrapText="1"/>
    </xf>
    <xf numFmtId="164" fontId="2512" fillId="0" borderId="2" xfId="0" applyNumberFormat="1" applyFont="1" applyBorder="1" applyAlignment="1">
      <alignment horizontal="center" vertical="center" wrapText="1"/>
    </xf>
    <xf numFmtId="165" fontId="2513" fillId="0" borderId="2" xfId="0" applyNumberFormat="1" applyFont="1" applyBorder="1" applyAlignment="1">
      <alignment horizontal="center" vertical="center" wrapText="1"/>
    </xf>
    <xf numFmtId="164" fontId="2514" fillId="0" borderId="2" xfId="0" applyNumberFormat="1" applyFont="1" applyBorder="1" applyAlignment="1">
      <alignment horizontal="center" vertical="center" wrapText="1"/>
    </xf>
    <xf numFmtId="0" fontId="2517" fillId="0" borderId="2" xfId="0" applyFont="1" applyBorder="1" applyAlignment="1">
      <alignment horizontal="center" vertical="center" wrapText="1"/>
    </xf>
    <xf numFmtId="0" fontId="2517" fillId="0" borderId="2" xfId="0" applyFont="1" applyBorder="1" applyAlignment="1">
      <alignment horizontal="left" vertical="center" wrapText="1"/>
    </xf>
    <xf numFmtId="4" fontId="2518" fillId="0" borderId="2" xfId="0" applyNumberFormat="1" applyFont="1" applyBorder="1" applyAlignment="1">
      <alignment horizontal="center" vertical="center" wrapText="1"/>
    </xf>
    <xf numFmtId="164" fontId="2519" fillId="0" borderId="2" xfId="0" applyNumberFormat="1" applyFont="1" applyBorder="1" applyAlignment="1">
      <alignment horizontal="center" vertical="center" wrapText="1"/>
    </xf>
    <xf numFmtId="165" fontId="2520" fillId="0" borderId="2" xfId="0" applyNumberFormat="1" applyFont="1" applyBorder="1" applyAlignment="1">
      <alignment horizontal="center" vertical="center" wrapText="1"/>
    </xf>
    <xf numFmtId="164" fontId="2521" fillId="0" borderId="2" xfId="0" applyNumberFormat="1" applyFont="1" applyBorder="1" applyAlignment="1">
      <alignment horizontal="center" vertical="center" wrapText="1"/>
    </xf>
    <xf numFmtId="0" fontId="2524" fillId="0" borderId="2" xfId="0" applyFont="1" applyBorder="1" applyAlignment="1">
      <alignment horizontal="center" vertical="center" wrapText="1"/>
    </xf>
    <xf numFmtId="0" fontId="2524" fillId="0" borderId="2" xfId="0" applyFont="1" applyBorder="1" applyAlignment="1">
      <alignment horizontal="left" vertical="center" wrapText="1"/>
    </xf>
    <xf numFmtId="4" fontId="2525" fillId="0" borderId="2" xfId="0" applyNumberFormat="1" applyFont="1" applyBorder="1" applyAlignment="1">
      <alignment horizontal="center" vertical="center" wrapText="1"/>
    </xf>
    <xf numFmtId="164" fontId="2526" fillId="0" borderId="2" xfId="0" applyNumberFormat="1" applyFont="1" applyBorder="1" applyAlignment="1">
      <alignment horizontal="center" vertical="center" wrapText="1"/>
    </xf>
    <xf numFmtId="165" fontId="2527" fillId="0" borderId="2" xfId="0" applyNumberFormat="1" applyFont="1" applyBorder="1" applyAlignment="1">
      <alignment horizontal="center" vertical="center" wrapText="1"/>
    </xf>
    <xf numFmtId="164" fontId="2528" fillId="0" borderId="2" xfId="0" applyNumberFormat="1" applyFont="1" applyBorder="1" applyAlignment="1">
      <alignment horizontal="center" vertical="center" wrapText="1"/>
    </xf>
    <xf numFmtId="0" fontId="2531" fillId="0" borderId="2" xfId="0" applyFont="1" applyBorder="1" applyAlignment="1">
      <alignment horizontal="center" vertical="center" wrapText="1"/>
    </xf>
    <xf numFmtId="0" fontId="2531" fillId="0" borderId="2" xfId="0" applyFont="1" applyBorder="1" applyAlignment="1">
      <alignment horizontal="left" vertical="center" wrapText="1"/>
    </xf>
    <xf numFmtId="4" fontId="2532" fillId="0" borderId="2" xfId="0" applyNumberFormat="1" applyFont="1" applyBorder="1" applyAlignment="1">
      <alignment horizontal="center" vertical="center" wrapText="1"/>
    </xf>
    <xf numFmtId="164" fontId="2533" fillId="0" borderId="2" xfId="0" applyNumberFormat="1" applyFont="1" applyBorder="1" applyAlignment="1">
      <alignment horizontal="center" vertical="center" wrapText="1"/>
    </xf>
    <xf numFmtId="165" fontId="2534" fillId="0" borderId="2" xfId="0" applyNumberFormat="1" applyFont="1" applyBorder="1" applyAlignment="1">
      <alignment horizontal="center" vertical="center" wrapText="1"/>
    </xf>
    <xf numFmtId="164" fontId="2535" fillId="0" borderId="2" xfId="0" applyNumberFormat="1" applyFont="1" applyBorder="1" applyAlignment="1">
      <alignment horizontal="center" vertical="center" wrapText="1"/>
    </xf>
    <xf numFmtId="0" fontId="2538" fillId="0" borderId="2" xfId="0" applyFont="1" applyBorder="1" applyAlignment="1">
      <alignment horizontal="center" vertical="center" wrapText="1"/>
    </xf>
    <xf numFmtId="0" fontId="2538" fillId="0" borderId="2" xfId="0" applyFont="1" applyBorder="1" applyAlignment="1">
      <alignment horizontal="left" vertical="center" wrapText="1"/>
    </xf>
    <xf numFmtId="4" fontId="2539" fillId="0" borderId="2" xfId="0" applyNumberFormat="1" applyFont="1" applyBorder="1" applyAlignment="1">
      <alignment horizontal="center" vertical="center" wrapText="1"/>
    </xf>
    <xf numFmtId="164" fontId="2540" fillId="0" borderId="2" xfId="0" applyNumberFormat="1" applyFont="1" applyBorder="1" applyAlignment="1">
      <alignment horizontal="center" vertical="center" wrapText="1"/>
    </xf>
    <xf numFmtId="165" fontId="2541" fillId="0" borderId="2" xfId="0" applyNumberFormat="1" applyFont="1" applyBorder="1" applyAlignment="1">
      <alignment horizontal="center" vertical="center" wrapText="1"/>
    </xf>
    <xf numFmtId="164" fontId="2542" fillId="0" borderId="2" xfId="0" applyNumberFormat="1" applyFont="1" applyBorder="1" applyAlignment="1">
      <alignment horizontal="center" vertical="center" wrapText="1"/>
    </xf>
    <xf numFmtId="0" fontId="2545" fillId="3" borderId="2" xfId="0" applyNumberFormat="1" applyFont="1" applyFill="1" applyBorder="1" applyAlignment="1">
      <alignment horizontal="center" vertical="center" wrapText="1"/>
    </xf>
    <xf numFmtId="0" fontId="2545" fillId="3" borderId="2" xfId="0" applyNumberFormat="1" applyFont="1" applyFill="1" applyBorder="1" applyAlignment="1">
      <alignment horizontal="left" vertical="center" wrapText="1"/>
    </xf>
    <xf numFmtId="0" fontId="2546" fillId="0" borderId="2" xfId="0" applyFont="1" applyBorder="1" applyAlignment="1">
      <alignment horizontal="center" vertical="center" wrapText="1"/>
    </xf>
    <xf numFmtId="0" fontId="2546" fillId="0" borderId="2" xfId="0" applyFont="1" applyBorder="1" applyAlignment="1">
      <alignment horizontal="left" vertical="center" wrapText="1"/>
    </xf>
    <xf numFmtId="4" fontId="2547" fillId="0" borderId="2" xfId="0" applyNumberFormat="1" applyFont="1" applyBorder="1" applyAlignment="1">
      <alignment horizontal="center" vertical="center" wrapText="1"/>
    </xf>
    <xf numFmtId="164" fontId="2548" fillId="0" borderId="2" xfId="0" applyNumberFormat="1" applyFont="1" applyBorder="1" applyAlignment="1">
      <alignment horizontal="center" vertical="center" wrapText="1"/>
    </xf>
    <xf numFmtId="165" fontId="2549" fillId="0" borderId="2" xfId="0" applyNumberFormat="1" applyFont="1" applyBorder="1" applyAlignment="1">
      <alignment horizontal="center" vertical="center" wrapText="1"/>
    </xf>
    <xf numFmtId="164" fontId="2550" fillId="0" borderId="2" xfId="0" applyNumberFormat="1" applyFont="1" applyBorder="1" applyAlignment="1">
      <alignment horizontal="center" vertical="center" wrapText="1"/>
    </xf>
    <xf numFmtId="0" fontId="2553" fillId="0" borderId="2" xfId="0" applyFont="1" applyBorder="1" applyAlignment="1">
      <alignment horizontal="center" vertical="center" wrapText="1"/>
    </xf>
    <xf numFmtId="0" fontId="2553" fillId="0" borderId="2" xfId="0" applyFont="1" applyBorder="1" applyAlignment="1">
      <alignment horizontal="left" vertical="center" wrapText="1"/>
    </xf>
    <xf numFmtId="4" fontId="2554" fillId="0" borderId="2" xfId="0" applyNumberFormat="1" applyFont="1" applyBorder="1" applyAlignment="1">
      <alignment horizontal="center" vertical="center" wrapText="1"/>
    </xf>
    <xf numFmtId="164" fontId="2555" fillId="0" borderId="2" xfId="0" applyNumberFormat="1" applyFont="1" applyBorder="1" applyAlignment="1">
      <alignment horizontal="center" vertical="center" wrapText="1"/>
    </xf>
    <xf numFmtId="165" fontId="2556" fillId="0" borderId="2" xfId="0" applyNumberFormat="1" applyFont="1" applyBorder="1" applyAlignment="1">
      <alignment horizontal="center" vertical="center" wrapText="1"/>
    </xf>
    <xf numFmtId="164" fontId="2557" fillId="0" borderId="2" xfId="0" applyNumberFormat="1" applyFont="1" applyBorder="1" applyAlignment="1">
      <alignment horizontal="center" vertical="center" wrapText="1"/>
    </xf>
    <xf numFmtId="0" fontId="2560" fillId="3" borderId="2" xfId="0" applyNumberFormat="1" applyFont="1" applyFill="1" applyBorder="1" applyAlignment="1">
      <alignment horizontal="center" vertical="center" wrapText="1"/>
    </xf>
    <xf numFmtId="0" fontId="2560" fillId="3" borderId="2" xfId="0" applyNumberFormat="1" applyFont="1" applyFill="1" applyBorder="1" applyAlignment="1">
      <alignment horizontal="left" vertical="center" wrapText="1"/>
    </xf>
    <xf numFmtId="0" fontId="2561" fillId="0" borderId="2" xfId="0" applyFont="1" applyBorder="1" applyAlignment="1">
      <alignment horizontal="center" vertical="center" wrapText="1"/>
    </xf>
    <xf numFmtId="0" fontId="2561" fillId="0" borderId="2" xfId="0" applyFont="1" applyBorder="1" applyAlignment="1">
      <alignment horizontal="left" vertical="center" wrapText="1"/>
    </xf>
    <xf numFmtId="4" fontId="2562" fillId="0" borderId="2" xfId="0" applyNumberFormat="1" applyFont="1" applyBorder="1" applyAlignment="1">
      <alignment horizontal="center" vertical="center" wrapText="1"/>
    </xf>
    <xf numFmtId="164" fontId="2563" fillId="0" borderId="2" xfId="0" applyNumberFormat="1" applyFont="1" applyBorder="1" applyAlignment="1">
      <alignment horizontal="center" vertical="center" wrapText="1"/>
    </xf>
    <xf numFmtId="165" fontId="2564" fillId="0" borderId="2" xfId="0" applyNumberFormat="1" applyFont="1" applyBorder="1" applyAlignment="1">
      <alignment horizontal="center" vertical="center" wrapText="1"/>
    </xf>
    <xf numFmtId="164" fontId="2565" fillId="0" borderId="2" xfId="0" applyNumberFormat="1" applyFont="1" applyBorder="1" applyAlignment="1">
      <alignment horizontal="center" vertical="center" wrapText="1"/>
    </xf>
    <xf numFmtId="0" fontId="2568" fillId="0" borderId="2" xfId="0" applyFont="1" applyBorder="1" applyAlignment="1">
      <alignment horizontal="center" vertical="center" wrapText="1"/>
    </xf>
    <xf numFmtId="0" fontId="2568" fillId="0" borderId="2" xfId="0" applyFont="1" applyBorder="1" applyAlignment="1">
      <alignment horizontal="left" vertical="center" wrapText="1"/>
    </xf>
    <xf numFmtId="4" fontId="2569" fillId="0" borderId="2" xfId="0" applyNumberFormat="1" applyFont="1" applyBorder="1" applyAlignment="1">
      <alignment horizontal="center" vertical="center" wrapText="1"/>
    </xf>
    <xf numFmtId="164" fontId="2570" fillId="0" borderId="2" xfId="0" applyNumberFormat="1" applyFont="1" applyBorder="1" applyAlignment="1">
      <alignment horizontal="center" vertical="center" wrapText="1"/>
    </xf>
    <xf numFmtId="165" fontId="2571" fillId="0" borderId="2" xfId="0" applyNumberFormat="1" applyFont="1" applyBorder="1" applyAlignment="1">
      <alignment horizontal="center" vertical="center" wrapText="1"/>
    </xf>
    <xf numFmtId="164" fontId="2572" fillId="0" borderId="2" xfId="0" applyNumberFormat="1" applyFont="1" applyBorder="1" applyAlignment="1">
      <alignment horizontal="center" vertical="center" wrapText="1"/>
    </xf>
    <xf numFmtId="0" fontId="2575" fillId="3" borderId="2" xfId="0" applyNumberFormat="1" applyFont="1" applyFill="1" applyBorder="1" applyAlignment="1">
      <alignment horizontal="center" vertical="center" wrapText="1"/>
    </xf>
    <xf numFmtId="0" fontId="2575" fillId="3" borderId="2" xfId="0" applyNumberFormat="1" applyFont="1" applyFill="1" applyBorder="1" applyAlignment="1">
      <alignment horizontal="left" vertical="center" wrapText="1"/>
    </xf>
    <xf numFmtId="0" fontId="2576" fillId="0" borderId="2" xfId="0" applyFont="1" applyBorder="1" applyAlignment="1">
      <alignment horizontal="center" vertical="center" wrapText="1"/>
    </xf>
    <xf numFmtId="0" fontId="2576" fillId="0" borderId="2" xfId="0" applyFont="1" applyBorder="1" applyAlignment="1">
      <alignment horizontal="left" vertical="center" wrapText="1"/>
    </xf>
    <xf numFmtId="4" fontId="2577" fillId="0" borderId="2" xfId="0" applyNumberFormat="1" applyFont="1" applyBorder="1" applyAlignment="1">
      <alignment horizontal="center" vertical="center" wrapText="1"/>
    </xf>
    <xf numFmtId="164" fontId="2578" fillId="0" borderId="2" xfId="0" applyNumberFormat="1" applyFont="1" applyBorder="1" applyAlignment="1">
      <alignment horizontal="center" vertical="center" wrapText="1"/>
    </xf>
    <xf numFmtId="165" fontId="2579" fillId="0" borderId="2" xfId="0" applyNumberFormat="1" applyFont="1" applyBorder="1" applyAlignment="1">
      <alignment horizontal="center" vertical="center" wrapText="1"/>
    </xf>
    <xf numFmtId="164" fontId="2580" fillId="0" borderId="2" xfId="0" applyNumberFormat="1" applyFont="1" applyBorder="1" applyAlignment="1">
      <alignment horizontal="center" vertical="center" wrapText="1"/>
    </xf>
    <xf numFmtId="0" fontId="2583" fillId="0" borderId="2" xfId="0" applyFont="1" applyBorder="1" applyAlignment="1">
      <alignment horizontal="center" vertical="center" wrapText="1"/>
    </xf>
    <xf numFmtId="0" fontId="2583" fillId="0" borderId="2" xfId="0" applyFont="1" applyBorder="1" applyAlignment="1">
      <alignment horizontal="left" vertical="center" wrapText="1"/>
    </xf>
    <xf numFmtId="4" fontId="2584" fillId="0" borderId="2" xfId="0" applyNumberFormat="1" applyFont="1" applyBorder="1" applyAlignment="1">
      <alignment horizontal="center" vertical="center" wrapText="1"/>
    </xf>
    <xf numFmtId="164" fontId="2585" fillId="0" borderId="2" xfId="0" applyNumberFormat="1" applyFont="1" applyBorder="1" applyAlignment="1">
      <alignment horizontal="center" vertical="center" wrapText="1"/>
    </xf>
    <xf numFmtId="165" fontId="2586" fillId="0" borderId="2" xfId="0" applyNumberFormat="1" applyFont="1" applyBorder="1" applyAlignment="1">
      <alignment horizontal="center" vertical="center" wrapText="1"/>
    </xf>
    <xf numFmtId="164" fontId="2587" fillId="0" borderId="2" xfId="0" applyNumberFormat="1" applyFont="1" applyBorder="1" applyAlignment="1">
      <alignment horizontal="center" vertical="center" wrapText="1"/>
    </xf>
    <xf numFmtId="0" fontId="2590" fillId="0" borderId="2" xfId="0" applyFont="1" applyBorder="1" applyAlignment="1">
      <alignment horizontal="center" vertical="center" wrapText="1"/>
    </xf>
    <xf numFmtId="0" fontId="2590" fillId="0" borderId="2" xfId="0" applyFont="1" applyBorder="1" applyAlignment="1">
      <alignment horizontal="left" vertical="center" wrapText="1"/>
    </xf>
    <xf numFmtId="4" fontId="2591" fillId="0" borderId="2" xfId="0" applyNumberFormat="1" applyFont="1" applyBorder="1" applyAlignment="1">
      <alignment horizontal="center" vertical="center" wrapText="1"/>
    </xf>
    <xf numFmtId="164" fontId="2592" fillId="0" borderId="2" xfId="0" applyNumberFormat="1" applyFont="1" applyBorder="1" applyAlignment="1">
      <alignment horizontal="center" vertical="center" wrapText="1"/>
    </xf>
    <xf numFmtId="165" fontId="2593" fillId="0" borderId="2" xfId="0" applyNumberFormat="1" applyFont="1" applyBorder="1" applyAlignment="1">
      <alignment horizontal="center" vertical="center" wrapText="1"/>
    </xf>
    <xf numFmtId="164" fontId="2594" fillId="0" borderId="2" xfId="0" applyNumberFormat="1" applyFont="1" applyBorder="1" applyAlignment="1">
      <alignment horizontal="center" vertical="center" wrapText="1"/>
    </xf>
    <xf numFmtId="0" fontId="2597" fillId="0" borderId="2" xfId="0" applyFont="1" applyBorder="1" applyAlignment="1">
      <alignment horizontal="center" vertical="center" wrapText="1"/>
    </xf>
    <xf numFmtId="0" fontId="2597" fillId="0" borderId="2" xfId="0" applyFont="1" applyBorder="1" applyAlignment="1">
      <alignment horizontal="left" vertical="center" wrapText="1"/>
    </xf>
    <xf numFmtId="4" fontId="2598" fillId="0" borderId="2" xfId="0" applyNumberFormat="1" applyFont="1" applyBorder="1" applyAlignment="1">
      <alignment horizontal="center" vertical="center" wrapText="1"/>
    </xf>
    <xf numFmtId="164" fontId="2599" fillId="0" borderId="2" xfId="0" applyNumberFormat="1" applyFont="1" applyBorder="1" applyAlignment="1">
      <alignment horizontal="center" vertical="center" wrapText="1"/>
    </xf>
    <xf numFmtId="165" fontId="2600" fillId="0" borderId="2" xfId="0" applyNumberFormat="1" applyFont="1" applyBorder="1" applyAlignment="1">
      <alignment horizontal="center" vertical="center" wrapText="1"/>
    </xf>
    <xf numFmtId="164" fontId="2601" fillId="0" borderId="2" xfId="0" applyNumberFormat="1" applyFont="1" applyBorder="1" applyAlignment="1">
      <alignment horizontal="center" vertical="center" wrapText="1"/>
    </xf>
    <xf numFmtId="0" fontId="2604" fillId="0" borderId="2" xfId="0" applyFont="1" applyBorder="1" applyAlignment="1">
      <alignment horizontal="center" vertical="center" wrapText="1"/>
    </xf>
    <xf numFmtId="0" fontId="2604" fillId="0" borderId="2" xfId="0" applyFont="1" applyBorder="1" applyAlignment="1">
      <alignment horizontal="left" vertical="center" wrapText="1"/>
    </xf>
    <xf numFmtId="4" fontId="2605" fillId="0" borderId="2" xfId="0" applyNumberFormat="1" applyFont="1" applyBorder="1" applyAlignment="1">
      <alignment horizontal="center" vertical="center" wrapText="1"/>
    </xf>
    <xf numFmtId="164" fontId="2606" fillId="0" borderId="2" xfId="0" applyNumberFormat="1" applyFont="1" applyBorder="1" applyAlignment="1">
      <alignment horizontal="center" vertical="center" wrapText="1"/>
    </xf>
    <xf numFmtId="165" fontId="2607" fillId="0" borderId="2" xfId="0" applyNumberFormat="1" applyFont="1" applyBorder="1" applyAlignment="1">
      <alignment horizontal="center" vertical="center" wrapText="1"/>
    </xf>
    <xf numFmtId="164" fontId="2608" fillId="0" borderId="2" xfId="0" applyNumberFormat="1" applyFont="1" applyBorder="1" applyAlignment="1">
      <alignment horizontal="center" vertical="center" wrapText="1"/>
    </xf>
    <xf numFmtId="0" fontId="2611" fillId="0" borderId="2" xfId="0" applyFont="1" applyBorder="1" applyAlignment="1">
      <alignment horizontal="center" vertical="center" wrapText="1"/>
    </xf>
    <xf numFmtId="0" fontId="2611" fillId="0" borderId="2" xfId="0" applyFont="1" applyBorder="1" applyAlignment="1">
      <alignment horizontal="left" vertical="center" wrapText="1"/>
    </xf>
    <xf numFmtId="4" fontId="2612" fillId="0" borderId="2" xfId="0" applyNumberFormat="1" applyFont="1" applyBorder="1" applyAlignment="1">
      <alignment horizontal="center" vertical="center" wrapText="1"/>
    </xf>
    <xf numFmtId="164" fontId="2613" fillId="0" borderId="2" xfId="0" applyNumberFormat="1" applyFont="1" applyBorder="1" applyAlignment="1">
      <alignment horizontal="center" vertical="center" wrapText="1"/>
    </xf>
    <xf numFmtId="165" fontId="2614" fillId="0" borderId="2" xfId="0" applyNumberFormat="1" applyFont="1" applyBorder="1" applyAlignment="1">
      <alignment horizontal="center" vertical="center" wrapText="1"/>
    </xf>
    <xf numFmtId="164" fontId="2615" fillId="0" borderId="2" xfId="0" applyNumberFormat="1" applyFont="1" applyBorder="1" applyAlignment="1">
      <alignment horizontal="center" vertical="center" wrapText="1"/>
    </xf>
    <xf numFmtId="0" fontId="2618" fillId="0" borderId="2" xfId="0" applyFont="1" applyBorder="1" applyAlignment="1">
      <alignment horizontal="center" vertical="center" wrapText="1"/>
    </xf>
    <xf numFmtId="0" fontId="2618" fillId="0" borderId="2" xfId="0" applyFont="1" applyBorder="1" applyAlignment="1">
      <alignment horizontal="left" vertical="center" wrapText="1"/>
    </xf>
    <xf numFmtId="4" fontId="2619" fillId="0" borderId="2" xfId="0" applyNumberFormat="1" applyFont="1" applyBorder="1" applyAlignment="1">
      <alignment horizontal="center" vertical="center" wrapText="1"/>
    </xf>
    <xf numFmtId="164" fontId="2620" fillId="0" borderId="2" xfId="0" applyNumberFormat="1" applyFont="1" applyBorder="1" applyAlignment="1">
      <alignment horizontal="center" vertical="center" wrapText="1"/>
    </xf>
    <xf numFmtId="165" fontId="2621" fillId="0" borderId="2" xfId="0" applyNumberFormat="1" applyFont="1" applyBorder="1" applyAlignment="1">
      <alignment horizontal="center" vertical="center" wrapText="1"/>
    </xf>
    <xf numFmtId="164" fontId="2622" fillId="0" borderId="2" xfId="0" applyNumberFormat="1" applyFont="1" applyBorder="1" applyAlignment="1">
      <alignment horizontal="center" vertical="center" wrapText="1"/>
    </xf>
    <xf numFmtId="0" fontId="2625" fillId="0" borderId="2" xfId="0" applyFont="1" applyBorder="1" applyAlignment="1">
      <alignment horizontal="center" vertical="center" wrapText="1"/>
    </xf>
    <xf numFmtId="0" fontId="2625" fillId="0" borderId="2" xfId="0" applyFont="1" applyBorder="1" applyAlignment="1">
      <alignment horizontal="left" vertical="center" wrapText="1"/>
    </xf>
    <xf numFmtId="4" fontId="2626" fillId="0" borderId="2" xfId="0" applyNumberFormat="1" applyFont="1" applyBorder="1" applyAlignment="1">
      <alignment horizontal="center" vertical="center" wrapText="1"/>
    </xf>
    <xf numFmtId="164" fontId="2627" fillId="0" borderId="2" xfId="0" applyNumberFormat="1" applyFont="1" applyBorder="1" applyAlignment="1">
      <alignment horizontal="center" vertical="center" wrapText="1"/>
    </xf>
    <xf numFmtId="165" fontId="2628" fillId="0" borderId="2" xfId="0" applyNumberFormat="1" applyFont="1" applyBorder="1" applyAlignment="1">
      <alignment horizontal="center" vertical="center" wrapText="1"/>
    </xf>
    <xf numFmtId="164" fontId="2629" fillId="0" borderId="2" xfId="0" applyNumberFormat="1" applyFont="1" applyBorder="1" applyAlignment="1">
      <alignment horizontal="center" vertical="center" wrapText="1"/>
    </xf>
    <xf numFmtId="0" fontId="2632" fillId="0" borderId="2" xfId="0" applyFont="1" applyBorder="1" applyAlignment="1">
      <alignment horizontal="center" vertical="center" wrapText="1"/>
    </xf>
    <xf numFmtId="0" fontId="2632" fillId="0" borderId="2" xfId="0" applyFont="1" applyBorder="1" applyAlignment="1">
      <alignment horizontal="left" vertical="center" wrapText="1"/>
    </xf>
    <xf numFmtId="4" fontId="2633" fillId="0" borderId="2" xfId="0" applyNumberFormat="1" applyFont="1" applyBorder="1" applyAlignment="1">
      <alignment horizontal="center" vertical="center" wrapText="1"/>
    </xf>
    <xf numFmtId="164" fontId="2634" fillId="0" borderId="2" xfId="0" applyNumberFormat="1" applyFont="1" applyBorder="1" applyAlignment="1">
      <alignment horizontal="center" vertical="center" wrapText="1"/>
    </xf>
    <xf numFmtId="165" fontId="2635" fillId="0" borderId="2" xfId="0" applyNumberFormat="1" applyFont="1" applyBorder="1" applyAlignment="1">
      <alignment horizontal="center" vertical="center" wrapText="1"/>
    </xf>
    <xf numFmtId="164" fontId="2636" fillId="0" borderId="2" xfId="0" applyNumberFormat="1" applyFont="1" applyBorder="1" applyAlignment="1">
      <alignment horizontal="center" vertical="center" wrapText="1"/>
    </xf>
    <xf numFmtId="0" fontId="2639" fillId="0" borderId="2" xfId="0" applyFont="1" applyBorder="1" applyAlignment="1">
      <alignment horizontal="center" vertical="center" wrapText="1"/>
    </xf>
    <xf numFmtId="0" fontId="2639" fillId="0" borderId="2" xfId="0" applyFont="1" applyBorder="1" applyAlignment="1">
      <alignment horizontal="left" vertical="center" wrapText="1"/>
    </xf>
    <xf numFmtId="4" fontId="2640" fillId="0" borderId="2" xfId="0" applyNumberFormat="1" applyFont="1" applyBorder="1" applyAlignment="1">
      <alignment horizontal="center" vertical="center" wrapText="1"/>
    </xf>
    <xf numFmtId="164" fontId="2641" fillId="0" borderId="2" xfId="0" applyNumberFormat="1" applyFont="1" applyBorder="1" applyAlignment="1">
      <alignment horizontal="center" vertical="center" wrapText="1"/>
    </xf>
    <xf numFmtId="165" fontId="2642" fillId="0" borderId="2" xfId="0" applyNumberFormat="1" applyFont="1" applyBorder="1" applyAlignment="1">
      <alignment horizontal="center" vertical="center" wrapText="1"/>
    </xf>
    <xf numFmtId="164" fontId="2643" fillId="0" borderId="2" xfId="0" applyNumberFormat="1" applyFont="1" applyBorder="1" applyAlignment="1">
      <alignment horizontal="center" vertical="center" wrapText="1"/>
    </xf>
    <xf numFmtId="0" fontId="2646" fillId="0" borderId="2" xfId="0" applyFont="1" applyBorder="1" applyAlignment="1">
      <alignment horizontal="center" vertical="center" wrapText="1"/>
    </xf>
    <xf numFmtId="0" fontId="2646" fillId="0" borderId="2" xfId="0" applyFont="1" applyBorder="1" applyAlignment="1">
      <alignment horizontal="left" vertical="center" wrapText="1"/>
    </xf>
    <xf numFmtId="4" fontId="2647" fillId="0" borderId="2" xfId="0" applyNumberFormat="1" applyFont="1" applyBorder="1" applyAlignment="1">
      <alignment horizontal="center" vertical="center" wrapText="1"/>
    </xf>
    <xf numFmtId="164" fontId="2648" fillId="0" borderId="2" xfId="0" applyNumberFormat="1" applyFont="1" applyBorder="1" applyAlignment="1">
      <alignment horizontal="center" vertical="center" wrapText="1"/>
    </xf>
    <xf numFmtId="165" fontId="2649" fillId="0" borderId="2" xfId="0" applyNumberFormat="1" applyFont="1" applyBorder="1" applyAlignment="1">
      <alignment horizontal="center" vertical="center" wrapText="1"/>
    </xf>
    <xf numFmtId="164" fontId="2650" fillId="0" borderId="2" xfId="0" applyNumberFormat="1" applyFont="1" applyBorder="1" applyAlignment="1">
      <alignment horizontal="center" vertical="center" wrapText="1"/>
    </xf>
    <xf numFmtId="0" fontId="2653" fillId="0" borderId="2" xfId="0" applyFont="1" applyBorder="1" applyAlignment="1">
      <alignment horizontal="center" vertical="center" wrapText="1"/>
    </xf>
    <xf numFmtId="0" fontId="2653" fillId="0" borderId="2" xfId="0" applyFont="1" applyBorder="1" applyAlignment="1">
      <alignment horizontal="left" vertical="center" wrapText="1"/>
    </xf>
    <xf numFmtId="4" fontId="2654" fillId="0" borderId="2" xfId="0" applyNumberFormat="1" applyFont="1" applyBorder="1" applyAlignment="1">
      <alignment horizontal="center" vertical="center" wrapText="1"/>
    </xf>
    <xf numFmtId="164" fontId="2655" fillId="0" borderId="2" xfId="0" applyNumberFormat="1" applyFont="1" applyBorder="1" applyAlignment="1">
      <alignment horizontal="center" vertical="center" wrapText="1"/>
    </xf>
    <xf numFmtId="165" fontId="2656" fillId="0" borderId="2" xfId="0" applyNumberFormat="1" applyFont="1" applyBorder="1" applyAlignment="1">
      <alignment horizontal="center" vertical="center" wrapText="1"/>
    </xf>
    <xf numFmtId="164" fontId="2657" fillId="0" borderId="2" xfId="0" applyNumberFormat="1" applyFont="1" applyBorder="1" applyAlignment="1">
      <alignment horizontal="center" vertical="center" wrapText="1"/>
    </xf>
    <xf numFmtId="0" fontId="2660" fillId="0" borderId="2" xfId="0" applyFont="1" applyBorder="1" applyAlignment="1">
      <alignment horizontal="center" vertical="center" wrapText="1"/>
    </xf>
    <xf numFmtId="0" fontId="2660" fillId="0" borderId="2" xfId="0" applyFont="1" applyBorder="1" applyAlignment="1">
      <alignment horizontal="left" vertical="center" wrapText="1"/>
    </xf>
    <xf numFmtId="4" fontId="2661" fillId="0" borderId="2" xfId="0" applyNumberFormat="1" applyFont="1" applyBorder="1" applyAlignment="1">
      <alignment horizontal="center" vertical="center" wrapText="1"/>
    </xf>
    <xf numFmtId="164" fontId="2662" fillId="0" borderId="2" xfId="0" applyNumberFormat="1" applyFont="1" applyBorder="1" applyAlignment="1">
      <alignment horizontal="center" vertical="center" wrapText="1"/>
    </xf>
    <xf numFmtId="165" fontId="2663" fillId="0" borderId="2" xfId="0" applyNumberFormat="1" applyFont="1" applyBorder="1" applyAlignment="1">
      <alignment horizontal="center" vertical="center" wrapText="1"/>
    </xf>
    <xf numFmtId="164" fontId="2664" fillId="0" borderId="2" xfId="0" applyNumberFormat="1" applyFont="1" applyBorder="1" applyAlignment="1">
      <alignment horizontal="center" vertical="center" wrapText="1"/>
    </xf>
    <xf numFmtId="0" fontId="2667" fillId="0" borderId="2" xfId="0" applyFont="1" applyBorder="1" applyAlignment="1">
      <alignment horizontal="center" vertical="center" wrapText="1"/>
    </xf>
    <xf numFmtId="0" fontId="2667" fillId="0" borderId="2" xfId="0" applyFont="1" applyBorder="1" applyAlignment="1">
      <alignment horizontal="left" vertical="center" wrapText="1"/>
    </xf>
    <xf numFmtId="4" fontId="2668" fillId="0" borderId="2" xfId="0" applyNumberFormat="1" applyFont="1" applyBorder="1" applyAlignment="1">
      <alignment horizontal="center" vertical="center" wrapText="1"/>
    </xf>
    <xf numFmtId="164" fontId="2669" fillId="0" borderId="2" xfId="0" applyNumberFormat="1" applyFont="1" applyBorder="1" applyAlignment="1">
      <alignment horizontal="center" vertical="center" wrapText="1"/>
    </xf>
    <xf numFmtId="165" fontId="2670" fillId="0" borderId="2" xfId="0" applyNumberFormat="1" applyFont="1" applyBorder="1" applyAlignment="1">
      <alignment horizontal="center" vertical="center" wrapText="1"/>
    </xf>
    <xf numFmtId="164" fontId="2671" fillId="0" borderId="2" xfId="0" applyNumberFormat="1" applyFont="1" applyBorder="1" applyAlignment="1">
      <alignment horizontal="center" vertical="center" wrapText="1"/>
    </xf>
    <xf numFmtId="0" fontId="2674" fillId="0" borderId="2" xfId="0" applyFont="1" applyBorder="1" applyAlignment="1">
      <alignment horizontal="center" vertical="center" wrapText="1"/>
    </xf>
    <xf numFmtId="0" fontId="2674" fillId="0" borderId="2" xfId="0" applyFont="1" applyBorder="1" applyAlignment="1">
      <alignment horizontal="left" vertical="center" wrapText="1"/>
    </xf>
    <xf numFmtId="4" fontId="2675" fillId="0" borderId="2" xfId="0" applyNumberFormat="1" applyFont="1" applyBorder="1" applyAlignment="1">
      <alignment horizontal="center" vertical="center" wrapText="1"/>
    </xf>
    <xf numFmtId="164" fontId="2676" fillId="0" borderId="2" xfId="0" applyNumberFormat="1" applyFont="1" applyBorder="1" applyAlignment="1">
      <alignment horizontal="center" vertical="center" wrapText="1"/>
    </xf>
    <xf numFmtId="165" fontId="2677" fillId="0" borderId="2" xfId="0" applyNumberFormat="1" applyFont="1" applyBorder="1" applyAlignment="1">
      <alignment horizontal="center" vertical="center" wrapText="1"/>
    </xf>
    <xf numFmtId="164" fontId="2678" fillId="0" borderId="2" xfId="0" applyNumberFormat="1" applyFont="1" applyBorder="1" applyAlignment="1">
      <alignment horizontal="center" vertical="center" wrapText="1"/>
    </xf>
    <xf numFmtId="0" fontId="2681" fillId="3" borderId="2" xfId="0" applyNumberFormat="1" applyFont="1" applyFill="1" applyBorder="1" applyAlignment="1">
      <alignment horizontal="center" vertical="center" wrapText="1"/>
    </xf>
    <xf numFmtId="0" fontId="2681" fillId="3" borderId="2" xfId="0" applyNumberFormat="1" applyFont="1" applyFill="1" applyBorder="1" applyAlignment="1">
      <alignment horizontal="left" vertical="center" wrapText="1"/>
    </xf>
    <xf numFmtId="0" fontId="2682" fillId="0" borderId="2" xfId="0" applyFont="1" applyBorder="1" applyAlignment="1">
      <alignment horizontal="center" vertical="center" wrapText="1"/>
    </xf>
    <xf numFmtId="0" fontId="2682" fillId="0" borderId="2" xfId="0" applyFont="1" applyBorder="1" applyAlignment="1">
      <alignment horizontal="left" vertical="center" wrapText="1"/>
    </xf>
    <xf numFmtId="4" fontId="2683" fillId="0" borderId="2" xfId="0" applyNumberFormat="1" applyFont="1" applyBorder="1" applyAlignment="1">
      <alignment horizontal="center" vertical="center" wrapText="1"/>
    </xf>
    <xf numFmtId="164" fontId="2684" fillId="0" borderId="2" xfId="0" applyNumberFormat="1" applyFont="1" applyBorder="1" applyAlignment="1">
      <alignment horizontal="center" vertical="center" wrapText="1"/>
    </xf>
    <xf numFmtId="165" fontId="2685" fillId="0" borderId="2" xfId="0" applyNumberFormat="1" applyFont="1" applyBorder="1" applyAlignment="1">
      <alignment horizontal="center" vertical="center" wrapText="1"/>
    </xf>
    <xf numFmtId="164" fontId="2686" fillId="0" borderId="2" xfId="0" applyNumberFormat="1" applyFont="1" applyBorder="1" applyAlignment="1">
      <alignment horizontal="center" vertical="center" wrapText="1"/>
    </xf>
    <xf numFmtId="0" fontId="2689" fillId="0" borderId="2" xfId="0" applyFont="1" applyBorder="1" applyAlignment="1">
      <alignment horizontal="center" vertical="center" wrapText="1"/>
    </xf>
    <xf numFmtId="0" fontId="2689" fillId="0" borderId="2" xfId="0" applyFont="1" applyBorder="1" applyAlignment="1">
      <alignment horizontal="left" vertical="center" wrapText="1"/>
    </xf>
    <xf numFmtId="4" fontId="2690" fillId="0" borderId="2" xfId="0" applyNumberFormat="1" applyFont="1" applyBorder="1" applyAlignment="1">
      <alignment horizontal="center" vertical="center" wrapText="1"/>
    </xf>
    <xf numFmtId="164" fontId="2691" fillId="0" borderId="2" xfId="0" applyNumberFormat="1" applyFont="1" applyBorder="1" applyAlignment="1">
      <alignment horizontal="center" vertical="center" wrapText="1"/>
    </xf>
    <xf numFmtId="165" fontId="2692" fillId="0" borderId="2" xfId="0" applyNumberFormat="1" applyFont="1" applyBorder="1" applyAlignment="1">
      <alignment horizontal="center" vertical="center" wrapText="1"/>
    </xf>
    <xf numFmtId="164" fontId="2693" fillId="0" borderId="2" xfId="0" applyNumberFormat="1" applyFont="1" applyBorder="1" applyAlignment="1">
      <alignment horizontal="center" vertical="center" wrapText="1"/>
    </xf>
    <xf numFmtId="0" fontId="2696" fillId="0" borderId="2" xfId="0" applyFont="1" applyBorder="1" applyAlignment="1">
      <alignment horizontal="center" vertical="center" wrapText="1"/>
    </xf>
    <xf numFmtId="0" fontId="2696" fillId="0" borderId="2" xfId="0" applyFont="1" applyBorder="1" applyAlignment="1">
      <alignment horizontal="left" vertical="center" wrapText="1"/>
    </xf>
    <xf numFmtId="4" fontId="2697" fillId="0" borderId="2" xfId="0" applyNumberFormat="1" applyFont="1" applyBorder="1" applyAlignment="1">
      <alignment horizontal="center" vertical="center" wrapText="1"/>
    </xf>
    <xf numFmtId="164" fontId="2698" fillId="0" borderId="2" xfId="0" applyNumberFormat="1" applyFont="1" applyBorder="1" applyAlignment="1">
      <alignment horizontal="center" vertical="center" wrapText="1"/>
    </xf>
    <xf numFmtId="165" fontId="2699" fillId="0" borderId="2" xfId="0" applyNumberFormat="1" applyFont="1" applyBorder="1" applyAlignment="1">
      <alignment horizontal="center" vertical="center" wrapText="1"/>
    </xf>
    <xf numFmtId="164" fontId="2700" fillId="0" borderId="2" xfId="0" applyNumberFormat="1" applyFont="1" applyBorder="1" applyAlignment="1">
      <alignment horizontal="center" vertical="center" wrapText="1"/>
    </xf>
    <xf numFmtId="0" fontId="2703" fillId="0" borderId="2" xfId="0" applyFont="1" applyBorder="1" applyAlignment="1">
      <alignment horizontal="center" vertical="center" wrapText="1"/>
    </xf>
    <xf numFmtId="0" fontId="2703" fillId="0" borderId="2" xfId="0" applyFont="1" applyBorder="1" applyAlignment="1">
      <alignment horizontal="left" vertical="center" wrapText="1"/>
    </xf>
    <xf numFmtId="4" fontId="2704" fillId="0" borderId="2" xfId="0" applyNumberFormat="1" applyFont="1" applyBorder="1" applyAlignment="1">
      <alignment horizontal="center" vertical="center" wrapText="1"/>
    </xf>
    <xf numFmtId="164" fontId="2705" fillId="0" borderId="2" xfId="0" applyNumberFormat="1" applyFont="1" applyBorder="1" applyAlignment="1">
      <alignment horizontal="center" vertical="center" wrapText="1"/>
    </xf>
    <xf numFmtId="165" fontId="2706" fillId="0" borderId="2" xfId="0" applyNumberFormat="1" applyFont="1" applyBorder="1" applyAlignment="1">
      <alignment horizontal="center" vertical="center" wrapText="1"/>
    </xf>
    <xf numFmtId="164" fontId="2707" fillId="0" borderId="2" xfId="0" applyNumberFormat="1" applyFont="1" applyBorder="1" applyAlignment="1">
      <alignment horizontal="center" vertical="center" wrapText="1"/>
    </xf>
    <xf numFmtId="0" fontId="2710" fillId="0" borderId="2" xfId="0" applyFont="1" applyBorder="1" applyAlignment="1">
      <alignment horizontal="center" vertical="center" wrapText="1"/>
    </xf>
    <xf numFmtId="0" fontId="2710" fillId="0" borderId="2" xfId="0" applyFont="1" applyBorder="1" applyAlignment="1">
      <alignment horizontal="left" vertical="center" wrapText="1"/>
    </xf>
    <xf numFmtId="4" fontId="2711" fillId="0" borderId="2" xfId="0" applyNumberFormat="1" applyFont="1" applyBorder="1" applyAlignment="1">
      <alignment horizontal="center" vertical="center" wrapText="1"/>
    </xf>
    <xf numFmtId="164" fontId="2712" fillId="0" borderId="2" xfId="0" applyNumberFormat="1" applyFont="1" applyBorder="1" applyAlignment="1">
      <alignment horizontal="center" vertical="center" wrapText="1"/>
    </xf>
    <xf numFmtId="165" fontId="2713" fillId="0" borderId="2" xfId="0" applyNumberFormat="1" applyFont="1" applyBorder="1" applyAlignment="1">
      <alignment horizontal="center" vertical="center" wrapText="1"/>
    </xf>
    <xf numFmtId="164" fontId="2714" fillId="0" borderId="2" xfId="0" applyNumberFormat="1" applyFont="1" applyBorder="1" applyAlignment="1">
      <alignment horizontal="center" vertical="center" wrapText="1"/>
    </xf>
    <xf numFmtId="0" fontId="2717" fillId="0" borderId="2" xfId="0" applyFont="1" applyBorder="1" applyAlignment="1">
      <alignment horizontal="center" vertical="center" wrapText="1"/>
    </xf>
    <xf numFmtId="0" fontId="2717" fillId="0" borderId="2" xfId="0" applyFont="1" applyBorder="1" applyAlignment="1">
      <alignment horizontal="left" vertical="center" wrapText="1"/>
    </xf>
    <xf numFmtId="4" fontId="2718" fillId="0" borderId="2" xfId="0" applyNumberFormat="1" applyFont="1" applyBorder="1" applyAlignment="1">
      <alignment horizontal="center" vertical="center" wrapText="1"/>
    </xf>
    <xf numFmtId="164" fontId="2719" fillId="0" borderId="2" xfId="0" applyNumberFormat="1" applyFont="1" applyBorder="1" applyAlignment="1">
      <alignment horizontal="center" vertical="center" wrapText="1"/>
    </xf>
    <xf numFmtId="165" fontId="2720" fillId="0" borderId="2" xfId="0" applyNumberFormat="1" applyFont="1" applyBorder="1" applyAlignment="1">
      <alignment horizontal="center" vertical="center" wrapText="1"/>
    </xf>
    <xf numFmtId="164" fontId="2721" fillId="0" borderId="2" xfId="0" applyNumberFormat="1" applyFont="1" applyBorder="1" applyAlignment="1">
      <alignment horizontal="center" vertical="center" wrapText="1"/>
    </xf>
    <xf numFmtId="0" fontId="2724" fillId="0" borderId="2" xfId="0" applyFont="1" applyBorder="1" applyAlignment="1">
      <alignment horizontal="center" vertical="center" wrapText="1"/>
    </xf>
    <xf numFmtId="0" fontId="2724" fillId="0" borderId="2" xfId="0" applyFont="1" applyBorder="1" applyAlignment="1">
      <alignment horizontal="left" vertical="center" wrapText="1"/>
    </xf>
    <xf numFmtId="4" fontId="2725" fillId="0" borderId="2" xfId="0" applyNumberFormat="1" applyFont="1" applyBorder="1" applyAlignment="1">
      <alignment horizontal="center" vertical="center" wrapText="1"/>
    </xf>
    <xf numFmtId="164" fontId="2726" fillId="0" borderId="2" xfId="0" applyNumberFormat="1" applyFont="1" applyBorder="1" applyAlignment="1">
      <alignment horizontal="center" vertical="center" wrapText="1"/>
    </xf>
    <xf numFmtId="165" fontId="2727" fillId="0" borderId="2" xfId="0" applyNumberFormat="1" applyFont="1" applyBorder="1" applyAlignment="1">
      <alignment horizontal="center" vertical="center" wrapText="1"/>
    </xf>
    <xf numFmtId="164" fontId="2728" fillId="0" borderId="2" xfId="0" applyNumberFormat="1" applyFont="1" applyBorder="1" applyAlignment="1">
      <alignment horizontal="center" vertical="center" wrapText="1"/>
    </xf>
    <xf numFmtId="0" fontId="2731" fillId="0" borderId="2" xfId="0" applyFont="1" applyBorder="1" applyAlignment="1">
      <alignment horizontal="center" vertical="center" wrapText="1"/>
    </xf>
    <xf numFmtId="0" fontId="2731" fillId="0" borderId="2" xfId="0" applyFont="1" applyBorder="1" applyAlignment="1">
      <alignment horizontal="left" vertical="center" wrapText="1"/>
    </xf>
    <xf numFmtId="4" fontId="2732" fillId="0" borderId="2" xfId="0" applyNumberFormat="1" applyFont="1" applyBorder="1" applyAlignment="1">
      <alignment horizontal="center" vertical="center" wrapText="1"/>
    </xf>
    <xf numFmtId="164" fontId="2733" fillId="0" borderId="2" xfId="0" applyNumberFormat="1" applyFont="1" applyBorder="1" applyAlignment="1">
      <alignment horizontal="center" vertical="center" wrapText="1"/>
    </xf>
    <xf numFmtId="165" fontId="2734" fillId="0" borderId="2" xfId="0" applyNumberFormat="1" applyFont="1" applyBorder="1" applyAlignment="1">
      <alignment horizontal="center" vertical="center" wrapText="1"/>
    </xf>
    <xf numFmtId="164" fontId="2735" fillId="0" borderId="2" xfId="0" applyNumberFormat="1" applyFont="1" applyBorder="1" applyAlignment="1">
      <alignment horizontal="center" vertical="center" wrapText="1"/>
    </xf>
    <xf numFmtId="0" fontId="2738" fillId="0" borderId="2" xfId="0" applyFont="1" applyBorder="1" applyAlignment="1">
      <alignment horizontal="center" vertical="center" wrapText="1"/>
    </xf>
    <xf numFmtId="0" fontId="2738" fillId="0" borderId="2" xfId="0" applyFont="1" applyBorder="1" applyAlignment="1">
      <alignment horizontal="left" vertical="center" wrapText="1"/>
    </xf>
    <xf numFmtId="4" fontId="2739" fillId="0" borderId="2" xfId="0" applyNumberFormat="1" applyFont="1" applyBorder="1" applyAlignment="1">
      <alignment horizontal="center" vertical="center" wrapText="1"/>
    </xf>
    <xf numFmtId="164" fontId="2740" fillId="0" borderId="2" xfId="0" applyNumberFormat="1" applyFont="1" applyBorder="1" applyAlignment="1">
      <alignment horizontal="center" vertical="center" wrapText="1"/>
    </xf>
    <xf numFmtId="165" fontId="2741" fillId="0" borderId="2" xfId="0" applyNumberFormat="1" applyFont="1" applyBorder="1" applyAlignment="1">
      <alignment horizontal="center" vertical="center" wrapText="1"/>
    </xf>
    <xf numFmtId="164" fontId="2742" fillId="0" borderId="2" xfId="0" applyNumberFormat="1" applyFont="1" applyBorder="1" applyAlignment="1">
      <alignment horizontal="center" vertical="center" wrapText="1"/>
    </xf>
    <xf numFmtId="0" fontId="2745" fillId="0" borderId="2" xfId="0" applyFont="1" applyBorder="1" applyAlignment="1">
      <alignment horizontal="center" vertical="center" wrapText="1"/>
    </xf>
    <xf numFmtId="0" fontId="2745" fillId="0" borderId="2" xfId="0" applyFont="1" applyBorder="1" applyAlignment="1">
      <alignment horizontal="left" vertical="center" wrapText="1"/>
    </xf>
    <xf numFmtId="4" fontId="2746" fillId="0" borderId="2" xfId="0" applyNumberFormat="1" applyFont="1" applyBorder="1" applyAlignment="1">
      <alignment horizontal="center" vertical="center" wrapText="1"/>
    </xf>
    <xf numFmtId="164" fontId="2747" fillId="0" borderId="2" xfId="0" applyNumberFormat="1" applyFont="1" applyBorder="1" applyAlignment="1">
      <alignment horizontal="center" vertical="center" wrapText="1"/>
    </xf>
    <xf numFmtId="165" fontId="2748" fillId="0" borderId="2" xfId="0" applyNumberFormat="1" applyFont="1" applyBorder="1" applyAlignment="1">
      <alignment horizontal="center" vertical="center" wrapText="1"/>
    </xf>
    <xf numFmtId="164" fontId="2749" fillId="0" borderId="2" xfId="0" applyNumberFormat="1" applyFont="1" applyBorder="1" applyAlignment="1">
      <alignment horizontal="center" vertical="center" wrapText="1"/>
    </xf>
    <xf numFmtId="0" fontId="2752" fillId="0" borderId="2" xfId="0" applyFont="1" applyBorder="1" applyAlignment="1">
      <alignment horizontal="center" vertical="center" wrapText="1"/>
    </xf>
    <xf numFmtId="0" fontId="2752" fillId="0" borderId="2" xfId="0" applyFont="1" applyBorder="1" applyAlignment="1">
      <alignment horizontal="left" vertical="center" wrapText="1"/>
    </xf>
    <xf numFmtId="4" fontId="2753" fillId="0" borderId="2" xfId="0" applyNumberFormat="1" applyFont="1" applyBorder="1" applyAlignment="1">
      <alignment horizontal="center" vertical="center" wrapText="1"/>
    </xf>
    <xf numFmtId="164" fontId="2754" fillId="0" borderId="2" xfId="0" applyNumberFormat="1" applyFont="1" applyBorder="1" applyAlignment="1">
      <alignment horizontal="center" vertical="center" wrapText="1"/>
    </xf>
    <xf numFmtId="165" fontId="2755" fillId="0" borderId="2" xfId="0" applyNumberFormat="1" applyFont="1" applyBorder="1" applyAlignment="1">
      <alignment horizontal="center" vertical="center" wrapText="1"/>
    </xf>
    <xf numFmtId="164" fontId="2756" fillId="0" borderId="2" xfId="0" applyNumberFormat="1" applyFont="1" applyBorder="1" applyAlignment="1">
      <alignment horizontal="center" vertical="center" wrapText="1"/>
    </xf>
    <xf numFmtId="0" fontId="2759" fillId="0" borderId="2" xfId="0" applyFont="1" applyBorder="1" applyAlignment="1">
      <alignment horizontal="center" vertical="center" wrapText="1"/>
    </xf>
    <xf numFmtId="0" fontId="2759" fillId="0" borderId="2" xfId="0" applyFont="1" applyBorder="1" applyAlignment="1">
      <alignment horizontal="left" vertical="center" wrapText="1"/>
    </xf>
    <xf numFmtId="4" fontId="2760" fillId="0" borderId="2" xfId="0" applyNumberFormat="1" applyFont="1" applyBorder="1" applyAlignment="1">
      <alignment horizontal="center" vertical="center" wrapText="1"/>
    </xf>
    <xf numFmtId="164" fontId="2761" fillId="0" borderId="2" xfId="0" applyNumberFormat="1" applyFont="1" applyBorder="1" applyAlignment="1">
      <alignment horizontal="center" vertical="center" wrapText="1"/>
    </xf>
    <xf numFmtId="165" fontId="2762" fillId="0" borderId="2" xfId="0" applyNumberFormat="1" applyFont="1" applyBorder="1" applyAlignment="1">
      <alignment horizontal="center" vertical="center" wrapText="1"/>
    </xf>
    <xf numFmtId="164" fontId="2763" fillId="0" borderId="2" xfId="0" applyNumberFormat="1" applyFont="1" applyBorder="1" applyAlignment="1">
      <alignment horizontal="center" vertical="center" wrapText="1"/>
    </xf>
    <xf numFmtId="0" fontId="2766" fillId="0" borderId="2" xfId="0" applyFont="1" applyBorder="1" applyAlignment="1">
      <alignment horizontal="center" vertical="center" wrapText="1"/>
    </xf>
    <xf numFmtId="0" fontId="2766" fillId="0" borderId="2" xfId="0" applyFont="1" applyBorder="1" applyAlignment="1">
      <alignment horizontal="left" vertical="center" wrapText="1"/>
    </xf>
    <xf numFmtId="4" fontId="2767" fillId="0" borderId="2" xfId="0" applyNumberFormat="1" applyFont="1" applyBorder="1" applyAlignment="1">
      <alignment horizontal="center" vertical="center" wrapText="1"/>
    </xf>
    <xf numFmtId="164" fontId="2768" fillId="0" borderId="2" xfId="0" applyNumberFormat="1" applyFont="1" applyBorder="1" applyAlignment="1">
      <alignment horizontal="center" vertical="center" wrapText="1"/>
    </xf>
    <xf numFmtId="165" fontId="2769" fillId="0" borderId="2" xfId="0" applyNumberFormat="1" applyFont="1" applyBorder="1" applyAlignment="1">
      <alignment horizontal="center" vertical="center" wrapText="1"/>
    </xf>
    <xf numFmtId="164" fontId="2770" fillId="0" borderId="2" xfId="0" applyNumberFormat="1" applyFont="1" applyBorder="1" applyAlignment="1">
      <alignment horizontal="center" vertical="center" wrapText="1"/>
    </xf>
    <xf numFmtId="0" fontId="2773" fillId="0" borderId="2" xfId="0" applyFont="1" applyBorder="1" applyAlignment="1">
      <alignment horizontal="center" vertical="center" wrapText="1"/>
    </xf>
    <xf numFmtId="0" fontId="2773" fillId="0" borderId="2" xfId="0" applyFont="1" applyBorder="1" applyAlignment="1">
      <alignment horizontal="left" vertical="center" wrapText="1"/>
    </xf>
    <xf numFmtId="4" fontId="2774" fillId="0" borderId="2" xfId="0" applyNumberFormat="1" applyFont="1" applyBorder="1" applyAlignment="1">
      <alignment horizontal="center" vertical="center" wrapText="1"/>
    </xf>
    <xf numFmtId="164" fontId="2775" fillId="0" borderId="2" xfId="0" applyNumberFormat="1" applyFont="1" applyBorder="1" applyAlignment="1">
      <alignment horizontal="center" vertical="center" wrapText="1"/>
    </xf>
    <xf numFmtId="165" fontId="2776" fillId="0" borderId="2" xfId="0" applyNumberFormat="1" applyFont="1" applyBorder="1" applyAlignment="1">
      <alignment horizontal="center" vertical="center" wrapText="1"/>
    </xf>
    <xf numFmtId="164" fontId="2777" fillId="0" borderId="2" xfId="0" applyNumberFormat="1" applyFont="1" applyBorder="1" applyAlignment="1">
      <alignment horizontal="center" vertical="center" wrapText="1"/>
    </xf>
    <xf numFmtId="0" fontId="2780" fillId="0" borderId="2" xfId="0" applyFont="1" applyBorder="1" applyAlignment="1">
      <alignment horizontal="center" vertical="center" wrapText="1"/>
    </xf>
    <xf numFmtId="0" fontId="2780" fillId="0" borderId="2" xfId="0" applyFont="1" applyBorder="1" applyAlignment="1">
      <alignment horizontal="left" vertical="center" wrapText="1"/>
    </xf>
    <xf numFmtId="4" fontId="2781" fillId="0" borderId="2" xfId="0" applyNumberFormat="1" applyFont="1" applyBorder="1" applyAlignment="1">
      <alignment horizontal="center" vertical="center" wrapText="1"/>
    </xf>
    <xf numFmtId="164" fontId="2782" fillId="0" borderId="2" xfId="0" applyNumberFormat="1" applyFont="1" applyBorder="1" applyAlignment="1">
      <alignment horizontal="center" vertical="center" wrapText="1"/>
    </xf>
    <xf numFmtId="165" fontId="2783" fillId="0" borderId="2" xfId="0" applyNumberFormat="1" applyFont="1" applyBorder="1" applyAlignment="1">
      <alignment horizontal="center" vertical="center" wrapText="1"/>
    </xf>
    <xf numFmtId="164" fontId="2784" fillId="0" borderId="2" xfId="0" applyNumberFormat="1" applyFont="1" applyBorder="1" applyAlignment="1">
      <alignment horizontal="center" vertical="center" wrapText="1"/>
    </xf>
    <xf numFmtId="0" fontId="2787" fillId="0" borderId="2" xfId="0" applyFont="1" applyBorder="1" applyAlignment="1">
      <alignment horizontal="center" vertical="center" wrapText="1"/>
    </xf>
    <xf numFmtId="0" fontId="2787" fillId="0" borderId="2" xfId="0" applyFont="1" applyBorder="1" applyAlignment="1">
      <alignment horizontal="left" vertical="center" wrapText="1"/>
    </xf>
    <xf numFmtId="4" fontId="2788" fillId="0" borderId="2" xfId="0" applyNumberFormat="1" applyFont="1" applyBorder="1" applyAlignment="1">
      <alignment horizontal="center" vertical="center" wrapText="1"/>
    </xf>
    <xf numFmtId="164" fontId="2789" fillId="0" borderId="2" xfId="0" applyNumberFormat="1" applyFont="1" applyBorder="1" applyAlignment="1">
      <alignment horizontal="center" vertical="center" wrapText="1"/>
    </xf>
    <xf numFmtId="165" fontId="2790" fillId="0" borderId="2" xfId="0" applyNumberFormat="1" applyFont="1" applyBorder="1" applyAlignment="1">
      <alignment horizontal="center" vertical="center" wrapText="1"/>
    </xf>
    <xf numFmtId="164" fontId="2791" fillId="0" borderId="2" xfId="0" applyNumberFormat="1" applyFont="1" applyBorder="1" applyAlignment="1">
      <alignment horizontal="center" vertical="center" wrapText="1"/>
    </xf>
    <xf numFmtId="0" fontId="2794" fillId="0" borderId="2" xfId="0" applyFont="1" applyBorder="1" applyAlignment="1">
      <alignment horizontal="center" vertical="center" wrapText="1"/>
    </xf>
    <xf numFmtId="0" fontId="2794" fillId="0" borderId="2" xfId="0" applyFont="1" applyBorder="1" applyAlignment="1">
      <alignment horizontal="left" vertical="center" wrapText="1"/>
    </xf>
    <xf numFmtId="4" fontId="2795" fillId="0" borderId="2" xfId="0" applyNumberFormat="1" applyFont="1" applyBorder="1" applyAlignment="1">
      <alignment horizontal="center" vertical="center" wrapText="1"/>
    </xf>
    <xf numFmtId="164" fontId="2796" fillId="0" borderId="2" xfId="0" applyNumberFormat="1" applyFont="1" applyBorder="1" applyAlignment="1">
      <alignment horizontal="center" vertical="center" wrapText="1"/>
    </xf>
    <xf numFmtId="165" fontId="2797" fillId="0" borderId="2" xfId="0" applyNumberFormat="1" applyFont="1" applyBorder="1" applyAlignment="1">
      <alignment horizontal="center" vertical="center" wrapText="1"/>
    </xf>
    <xf numFmtId="164" fontId="2798" fillId="0" borderId="2" xfId="0" applyNumberFormat="1" applyFont="1" applyBorder="1" applyAlignment="1">
      <alignment horizontal="center" vertical="center" wrapText="1"/>
    </xf>
    <xf numFmtId="0" fontId="2801" fillId="0" borderId="2" xfId="0" applyFont="1" applyBorder="1" applyAlignment="1">
      <alignment horizontal="center" vertical="center" wrapText="1"/>
    </xf>
    <xf numFmtId="0" fontId="2801" fillId="0" borderId="2" xfId="0" applyFont="1" applyBorder="1" applyAlignment="1">
      <alignment horizontal="left" vertical="center" wrapText="1"/>
    </xf>
    <xf numFmtId="4" fontId="2802" fillId="0" borderId="2" xfId="0" applyNumberFormat="1" applyFont="1" applyBorder="1" applyAlignment="1">
      <alignment horizontal="center" vertical="center" wrapText="1"/>
    </xf>
    <xf numFmtId="164" fontId="2803" fillId="0" borderId="2" xfId="0" applyNumberFormat="1" applyFont="1" applyBorder="1" applyAlignment="1">
      <alignment horizontal="center" vertical="center" wrapText="1"/>
    </xf>
    <xf numFmtId="165" fontId="2804" fillId="0" borderId="2" xfId="0" applyNumberFormat="1" applyFont="1" applyBorder="1" applyAlignment="1">
      <alignment horizontal="center" vertical="center" wrapText="1"/>
    </xf>
    <xf numFmtId="164" fontId="2805" fillId="0" borderId="2" xfId="0" applyNumberFormat="1" applyFont="1" applyBorder="1" applyAlignment="1">
      <alignment horizontal="center" vertical="center" wrapText="1"/>
    </xf>
    <xf numFmtId="0" fontId="2808" fillId="0" borderId="2" xfId="0" applyFont="1" applyBorder="1" applyAlignment="1">
      <alignment horizontal="center" vertical="center" wrapText="1"/>
    </xf>
    <xf numFmtId="0" fontId="2808" fillId="0" borderId="2" xfId="0" applyFont="1" applyBorder="1" applyAlignment="1">
      <alignment horizontal="left" vertical="center" wrapText="1"/>
    </xf>
    <xf numFmtId="4" fontId="2809" fillId="0" borderId="2" xfId="0" applyNumberFormat="1" applyFont="1" applyBorder="1" applyAlignment="1">
      <alignment horizontal="center" vertical="center" wrapText="1"/>
    </xf>
    <xf numFmtId="164" fontId="2810" fillId="0" borderId="2" xfId="0" applyNumberFormat="1" applyFont="1" applyBorder="1" applyAlignment="1">
      <alignment horizontal="center" vertical="center" wrapText="1"/>
    </xf>
    <xf numFmtId="165" fontId="2811" fillId="0" borderId="2" xfId="0" applyNumberFormat="1" applyFont="1" applyBorder="1" applyAlignment="1">
      <alignment horizontal="center" vertical="center" wrapText="1"/>
    </xf>
    <xf numFmtId="164" fontId="2812" fillId="0" borderId="2" xfId="0" applyNumberFormat="1" applyFont="1" applyBorder="1" applyAlignment="1">
      <alignment horizontal="center" vertical="center" wrapText="1"/>
    </xf>
    <xf numFmtId="0" fontId="2815" fillId="0" borderId="2" xfId="0" applyFont="1" applyBorder="1" applyAlignment="1">
      <alignment horizontal="center" vertical="center" wrapText="1"/>
    </xf>
    <xf numFmtId="0" fontId="2815" fillId="0" borderId="2" xfId="0" applyFont="1" applyBorder="1" applyAlignment="1">
      <alignment horizontal="left" vertical="center" wrapText="1"/>
    </xf>
    <xf numFmtId="4" fontId="2816" fillId="0" borderId="2" xfId="0" applyNumberFormat="1" applyFont="1" applyBorder="1" applyAlignment="1">
      <alignment horizontal="center" vertical="center" wrapText="1"/>
    </xf>
    <xf numFmtId="164" fontId="2817" fillId="0" borderId="2" xfId="0" applyNumberFormat="1" applyFont="1" applyBorder="1" applyAlignment="1">
      <alignment horizontal="center" vertical="center" wrapText="1"/>
    </xf>
    <xf numFmtId="165" fontId="2818" fillId="0" borderId="2" xfId="0" applyNumberFormat="1" applyFont="1" applyBorder="1" applyAlignment="1">
      <alignment horizontal="center" vertical="center" wrapText="1"/>
    </xf>
    <xf numFmtId="164" fontId="2819" fillId="0" borderId="2" xfId="0" applyNumberFormat="1" applyFont="1" applyBorder="1" applyAlignment="1">
      <alignment horizontal="center" vertical="center" wrapText="1"/>
    </xf>
    <xf numFmtId="0" fontId="2822" fillId="0" borderId="2" xfId="0" applyFont="1" applyBorder="1" applyAlignment="1">
      <alignment horizontal="center" vertical="center" wrapText="1"/>
    </xf>
    <xf numFmtId="0" fontId="2822" fillId="0" borderId="2" xfId="0" applyFont="1" applyBorder="1" applyAlignment="1">
      <alignment horizontal="left" vertical="center" wrapText="1"/>
    </xf>
    <xf numFmtId="4" fontId="2823" fillId="0" borderId="2" xfId="0" applyNumberFormat="1" applyFont="1" applyBorder="1" applyAlignment="1">
      <alignment horizontal="center" vertical="center" wrapText="1"/>
    </xf>
    <xf numFmtId="164" fontId="2824" fillId="0" borderId="2" xfId="0" applyNumberFormat="1" applyFont="1" applyBorder="1" applyAlignment="1">
      <alignment horizontal="center" vertical="center" wrapText="1"/>
    </xf>
    <xf numFmtId="165" fontId="2825" fillId="0" borderId="2" xfId="0" applyNumberFormat="1" applyFont="1" applyBorder="1" applyAlignment="1">
      <alignment horizontal="center" vertical="center" wrapText="1"/>
    </xf>
    <xf numFmtId="164" fontId="2826" fillId="0" borderId="2" xfId="0" applyNumberFormat="1" applyFont="1" applyBorder="1" applyAlignment="1">
      <alignment horizontal="center" vertical="center" wrapText="1"/>
    </xf>
    <xf numFmtId="0" fontId="2829" fillId="0" borderId="2" xfId="0" applyFont="1" applyBorder="1" applyAlignment="1">
      <alignment horizontal="center" vertical="center" wrapText="1"/>
    </xf>
    <xf numFmtId="0" fontId="2829" fillId="0" borderId="2" xfId="0" applyFont="1" applyBorder="1" applyAlignment="1">
      <alignment horizontal="left" vertical="center" wrapText="1"/>
    </xf>
    <xf numFmtId="4" fontId="2830" fillId="0" borderId="2" xfId="0" applyNumberFormat="1" applyFont="1" applyBorder="1" applyAlignment="1">
      <alignment horizontal="center" vertical="center" wrapText="1"/>
    </xf>
    <xf numFmtId="164" fontId="2831" fillId="0" borderId="2" xfId="0" applyNumberFormat="1" applyFont="1" applyBorder="1" applyAlignment="1">
      <alignment horizontal="center" vertical="center" wrapText="1"/>
    </xf>
    <xf numFmtId="165" fontId="2832" fillId="0" borderId="2" xfId="0" applyNumberFormat="1" applyFont="1" applyBorder="1" applyAlignment="1">
      <alignment horizontal="center" vertical="center" wrapText="1"/>
    </xf>
    <xf numFmtId="164" fontId="2833" fillId="0" borderId="2" xfId="0" applyNumberFormat="1" applyFont="1" applyBorder="1" applyAlignment="1">
      <alignment horizontal="center" vertical="center" wrapText="1"/>
    </xf>
    <xf numFmtId="0" fontId="2836" fillId="0" borderId="2" xfId="0" applyFont="1" applyBorder="1" applyAlignment="1">
      <alignment horizontal="center" vertical="center" wrapText="1"/>
    </xf>
    <xf numFmtId="0" fontId="2836" fillId="0" borderId="2" xfId="0" applyFont="1" applyBorder="1" applyAlignment="1">
      <alignment horizontal="left" vertical="center" wrapText="1"/>
    </xf>
    <xf numFmtId="4" fontId="2837" fillId="0" borderId="2" xfId="0" applyNumberFormat="1" applyFont="1" applyBorder="1" applyAlignment="1">
      <alignment horizontal="center" vertical="center" wrapText="1"/>
    </xf>
    <xf numFmtId="164" fontId="2838" fillId="0" borderId="2" xfId="0" applyNumberFormat="1" applyFont="1" applyBorder="1" applyAlignment="1">
      <alignment horizontal="center" vertical="center" wrapText="1"/>
    </xf>
    <xf numFmtId="165" fontId="2839" fillId="0" borderId="2" xfId="0" applyNumberFormat="1" applyFont="1" applyBorder="1" applyAlignment="1">
      <alignment horizontal="center" vertical="center" wrapText="1"/>
    </xf>
    <xf numFmtId="164" fontId="2840" fillId="0" borderId="2" xfId="0" applyNumberFormat="1" applyFont="1" applyBorder="1" applyAlignment="1">
      <alignment horizontal="center" vertical="center" wrapText="1"/>
    </xf>
    <xf numFmtId="0" fontId="2843" fillId="0" borderId="2" xfId="0" applyFont="1" applyBorder="1" applyAlignment="1">
      <alignment horizontal="center" vertical="center" wrapText="1"/>
    </xf>
    <xf numFmtId="0" fontId="2843" fillId="0" borderId="2" xfId="0" applyFont="1" applyBorder="1" applyAlignment="1">
      <alignment horizontal="left" vertical="center" wrapText="1"/>
    </xf>
    <xf numFmtId="4" fontId="2844" fillId="0" borderId="2" xfId="0" applyNumberFormat="1" applyFont="1" applyBorder="1" applyAlignment="1">
      <alignment horizontal="center" vertical="center" wrapText="1"/>
    </xf>
    <xf numFmtId="164" fontId="2845" fillId="0" borderId="2" xfId="0" applyNumberFormat="1" applyFont="1" applyBorder="1" applyAlignment="1">
      <alignment horizontal="center" vertical="center" wrapText="1"/>
    </xf>
    <xf numFmtId="165" fontId="2846" fillId="0" borderId="2" xfId="0" applyNumberFormat="1" applyFont="1" applyBorder="1" applyAlignment="1">
      <alignment horizontal="center" vertical="center" wrapText="1"/>
    </xf>
    <xf numFmtId="164" fontId="2847" fillId="0" borderId="2" xfId="0" applyNumberFormat="1" applyFont="1" applyBorder="1" applyAlignment="1">
      <alignment horizontal="center" vertical="center" wrapText="1"/>
    </xf>
    <xf numFmtId="0" fontId="2850" fillId="0" borderId="2" xfId="0" applyFont="1" applyBorder="1" applyAlignment="1">
      <alignment horizontal="center" vertical="center" wrapText="1"/>
    </xf>
    <xf numFmtId="0" fontId="2850" fillId="0" borderId="2" xfId="0" applyFont="1" applyBorder="1" applyAlignment="1">
      <alignment horizontal="left" vertical="center" wrapText="1"/>
    </xf>
    <xf numFmtId="4" fontId="2851" fillId="0" borderId="2" xfId="0" applyNumberFormat="1" applyFont="1" applyBorder="1" applyAlignment="1">
      <alignment horizontal="center" vertical="center" wrapText="1"/>
    </xf>
    <xf numFmtId="164" fontId="2852" fillId="0" borderId="2" xfId="0" applyNumberFormat="1" applyFont="1" applyBorder="1" applyAlignment="1">
      <alignment horizontal="center" vertical="center" wrapText="1"/>
    </xf>
    <xf numFmtId="165" fontId="2853" fillId="0" borderId="2" xfId="0" applyNumberFormat="1" applyFont="1" applyBorder="1" applyAlignment="1">
      <alignment horizontal="center" vertical="center" wrapText="1"/>
    </xf>
    <xf numFmtId="164" fontId="2854" fillId="0" borderId="2" xfId="0" applyNumberFormat="1" applyFont="1" applyBorder="1" applyAlignment="1">
      <alignment horizontal="center" vertical="center" wrapText="1"/>
    </xf>
    <xf numFmtId="0" fontId="2857" fillId="0" borderId="2" xfId="0" applyFont="1" applyBorder="1" applyAlignment="1">
      <alignment horizontal="center" vertical="center" wrapText="1"/>
    </xf>
    <xf numFmtId="0" fontId="2857" fillId="0" borderId="2" xfId="0" applyFont="1" applyBorder="1" applyAlignment="1">
      <alignment horizontal="left" vertical="center" wrapText="1"/>
    </xf>
    <xf numFmtId="4" fontId="2858" fillId="0" borderId="2" xfId="0" applyNumberFormat="1" applyFont="1" applyBorder="1" applyAlignment="1">
      <alignment horizontal="center" vertical="center" wrapText="1"/>
    </xf>
    <xf numFmtId="164" fontId="2859" fillId="0" borderId="2" xfId="0" applyNumberFormat="1" applyFont="1" applyBorder="1" applyAlignment="1">
      <alignment horizontal="center" vertical="center" wrapText="1"/>
    </xf>
    <xf numFmtId="165" fontId="2860" fillId="0" borderId="2" xfId="0" applyNumberFormat="1" applyFont="1" applyBorder="1" applyAlignment="1">
      <alignment horizontal="center" vertical="center" wrapText="1"/>
    </xf>
    <xf numFmtId="164" fontId="2861" fillId="0" borderId="2" xfId="0" applyNumberFormat="1" applyFont="1" applyBorder="1" applyAlignment="1">
      <alignment horizontal="center" vertical="center" wrapText="1"/>
    </xf>
    <xf numFmtId="0" fontId="2864" fillId="0" borderId="2" xfId="0" applyFont="1" applyBorder="1" applyAlignment="1">
      <alignment horizontal="center" vertical="center" wrapText="1"/>
    </xf>
    <xf numFmtId="0" fontId="2864" fillId="0" borderId="2" xfId="0" applyFont="1" applyBorder="1" applyAlignment="1">
      <alignment horizontal="left" vertical="center" wrapText="1"/>
    </xf>
    <xf numFmtId="4" fontId="2865" fillId="0" borderId="2" xfId="0" applyNumberFormat="1" applyFont="1" applyBorder="1" applyAlignment="1">
      <alignment horizontal="center" vertical="center" wrapText="1"/>
    </xf>
    <xf numFmtId="164" fontId="2866" fillId="0" borderId="2" xfId="0" applyNumberFormat="1" applyFont="1" applyBorder="1" applyAlignment="1">
      <alignment horizontal="center" vertical="center" wrapText="1"/>
    </xf>
    <xf numFmtId="165" fontId="2867" fillId="0" borderId="2" xfId="0" applyNumberFormat="1" applyFont="1" applyBorder="1" applyAlignment="1">
      <alignment horizontal="center" vertical="center" wrapText="1"/>
    </xf>
    <xf numFmtId="164" fontId="2868" fillId="0" borderId="2" xfId="0" applyNumberFormat="1" applyFont="1" applyBorder="1" applyAlignment="1">
      <alignment horizontal="center" vertical="center" wrapText="1"/>
    </xf>
    <xf numFmtId="0" fontId="2871" fillId="0" borderId="2" xfId="0" applyFont="1" applyBorder="1" applyAlignment="1">
      <alignment horizontal="center" vertical="center" wrapText="1"/>
    </xf>
    <xf numFmtId="0" fontId="2871" fillId="0" borderId="2" xfId="0" applyFont="1" applyBorder="1" applyAlignment="1">
      <alignment horizontal="left" vertical="center" wrapText="1"/>
    </xf>
    <xf numFmtId="4" fontId="2872" fillId="0" borderId="2" xfId="0" applyNumberFormat="1" applyFont="1" applyBorder="1" applyAlignment="1">
      <alignment horizontal="center" vertical="center" wrapText="1"/>
    </xf>
    <xf numFmtId="164" fontId="2873" fillId="0" borderId="2" xfId="0" applyNumberFormat="1" applyFont="1" applyBorder="1" applyAlignment="1">
      <alignment horizontal="center" vertical="center" wrapText="1"/>
    </xf>
    <xf numFmtId="165" fontId="2874" fillId="0" borderId="2" xfId="0" applyNumberFormat="1" applyFont="1" applyBorder="1" applyAlignment="1">
      <alignment horizontal="center" vertical="center" wrapText="1"/>
    </xf>
    <xf numFmtId="164" fontId="2875" fillId="0" borderId="2" xfId="0" applyNumberFormat="1" applyFont="1" applyBorder="1" applyAlignment="1">
      <alignment horizontal="center" vertical="center" wrapText="1"/>
    </xf>
    <xf numFmtId="0" fontId="2878" fillId="0" borderId="2" xfId="0" applyFont="1" applyBorder="1" applyAlignment="1">
      <alignment horizontal="center" vertical="center" wrapText="1"/>
    </xf>
    <xf numFmtId="0" fontId="2878" fillId="0" borderId="2" xfId="0" applyFont="1" applyBorder="1" applyAlignment="1">
      <alignment horizontal="left" vertical="center" wrapText="1"/>
    </xf>
    <xf numFmtId="4" fontId="2879" fillId="0" borderId="2" xfId="0" applyNumberFormat="1" applyFont="1" applyBorder="1" applyAlignment="1">
      <alignment horizontal="center" vertical="center" wrapText="1"/>
    </xf>
    <xf numFmtId="164" fontId="2880" fillId="0" borderId="2" xfId="0" applyNumberFormat="1" applyFont="1" applyBorder="1" applyAlignment="1">
      <alignment horizontal="center" vertical="center" wrapText="1"/>
    </xf>
    <xf numFmtId="165" fontId="2881" fillId="0" borderId="2" xfId="0" applyNumberFormat="1" applyFont="1" applyBorder="1" applyAlignment="1">
      <alignment horizontal="center" vertical="center" wrapText="1"/>
    </xf>
    <xf numFmtId="164" fontId="2882" fillId="0" borderId="2" xfId="0" applyNumberFormat="1" applyFont="1" applyBorder="1" applyAlignment="1">
      <alignment horizontal="center" vertical="center" wrapText="1"/>
    </xf>
    <xf numFmtId="0" fontId="2885" fillId="0" borderId="2" xfId="0" applyFont="1" applyBorder="1" applyAlignment="1">
      <alignment horizontal="center" vertical="center" wrapText="1"/>
    </xf>
    <xf numFmtId="0" fontId="2885" fillId="0" borderId="2" xfId="0" applyFont="1" applyBorder="1" applyAlignment="1">
      <alignment horizontal="left" vertical="center" wrapText="1"/>
    </xf>
    <xf numFmtId="4" fontId="2886" fillId="0" borderId="2" xfId="0" applyNumberFormat="1" applyFont="1" applyBorder="1" applyAlignment="1">
      <alignment horizontal="center" vertical="center" wrapText="1"/>
    </xf>
    <xf numFmtId="164" fontId="2887" fillId="0" borderId="2" xfId="0" applyNumberFormat="1" applyFont="1" applyBorder="1" applyAlignment="1">
      <alignment horizontal="center" vertical="center" wrapText="1"/>
    </xf>
    <xf numFmtId="165" fontId="2888" fillId="0" borderId="2" xfId="0" applyNumberFormat="1" applyFont="1" applyBorder="1" applyAlignment="1">
      <alignment horizontal="center" vertical="center" wrapText="1"/>
    </xf>
    <xf numFmtId="164" fontId="2889" fillId="0" borderId="2" xfId="0" applyNumberFormat="1" applyFont="1" applyBorder="1" applyAlignment="1">
      <alignment horizontal="center" vertical="center" wrapText="1"/>
    </xf>
    <xf numFmtId="0" fontId="2892" fillId="0" borderId="2" xfId="0" applyFont="1" applyBorder="1" applyAlignment="1">
      <alignment horizontal="center" vertical="center" wrapText="1"/>
    </xf>
    <xf numFmtId="0" fontId="2892" fillId="0" borderId="2" xfId="0" applyFont="1" applyBorder="1" applyAlignment="1">
      <alignment horizontal="left" vertical="center" wrapText="1"/>
    </xf>
    <xf numFmtId="4" fontId="2893" fillId="0" borderId="2" xfId="0" applyNumberFormat="1" applyFont="1" applyBorder="1" applyAlignment="1">
      <alignment horizontal="center" vertical="center" wrapText="1"/>
    </xf>
    <xf numFmtId="164" fontId="2894" fillId="0" borderId="2" xfId="0" applyNumberFormat="1" applyFont="1" applyBorder="1" applyAlignment="1">
      <alignment horizontal="center" vertical="center" wrapText="1"/>
    </xf>
    <xf numFmtId="165" fontId="2895" fillId="0" borderId="2" xfId="0" applyNumberFormat="1" applyFont="1" applyBorder="1" applyAlignment="1">
      <alignment horizontal="center" vertical="center" wrapText="1"/>
    </xf>
    <xf numFmtId="164" fontId="2896" fillId="0" borderId="2" xfId="0" applyNumberFormat="1" applyFont="1" applyBorder="1" applyAlignment="1">
      <alignment horizontal="center" vertical="center" wrapText="1"/>
    </xf>
    <xf numFmtId="0" fontId="2899" fillId="0" borderId="2" xfId="0" applyFont="1" applyBorder="1" applyAlignment="1">
      <alignment horizontal="center" vertical="center" wrapText="1"/>
    </xf>
    <xf numFmtId="0" fontId="2899" fillId="0" borderId="2" xfId="0" applyFont="1" applyBorder="1" applyAlignment="1">
      <alignment horizontal="left" vertical="center" wrapText="1"/>
    </xf>
    <xf numFmtId="4" fontId="2900" fillId="0" borderId="2" xfId="0" applyNumberFormat="1" applyFont="1" applyBorder="1" applyAlignment="1">
      <alignment horizontal="center" vertical="center" wrapText="1"/>
    </xf>
    <xf numFmtId="164" fontId="2901" fillId="0" borderId="2" xfId="0" applyNumberFormat="1" applyFont="1" applyBorder="1" applyAlignment="1">
      <alignment horizontal="center" vertical="center" wrapText="1"/>
    </xf>
    <xf numFmtId="165" fontId="2902" fillId="0" borderId="2" xfId="0" applyNumberFormat="1" applyFont="1" applyBorder="1" applyAlignment="1">
      <alignment horizontal="center" vertical="center" wrapText="1"/>
    </xf>
    <xf numFmtId="164" fontId="2903" fillId="0" borderId="2" xfId="0" applyNumberFormat="1" applyFont="1" applyBorder="1" applyAlignment="1">
      <alignment horizontal="center" vertical="center" wrapText="1"/>
    </xf>
    <xf numFmtId="0" fontId="2906" fillId="0" borderId="2" xfId="0" applyFont="1" applyBorder="1" applyAlignment="1">
      <alignment horizontal="center" vertical="center" wrapText="1"/>
    </xf>
    <xf numFmtId="0" fontId="2906" fillId="0" borderId="2" xfId="0" applyFont="1" applyBorder="1" applyAlignment="1">
      <alignment horizontal="left" vertical="center" wrapText="1"/>
    </xf>
    <xf numFmtId="4" fontId="2907" fillId="0" borderId="2" xfId="0" applyNumberFormat="1" applyFont="1" applyBorder="1" applyAlignment="1">
      <alignment horizontal="center" vertical="center" wrapText="1"/>
    </xf>
    <xf numFmtId="164" fontId="2908" fillId="0" borderId="2" xfId="0" applyNumberFormat="1" applyFont="1" applyBorder="1" applyAlignment="1">
      <alignment horizontal="center" vertical="center" wrapText="1"/>
    </xf>
    <xf numFmtId="165" fontId="2909" fillId="0" borderId="2" xfId="0" applyNumberFormat="1" applyFont="1" applyBorder="1" applyAlignment="1">
      <alignment horizontal="center" vertical="center" wrapText="1"/>
    </xf>
    <xf numFmtId="164" fontId="2910" fillId="0" borderId="2" xfId="0" applyNumberFormat="1" applyFont="1" applyBorder="1" applyAlignment="1">
      <alignment horizontal="center" vertical="center" wrapText="1"/>
    </xf>
    <xf numFmtId="0" fontId="2913" fillId="3" borderId="2" xfId="0" applyNumberFormat="1" applyFont="1" applyFill="1" applyBorder="1" applyAlignment="1">
      <alignment horizontal="center" vertical="center" wrapText="1"/>
    </xf>
    <xf numFmtId="0" fontId="2913" fillId="3" borderId="2" xfId="0" applyNumberFormat="1" applyFont="1" applyFill="1" applyBorder="1" applyAlignment="1">
      <alignment horizontal="left" vertical="center" wrapText="1"/>
    </xf>
    <xf numFmtId="0" fontId="2914" fillId="0" borderId="2" xfId="0" applyFont="1" applyBorder="1" applyAlignment="1">
      <alignment horizontal="center" vertical="center" wrapText="1"/>
    </xf>
    <xf numFmtId="0" fontId="2914" fillId="0" borderId="2" xfId="0" applyFont="1" applyBorder="1" applyAlignment="1">
      <alignment horizontal="left" vertical="center" wrapText="1"/>
    </xf>
    <xf numFmtId="4" fontId="2915" fillId="0" borderId="2" xfId="0" applyNumberFormat="1" applyFont="1" applyBorder="1" applyAlignment="1">
      <alignment horizontal="center" vertical="center" wrapText="1"/>
    </xf>
    <xf numFmtId="164" fontId="2916" fillId="0" borderId="2" xfId="0" applyNumberFormat="1" applyFont="1" applyBorder="1" applyAlignment="1">
      <alignment horizontal="center" vertical="center" wrapText="1"/>
    </xf>
    <xf numFmtId="165" fontId="2917" fillId="0" borderId="2" xfId="0" applyNumberFormat="1" applyFont="1" applyBorder="1" applyAlignment="1">
      <alignment horizontal="center" vertical="center" wrapText="1"/>
    </xf>
    <xf numFmtId="164" fontId="2918" fillId="0" borderId="2" xfId="0" applyNumberFormat="1" applyFont="1" applyBorder="1" applyAlignment="1">
      <alignment horizontal="center" vertical="center" wrapText="1"/>
    </xf>
    <xf numFmtId="0" fontId="2921" fillId="0" borderId="2" xfId="0" applyFont="1" applyBorder="1" applyAlignment="1">
      <alignment horizontal="center" vertical="center" wrapText="1"/>
    </xf>
    <xf numFmtId="0" fontId="2921" fillId="0" borderId="2" xfId="0" applyFont="1" applyBorder="1" applyAlignment="1">
      <alignment horizontal="left" vertical="center" wrapText="1"/>
    </xf>
    <xf numFmtId="4" fontId="2922" fillId="0" borderId="2" xfId="0" applyNumberFormat="1" applyFont="1" applyBorder="1" applyAlignment="1">
      <alignment horizontal="center" vertical="center" wrapText="1"/>
    </xf>
    <xf numFmtId="164" fontId="2923" fillId="0" borderId="2" xfId="0" applyNumberFormat="1" applyFont="1" applyBorder="1" applyAlignment="1">
      <alignment horizontal="center" vertical="center" wrapText="1"/>
    </xf>
    <xf numFmtId="165" fontId="2924" fillId="0" borderId="2" xfId="0" applyNumberFormat="1" applyFont="1" applyBorder="1" applyAlignment="1">
      <alignment horizontal="center" vertical="center" wrapText="1"/>
    </xf>
    <xf numFmtId="164" fontId="2925" fillId="0" borderId="2" xfId="0" applyNumberFormat="1" applyFont="1" applyBorder="1" applyAlignment="1">
      <alignment horizontal="center" vertical="center" wrapText="1"/>
    </xf>
    <xf numFmtId="0" fontId="2928" fillId="0" borderId="2" xfId="0" applyFont="1" applyBorder="1" applyAlignment="1">
      <alignment horizontal="center" vertical="center" wrapText="1"/>
    </xf>
    <xf numFmtId="0" fontId="2928" fillId="0" borderId="2" xfId="0" applyFont="1" applyBorder="1" applyAlignment="1">
      <alignment horizontal="left" vertical="center" wrapText="1"/>
    </xf>
    <xf numFmtId="4" fontId="2929" fillId="0" borderId="2" xfId="0" applyNumberFormat="1" applyFont="1" applyBorder="1" applyAlignment="1">
      <alignment horizontal="center" vertical="center" wrapText="1"/>
    </xf>
    <xf numFmtId="164" fontId="2930" fillId="0" borderId="2" xfId="0" applyNumberFormat="1" applyFont="1" applyBorder="1" applyAlignment="1">
      <alignment horizontal="center" vertical="center" wrapText="1"/>
    </xf>
    <xf numFmtId="165" fontId="2931" fillId="0" borderId="2" xfId="0" applyNumberFormat="1" applyFont="1" applyBorder="1" applyAlignment="1">
      <alignment horizontal="center" vertical="center" wrapText="1"/>
    </xf>
    <xf numFmtId="164" fontId="2932" fillId="0" borderId="2" xfId="0" applyNumberFormat="1" applyFont="1" applyBorder="1" applyAlignment="1">
      <alignment horizontal="center" vertical="center" wrapText="1"/>
    </xf>
    <xf numFmtId="0" fontId="2935" fillId="3" borderId="2" xfId="0" applyNumberFormat="1" applyFont="1" applyFill="1" applyBorder="1" applyAlignment="1">
      <alignment horizontal="center" vertical="center" wrapText="1"/>
    </xf>
    <xf numFmtId="0" fontId="2935" fillId="3" borderId="2" xfId="0" applyNumberFormat="1" applyFont="1" applyFill="1" applyBorder="1" applyAlignment="1">
      <alignment horizontal="left" vertical="center" wrapText="1"/>
    </xf>
    <xf numFmtId="0" fontId="2936" fillId="0" borderId="2" xfId="0" applyFont="1" applyBorder="1" applyAlignment="1">
      <alignment horizontal="center" vertical="center" wrapText="1"/>
    </xf>
    <xf numFmtId="0" fontId="2936" fillId="0" borderId="2" xfId="0" applyFont="1" applyBorder="1" applyAlignment="1">
      <alignment horizontal="left" vertical="center" wrapText="1"/>
    </xf>
    <xf numFmtId="4" fontId="2937" fillId="0" borderId="2" xfId="0" applyNumberFormat="1" applyFont="1" applyBorder="1" applyAlignment="1">
      <alignment horizontal="center" vertical="center" wrapText="1"/>
    </xf>
    <xf numFmtId="164" fontId="2938" fillId="0" borderId="2" xfId="0" applyNumberFormat="1" applyFont="1" applyBorder="1" applyAlignment="1">
      <alignment horizontal="center" vertical="center" wrapText="1"/>
    </xf>
    <xf numFmtId="165" fontId="2939" fillId="0" borderId="2" xfId="0" applyNumberFormat="1" applyFont="1" applyBorder="1" applyAlignment="1">
      <alignment horizontal="center" vertical="center" wrapText="1"/>
    </xf>
    <xf numFmtId="164" fontId="2940" fillId="0" borderId="2" xfId="0" applyNumberFormat="1" applyFont="1" applyBorder="1" applyAlignment="1">
      <alignment horizontal="center" vertical="center" wrapText="1"/>
    </xf>
    <xf numFmtId="0" fontId="2943" fillId="0" borderId="2" xfId="0" applyFont="1" applyBorder="1" applyAlignment="1">
      <alignment horizontal="center" vertical="center" wrapText="1"/>
    </xf>
    <xf numFmtId="0" fontId="2943" fillId="0" borderId="2" xfId="0" applyFont="1" applyBorder="1" applyAlignment="1">
      <alignment horizontal="left" vertical="center" wrapText="1"/>
    </xf>
    <xf numFmtId="4" fontId="2944" fillId="0" borderId="2" xfId="0" applyNumberFormat="1" applyFont="1" applyBorder="1" applyAlignment="1">
      <alignment horizontal="center" vertical="center" wrapText="1"/>
    </xf>
    <xf numFmtId="164" fontId="2945" fillId="0" borderId="2" xfId="0" applyNumberFormat="1" applyFont="1" applyBorder="1" applyAlignment="1">
      <alignment horizontal="center" vertical="center" wrapText="1"/>
    </xf>
    <xf numFmtId="165" fontId="2946" fillId="0" borderId="2" xfId="0" applyNumberFormat="1" applyFont="1" applyBorder="1" applyAlignment="1">
      <alignment horizontal="center" vertical="center" wrapText="1"/>
    </xf>
    <xf numFmtId="164" fontId="2947" fillId="0" borderId="2" xfId="0" applyNumberFormat="1" applyFont="1" applyBorder="1" applyAlignment="1">
      <alignment horizontal="center" vertical="center" wrapText="1"/>
    </xf>
    <xf numFmtId="0" fontId="2950" fillId="3" borderId="2" xfId="0" applyNumberFormat="1" applyFont="1" applyFill="1" applyBorder="1" applyAlignment="1">
      <alignment horizontal="center" vertical="center" wrapText="1"/>
    </xf>
    <xf numFmtId="0" fontId="2950" fillId="3" borderId="2" xfId="0" applyNumberFormat="1" applyFont="1" applyFill="1" applyBorder="1" applyAlignment="1">
      <alignment horizontal="left" vertical="center" wrapText="1"/>
    </xf>
    <xf numFmtId="0" fontId="2951" fillId="0" borderId="2" xfId="0" applyFont="1" applyBorder="1" applyAlignment="1">
      <alignment horizontal="center" vertical="center" wrapText="1"/>
    </xf>
    <xf numFmtId="0" fontId="2951" fillId="0" borderId="2" xfId="0" applyFont="1" applyBorder="1" applyAlignment="1">
      <alignment horizontal="left" vertical="center" wrapText="1"/>
    </xf>
    <xf numFmtId="4" fontId="2952" fillId="0" borderId="2" xfId="0" applyNumberFormat="1" applyFont="1" applyBorder="1" applyAlignment="1">
      <alignment horizontal="center" vertical="center" wrapText="1"/>
    </xf>
    <xf numFmtId="164" fontId="2953" fillId="0" borderId="2" xfId="0" applyNumberFormat="1" applyFont="1" applyBorder="1" applyAlignment="1">
      <alignment horizontal="center" vertical="center" wrapText="1"/>
    </xf>
    <xf numFmtId="165" fontId="2954" fillId="0" borderId="2" xfId="0" applyNumberFormat="1" applyFont="1" applyBorder="1" applyAlignment="1">
      <alignment horizontal="center" vertical="center" wrapText="1"/>
    </xf>
    <xf numFmtId="164" fontId="2955" fillId="0" borderId="2" xfId="0" applyNumberFormat="1" applyFont="1" applyBorder="1" applyAlignment="1">
      <alignment horizontal="center" vertical="center" wrapText="1"/>
    </xf>
    <xf numFmtId="0" fontId="2958" fillId="0" borderId="2" xfId="0" applyFont="1" applyBorder="1" applyAlignment="1">
      <alignment horizontal="center" vertical="center" wrapText="1"/>
    </xf>
    <xf numFmtId="0" fontId="2958" fillId="0" borderId="2" xfId="0" applyFont="1" applyBorder="1" applyAlignment="1">
      <alignment horizontal="left" vertical="center" wrapText="1"/>
    </xf>
    <xf numFmtId="4" fontId="2959" fillId="0" borderId="2" xfId="0" applyNumberFormat="1" applyFont="1" applyBorder="1" applyAlignment="1">
      <alignment horizontal="center" vertical="center" wrapText="1"/>
    </xf>
    <xf numFmtId="164" fontId="2960" fillId="0" borderId="2" xfId="0" applyNumberFormat="1" applyFont="1" applyBorder="1" applyAlignment="1">
      <alignment horizontal="center" vertical="center" wrapText="1"/>
    </xf>
    <xf numFmtId="165" fontId="2961" fillId="0" borderId="2" xfId="0" applyNumberFormat="1" applyFont="1" applyBorder="1" applyAlignment="1">
      <alignment horizontal="center" vertical="center" wrapText="1"/>
    </xf>
    <xf numFmtId="164" fontId="2962" fillId="0" borderId="2" xfId="0" applyNumberFormat="1" applyFont="1" applyBorder="1" applyAlignment="1">
      <alignment horizontal="center" vertical="center" wrapText="1"/>
    </xf>
    <xf numFmtId="0" fontId="2965" fillId="0" borderId="2" xfId="0" applyFont="1" applyBorder="1" applyAlignment="1">
      <alignment horizontal="center" vertical="center" wrapText="1"/>
    </xf>
    <xf numFmtId="0" fontId="2965" fillId="0" borderId="2" xfId="0" applyFont="1" applyBorder="1" applyAlignment="1">
      <alignment horizontal="left" vertical="center" wrapText="1"/>
    </xf>
    <xf numFmtId="4" fontId="2966" fillId="0" borderId="2" xfId="0" applyNumberFormat="1" applyFont="1" applyBorder="1" applyAlignment="1">
      <alignment horizontal="center" vertical="center" wrapText="1"/>
    </xf>
    <xf numFmtId="164" fontId="2967" fillId="0" borderId="2" xfId="0" applyNumberFormat="1" applyFont="1" applyBorder="1" applyAlignment="1">
      <alignment horizontal="center" vertical="center" wrapText="1"/>
    </xf>
    <xf numFmtId="165" fontId="2968" fillId="0" borderId="2" xfId="0" applyNumberFormat="1" applyFont="1" applyBorder="1" applyAlignment="1">
      <alignment horizontal="center" vertical="center" wrapText="1"/>
    </xf>
    <xf numFmtId="164" fontId="2969" fillId="0" borderId="2" xfId="0" applyNumberFormat="1" applyFont="1" applyBorder="1" applyAlignment="1">
      <alignment horizontal="center" vertical="center" wrapText="1"/>
    </xf>
    <xf numFmtId="0" fontId="2972" fillId="0" borderId="2" xfId="0" applyFont="1" applyBorder="1" applyAlignment="1">
      <alignment horizontal="center" vertical="center" wrapText="1"/>
    </xf>
    <xf numFmtId="0" fontId="2972" fillId="0" borderId="2" xfId="0" applyFont="1" applyBorder="1" applyAlignment="1">
      <alignment horizontal="left" vertical="center" wrapText="1"/>
    </xf>
    <xf numFmtId="4" fontId="2973" fillId="0" borderId="2" xfId="0" applyNumberFormat="1" applyFont="1" applyBorder="1" applyAlignment="1">
      <alignment horizontal="center" vertical="center" wrapText="1"/>
    </xf>
    <xf numFmtId="164" fontId="2974" fillId="0" borderId="2" xfId="0" applyNumberFormat="1" applyFont="1" applyBorder="1" applyAlignment="1">
      <alignment horizontal="center" vertical="center" wrapText="1"/>
    </xf>
    <xf numFmtId="165" fontId="2975" fillId="0" borderId="2" xfId="0" applyNumberFormat="1" applyFont="1" applyBorder="1" applyAlignment="1">
      <alignment horizontal="center" vertical="center" wrapText="1"/>
    </xf>
    <xf numFmtId="164" fontId="2976" fillId="0" borderId="2" xfId="0" applyNumberFormat="1" applyFont="1" applyBorder="1" applyAlignment="1">
      <alignment horizontal="center" vertical="center" wrapText="1"/>
    </xf>
    <xf numFmtId="0" fontId="2979" fillId="0" borderId="2" xfId="0" applyFont="1" applyBorder="1" applyAlignment="1">
      <alignment horizontal="center" vertical="center" wrapText="1"/>
    </xf>
    <xf numFmtId="0" fontId="2979" fillId="0" borderId="2" xfId="0" applyFont="1" applyBorder="1" applyAlignment="1">
      <alignment horizontal="left" vertical="center" wrapText="1"/>
    </xf>
    <xf numFmtId="4" fontId="2980" fillId="0" borderId="2" xfId="0" applyNumberFormat="1" applyFont="1" applyBorder="1" applyAlignment="1">
      <alignment horizontal="center" vertical="center" wrapText="1"/>
    </xf>
    <xf numFmtId="164" fontId="2981" fillId="0" borderId="2" xfId="0" applyNumberFormat="1" applyFont="1" applyBorder="1" applyAlignment="1">
      <alignment horizontal="center" vertical="center" wrapText="1"/>
    </xf>
    <xf numFmtId="165" fontId="2982" fillId="0" borderId="2" xfId="0" applyNumberFormat="1" applyFont="1" applyBorder="1" applyAlignment="1">
      <alignment horizontal="center" vertical="center" wrapText="1"/>
    </xf>
    <xf numFmtId="164" fontId="2983" fillId="0" borderId="2" xfId="0" applyNumberFormat="1" applyFont="1" applyBorder="1" applyAlignment="1">
      <alignment horizontal="center" vertical="center" wrapText="1"/>
    </xf>
    <xf numFmtId="0" fontId="2986" fillId="0" borderId="2" xfId="0" applyFont="1" applyBorder="1" applyAlignment="1">
      <alignment horizontal="center" vertical="center" wrapText="1"/>
    </xf>
    <xf numFmtId="0" fontId="2986" fillId="0" borderId="2" xfId="0" applyFont="1" applyBorder="1" applyAlignment="1">
      <alignment horizontal="left" vertical="center" wrapText="1"/>
    </xf>
    <xf numFmtId="4" fontId="2987" fillId="0" borderId="2" xfId="0" applyNumberFormat="1" applyFont="1" applyBorder="1" applyAlignment="1">
      <alignment horizontal="center" vertical="center" wrapText="1"/>
    </xf>
    <xf numFmtId="164" fontId="2988" fillId="0" borderId="2" xfId="0" applyNumberFormat="1" applyFont="1" applyBorder="1" applyAlignment="1">
      <alignment horizontal="center" vertical="center" wrapText="1"/>
    </xf>
    <xf numFmtId="165" fontId="2989" fillId="0" borderId="2" xfId="0" applyNumberFormat="1" applyFont="1" applyBorder="1" applyAlignment="1">
      <alignment horizontal="center" vertical="center" wrapText="1"/>
    </xf>
    <xf numFmtId="164" fontId="2990" fillId="0" borderId="2" xfId="0" applyNumberFormat="1" applyFont="1" applyBorder="1" applyAlignment="1">
      <alignment horizontal="center" vertical="center" wrapText="1"/>
    </xf>
    <xf numFmtId="0" fontId="2993" fillId="0" borderId="2" xfId="0" applyFont="1" applyBorder="1" applyAlignment="1">
      <alignment horizontal="center" vertical="center" wrapText="1"/>
    </xf>
    <xf numFmtId="0" fontId="2993" fillId="0" borderId="2" xfId="0" applyFont="1" applyBorder="1" applyAlignment="1">
      <alignment horizontal="left" vertical="center" wrapText="1"/>
    </xf>
    <xf numFmtId="4" fontId="2994" fillId="0" borderId="2" xfId="0" applyNumberFormat="1" applyFont="1" applyBorder="1" applyAlignment="1">
      <alignment horizontal="center" vertical="center" wrapText="1"/>
    </xf>
    <xf numFmtId="164" fontId="2995" fillId="0" borderId="2" xfId="0" applyNumberFormat="1" applyFont="1" applyBorder="1" applyAlignment="1">
      <alignment horizontal="center" vertical="center" wrapText="1"/>
    </xf>
    <xf numFmtId="165" fontId="2996" fillId="0" borderId="2" xfId="0" applyNumberFormat="1" applyFont="1" applyBorder="1" applyAlignment="1">
      <alignment horizontal="center" vertical="center" wrapText="1"/>
    </xf>
    <xf numFmtId="164" fontId="2997" fillId="0" borderId="2" xfId="0" applyNumberFormat="1" applyFont="1" applyBorder="1" applyAlignment="1">
      <alignment horizontal="center" vertical="center" wrapText="1"/>
    </xf>
    <xf numFmtId="0" fontId="3000" fillId="0" borderId="2" xfId="0" applyFont="1" applyBorder="1" applyAlignment="1">
      <alignment horizontal="center" vertical="center" wrapText="1"/>
    </xf>
    <xf numFmtId="0" fontId="3000" fillId="0" borderId="2" xfId="0" applyFont="1" applyBorder="1" applyAlignment="1">
      <alignment horizontal="left" vertical="center" wrapText="1"/>
    </xf>
    <xf numFmtId="4" fontId="3001" fillId="0" borderId="2" xfId="0" applyNumberFormat="1" applyFont="1" applyBorder="1" applyAlignment="1">
      <alignment horizontal="center" vertical="center" wrapText="1"/>
    </xf>
    <xf numFmtId="164" fontId="3002" fillId="0" borderId="2" xfId="0" applyNumberFormat="1" applyFont="1" applyBorder="1" applyAlignment="1">
      <alignment horizontal="center" vertical="center" wrapText="1"/>
    </xf>
    <xf numFmtId="165" fontId="3003" fillId="0" borderId="2" xfId="0" applyNumberFormat="1" applyFont="1" applyBorder="1" applyAlignment="1">
      <alignment horizontal="center" vertical="center" wrapText="1"/>
    </xf>
    <xf numFmtId="164" fontId="3004" fillId="0" borderId="2" xfId="0" applyNumberFormat="1" applyFont="1" applyBorder="1" applyAlignment="1">
      <alignment horizontal="center" vertical="center" wrapText="1"/>
    </xf>
    <xf numFmtId="0" fontId="3007" fillId="3" borderId="2" xfId="0" applyNumberFormat="1" applyFont="1" applyFill="1" applyBorder="1" applyAlignment="1">
      <alignment horizontal="center" vertical="center" wrapText="1"/>
    </xf>
    <xf numFmtId="0" fontId="3007" fillId="3" borderId="2" xfId="0" applyNumberFormat="1" applyFont="1" applyFill="1" applyBorder="1" applyAlignment="1">
      <alignment horizontal="left" vertical="center" wrapText="1"/>
    </xf>
    <xf numFmtId="0" fontId="3008" fillId="0" borderId="2" xfId="0" applyFont="1" applyBorder="1" applyAlignment="1">
      <alignment horizontal="center" vertical="center" wrapText="1"/>
    </xf>
    <xf numFmtId="0" fontId="3008" fillId="0" borderId="2" xfId="0" applyFont="1" applyBorder="1" applyAlignment="1">
      <alignment horizontal="left" vertical="center" wrapText="1"/>
    </xf>
    <xf numFmtId="4" fontId="3009" fillId="0" borderId="2" xfId="0" applyNumberFormat="1" applyFont="1" applyBorder="1" applyAlignment="1">
      <alignment horizontal="center" vertical="center" wrapText="1"/>
    </xf>
    <xf numFmtId="164" fontId="3010" fillId="0" borderId="2" xfId="0" applyNumberFormat="1" applyFont="1" applyBorder="1" applyAlignment="1">
      <alignment horizontal="center" vertical="center" wrapText="1"/>
    </xf>
    <xf numFmtId="165" fontId="3011" fillId="0" borderId="2" xfId="0" applyNumberFormat="1" applyFont="1" applyBorder="1" applyAlignment="1">
      <alignment horizontal="center" vertical="center" wrapText="1"/>
    </xf>
    <xf numFmtId="164" fontId="3012" fillId="0" borderId="2" xfId="0" applyNumberFormat="1" applyFont="1" applyBorder="1" applyAlignment="1">
      <alignment horizontal="center" vertical="center" wrapText="1"/>
    </xf>
    <xf numFmtId="0" fontId="3015" fillId="0" borderId="2" xfId="0" applyFont="1" applyBorder="1" applyAlignment="1">
      <alignment horizontal="center" vertical="center" wrapText="1"/>
    </xf>
    <xf numFmtId="0" fontId="3015" fillId="0" borderId="2" xfId="0" applyFont="1" applyBorder="1" applyAlignment="1">
      <alignment horizontal="left" vertical="center" wrapText="1"/>
    </xf>
    <xf numFmtId="4" fontId="3016" fillId="0" borderId="2" xfId="0" applyNumberFormat="1" applyFont="1" applyBorder="1" applyAlignment="1">
      <alignment horizontal="center" vertical="center" wrapText="1"/>
    </xf>
    <xf numFmtId="164" fontId="3017" fillId="0" borderId="2" xfId="0" applyNumberFormat="1" applyFont="1" applyBorder="1" applyAlignment="1">
      <alignment horizontal="center" vertical="center" wrapText="1"/>
    </xf>
    <xf numFmtId="165" fontId="3018" fillId="0" borderId="2" xfId="0" applyNumberFormat="1" applyFont="1" applyBorder="1" applyAlignment="1">
      <alignment horizontal="center" vertical="center" wrapText="1"/>
    </xf>
    <xf numFmtId="164" fontId="3019" fillId="0" borderId="2" xfId="0" applyNumberFormat="1" applyFont="1" applyBorder="1" applyAlignment="1">
      <alignment horizontal="center" vertical="center" wrapText="1"/>
    </xf>
    <xf numFmtId="0" fontId="3022" fillId="0" borderId="2" xfId="0" applyFont="1" applyBorder="1" applyAlignment="1">
      <alignment horizontal="center" vertical="center" wrapText="1"/>
    </xf>
    <xf numFmtId="0" fontId="3022" fillId="0" borderId="2" xfId="0" applyFont="1" applyBorder="1" applyAlignment="1">
      <alignment horizontal="left" vertical="center" wrapText="1"/>
    </xf>
    <xf numFmtId="4" fontId="3023" fillId="0" borderId="2" xfId="0" applyNumberFormat="1" applyFont="1" applyBorder="1" applyAlignment="1">
      <alignment horizontal="center" vertical="center" wrapText="1"/>
    </xf>
    <xf numFmtId="164" fontId="3024" fillId="0" borderId="2" xfId="0" applyNumberFormat="1" applyFont="1" applyBorder="1" applyAlignment="1">
      <alignment horizontal="center" vertical="center" wrapText="1"/>
    </xf>
    <xf numFmtId="165" fontId="3025" fillId="0" borderId="2" xfId="0" applyNumberFormat="1" applyFont="1" applyBorder="1" applyAlignment="1">
      <alignment horizontal="center" vertical="center" wrapText="1"/>
    </xf>
    <xf numFmtId="164" fontId="3026" fillId="0" borderId="2" xfId="0" applyNumberFormat="1" applyFont="1" applyBorder="1" applyAlignment="1">
      <alignment horizontal="center" vertical="center" wrapText="1"/>
    </xf>
    <xf numFmtId="0" fontId="3029" fillId="0" borderId="2" xfId="0" applyFont="1" applyBorder="1" applyAlignment="1">
      <alignment horizontal="center" vertical="center" wrapText="1"/>
    </xf>
    <xf numFmtId="0" fontId="3029" fillId="0" borderId="2" xfId="0" applyFont="1" applyBorder="1" applyAlignment="1">
      <alignment horizontal="left" vertical="center" wrapText="1"/>
    </xf>
    <xf numFmtId="4" fontId="3030" fillId="0" borderId="2" xfId="0" applyNumberFormat="1" applyFont="1" applyBorder="1" applyAlignment="1">
      <alignment horizontal="center" vertical="center" wrapText="1"/>
    </xf>
    <xf numFmtId="164" fontId="3031" fillId="0" borderId="2" xfId="0" applyNumberFormat="1" applyFont="1" applyBorder="1" applyAlignment="1">
      <alignment horizontal="center" vertical="center" wrapText="1"/>
    </xf>
    <xf numFmtId="165" fontId="3032" fillId="0" borderId="2" xfId="0" applyNumberFormat="1" applyFont="1" applyBorder="1" applyAlignment="1">
      <alignment horizontal="center" vertical="center" wrapText="1"/>
    </xf>
    <xf numFmtId="164" fontId="3033" fillId="0" borderId="2" xfId="0" applyNumberFormat="1" applyFont="1" applyBorder="1" applyAlignment="1">
      <alignment horizontal="center" vertical="center" wrapText="1"/>
    </xf>
    <xf numFmtId="0" fontId="3036" fillId="0" borderId="2" xfId="0" applyFont="1" applyBorder="1" applyAlignment="1">
      <alignment horizontal="center" vertical="center" wrapText="1"/>
    </xf>
    <xf numFmtId="0" fontId="3036" fillId="0" borderId="2" xfId="0" applyFont="1" applyBorder="1" applyAlignment="1">
      <alignment horizontal="left" vertical="center" wrapText="1"/>
    </xf>
    <xf numFmtId="4" fontId="3037" fillId="0" borderId="2" xfId="0" applyNumberFormat="1" applyFont="1" applyBorder="1" applyAlignment="1">
      <alignment horizontal="center" vertical="center" wrapText="1"/>
    </xf>
    <xf numFmtId="164" fontId="3038" fillId="0" borderId="2" xfId="0" applyNumberFormat="1" applyFont="1" applyBorder="1" applyAlignment="1">
      <alignment horizontal="center" vertical="center" wrapText="1"/>
    </xf>
    <xf numFmtId="165" fontId="3039" fillId="0" borderId="2" xfId="0" applyNumberFormat="1" applyFont="1" applyBorder="1" applyAlignment="1">
      <alignment horizontal="center" vertical="center" wrapText="1"/>
    </xf>
    <xf numFmtId="164" fontId="3040" fillId="0" borderId="2" xfId="0" applyNumberFormat="1" applyFont="1" applyBorder="1" applyAlignment="1">
      <alignment horizontal="center" vertical="center" wrapText="1"/>
    </xf>
    <xf numFmtId="0" fontId="3043" fillId="0" borderId="2" xfId="0" applyFont="1" applyBorder="1" applyAlignment="1">
      <alignment horizontal="center" vertical="center" wrapText="1"/>
    </xf>
    <xf numFmtId="0" fontId="3043" fillId="0" borderId="2" xfId="0" applyFont="1" applyBorder="1" applyAlignment="1">
      <alignment horizontal="left" vertical="center" wrapText="1"/>
    </xf>
    <xf numFmtId="4" fontId="3044" fillId="0" borderId="2" xfId="0" applyNumberFormat="1" applyFont="1" applyBorder="1" applyAlignment="1">
      <alignment horizontal="center" vertical="center" wrapText="1"/>
    </xf>
    <xf numFmtId="164" fontId="3045" fillId="0" borderId="2" xfId="0" applyNumberFormat="1" applyFont="1" applyBorder="1" applyAlignment="1">
      <alignment horizontal="center" vertical="center" wrapText="1"/>
    </xf>
    <xf numFmtId="165" fontId="3046" fillId="0" borderId="2" xfId="0" applyNumberFormat="1" applyFont="1" applyBorder="1" applyAlignment="1">
      <alignment horizontal="center" vertical="center" wrapText="1"/>
    </xf>
    <xf numFmtId="164" fontId="3047" fillId="0" borderId="2" xfId="0" applyNumberFormat="1" applyFont="1" applyBorder="1" applyAlignment="1">
      <alignment horizontal="center" vertical="center" wrapText="1"/>
    </xf>
    <xf numFmtId="0" fontId="3050" fillId="0" borderId="2" xfId="0" applyFont="1" applyBorder="1" applyAlignment="1">
      <alignment horizontal="center" vertical="center" wrapText="1"/>
    </xf>
    <xf numFmtId="0" fontId="3050" fillId="0" borderId="2" xfId="0" applyFont="1" applyBorder="1" applyAlignment="1">
      <alignment horizontal="left" vertical="center" wrapText="1"/>
    </xf>
    <xf numFmtId="4" fontId="3051" fillId="0" borderId="2" xfId="0" applyNumberFormat="1" applyFont="1" applyBorder="1" applyAlignment="1">
      <alignment horizontal="center" vertical="center" wrapText="1"/>
    </xf>
    <xf numFmtId="164" fontId="3052" fillId="0" borderId="2" xfId="0" applyNumberFormat="1" applyFont="1" applyBorder="1" applyAlignment="1">
      <alignment horizontal="center" vertical="center" wrapText="1"/>
    </xf>
    <xf numFmtId="165" fontId="3053" fillId="0" borderId="2" xfId="0" applyNumberFormat="1" applyFont="1" applyBorder="1" applyAlignment="1">
      <alignment horizontal="center" vertical="center" wrapText="1"/>
    </xf>
    <xf numFmtId="164" fontId="3054" fillId="0" borderId="2" xfId="0" applyNumberFormat="1" applyFont="1" applyBorder="1" applyAlignment="1">
      <alignment horizontal="center" vertical="center" wrapText="1"/>
    </xf>
    <xf numFmtId="0" fontId="3057" fillId="0" borderId="2" xfId="0" applyFont="1" applyBorder="1" applyAlignment="1">
      <alignment horizontal="center" vertical="center" wrapText="1"/>
    </xf>
    <xf numFmtId="0" fontId="3057" fillId="0" borderId="2" xfId="0" applyFont="1" applyBorder="1" applyAlignment="1">
      <alignment horizontal="left" vertical="center" wrapText="1"/>
    </xf>
    <xf numFmtId="4" fontId="3058" fillId="0" borderId="2" xfId="0" applyNumberFormat="1" applyFont="1" applyBorder="1" applyAlignment="1">
      <alignment horizontal="center" vertical="center" wrapText="1"/>
    </xf>
    <xf numFmtId="164" fontId="3059" fillId="0" borderId="2" xfId="0" applyNumberFormat="1" applyFont="1" applyBorder="1" applyAlignment="1">
      <alignment horizontal="center" vertical="center" wrapText="1"/>
    </xf>
    <xf numFmtId="165" fontId="3060" fillId="0" borderId="2" xfId="0" applyNumberFormat="1" applyFont="1" applyBorder="1" applyAlignment="1">
      <alignment horizontal="center" vertical="center" wrapText="1"/>
    </xf>
    <xf numFmtId="164" fontId="3061" fillId="0" borderId="2" xfId="0" applyNumberFormat="1" applyFont="1" applyBorder="1" applyAlignment="1">
      <alignment horizontal="center" vertical="center" wrapText="1"/>
    </xf>
    <xf numFmtId="0" fontId="3064" fillId="0" borderId="2" xfId="0" applyFont="1" applyBorder="1" applyAlignment="1">
      <alignment horizontal="center" vertical="center" wrapText="1"/>
    </xf>
    <xf numFmtId="0" fontId="3064" fillId="0" borderId="2" xfId="0" applyFont="1" applyBorder="1" applyAlignment="1">
      <alignment horizontal="left" vertical="center" wrapText="1"/>
    </xf>
    <xf numFmtId="4" fontId="3065" fillId="0" borderId="2" xfId="0" applyNumberFormat="1" applyFont="1" applyBorder="1" applyAlignment="1">
      <alignment horizontal="center" vertical="center" wrapText="1"/>
    </xf>
    <xf numFmtId="164" fontId="3066" fillId="0" borderId="2" xfId="0" applyNumberFormat="1" applyFont="1" applyBorder="1" applyAlignment="1">
      <alignment horizontal="center" vertical="center" wrapText="1"/>
    </xf>
    <xf numFmtId="165" fontId="3067" fillId="0" borderId="2" xfId="0" applyNumberFormat="1" applyFont="1" applyBorder="1" applyAlignment="1">
      <alignment horizontal="center" vertical="center" wrapText="1"/>
    </xf>
    <xf numFmtId="164" fontId="3068" fillId="0" borderId="2" xfId="0" applyNumberFormat="1" applyFont="1" applyBorder="1" applyAlignment="1">
      <alignment horizontal="center" vertical="center" wrapText="1"/>
    </xf>
    <xf numFmtId="0" fontId="3071" fillId="0" borderId="2" xfId="0" applyFont="1" applyBorder="1" applyAlignment="1">
      <alignment horizontal="center" vertical="center" wrapText="1"/>
    </xf>
    <xf numFmtId="0" fontId="3071" fillId="0" borderId="2" xfId="0" applyFont="1" applyBorder="1" applyAlignment="1">
      <alignment horizontal="left" vertical="center" wrapText="1"/>
    </xf>
    <xf numFmtId="4" fontId="3072" fillId="0" borderId="2" xfId="0" applyNumberFormat="1" applyFont="1" applyBorder="1" applyAlignment="1">
      <alignment horizontal="center" vertical="center" wrapText="1"/>
    </xf>
    <xf numFmtId="164" fontId="3073" fillId="0" borderId="2" xfId="0" applyNumberFormat="1" applyFont="1" applyBorder="1" applyAlignment="1">
      <alignment horizontal="center" vertical="center" wrapText="1"/>
    </xf>
    <xf numFmtId="165" fontId="3074" fillId="0" borderId="2" xfId="0" applyNumberFormat="1" applyFont="1" applyBorder="1" applyAlignment="1">
      <alignment horizontal="center" vertical="center" wrapText="1"/>
    </xf>
    <xf numFmtId="164" fontId="3075" fillId="0" borderId="2" xfId="0" applyNumberFormat="1" applyFont="1" applyBorder="1" applyAlignment="1">
      <alignment horizontal="center" vertical="center" wrapText="1"/>
    </xf>
    <xf numFmtId="0" fontId="3078" fillId="0" borderId="2" xfId="0" applyFont="1" applyBorder="1" applyAlignment="1">
      <alignment horizontal="center" vertical="center" wrapText="1"/>
    </xf>
    <xf numFmtId="0" fontId="3078" fillId="0" borderId="2" xfId="0" applyFont="1" applyBorder="1" applyAlignment="1">
      <alignment horizontal="left" vertical="center" wrapText="1"/>
    </xf>
    <xf numFmtId="4" fontId="3079" fillId="0" borderId="2" xfId="0" applyNumberFormat="1" applyFont="1" applyBorder="1" applyAlignment="1">
      <alignment horizontal="center" vertical="center" wrapText="1"/>
    </xf>
    <xf numFmtId="164" fontId="3080" fillId="0" borderId="2" xfId="0" applyNumberFormat="1" applyFont="1" applyBorder="1" applyAlignment="1">
      <alignment horizontal="center" vertical="center" wrapText="1"/>
    </xf>
    <xf numFmtId="165" fontId="3081" fillId="0" borderId="2" xfId="0" applyNumberFormat="1" applyFont="1" applyBorder="1" applyAlignment="1">
      <alignment horizontal="center" vertical="center" wrapText="1"/>
    </xf>
    <xf numFmtId="164" fontId="3082" fillId="0" borderId="2" xfId="0" applyNumberFormat="1" applyFont="1" applyBorder="1" applyAlignment="1">
      <alignment horizontal="center" vertical="center" wrapText="1"/>
    </xf>
    <xf numFmtId="0" fontId="3085" fillId="0" borderId="2" xfId="0" applyFont="1" applyBorder="1" applyAlignment="1">
      <alignment horizontal="center" vertical="center" wrapText="1"/>
    </xf>
    <xf numFmtId="0" fontId="3085" fillId="0" borderId="2" xfId="0" applyFont="1" applyBorder="1" applyAlignment="1">
      <alignment horizontal="left" vertical="center" wrapText="1"/>
    </xf>
    <xf numFmtId="4" fontId="3086" fillId="0" borderId="2" xfId="0" applyNumberFormat="1" applyFont="1" applyBorder="1" applyAlignment="1">
      <alignment horizontal="center" vertical="center" wrapText="1"/>
    </xf>
    <xf numFmtId="164" fontId="3087" fillId="0" borderId="2" xfId="0" applyNumberFormat="1" applyFont="1" applyBorder="1" applyAlignment="1">
      <alignment horizontal="center" vertical="center" wrapText="1"/>
    </xf>
    <xf numFmtId="165" fontId="3088" fillId="0" borderId="2" xfId="0" applyNumberFormat="1" applyFont="1" applyBorder="1" applyAlignment="1">
      <alignment horizontal="center" vertical="center" wrapText="1"/>
    </xf>
    <xf numFmtId="164" fontId="3089" fillId="0" borderId="2" xfId="0" applyNumberFormat="1" applyFont="1" applyBorder="1" applyAlignment="1">
      <alignment horizontal="center" vertical="center" wrapText="1"/>
    </xf>
    <xf numFmtId="0" fontId="3092" fillId="0" borderId="2" xfId="0" applyFont="1" applyBorder="1" applyAlignment="1">
      <alignment horizontal="center" vertical="center" wrapText="1"/>
    </xf>
    <xf numFmtId="0" fontId="3092" fillId="0" borderId="2" xfId="0" applyFont="1" applyBorder="1" applyAlignment="1">
      <alignment horizontal="left" vertical="center" wrapText="1"/>
    </xf>
    <xf numFmtId="4" fontId="3093" fillId="0" borderId="2" xfId="0" applyNumberFormat="1" applyFont="1" applyBorder="1" applyAlignment="1">
      <alignment horizontal="center" vertical="center" wrapText="1"/>
    </xf>
    <xf numFmtId="164" fontId="3094" fillId="0" borderId="2" xfId="0" applyNumberFormat="1" applyFont="1" applyBorder="1" applyAlignment="1">
      <alignment horizontal="center" vertical="center" wrapText="1"/>
    </xf>
    <xf numFmtId="165" fontId="3095" fillId="0" borderId="2" xfId="0" applyNumberFormat="1" applyFont="1" applyBorder="1" applyAlignment="1">
      <alignment horizontal="center" vertical="center" wrapText="1"/>
    </xf>
    <xf numFmtId="164" fontId="3096" fillId="0" borderId="2" xfId="0" applyNumberFormat="1" applyFont="1" applyBorder="1" applyAlignment="1">
      <alignment horizontal="center" vertical="center" wrapText="1"/>
    </xf>
    <xf numFmtId="0" fontId="3099" fillId="0" borderId="2" xfId="0" applyFont="1" applyBorder="1" applyAlignment="1">
      <alignment horizontal="center" vertical="center" wrapText="1"/>
    </xf>
    <xf numFmtId="0" fontId="3099" fillId="0" borderId="2" xfId="0" applyFont="1" applyBorder="1" applyAlignment="1">
      <alignment horizontal="left" vertical="center" wrapText="1"/>
    </xf>
    <xf numFmtId="4" fontId="3100" fillId="0" borderId="2" xfId="0" applyNumberFormat="1" applyFont="1" applyBorder="1" applyAlignment="1">
      <alignment horizontal="center" vertical="center" wrapText="1"/>
    </xf>
    <xf numFmtId="164" fontId="3101" fillId="0" borderId="2" xfId="0" applyNumberFormat="1" applyFont="1" applyBorder="1" applyAlignment="1">
      <alignment horizontal="center" vertical="center" wrapText="1"/>
    </xf>
    <xf numFmtId="165" fontId="3102" fillId="0" borderId="2" xfId="0" applyNumberFormat="1" applyFont="1" applyBorder="1" applyAlignment="1">
      <alignment horizontal="center" vertical="center" wrapText="1"/>
    </xf>
    <xf numFmtId="164" fontId="3103" fillId="0" borderId="2" xfId="0" applyNumberFormat="1" applyFont="1" applyBorder="1" applyAlignment="1">
      <alignment horizontal="center" vertical="center" wrapText="1"/>
    </xf>
    <xf numFmtId="0" fontId="3106" fillId="0" borderId="2" xfId="0" applyFont="1" applyBorder="1" applyAlignment="1">
      <alignment horizontal="center" vertical="center" wrapText="1"/>
    </xf>
    <xf numFmtId="0" fontId="3106" fillId="0" borderId="2" xfId="0" applyFont="1" applyBorder="1" applyAlignment="1">
      <alignment horizontal="left" vertical="center" wrapText="1"/>
    </xf>
    <xf numFmtId="4" fontId="3107" fillId="0" borderId="2" xfId="0" applyNumberFormat="1" applyFont="1" applyBorder="1" applyAlignment="1">
      <alignment horizontal="center" vertical="center" wrapText="1"/>
    </xf>
    <xf numFmtId="164" fontId="3108" fillId="0" borderId="2" xfId="0" applyNumberFormat="1" applyFont="1" applyBorder="1" applyAlignment="1">
      <alignment horizontal="center" vertical="center" wrapText="1"/>
    </xf>
    <xf numFmtId="165" fontId="3109" fillId="0" borderId="2" xfId="0" applyNumberFormat="1" applyFont="1" applyBorder="1" applyAlignment="1">
      <alignment horizontal="center" vertical="center" wrapText="1"/>
    </xf>
    <xf numFmtId="164" fontId="3110" fillId="0" borderId="2" xfId="0" applyNumberFormat="1" applyFont="1" applyBorder="1" applyAlignment="1">
      <alignment horizontal="center" vertical="center" wrapText="1"/>
    </xf>
    <xf numFmtId="0" fontId="3113" fillId="0" borderId="2" xfId="0" applyFont="1" applyBorder="1" applyAlignment="1">
      <alignment horizontal="center" vertical="center" wrapText="1"/>
    </xf>
    <xf numFmtId="0" fontId="3113" fillId="0" borderId="2" xfId="0" applyFont="1" applyBorder="1" applyAlignment="1">
      <alignment horizontal="left" vertical="center" wrapText="1"/>
    </xf>
    <xf numFmtId="4" fontId="3114" fillId="0" borderId="2" xfId="0" applyNumberFormat="1" applyFont="1" applyBorder="1" applyAlignment="1">
      <alignment horizontal="center" vertical="center" wrapText="1"/>
    </xf>
    <xf numFmtId="164" fontId="3115" fillId="0" borderId="2" xfId="0" applyNumberFormat="1" applyFont="1" applyBorder="1" applyAlignment="1">
      <alignment horizontal="center" vertical="center" wrapText="1"/>
    </xf>
    <xf numFmtId="165" fontId="3116" fillId="0" borderId="2" xfId="0" applyNumberFormat="1" applyFont="1" applyBorder="1" applyAlignment="1">
      <alignment horizontal="center" vertical="center" wrapText="1"/>
    </xf>
    <xf numFmtId="164" fontId="3117" fillId="0" borderId="2" xfId="0" applyNumberFormat="1" applyFont="1" applyBorder="1" applyAlignment="1">
      <alignment horizontal="center" vertical="center" wrapText="1"/>
    </xf>
    <xf numFmtId="0" fontId="3120" fillId="0" borderId="2" xfId="0" applyFont="1" applyBorder="1" applyAlignment="1">
      <alignment horizontal="center" vertical="center" wrapText="1"/>
    </xf>
    <xf numFmtId="0" fontId="3120" fillId="0" borderId="2" xfId="0" applyFont="1" applyBorder="1" applyAlignment="1">
      <alignment horizontal="left" vertical="center" wrapText="1"/>
    </xf>
    <xf numFmtId="4" fontId="3121" fillId="0" borderId="2" xfId="0" applyNumberFormat="1" applyFont="1" applyBorder="1" applyAlignment="1">
      <alignment horizontal="center" vertical="center" wrapText="1"/>
    </xf>
    <xf numFmtId="164" fontId="3122" fillId="0" borderId="2" xfId="0" applyNumberFormat="1" applyFont="1" applyBorder="1" applyAlignment="1">
      <alignment horizontal="center" vertical="center" wrapText="1"/>
    </xf>
    <xf numFmtId="165" fontId="3123" fillId="0" borderId="2" xfId="0" applyNumberFormat="1" applyFont="1" applyBorder="1" applyAlignment="1">
      <alignment horizontal="center" vertical="center" wrapText="1"/>
    </xf>
    <xf numFmtId="164" fontId="3124" fillId="0" borderId="2" xfId="0" applyNumberFormat="1" applyFont="1" applyBorder="1" applyAlignment="1">
      <alignment horizontal="center" vertical="center" wrapText="1"/>
    </xf>
    <xf numFmtId="0" fontId="3127" fillId="3" borderId="2" xfId="0" applyNumberFormat="1" applyFont="1" applyFill="1" applyBorder="1" applyAlignment="1">
      <alignment horizontal="center" vertical="center" wrapText="1"/>
    </xf>
    <xf numFmtId="0" fontId="3127" fillId="3" borderId="2" xfId="0" applyNumberFormat="1" applyFont="1" applyFill="1" applyBorder="1" applyAlignment="1">
      <alignment horizontal="left" vertical="center" wrapText="1"/>
    </xf>
    <xf numFmtId="0" fontId="3128" fillId="0" borderId="2" xfId="0" applyFont="1" applyBorder="1" applyAlignment="1">
      <alignment horizontal="center" vertical="center" wrapText="1"/>
    </xf>
    <xf numFmtId="0" fontId="3128" fillId="0" borderId="2" xfId="0" applyFont="1" applyBorder="1" applyAlignment="1">
      <alignment horizontal="left" vertical="center" wrapText="1"/>
    </xf>
    <xf numFmtId="4" fontId="3129" fillId="0" borderId="2" xfId="0" applyNumberFormat="1" applyFont="1" applyBorder="1" applyAlignment="1">
      <alignment horizontal="center" vertical="center" wrapText="1"/>
    </xf>
    <xf numFmtId="164" fontId="3130" fillId="0" borderId="2" xfId="0" applyNumberFormat="1" applyFont="1" applyBorder="1" applyAlignment="1">
      <alignment horizontal="center" vertical="center" wrapText="1"/>
    </xf>
    <xf numFmtId="165" fontId="3131" fillId="0" borderId="2" xfId="0" applyNumberFormat="1" applyFont="1" applyBorder="1" applyAlignment="1">
      <alignment horizontal="center" vertical="center" wrapText="1"/>
    </xf>
    <xf numFmtId="164" fontId="3132" fillId="0" borderId="2" xfId="0" applyNumberFormat="1" applyFont="1" applyBorder="1" applyAlignment="1">
      <alignment horizontal="center" vertical="center" wrapText="1"/>
    </xf>
    <xf numFmtId="0" fontId="3135" fillId="0" borderId="2" xfId="0" applyFont="1" applyBorder="1" applyAlignment="1">
      <alignment horizontal="center" vertical="center" wrapText="1"/>
    </xf>
    <xf numFmtId="0" fontId="3135" fillId="0" borderId="2" xfId="0" applyFont="1" applyBorder="1" applyAlignment="1">
      <alignment horizontal="left" vertical="center" wrapText="1"/>
    </xf>
    <xf numFmtId="4" fontId="3136" fillId="0" borderId="2" xfId="0" applyNumberFormat="1" applyFont="1" applyBorder="1" applyAlignment="1">
      <alignment horizontal="center" vertical="center" wrapText="1"/>
    </xf>
    <xf numFmtId="164" fontId="3137" fillId="0" borderId="2" xfId="0" applyNumberFormat="1" applyFont="1" applyBorder="1" applyAlignment="1">
      <alignment horizontal="center" vertical="center" wrapText="1"/>
    </xf>
    <xf numFmtId="165" fontId="3138" fillId="0" borderId="2" xfId="0" applyNumberFormat="1" applyFont="1" applyBorder="1" applyAlignment="1">
      <alignment horizontal="center" vertical="center" wrapText="1"/>
    </xf>
    <xf numFmtId="164" fontId="3139" fillId="0" borderId="2" xfId="0" applyNumberFormat="1" applyFont="1" applyBorder="1" applyAlignment="1">
      <alignment horizontal="center" vertical="center" wrapText="1"/>
    </xf>
    <xf numFmtId="0" fontId="3142" fillId="0" borderId="2" xfId="0" applyFont="1" applyBorder="1" applyAlignment="1">
      <alignment horizontal="center" vertical="center" wrapText="1"/>
    </xf>
    <xf numFmtId="0" fontId="3142" fillId="0" borderId="2" xfId="0" applyFont="1" applyBorder="1" applyAlignment="1">
      <alignment horizontal="left" vertical="center" wrapText="1"/>
    </xf>
    <xf numFmtId="4" fontId="3143" fillId="0" borderId="2" xfId="0" applyNumberFormat="1" applyFont="1" applyBorder="1" applyAlignment="1">
      <alignment horizontal="center" vertical="center" wrapText="1"/>
    </xf>
    <xf numFmtId="164" fontId="3144" fillId="0" borderId="2" xfId="0" applyNumberFormat="1" applyFont="1" applyBorder="1" applyAlignment="1">
      <alignment horizontal="center" vertical="center" wrapText="1"/>
    </xf>
    <xf numFmtId="165" fontId="3145" fillId="0" borderId="2" xfId="0" applyNumberFormat="1" applyFont="1" applyBorder="1" applyAlignment="1">
      <alignment horizontal="center" vertical="center" wrapText="1"/>
    </xf>
    <xf numFmtId="164" fontId="3146" fillId="0" borderId="2" xfId="0" applyNumberFormat="1" applyFont="1" applyBorder="1" applyAlignment="1">
      <alignment horizontal="center" vertical="center" wrapText="1"/>
    </xf>
    <xf numFmtId="0" fontId="3149" fillId="0" borderId="2" xfId="0" applyFont="1" applyBorder="1" applyAlignment="1">
      <alignment horizontal="center" vertical="center" wrapText="1"/>
    </xf>
    <xf numFmtId="0" fontId="3149" fillId="0" borderId="2" xfId="0" applyFont="1" applyBorder="1" applyAlignment="1">
      <alignment horizontal="left" vertical="center" wrapText="1"/>
    </xf>
    <xf numFmtId="4" fontId="3150" fillId="0" borderId="2" xfId="0" applyNumberFormat="1" applyFont="1" applyBorder="1" applyAlignment="1">
      <alignment horizontal="center" vertical="center" wrapText="1"/>
    </xf>
    <xf numFmtId="164" fontId="3151" fillId="0" borderId="2" xfId="0" applyNumberFormat="1" applyFont="1" applyBorder="1" applyAlignment="1">
      <alignment horizontal="center" vertical="center" wrapText="1"/>
    </xf>
    <xf numFmtId="165" fontId="3152" fillId="0" borderId="2" xfId="0" applyNumberFormat="1" applyFont="1" applyBorder="1" applyAlignment="1">
      <alignment horizontal="center" vertical="center" wrapText="1"/>
    </xf>
    <xf numFmtId="164" fontId="3153" fillId="0" borderId="2" xfId="0" applyNumberFormat="1" applyFont="1" applyBorder="1" applyAlignment="1">
      <alignment horizontal="center" vertical="center" wrapText="1"/>
    </xf>
    <xf numFmtId="0" fontId="3156" fillId="0" borderId="2" xfId="0" applyFont="1" applyBorder="1" applyAlignment="1">
      <alignment horizontal="center" vertical="center" wrapText="1"/>
    </xf>
    <xf numFmtId="0" fontId="3156" fillId="0" borderId="2" xfId="0" applyFont="1" applyBorder="1" applyAlignment="1">
      <alignment horizontal="left" vertical="center" wrapText="1"/>
    </xf>
    <xf numFmtId="4" fontId="3157" fillId="0" borderId="2" xfId="0" applyNumberFormat="1" applyFont="1" applyBorder="1" applyAlignment="1">
      <alignment horizontal="center" vertical="center" wrapText="1"/>
    </xf>
    <xf numFmtId="164" fontId="3158" fillId="0" borderId="2" xfId="0" applyNumberFormat="1" applyFont="1" applyBorder="1" applyAlignment="1">
      <alignment horizontal="center" vertical="center" wrapText="1"/>
    </xf>
    <xf numFmtId="165" fontId="3159" fillId="0" borderId="2" xfId="0" applyNumberFormat="1" applyFont="1" applyBorder="1" applyAlignment="1">
      <alignment horizontal="center" vertical="center" wrapText="1"/>
    </xf>
    <xf numFmtId="164" fontId="3160" fillId="0" borderId="2" xfId="0" applyNumberFormat="1" applyFont="1" applyBorder="1" applyAlignment="1">
      <alignment horizontal="center" vertical="center" wrapText="1"/>
    </xf>
    <xf numFmtId="0" fontId="3163" fillId="0" borderId="2" xfId="0" applyFont="1" applyBorder="1" applyAlignment="1">
      <alignment horizontal="center" vertical="center" wrapText="1"/>
    </xf>
    <xf numFmtId="0" fontId="3163" fillId="0" borderId="2" xfId="0" applyFont="1" applyBorder="1" applyAlignment="1">
      <alignment horizontal="left" vertical="center" wrapText="1"/>
    </xf>
    <xf numFmtId="4" fontId="3164" fillId="0" borderId="2" xfId="0" applyNumberFormat="1" applyFont="1" applyBorder="1" applyAlignment="1">
      <alignment horizontal="center" vertical="center" wrapText="1"/>
    </xf>
    <xf numFmtId="164" fontId="3165" fillId="0" borderId="2" xfId="0" applyNumberFormat="1" applyFont="1" applyBorder="1" applyAlignment="1">
      <alignment horizontal="center" vertical="center" wrapText="1"/>
    </xf>
    <xf numFmtId="165" fontId="3166" fillId="0" borderId="2" xfId="0" applyNumberFormat="1" applyFont="1" applyBorder="1" applyAlignment="1">
      <alignment horizontal="center" vertical="center" wrapText="1"/>
    </xf>
    <xf numFmtId="164" fontId="3167" fillId="0" borderId="2" xfId="0" applyNumberFormat="1" applyFont="1" applyBorder="1" applyAlignment="1">
      <alignment horizontal="center" vertical="center" wrapText="1"/>
    </xf>
    <xf numFmtId="0" fontId="3170" fillId="0" borderId="2" xfId="0" applyFont="1" applyBorder="1" applyAlignment="1">
      <alignment horizontal="center" vertical="center" wrapText="1"/>
    </xf>
    <xf numFmtId="0" fontId="3170" fillId="0" borderId="2" xfId="0" applyFont="1" applyBorder="1" applyAlignment="1">
      <alignment horizontal="left" vertical="center" wrapText="1"/>
    </xf>
    <xf numFmtId="4" fontId="3171" fillId="0" borderId="2" xfId="0" applyNumberFormat="1" applyFont="1" applyBorder="1" applyAlignment="1">
      <alignment horizontal="center" vertical="center" wrapText="1"/>
    </xf>
    <xf numFmtId="164" fontId="3172" fillId="0" borderId="2" xfId="0" applyNumberFormat="1" applyFont="1" applyBorder="1" applyAlignment="1">
      <alignment horizontal="center" vertical="center" wrapText="1"/>
    </xf>
    <xf numFmtId="165" fontId="3173" fillId="0" borderId="2" xfId="0" applyNumberFormat="1" applyFont="1" applyBorder="1" applyAlignment="1">
      <alignment horizontal="center" vertical="center" wrapText="1"/>
    </xf>
    <xf numFmtId="164" fontId="3174" fillId="0" borderId="2" xfId="0" applyNumberFormat="1" applyFont="1" applyBorder="1" applyAlignment="1">
      <alignment horizontal="center" vertical="center" wrapText="1"/>
    </xf>
    <xf numFmtId="0" fontId="3177" fillId="0" borderId="2" xfId="0" applyFont="1" applyBorder="1" applyAlignment="1">
      <alignment horizontal="center" vertical="center" wrapText="1"/>
    </xf>
    <xf numFmtId="0" fontId="3177" fillId="0" borderId="2" xfId="0" applyFont="1" applyBorder="1" applyAlignment="1">
      <alignment horizontal="left" vertical="center" wrapText="1"/>
    </xf>
    <xf numFmtId="4" fontId="3178" fillId="0" borderId="2" xfId="0" applyNumberFormat="1" applyFont="1" applyBorder="1" applyAlignment="1">
      <alignment horizontal="center" vertical="center" wrapText="1"/>
    </xf>
    <xf numFmtId="164" fontId="3179" fillId="0" borderId="2" xfId="0" applyNumberFormat="1" applyFont="1" applyBorder="1" applyAlignment="1">
      <alignment horizontal="center" vertical="center" wrapText="1"/>
    </xf>
    <xf numFmtId="165" fontId="3180" fillId="0" borderId="2" xfId="0" applyNumberFormat="1" applyFont="1" applyBorder="1" applyAlignment="1">
      <alignment horizontal="center" vertical="center" wrapText="1"/>
    </xf>
    <xf numFmtId="164" fontId="3181" fillId="0" borderId="2" xfId="0" applyNumberFormat="1" applyFont="1" applyBorder="1" applyAlignment="1">
      <alignment horizontal="center" vertical="center" wrapText="1"/>
    </xf>
    <xf numFmtId="0" fontId="3184" fillId="0" borderId="2" xfId="0" applyFont="1" applyBorder="1" applyAlignment="1">
      <alignment horizontal="center" vertical="center" wrapText="1"/>
    </xf>
    <xf numFmtId="0" fontId="3184" fillId="0" borderId="2" xfId="0" applyFont="1" applyBorder="1" applyAlignment="1">
      <alignment horizontal="left" vertical="center" wrapText="1"/>
    </xf>
    <xf numFmtId="4" fontId="3185" fillId="0" borderId="2" xfId="0" applyNumberFormat="1" applyFont="1" applyBorder="1" applyAlignment="1">
      <alignment horizontal="center" vertical="center" wrapText="1"/>
    </xf>
    <xf numFmtId="164" fontId="3186" fillId="0" borderId="2" xfId="0" applyNumberFormat="1" applyFont="1" applyBorder="1" applyAlignment="1">
      <alignment horizontal="center" vertical="center" wrapText="1"/>
    </xf>
    <xf numFmtId="165" fontId="3187" fillId="0" borderId="2" xfId="0" applyNumberFormat="1" applyFont="1" applyBorder="1" applyAlignment="1">
      <alignment horizontal="center" vertical="center" wrapText="1"/>
    </xf>
    <xf numFmtId="164" fontId="3188" fillId="0" borderId="2" xfId="0" applyNumberFormat="1" applyFont="1" applyBorder="1" applyAlignment="1">
      <alignment horizontal="center" vertical="center" wrapText="1"/>
    </xf>
    <xf numFmtId="0" fontId="3191" fillId="0" borderId="2" xfId="0" applyFont="1" applyBorder="1" applyAlignment="1">
      <alignment horizontal="center" vertical="center" wrapText="1"/>
    </xf>
    <xf numFmtId="0" fontId="3191" fillId="0" borderId="2" xfId="0" applyFont="1" applyBorder="1" applyAlignment="1">
      <alignment horizontal="left" vertical="center" wrapText="1"/>
    </xf>
    <xf numFmtId="4" fontId="3192" fillId="0" borderId="2" xfId="0" applyNumberFormat="1" applyFont="1" applyBorder="1" applyAlignment="1">
      <alignment horizontal="center" vertical="center" wrapText="1"/>
    </xf>
    <xf numFmtId="164" fontId="3193" fillId="0" borderId="2" xfId="0" applyNumberFormat="1" applyFont="1" applyBorder="1" applyAlignment="1">
      <alignment horizontal="center" vertical="center" wrapText="1"/>
    </xf>
    <xf numFmtId="165" fontId="3194" fillId="0" borderId="2" xfId="0" applyNumberFormat="1" applyFont="1" applyBorder="1" applyAlignment="1">
      <alignment horizontal="center" vertical="center" wrapText="1"/>
    </xf>
    <xf numFmtId="164" fontId="3195" fillId="0" borderId="2" xfId="0" applyNumberFormat="1" applyFont="1" applyBorder="1" applyAlignment="1">
      <alignment horizontal="center" vertical="center" wrapText="1"/>
    </xf>
    <xf numFmtId="0" fontId="3198" fillId="0" borderId="2" xfId="0" applyFont="1" applyBorder="1" applyAlignment="1">
      <alignment horizontal="center" vertical="center" wrapText="1"/>
    </xf>
    <xf numFmtId="0" fontId="3198" fillId="0" borderId="2" xfId="0" applyFont="1" applyBorder="1" applyAlignment="1">
      <alignment horizontal="left" vertical="center" wrapText="1"/>
    </xf>
    <xf numFmtId="4" fontId="3199" fillId="0" borderId="2" xfId="0" applyNumberFormat="1" applyFont="1" applyBorder="1" applyAlignment="1">
      <alignment horizontal="center" vertical="center" wrapText="1"/>
    </xf>
    <xf numFmtId="164" fontId="3200" fillId="0" borderId="2" xfId="0" applyNumberFormat="1" applyFont="1" applyBorder="1" applyAlignment="1">
      <alignment horizontal="center" vertical="center" wrapText="1"/>
    </xf>
    <xf numFmtId="165" fontId="3201" fillId="0" borderId="2" xfId="0" applyNumberFormat="1" applyFont="1" applyBorder="1" applyAlignment="1">
      <alignment horizontal="center" vertical="center" wrapText="1"/>
    </xf>
    <xf numFmtId="164" fontId="3202" fillId="0" borderId="2" xfId="0" applyNumberFormat="1" applyFont="1" applyBorder="1" applyAlignment="1">
      <alignment horizontal="center" vertical="center" wrapText="1"/>
    </xf>
    <xf numFmtId="0" fontId="3205" fillId="0" borderId="2" xfId="0" applyFont="1" applyBorder="1" applyAlignment="1">
      <alignment horizontal="center" vertical="center" wrapText="1"/>
    </xf>
    <xf numFmtId="0" fontId="3205" fillId="0" borderId="2" xfId="0" applyFont="1" applyBorder="1" applyAlignment="1">
      <alignment horizontal="left" vertical="center" wrapText="1"/>
    </xf>
    <xf numFmtId="4" fontId="3206" fillId="0" borderId="2" xfId="0" applyNumberFormat="1" applyFont="1" applyBorder="1" applyAlignment="1">
      <alignment horizontal="center" vertical="center" wrapText="1"/>
    </xf>
    <xf numFmtId="164" fontId="3207" fillId="0" borderId="2" xfId="0" applyNumberFormat="1" applyFont="1" applyBorder="1" applyAlignment="1">
      <alignment horizontal="center" vertical="center" wrapText="1"/>
    </xf>
    <xf numFmtId="165" fontId="3208" fillId="0" borderId="2" xfId="0" applyNumberFormat="1" applyFont="1" applyBorder="1" applyAlignment="1">
      <alignment horizontal="center" vertical="center" wrapText="1"/>
    </xf>
    <xf numFmtId="164" fontId="3209" fillId="0" borderId="2" xfId="0" applyNumberFormat="1" applyFont="1" applyBorder="1" applyAlignment="1">
      <alignment horizontal="center" vertical="center" wrapText="1"/>
    </xf>
    <xf numFmtId="0" fontId="3212" fillId="0" borderId="2" xfId="0" applyFont="1" applyBorder="1" applyAlignment="1">
      <alignment horizontal="center" vertical="center" wrapText="1"/>
    </xf>
    <xf numFmtId="0" fontId="3212" fillId="0" borderId="2" xfId="0" applyFont="1" applyBorder="1" applyAlignment="1">
      <alignment horizontal="left" vertical="center" wrapText="1"/>
    </xf>
    <xf numFmtId="4" fontId="3213" fillId="0" borderId="2" xfId="0" applyNumberFormat="1" applyFont="1" applyBorder="1" applyAlignment="1">
      <alignment horizontal="center" vertical="center" wrapText="1"/>
    </xf>
    <xf numFmtId="164" fontId="3214" fillId="0" borderId="2" xfId="0" applyNumberFormat="1" applyFont="1" applyBorder="1" applyAlignment="1">
      <alignment horizontal="center" vertical="center" wrapText="1"/>
    </xf>
    <xf numFmtId="165" fontId="3215" fillId="0" borderId="2" xfId="0" applyNumberFormat="1" applyFont="1" applyBorder="1" applyAlignment="1">
      <alignment horizontal="center" vertical="center" wrapText="1"/>
    </xf>
    <xf numFmtId="164" fontId="3216" fillId="0" borderId="2" xfId="0" applyNumberFormat="1" applyFont="1" applyBorder="1" applyAlignment="1">
      <alignment horizontal="center" vertical="center" wrapText="1"/>
    </xf>
    <xf numFmtId="0" fontId="3219" fillId="0" borderId="2" xfId="0" applyFont="1" applyBorder="1" applyAlignment="1">
      <alignment horizontal="center" vertical="center" wrapText="1"/>
    </xf>
    <xf numFmtId="0" fontId="3219" fillId="0" borderId="2" xfId="0" applyFont="1" applyBorder="1" applyAlignment="1">
      <alignment horizontal="left" vertical="center" wrapText="1"/>
    </xf>
    <xf numFmtId="4" fontId="3220" fillId="0" borderId="2" xfId="0" applyNumberFormat="1" applyFont="1" applyBorder="1" applyAlignment="1">
      <alignment horizontal="center" vertical="center" wrapText="1"/>
    </xf>
    <xf numFmtId="164" fontId="3221" fillId="0" borderId="2" xfId="0" applyNumberFormat="1" applyFont="1" applyBorder="1" applyAlignment="1">
      <alignment horizontal="center" vertical="center" wrapText="1"/>
    </xf>
    <xf numFmtId="165" fontId="3222" fillId="0" borderId="2" xfId="0" applyNumberFormat="1" applyFont="1" applyBorder="1" applyAlignment="1">
      <alignment horizontal="center" vertical="center" wrapText="1"/>
    </xf>
    <xf numFmtId="164" fontId="3223" fillId="0" borderId="2" xfId="0" applyNumberFormat="1" applyFont="1" applyBorder="1" applyAlignment="1">
      <alignment horizontal="center" vertical="center" wrapText="1"/>
    </xf>
    <xf numFmtId="0" fontId="3226" fillId="0" borderId="2" xfId="0" applyFont="1" applyBorder="1" applyAlignment="1">
      <alignment horizontal="center" vertical="center" wrapText="1"/>
    </xf>
    <xf numFmtId="0" fontId="3226" fillId="0" borderId="2" xfId="0" applyFont="1" applyBorder="1" applyAlignment="1">
      <alignment horizontal="left" vertical="center" wrapText="1"/>
    </xf>
    <xf numFmtId="4" fontId="3227" fillId="0" borderId="2" xfId="0" applyNumberFormat="1" applyFont="1" applyBorder="1" applyAlignment="1">
      <alignment horizontal="center" vertical="center" wrapText="1"/>
    </xf>
    <xf numFmtId="164" fontId="3228" fillId="0" borderId="2" xfId="0" applyNumberFormat="1" applyFont="1" applyBorder="1" applyAlignment="1">
      <alignment horizontal="center" vertical="center" wrapText="1"/>
    </xf>
    <xf numFmtId="165" fontId="3229" fillId="0" borderId="2" xfId="0" applyNumberFormat="1" applyFont="1" applyBorder="1" applyAlignment="1">
      <alignment horizontal="center" vertical="center" wrapText="1"/>
    </xf>
    <xf numFmtId="164" fontId="3230" fillId="0" borderId="2" xfId="0" applyNumberFormat="1" applyFont="1" applyBorder="1" applyAlignment="1">
      <alignment horizontal="center" vertical="center" wrapText="1"/>
    </xf>
    <xf numFmtId="0" fontId="3233" fillId="0" borderId="2" xfId="0" applyFont="1" applyBorder="1" applyAlignment="1">
      <alignment horizontal="center" vertical="center" wrapText="1"/>
    </xf>
    <xf numFmtId="0" fontId="3233" fillId="0" borderId="2" xfId="0" applyFont="1" applyBorder="1" applyAlignment="1">
      <alignment horizontal="left" vertical="center" wrapText="1"/>
    </xf>
    <xf numFmtId="4" fontId="3234" fillId="0" borderId="2" xfId="0" applyNumberFormat="1" applyFont="1" applyBorder="1" applyAlignment="1">
      <alignment horizontal="center" vertical="center" wrapText="1"/>
    </xf>
    <xf numFmtId="164" fontId="3235" fillId="0" borderId="2" xfId="0" applyNumberFormat="1" applyFont="1" applyBorder="1" applyAlignment="1">
      <alignment horizontal="center" vertical="center" wrapText="1"/>
    </xf>
    <xf numFmtId="165" fontId="3236" fillId="0" borderId="2" xfId="0" applyNumberFormat="1" applyFont="1" applyBorder="1" applyAlignment="1">
      <alignment horizontal="center" vertical="center" wrapText="1"/>
    </xf>
    <xf numFmtId="164" fontId="3237" fillId="0" borderId="2" xfId="0" applyNumberFormat="1" applyFont="1" applyBorder="1" applyAlignment="1">
      <alignment horizontal="center" vertical="center" wrapText="1"/>
    </xf>
    <xf numFmtId="0" fontId="3240" fillId="3" borderId="2" xfId="0" applyNumberFormat="1" applyFont="1" applyFill="1" applyBorder="1" applyAlignment="1">
      <alignment horizontal="center" vertical="center" wrapText="1"/>
    </xf>
    <xf numFmtId="0" fontId="3240" fillId="3" borderId="2" xfId="0" applyNumberFormat="1" applyFont="1" applyFill="1" applyBorder="1" applyAlignment="1">
      <alignment horizontal="left" vertical="center" wrapText="1"/>
    </xf>
    <xf numFmtId="0" fontId="3241" fillId="0" borderId="2" xfId="0" applyFont="1" applyBorder="1" applyAlignment="1">
      <alignment horizontal="center" vertical="center" wrapText="1"/>
    </xf>
    <xf numFmtId="0" fontId="3241" fillId="0" borderId="2" xfId="0" applyFont="1" applyBorder="1" applyAlignment="1">
      <alignment horizontal="left" vertical="center" wrapText="1"/>
    </xf>
    <xf numFmtId="4" fontId="3242" fillId="0" borderId="2" xfId="0" applyNumberFormat="1" applyFont="1" applyBorder="1" applyAlignment="1">
      <alignment horizontal="center" vertical="center" wrapText="1"/>
    </xf>
    <xf numFmtId="164" fontId="3243" fillId="0" borderId="2" xfId="0" applyNumberFormat="1" applyFont="1" applyBorder="1" applyAlignment="1">
      <alignment horizontal="center" vertical="center" wrapText="1"/>
    </xf>
    <xf numFmtId="165" fontId="3244" fillId="0" borderId="2" xfId="0" applyNumberFormat="1" applyFont="1" applyBorder="1" applyAlignment="1">
      <alignment horizontal="center" vertical="center" wrapText="1"/>
    </xf>
    <xf numFmtId="164" fontId="3245" fillId="0" borderId="2" xfId="0" applyNumberFormat="1" applyFont="1" applyBorder="1" applyAlignment="1">
      <alignment horizontal="center" vertical="center" wrapText="1"/>
    </xf>
    <xf numFmtId="0" fontId="3248" fillId="0" borderId="2" xfId="0" applyFont="1" applyBorder="1" applyAlignment="1">
      <alignment horizontal="center" vertical="center" wrapText="1"/>
    </xf>
    <xf numFmtId="0" fontId="3248" fillId="0" borderId="2" xfId="0" applyFont="1" applyBorder="1" applyAlignment="1">
      <alignment horizontal="left" vertical="center" wrapText="1"/>
    </xf>
    <xf numFmtId="4" fontId="3249" fillId="0" borderId="2" xfId="0" applyNumberFormat="1" applyFont="1" applyBorder="1" applyAlignment="1">
      <alignment horizontal="center" vertical="center" wrapText="1"/>
    </xf>
    <xf numFmtId="164" fontId="3250" fillId="0" borderId="2" xfId="0" applyNumberFormat="1" applyFont="1" applyBorder="1" applyAlignment="1">
      <alignment horizontal="center" vertical="center" wrapText="1"/>
    </xf>
    <xf numFmtId="165" fontId="3251" fillId="0" borderId="2" xfId="0" applyNumberFormat="1" applyFont="1" applyBorder="1" applyAlignment="1">
      <alignment horizontal="center" vertical="center" wrapText="1"/>
    </xf>
    <xf numFmtId="164" fontId="3252" fillId="0" borderId="2" xfId="0" applyNumberFormat="1" applyFont="1" applyBorder="1" applyAlignment="1">
      <alignment horizontal="center" vertical="center" wrapText="1"/>
    </xf>
    <xf numFmtId="0" fontId="3255" fillId="0" borderId="2" xfId="0" applyFont="1" applyBorder="1" applyAlignment="1">
      <alignment horizontal="center" vertical="center" wrapText="1"/>
    </xf>
    <xf numFmtId="0" fontId="3255" fillId="0" borderId="2" xfId="0" applyFont="1" applyBorder="1" applyAlignment="1">
      <alignment horizontal="left" vertical="center" wrapText="1"/>
    </xf>
    <xf numFmtId="4" fontId="3256" fillId="0" borderId="2" xfId="0" applyNumberFormat="1" applyFont="1" applyBorder="1" applyAlignment="1">
      <alignment horizontal="center" vertical="center" wrapText="1"/>
    </xf>
    <xf numFmtId="164" fontId="3257" fillId="0" borderId="2" xfId="0" applyNumberFormat="1" applyFont="1" applyBorder="1" applyAlignment="1">
      <alignment horizontal="center" vertical="center" wrapText="1"/>
    </xf>
    <xf numFmtId="165" fontId="3258" fillId="0" borderId="2" xfId="0" applyNumberFormat="1" applyFont="1" applyBorder="1" applyAlignment="1">
      <alignment horizontal="center" vertical="center" wrapText="1"/>
    </xf>
    <xf numFmtId="164" fontId="3259" fillId="0" borderId="2" xfId="0" applyNumberFormat="1" applyFont="1" applyBorder="1" applyAlignment="1">
      <alignment horizontal="center" vertical="center" wrapText="1"/>
    </xf>
    <xf numFmtId="0" fontId="3262" fillId="3" borderId="2" xfId="0" applyNumberFormat="1" applyFont="1" applyFill="1" applyBorder="1" applyAlignment="1">
      <alignment horizontal="center" vertical="center" wrapText="1"/>
    </xf>
    <xf numFmtId="0" fontId="3262" fillId="3" borderId="2" xfId="0" applyNumberFormat="1" applyFont="1" applyFill="1" applyBorder="1" applyAlignment="1">
      <alignment horizontal="left" vertical="center" wrapText="1"/>
    </xf>
    <xf numFmtId="0" fontId="3263" fillId="0" borderId="2" xfId="0" applyFont="1" applyBorder="1" applyAlignment="1">
      <alignment horizontal="center" vertical="center" wrapText="1"/>
    </xf>
    <xf numFmtId="0" fontId="3263" fillId="0" borderId="2" xfId="0" applyFont="1" applyBorder="1" applyAlignment="1">
      <alignment horizontal="left" vertical="center" wrapText="1"/>
    </xf>
    <xf numFmtId="4" fontId="3264" fillId="0" borderId="2" xfId="0" applyNumberFormat="1" applyFont="1" applyBorder="1" applyAlignment="1">
      <alignment horizontal="center" vertical="center" wrapText="1"/>
    </xf>
    <xf numFmtId="164" fontId="3265" fillId="0" borderId="2" xfId="0" applyNumberFormat="1" applyFont="1" applyBorder="1" applyAlignment="1">
      <alignment horizontal="center" vertical="center" wrapText="1"/>
    </xf>
    <xf numFmtId="165" fontId="3266" fillId="0" borderId="2" xfId="0" applyNumberFormat="1" applyFont="1" applyBorder="1" applyAlignment="1">
      <alignment horizontal="center" vertical="center" wrapText="1"/>
    </xf>
    <xf numFmtId="164" fontId="3267" fillId="0" borderId="2" xfId="0" applyNumberFormat="1" applyFont="1" applyBorder="1" applyAlignment="1">
      <alignment horizontal="center" vertical="center" wrapText="1"/>
    </xf>
    <xf numFmtId="0" fontId="3270" fillId="0" borderId="2" xfId="0" applyFont="1" applyBorder="1" applyAlignment="1">
      <alignment horizontal="center" vertical="center" wrapText="1"/>
    </xf>
    <xf numFmtId="0" fontId="3270" fillId="0" borderId="2" xfId="0" applyFont="1" applyBorder="1" applyAlignment="1">
      <alignment horizontal="left" vertical="center" wrapText="1"/>
    </xf>
    <xf numFmtId="4" fontId="3271" fillId="0" borderId="2" xfId="0" applyNumberFormat="1" applyFont="1" applyBorder="1" applyAlignment="1">
      <alignment horizontal="center" vertical="center" wrapText="1"/>
    </xf>
    <xf numFmtId="164" fontId="3272" fillId="0" borderId="2" xfId="0" applyNumberFormat="1" applyFont="1" applyBorder="1" applyAlignment="1">
      <alignment horizontal="center" vertical="center" wrapText="1"/>
    </xf>
    <xf numFmtId="165" fontId="3273" fillId="0" borderId="2" xfId="0" applyNumberFormat="1" applyFont="1" applyBorder="1" applyAlignment="1">
      <alignment horizontal="center" vertical="center" wrapText="1"/>
    </xf>
    <xf numFmtId="164" fontId="3274" fillId="0" borderId="2" xfId="0" applyNumberFormat="1" applyFont="1" applyBorder="1" applyAlignment="1">
      <alignment horizontal="center" vertical="center" wrapText="1"/>
    </xf>
    <xf numFmtId="0" fontId="3277" fillId="0" borderId="2" xfId="0" applyFont="1" applyBorder="1" applyAlignment="1">
      <alignment horizontal="center" vertical="center" wrapText="1"/>
    </xf>
    <xf numFmtId="0" fontId="3277" fillId="0" borderId="2" xfId="0" applyFont="1" applyBorder="1" applyAlignment="1">
      <alignment horizontal="left" vertical="center" wrapText="1"/>
    </xf>
    <xf numFmtId="4" fontId="3278" fillId="0" borderId="2" xfId="0" applyNumberFormat="1" applyFont="1" applyBorder="1" applyAlignment="1">
      <alignment horizontal="center" vertical="center" wrapText="1"/>
    </xf>
    <xf numFmtId="164" fontId="3279" fillId="0" borderId="2" xfId="0" applyNumberFormat="1" applyFont="1" applyBorder="1" applyAlignment="1">
      <alignment horizontal="center" vertical="center" wrapText="1"/>
    </xf>
    <xf numFmtId="165" fontId="3280" fillId="0" borderId="2" xfId="0" applyNumberFormat="1" applyFont="1" applyBorder="1" applyAlignment="1">
      <alignment horizontal="center" vertical="center" wrapText="1"/>
    </xf>
    <xf numFmtId="164" fontId="3281" fillId="0" borderId="2" xfId="0" applyNumberFormat="1" applyFont="1" applyBorder="1" applyAlignment="1">
      <alignment horizontal="center" vertical="center" wrapText="1"/>
    </xf>
    <xf numFmtId="0" fontId="3284" fillId="0" borderId="2" xfId="0" applyFont="1" applyBorder="1" applyAlignment="1">
      <alignment horizontal="center" vertical="center" wrapText="1"/>
    </xf>
    <xf numFmtId="0" fontId="3284" fillId="0" borderId="2" xfId="0" applyFont="1" applyBorder="1" applyAlignment="1">
      <alignment horizontal="left" vertical="center" wrapText="1"/>
    </xf>
    <xf numFmtId="4" fontId="3285" fillId="0" borderId="2" xfId="0" applyNumberFormat="1" applyFont="1" applyBorder="1" applyAlignment="1">
      <alignment horizontal="center" vertical="center" wrapText="1"/>
    </xf>
    <xf numFmtId="164" fontId="3286" fillId="0" borderId="2" xfId="0" applyNumberFormat="1" applyFont="1" applyBorder="1" applyAlignment="1">
      <alignment horizontal="center" vertical="center" wrapText="1"/>
    </xf>
    <xf numFmtId="165" fontId="3287" fillId="0" borderId="2" xfId="0" applyNumberFormat="1" applyFont="1" applyBorder="1" applyAlignment="1">
      <alignment horizontal="center" vertical="center" wrapText="1"/>
    </xf>
    <xf numFmtId="164" fontId="3288" fillId="0" borderId="2" xfId="0" applyNumberFormat="1" applyFont="1" applyBorder="1" applyAlignment="1">
      <alignment horizontal="center" vertical="center" wrapText="1"/>
    </xf>
    <xf numFmtId="0" fontId="3291" fillId="0" borderId="2" xfId="0" applyFont="1" applyBorder="1" applyAlignment="1">
      <alignment horizontal="center" vertical="center" wrapText="1"/>
    </xf>
    <xf numFmtId="0" fontId="3291" fillId="0" borderId="2" xfId="0" applyFont="1" applyBorder="1" applyAlignment="1">
      <alignment horizontal="left" vertical="center" wrapText="1"/>
    </xf>
    <xf numFmtId="4" fontId="3292" fillId="0" borderId="2" xfId="0" applyNumberFormat="1" applyFont="1" applyBorder="1" applyAlignment="1">
      <alignment horizontal="center" vertical="center" wrapText="1"/>
    </xf>
    <xf numFmtId="164" fontId="3293" fillId="0" borderId="2" xfId="0" applyNumberFormat="1" applyFont="1" applyBorder="1" applyAlignment="1">
      <alignment horizontal="center" vertical="center" wrapText="1"/>
    </xf>
    <xf numFmtId="165" fontId="3294" fillId="0" borderId="2" xfId="0" applyNumberFormat="1" applyFont="1" applyBorder="1" applyAlignment="1">
      <alignment horizontal="center" vertical="center" wrapText="1"/>
    </xf>
    <xf numFmtId="164" fontId="3295" fillId="0" borderId="2" xfId="0" applyNumberFormat="1" applyFont="1" applyBorder="1" applyAlignment="1">
      <alignment horizontal="center" vertical="center" wrapText="1"/>
    </xf>
    <xf numFmtId="0" fontId="3298" fillId="0" borderId="2" xfId="0" applyFont="1" applyBorder="1" applyAlignment="1">
      <alignment horizontal="center" vertical="center" wrapText="1"/>
    </xf>
    <xf numFmtId="0" fontId="3298" fillId="0" borderId="2" xfId="0" applyFont="1" applyBorder="1" applyAlignment="1">
      <alignment horizontal="left" vertical="center" wrapText="1"/>
    </xf>
    <xf numFmtId="4" fontId="3299" fillId="0" borderId="2" xfId="0" applyNumberFormat="1" applyFont="1" applyBorder="1" applyAlignment="1">
      <alignment horizontal="center" vertical="center" wrapText="1"/>
    </xf>
    <xf numFmtId="164" fontId="3300" fillId="0" borderId="2" xfId="0" applyNumberFormat="1" applyFont="1" applyBorder="1" applyAlignment="1">
      <alignment horizontal="center" vertical="center" wrapText="1"/>
    </xf>
    <xf numFmtId="165" fontId="3301" fillId="0" borderId="2" xfId="0" applyNumberFormat="1" applyFont="1" applyBorder="1" applyAlignment="1">
      <alignment horizontal="center" vertical="center" wrapText="1"/>
    </xf>
    <xf numFmtId="164" fontId="3302" fillId="0" borderId="2" xfId="0" applyNumberFormat="1" applyFont="1" applyBorder="1" applyAlignment="1">
      <alignment horizontal="center" vertical="center" wrapText="1"/>
    </xf>
    <xf numFmtId="0" fontId="3305" fillId="0" borderId="2" xfId="0" applyFont="1" applyBorder="1" applyAlignment="1">
      <alignment horizontal="center" vertical="center" wrapText="1"/>
    </xf>
    <xf numFmtId="0" fontId="3305" fillId="0" borderId="2" xfId="0" applyFont="1" applyBorder="1" applyAlignment="1">
      <alignment horizontal="left" vertical="center" wrapText="1"/>
    </xf>
    <xf numFmtId="4" fontId="3306" fillId="0" borderId="2" xfId="0" applyNumberFormat="1" applyFont="1" applyBorder="1" applyAlignment="1">
      <alignment horizontal="center" vertical="center" wrapText="1"/>
    </xf>
    <xf numFmtId="164" fontId="3307" fillId="0" borderId="2" xfId="0" applyNumberFormat="1" applyFont="1" applyBorder="1" applyAlignment="1">
      <alignment horizontal="center" vertical="center" wrapText="1"/>
    </xf>
    <xf numFmtId="165" fontId="3308" fillId="0" borderId="2" xfId="0" applyNumberFormat="1" applyFont="1" applyBorder="1" applyAlignment="1">
      <alignment horizontal="center" vertical="center" wrapText="1"/>
    </xf>
    <xf numFmtId="164" fontId="3309" fillId="0" borderId="2" xfId="0" applyNumberFormat="1" applyFont="1" applyBorder="1" applyAlignment="1">
      <alignment horizontal="center" vertical="center" wrapText="1"/>
    </xf>
    <xf numFmtId="0" fontId="3312" fillId="0" borderId="2" xfId="0" applyFont="1" applyBorder="1" applyAlignment="1">
      <alignment horizontal="center" vertical="center" wrapText="1"/>
    </xf>
    <xf numFmtId="0" fontId="3312" fillId="0" borderId="2" xfId="0" applyFont="1" applyBorder="1" applyAlignment="1">
      <alignment horizontal="left" vertical="center" wrapText="1"/>
    </xf>
    <xf numFmtId="4" fontId="3313" fillId="0" borderId="2" xfId="0" applyNumberFormat="1" applyFont="1" applyBorder="1" applyAlignment="1">
      <alignment horizontal="center" vertical="center" wrapText="1"/>
    </xf>
    <xf numFmtId="164" fontId="3314" fillId="0" borderId="2" xfId="0" applyNumberFormat="1" applyFont="1" applyBorder="1" applyAlignment="1">
      <alignment horizontal="center" vertical="center" wrapText="1"/>
    </xf>
    <xf numFmtId="165" fontId="3315" fillId="0" borderId="2" xfId="0" applyNumberFormat="1" applyFont="1" applyBorder="1" applyAlignment="1">
      <alignment horizontal="center" vertical="center" wrapText="1"/>
    </xf>
    <xf numFmtId="164" fontId="3316" fillId="0" borderId="2" xfId="0" applyNumberFormat="1" applyFont="1" applyBorder="1" applyAlignment="1">
      <alignment horizontal="center" vertical="center" wrapText="1"/>
    </xf>
    <xf numFmtId="0" fontId="3319" fillId="0" borderId="2" xfId="0" applyFont="1" applyBorder="1" applyAlignment="1">
      <alignment horizontal="center" vertical="center" wrapText="1"/>
    </xf>
    <xf numFmtId="0" fontId="3319" fillId="0" borderId="2" xfId="0" applyFont="1" applyBorder="1" applyAlignment="1">
      <alignment horizontal="left" vertical="center" wrapText="1"/>
    </xf>
    <xf numFmtId="4" fontId="3320" fillId="0" borderId="2" xfId="0" applyNumberFormat="1" applyFont="1" applyBorder="1" applyAlignment="1">
      <alignment horizontal="center" vertical="center" wrapText="1"/>
    </xf>
    <xf numFmtId="164" fontId="3321" fillId="0" borderId="2" xfId="0" applyNumberFormat="1" applyFont="1" applyBorder="1" applyAlignment="1">
      <alignment horizontal="center" vertical="center" wrapText="1"/>
    </xf>
    <xf numFmtId="165" fontId="3322" fillId="0" borderId="2" xfId="0" applyNumberFormat="1" applyFont="1" applyBorder="1" applyAlignment="1">
      <alignment horizontal="center" vertical="center" wrapText="1"/>
    </xf>
    <xf numFmtId="164" fontId="3323" fillId="0" borderId="2" xfId="0" applyNumberFormat="1" applyFont="1" applyBorder="1" applyAlignment="1">
      <alignment horizontal="center" vertical="center" wrapText="1"/>
    </xf>
    <xf numFmtId="0" fontId="3326" fillId="0" borderId="2" xfId="0" applyFont="1" applyBorder="1" applyAlignment="1">
      <alignment horizontal="center" vertical="center" wrapText="1"/>
    </xf>
    <xf numFmtId="0" fontId="3326" fillId="0" borderId="2" xfId="0" applyFont="1" applyBorder="1" applyAlignment="1">
      <alignment horizontal="left" vertical="center" wrapText="1"/>
    </xf>
    <xf numFmtId="4" fontId="3327" fillId="0" borderId="2" xfId="0" applyNumberFormat="1" applyFont="1" applyBorder="1" applyAlignment="1">
      <alignment horizontal="center" vertical="center" wrapText="1"/>
    </xf>
    <xf numFmtId="164" fontId="3328" fillId="0" borderId="2" xfId="0" applyNumberFormat="1" applyFont="1" applyBorder="1" applyAlignment="1">
      <alignment horizontal="center" vertical="center" wrapText="1"/>
    </xf>
    <xf numFmtId="165" fontId="3329" fillId="0" borderId="2" xfId="0" applyNumberFormat="1" applyFont="1" applyBorder="1" applyAlignment="1">
      <alignment horizontal="center" vertical="center" wrapText="1"/>
    </xf>
    <xf numFmtId="164" fontId="3330" fillId="0" borderId="2" xfId="0" applyNumberFormat="1" applyFont="1" applyBorder="1" applyAlignment="1">
      <alignment horizontal="center" vertical="center" wrapText="1"/>
    </xf>
    <xf numFmtId="0" fontId="3333" fillId="0" borderId="2" xfId="0" applyFont="1" applyBorder="1" applyAlignment="1">
      <alignment horizontal="center" vertical="center" wrapText="1"/>
    </xf>
    <xf numFmtId="0" fontId="3333" fillId="0" borderId="2" xfId="0" applyFont="1" applyBorder="1" applyAlignment="1">
      <alignment horizontal="left" vertical="center" wrapText="1"/>
    </xf>
    <xf numFmtId="4" fontId="3334" fillId="0" borderId="2" xfId="0" applyNumberFormat="1" applyFont="1" applyBorder="1" applyAlignment="1">
      <alignment horizontal="center" vertical="center" wrapText="1"/>
    </xf>
    <xf numFmtId="164" fontId="3335" fillId="0" borderId="2" xfId="0" applyNumberFormat="1" applyFont="1" applyBorder="1" applyAlignment="1">
      <alignment horizontal="center" vertical="center" wrapText="1"/>
    </xf>
    <xf numFmtId="165" fontId="3336" fillId="0" borderId="2" xfId="0" applyNumberFormat="1" applyFont="1" applyBorder="1" applyAlignment="1">
      <alignment horizontal="center" vertical="center" wrapText="1"/>
    </xf>
    <xf numFmtId="164" fontId="3337" fillId="0" borderId="2" xfId="0" applyNumberFormat="1" applyFont="1" applyBorder="1" applyAlignment="1">
      <alignment horizontal="center" vertical="center" wrapText="1"/>
    </xf>
    <xf numFmtId="0" fontId="3340" fillId="0" borderId="2" xfId="0" applyFont="1" applyBorder="1" applyAlignment="1">
      <alignment horizontal="center" vertical="center" wrapText="1"/>
    </xf>
    <xf numFmtId="0" fontId="3340" fillId="0" borderId="2" xfId="0" applyFont="1" applyBorder="1" applyAlignment="1">
      <alignment horizontal="left" vertical="center" wrapText="1"/>
    </xf>
    <xf numFmtId="4" fontId="3341" fillId="0" borderId="2" xfId="0" applyNumberFormat="1" applyFont="1" applyBorder="1" applyAlignment="1">
      <alignment horizontal="center" vertical="center" wrapText="1"/>
    </xf>
    <xf numFmtId="164" fontId="3342" fillId="0" borderId="2" xfId="0" applyNumberFormat="1" applyFont="1" applyBorder="1" applyAlignment="1">
      <alignment horizontal="center" vertical="center" wrapText="1"/>
    </xf>
    <xf numFmtId="165" fontId="3343" fillId="0" borderId="2" xfId="0" applyNumberFormat="1" applyFont="1" applyBorder="1" applyAlignment="1">
      <alignment horizontal="center" vertical="center" wrapText="1"/>
    </xf>
    <xf numFmtId="164" fontId="3344" fillId="0" borderId="2" xfId="0" applyNumberFormat="1" applyFont="1" applyBorder="1" applyAlignment="1">
      <alignment horizontal="center" vertical="center" wrapText="1"/>
    </xf>
    <xf numFmtId="0" fontId="3347" fillId="3" borderId="2" xfId="0" applyNumberFormat="1" applyFont="1" applyFill="1" applyBorder="1" applyAlignment="1">
      <alignment horizontal="center" vertical="center" wrapText="1"/>
    </xf>
    <xf numFmtId="0" fontId="3347" fillId="3" borderId="2" xfId="0" applyNumberFormat="1" applyFont="1" applyFill="1" applyBorder="1" applyAlignment="1">
      <alignment horizontal="left" vertical="center" wrapText="1"/>
    </xf>
    <xf numFmtId="0" fontId="3348" fillId="0" borderId="2" xfId="0" applyFont="1" applyBorder="1" applyAlignment="1">
      <alignment horizontal="center" vertical="center" wrapText="1"/>
    </xf>
    <xf numFmtId="0" fontId="3348" fillId="0" borderId="2" xfId="0" applyFont="1" applyBorder="1" applyAlignment="1">
      <alignment horizontal="left" vertical="center" wrapText="1"/>
    </xf>
    <xf numFmtId="4" fontId="3349" fillId="0" borderId="2" xfId="0" applyNumberFormat="1" applyFont="1" applyBorder="1" applyAlignment="1">
      <alignment horizontal="center" vertical="center" wrapText="1"/>
    </xf>
    <xf numFmtId="164" fontId="3350" fillId="0" borderId="2" xfId="0" applyNumberFormat="1" applyFont="1" applyBorder="1" applyAlignment="1">
      <alignment horizontal="center" vertical="center" wrapText="1"/>
    </xf>
    <xf numFmtId="165" fontId="3351" fillId="0" borderId="2" xfId="0" applyNumberFormat="1" applyFont="1" applyBorder="1" applyAlignment="1">
      <alignment horizontal="center" vertical="center" wrapText="1"/>
    </xf>
    <xf numFmtId="164" fontId="3352" fillId="0" borderId="2" xfId="0" applyNumberFormat="1" applyFont="1" applyBorder="1" applyAlignment="1">
      <alignment horizontal="center" vertical="center" wrapText="1"/>
    </xf>
    <xf numFmtId="0" fontId="3355" fillId="0" borderId="2" xfId="0" applyFont="1" applyBorder="1" applyAlignment="1">
      <alignment horizontal="center" vertical="center" wrapText="1"/>
    </xf>
    <xf numFmtId="0" fontId="3355" fillId="0" borderId="2" xfId="0" applyFont="1" applyBorder="1" applyAlignment="1">
      <alignment horizontal="left" vertical="center" wrapText="1"/>
    </xf>
    <xf numFmtId="4" fontId="3356" fillId="0" borderId="2" xfId="0" applyNumberFormat="1" applyFont="1" applyBorder="1" applyAlignment="1">
      <alignment horizontal="center" vertical="center" wrapText="1"/>
    </xf>
    <xf numFmtId="164" fontId="3357" fillId="0" borderId="2" xfId="0" applyNumberFormat="1" applyFont="1" applyBorder="1" applyAlignment="1">
      <alignment horizontal="center" vertical="center" wrapText="1"/>
    </xf>
    <xf numFmtId="165" fontId="3358" fillId="0" borderId="2" xfId="0" applyNumberFormat="1" applyFont="1" applyBorder="1" applyAlignment="1">
      <alignment horizontal="center" vertical="center" wrapText="1"/>
    </xf>
    <xf numFmtId="164" fontId="3359" fillId="0" borderId="2" xfId="0" applyNumberFormat="1" applyFont="1" applyBorder="1" applyAlignment="1">
      <alignment horizontal="center" vertical="center" wrapText="1"/>
    </xf>
    <xf numFmtId="0" fontId="3362" fillId="0" borderId="2" xfId="0" applyFont="1" applyBorder="1" applyAlignment="1">
      <alignment horizontal="center" vertical="center" wrapText="1"/>
    </xf>
    <xf numFmtId="0" fontId="3362" fillId="0" borderId="2" xfId="0" applyFont="1" applyBorder="1" applyAlignment="1">
      <alignment horizontal="left" vertical="center" wrapText="1"/>
    </xf>
    <xf numFmtId="4" fontId="3363" fillId="0" borderId="2" xfId="0" applyNumberFormat="1" applyFont="1" applyBorder="1" applyAlignment="1">
      <alignment horizontal="center" vertical="center" wrapText="1"/>
    </xf>
    <xf numFmtId="164" fontId="3364" fillId="0" borderId="2" xfId="0" applyNumberFormat="1" applyFont="1" applyBorder="1" applyAlignment="1">
      <alignment horizontal="center" vertical="center" wrapText="1"/>
    </xf>
    <xf numFmtId="165" fontId="3365" fillId="0" borderId="2" xfId="0" applyNumberFormat="1" applyFont="1" applyBorder="1" applyAlignment="1">
      <alignment horizontal="center" vertical="center" wrapText="1"/>
    </xf>
    <xf numFmtId="164" fontId="3366" fillId="0" borderId="2" xfId="0" applyNumberFormat="1" applyFont="1" applyBorder="1" applyAlignment="1">
      <alignment horizontal="center" vertical="center" wrapText="1"/>
    </xf>
    <xf numFmtId="0" fontId="3369" fillId="0" borderId="2" xfId="0" applyFont="1" applyBorder="1" applyAlignment="1">
      <alignment horizontal="center" vertical="center" wrapText="1"/>
    </xf>
    <xf numFmtId="0" fontId="3369" fillId="0" borderId="2" xfId="0" applyFont="1" applyBorder="1" applyAlignment="1">
      <alignment horizontal="left" vertical="center" wrapText="1"/>
    </xf>
    <xf numFmtId="4" fontId="3370" fillId="0" borderId="2" xfId="0" applyNumberFormat="1" applyFont="1" applyBorder="1" applyAlignment="1">
      <alignment horizontal="center" vertical="center" wrapText="1"/>
    </xf>
    <xf numFmtId="164" fontId="3371" fillId="0" borderId="2" xfId="0" applyNumberFormat="1" applyFont="1" applyBorder="1" applyAlignment="1">
      <alignment horizontal="center" vertical="center" wrapText="1"/>
    </xf>
    <xf numFmtId="165" fontId="3372" fillId="0" borderId="2" xfId="0" applyNumberFormat="1" applyFont="1" applyBorder="1" applyAlignment="1">
      <alignment horizontal="center" vertical="center" wrapText="1"/>
    </xf>
    <xf numFmtId="164" fontId="3373" fillId="0" borderId="2" xfId="0" applyNumberFormat="1" applyFont="1" applyBorder="1" applyAlignment="1">
      <alignment horizontal="center" vertical="center" wrapText="1"/>
    </xf>
    <xf numFmtId="0" fontId="3376" fillId="0" borderId="2" xfId="0" applyFont="1" applyBorder="1" applyAlignment="1">
      <alignment horizontal="center" vertical="center" wrapText="1"/>
    </xf>
    <xf numFmtId="0" fontId="3376" fillId="0" borderId="2" xfId="0" applyFont="1" applyBorder="1" applyAlignment="1">
      <alignment horizontal="left" vertical="center" wrapText="1"/>
    </xf>
    <xf numFmtId="4" fontId="3377" fillId="0" borderId="2" xfId="0" applyNumberFormat="1" applyFont="1" applyBorder="1" applyAlignment="1">
      <alignment horizontal="center" vertical="center" wrapText="1"/>
    </xf>
    <xf numFmtId="164" fontId="3378" fillId="0" borderId="2" xfId="0" applyNumberFormat="1" applyFont="1" applyBorder="1" applyAlignment="1">
      <alignment horizontal="center" vertical="center" wrapText="1"/>
    </xf>
    <xf numFmtId="165" fontId="3379" fillId="0" borderId="2" xfId="0" applyNumberFormat="1" applyFont="1" applyBorder="1" applyAlignment="1">
      <alignment horizontal="center" vertical="center" wrapText="1"/>
    </xf>
    <xf numFmtId="164" fontId="3380" fillId="0" borderId="2" xfId="0" applyNumberFormat="1" applyFont="1" applyBorder="1" applyAlignment="1">
      <alignment horizontal="center" vertical="center" wrapText="1"/>
    </xf>
    <xf numFmtId="0" fontId="3383" fillId="0" borderId="2" xfId="0" applyFont="1" applyBorder="1" applyAlignment="1">
      <alignment horizontal="center" vertical="center" wrapText="1"/>
    </xf>
    <xf numFmtId="0" fontId="3383" fillId="0" borderId="2" xfId="0" applyFont="1" applyBorder="1" applyAlignment="1">
      <alignment horizontal="left" vertical="center" wrapText="1"/>
    </xf>
    <xf numFmtId="4" fontId="3384" fillId="0" borderId="2" xfId="0" applyNumberFormat="1" applyFont="1" applyBorder="1" applyAlignment="1">
      <alignment horizontal="center" vertical="center" wrapText="1"/>
    </xf>
    <xf numFmtId="164" fontId="3385" fillId="0" borderId="2" xfId="0" applyNumberFormat="1" applyFont="1" applyBorder="1" applyAlignment="1">
      <alignment horizontal="center" vertical="center" wrapText="1"/>
    </xf>
    <xf numFmtId="165" fontId="3386" fillId="0" borderId="2" xfId="0" applyNumberFormat="1" applyFont="1" applyBorder="1" applyAlignment="1">
      <alignment horizontal="center" vertical="center" wrapText="1"/>
    </xf>
    <xf numFmtId="164" fontId="3387" fillId="0" borderId="2" xfId="0" applyNumberFormat="1" applyFont="1" applyBorder="1" applyAlignment="1">
      <alignment horizontal="center" vertical="center" wrapText="1"/>
    </xf>
    <xf numFmtId="0" fontId="3390" fillId="0" borderId="2" xfId="0" applyFont="1" applyBorder="1" applyAlignment="1">
      <alignment horizontal="center" vertical="center" wrapText="1"/>
    </xf>
    <xf numFmtId="0" fontId="3390" fillId="0" borderId="2" xfId="0" applyFont="1" applyBorder="1" applyAlignment="1">
      <alignment horizontal="left" vertical="center" wrapText="1"/>
    </xf>
    <xf numFmtId="4" fontId="3391" fillId="0" borderId="2" xfId="0" applyNumberFormat="1" applyFont="1" applyBorder="1" applyAlignment="1">
      <alignment horizontal="center" vertical="center" wrapText="1"/>
    </xf>
    <xf numFmtId="164" fontId="3392" fillId="0" borderId="2" xfId="0" applyNumberFormat="1" applyFont="1" applyBorder="1" applyAlignment="1">
      <alignment horizontal="center" vertical="center" wrapText="1"/>
    </xf>
    <xf numFmtId="165" fontId="3393" fillId="0" borderId="2" xfId="0" applyNumberFormat="1" applyFont="1" applyBorder="1" applyAlignment="1">
      <alignment horizontal="center" vertical="center" wrapText="1"/>
    </xf>
    <xf numFmtId="164" fontId="3394" fillId="0" borderId="2" xfId="0" applyNumberFormat="1" applyFont="1" applyBorder="1" applyAlignment="1">
      <alignment horizontal="center" vertical="center" wrapText="1"/>
    </xf>
    <xf numFmtId="0" fontId="3397" fillId="0" borderId="2" xfId="0" applyFont="1" applyBorder="1" applyAlignment="1">
      <alignment horizontal="center" vertical="center" wrapText="1"/>
    </xf>
    <xf numFmtId="0" fontId="3397" fillId="0" borderId="2" xfId="0" applyFont="1" applyBorder="1" applyAlignment="1">
      <alignment horizontal="left" vertical="center" wrapText="1"/>
    </xf>
    <xf numFmtId="4" fontId="3398" fillId="0" borderId="2" xfId="0" applyNumberFormat="1" applyFont="1" applyBorder="1" applyAlignment="1">
      <alignment horizontal="center" vertical="center" wrapText="1"/>
    </xf>
    <xf numFmtId="164" fontId="3399" fillId="0" borderId="2" xfId="0" applyNumberFormat="1" applyFont="1" applyBorder="1" applyAlignment="1">
      <alignment horizontal="center" vertical="center" wrapText="1"/>
    </xf>
    <xf numFmtId="165" fontId="3400" fillId="0" borderId="2" xfId="0" applyNumberFormat="1" applyFont="1" applyBorder="1" applyAlignment="1">
      <alignment horizontal="center" vertical="center" wrapText="1"/>
    </xf>
    <xf numFmtId="164" fontId="3401" fillId="0" borderId="2" xfId="0" applyNumberFormat="1" applyFont="1" applyBorder="1" applyAlignment="1">
      <alignment horizontal="center" vertical="center" wrapText="1"/>
    </xf>
    <xf numFmtId="0" fontId="3404" fillId="0" borderId="2" xfId="0" applyFont="1" applyBorder="1" applyAlignment="1">
      <alignment horizontal="center" vertical="center" wrapText="1"/>
    </xf>
    <xf numFmtId="0" fontId="3404" fillId="0" borderId="2" xfId="0" applyFont="1" applyBorder="1" applyAlignment="1">
      <alignment horizontal="left" vertical="center" wrapText="1"/>
    </xf>
    <xf numFmtId="4" fontId="3405" fillId="0" borderId="2" xfId="0" applyNumberFormat="1" applyFont="1" applyBorder="1" applyAlignment="1">
      <alignment horizontal="center" vertical="center" wrapText="1"/>
    </xf>
    <xf numFmtId="164" fontId="3406" fillId="0" borderId="2" xfId="0" applyNumberFormat="1" applyFont="1" applyBorder="1" applyAlignment="1">
      <alignment horizontal="center" vertical="center" wrapText="1"/>
    </xf>
    <xf numFmtId="165" fontId="3407" fillId="0" borderId="2" xfId="0" applyNumberFormat="1" applyFont="1" applyBorder="1" applyAlignment="1">
      <alignment horizontal="center" vertical="center" wrapText="1"/>
    </xf>
    <xf numFmtId="164" fontId="3408" fillId="0" borderId="2" xfId="0" applyNumberFormat="1" applyFont="1" applyBorder="1" applyAlignment="1">
      <alignment horizontal="center" vertical="center" wrapText="1"/>
    </xf>
    <xf numFmtId="0" fontId="3411" fillId="0" borderId="2" xfId="0" applyFont="1" applyBorder="1" applyAlignment="1">
      <alignment horizontal="center" vertical="center" wrapText="1"/>
    </xf>
    <xf numFmtId="0" fontId="3411" fillId="0" borderId="2" xfId="0" applyFont="1" applyBorder="1" applyAlignment="1">
      <alignment horizontal="left" vertical="center" wrapText="1"/>
    </xf>
    <xf numFmtId="4" fontId="3412" fillId="0" borderId="2" xfId="0" applyNumberFormat="1" applyFont="1" applyBorder="1" applyAlignment="1">
      <alignment horizontal="center" vertical="center" wrapText="1"/>
    </xf>
    <xf numFmtId="164" fontId="3413" fillId="0" borderId="2" xfId="0" applyNumberFormat="1" applyFont="1" applyBorder="1" applyAlignment="1">
      <alignment horizontal="center" vertical="center" wrapText="1"/>
    </xf>
    <xf numFmtId="165" fontId="3414" fillId="0" borderId="2" xfId="0" applyNumberFormat="1" applyFont="1" applyBorder="1" applyAlignment="1">
      <alignment horizontal="center" vertical="center" wrapText="1"/>
    </xf>
    <xf numFmtId="164" fontId="3415" fillId="0" borderId="2" xfId="0" applyNumberFormat="1" applyFont="1" applyBorder="1" applyAlignment="1">
      <alignment horizontal="center" vertical="center" wrapText="1"/>
    </xf>
    <xf numFmtId="0" fontId="3418" fillId="0" borderId="2" xfId="0" applyFont="1" applyBorder="1" applyAlignment="1">
      <alignment horizontal="center" vertical="center" wrapText="1"/>
    </xf>
    <xf numFmtId="0" fontId="3418" fillId="0" borderId="2" xfId="0" applyFont="1" applyBorder="1" applyAlignment="1">
      <alignment horizontal="left" vertical="center" wrapText="1"/>
    </xf>
    <xf numFmtId="4" fontId="3419" fillId="0" borderId="2" xfId="0" applyNumberFormat="1" applyFont="1" applyBorder="1" applyAlignment="1">
      <alignment horizontal="center" vertical="center" wrapText="1"/>
    </xf>
    <xf numFmtId="164" fontId="3420" fillId="0" borderId="2" xfId="0" applyNumberFormat="1" applyFont="1" applyBorder="1" applyAlignment="1">
      <alignment horizontal="center" vertical="center" wrapText="1"/>
    </xf>
    <xf numFmtId="165" fontId="3421" fillId="0" borderId="2" xfId="0" applyNumberFormat="1" applyFont="1" applyBorder="1" applyAlignment="1">
      <alignment horizontal="center" vertical="center" wrapText="1"/>
    </xf>
    <xf numFmtId="164" fontId="3422" fillId="0" borderId="2" xfId="0" applyNumberFormat="1" applyFont="1" applyBorder="1" applyAlignment="1">
      <alignment horizontal="center" vertical="center" wrapText="1"/>
    </xf>
    <xf numFmtId="0" fontId="3425" fillId="0" borderId="2" xfId="0" applyFont="1" applyBorder="1" applyAlignment="1">
      <alignment horizontal="center" vertical="center" wrapText="1"/>
    </xf>
    <xf numFmtId="0" fontId="3425" fillId="0" borderId="2" xfId="0" applyFont="1" applyBorder="1" applyAlignment="1">
      <alignment horizontal="left" vertical="center" wrapText="1"/>
    </xf>
    <xf numFmtId="4" fontId="3426" fillId="0" borderId="2" xfId="0" applyNumberFormat="1" applyFont="1" applyBorder="1" applyAlignment="1">
      <alignment horizontal="center" vertical="center" wrapText="1"/>
    </xf>
    <xf numFmtId="164" fontId="3427" fillId="0" borderId="2" xfId="0" applyNumberFormat="1" applyFont="1" applyBorder="1" applyAlignment="1">
      <alignment horizontal="center" vertical="center" wrapText="1"/>
    </xf>
    <xf numFmtId="165" fontId="3428" fillId="0" borderId="2" xfId="0" applyNumberFormat="1" applyFont="1" applyBorder="1" applyAlignment="1">
      <alignment horizontal="center" vertical="center" wrapText="1"/>
    </xf>
    <xf numFmtId="164" fontId="3429" fillId="0" borderId="2" xfId="0" applyNumberFormat="1" applyFont="1" applyBorder="1" applyAlignment="1">
      <alignment horizontal="center" vertical="center" wrapText="1"/>
    </xf>
    <xf numFmtId="0" fontId="3432" fillId="0" borderId="2" xfId="0" applyFont="1" applyBorder="1" applyAlignment="1">
      <alignment horizontal="center" vertical="center" wrapText="1"/>
    </xf>
    <xf numFmtId="0" fontId="3432" fillId="0" borderId="2" xfId="0" applyFont="1" applyBorder="1" applyAlignment="1">
      <alignment horizontal="left" vertical="center" wrapText="1"/>
    </xf>
    <xf numFmtId="4" fontId="3433" fillId="0" borderId="2" xfId="0" applyNumberFormat="1" applyFont="1" applyBorder="1" applyAlignment="1">
      <alignment horizontal="center" vertical="center" wrapText="1"/>
    </xf>
    <xf numFmtId="164" fontId="3434" fillId="0" borderId="2" xfId="0" applyNumberFormat="1" applyFont="1" applyBorder="1" applyAlignment="1">
      <alignment horizontal="center" vertical="center" wrapText="1"/>
    </xf>
    <xf numFmtId="165" fontId="3435" fillId="0" borderId="2" xfId="0" applyNumberFormat="1" applyFont="1" applyBorder="1" applyAlignment="1">
      <alignment horizontal="center" vertical="center" wrapText="1"/>
    </xf>
    <xf numFmtId="164" fontId="3436" fillId="0" borderId="2" xfId="0" applyNumberFormat="1" applyFont="1" applyBorder="1" applyAlignment="1">
      <alignment horizontal="center" vertical="center" wrapText="1"/>
    </xf>
    <xf numFmtId="0" fontId="3439" fillId="0" borderId="2" xfId="0" applyFont="1" applyBorder="1" applyAlignment="1">
      <alignment horizontal="center" vertical="center" wrapText="1"/>
    </xf>
    <xf numFmtId="0" fontId="3439" fillId="0" borderId="2" xfId="0" applyFont="1" applyBorder="1" applyAlignment="1">
      <alignment horizontal="left" vertical="center" wrapText="1"/>
    </xf>
    <xf numFmtId="4" fontId="3440" fillId="0" borderId="2" xfId="0" applyNumberFormat="1" applyFont="1" applyBorder="1" applyAlignment="1">
      <alignment horizontal="center" vertical="center" wrapText="1"/>
    </xf>
    <xf numFmtId="164" fontId="3441" fillId="0" borderId="2" xfId="0" applyNumberFormat="1" applyFont="1" applyBorder="1" applyAlignment="1">
      <alignment horizontal="center" vertical="center" wrapText="1"/>
    </xf>
    <xf numFmtId="165" fontId="3442" fillId="0" borderId="2" xfId="0" applyNumberFormat="1" applyFont="1" applyBorder="1" applyAlignment="1">
      <alignment horizontal="center" vertical="center" wrapText="1"/>
    </xf>
    <xf numFmtId="164" fontId="3443" fillId="0" borderId="2" xfId="0" applyNumberFormat="1" applyFont="1" applyBorder="1" applyAlignment="1">
      <alignment horizontal="center" vertical="center" wrapText="1"/>
    </xf>
    <xf numFmtId="0" fontId="3446" fillId="0" borderId="2" xfId="0" applyFont="1" applyBorder="1" applyAlignment="1">
      <alignment horizontal="center" vertical="center" wrapText="1"/>
    </xf>
    <xf numFmtId="0" fontId="3446" fillId="0" borderId="2" xfId="0" applyFont="1" applyBorder="1" applyAlignment="1">
      <alignment horizontal="left" vertical="center" wrapText="1"/>
    </xf>
    <xf numFmtId="4" fontId="3447" fillId="0" borderId="2" xfId="0" applyNumberFormat="1" applyFont="1" applyBorder="1" applyAlignment="1">
      <alignment horizontal="center" vertical="center" wrapText="1"/>
    </xf>
    <xf numFmtId="164" fontId="3448" fillId="0" borderId="2" xfId="0" applyNumberFormat="1" applyFont="1" applyBorder="1" applyAlignment="1">
      <alignment horizontal="center" vertical="center" wrapText="1"/>
    </xf>
    <xf numFmtId="165" fontId="3449" fillId="0" borderId="2" xfId="0" applyNumberFormat="1" applyFont="1" applyBorder="1" applyAlignment="1">
      <alignment horizontal="center" vertical="center" wrapText="1"/>
    </xf>
    <xf numFmtId="164" fontId="3450" fillId="0" borderId="2" xfId="0" applyNumberFormat="1" applyFont="1" applyBorder="1" applyAlignment="1">
      <alignment horizontal="center" vertical="center" wrapText="1"/>
    </xf>
    <xf numFmtId="0" fontId="3453" fillId="0" borderId="2" xfId="0" applyFont="1" applyBorder="1" applyAlignment="1">
      <alignment horizontal="center" vertical="center" wrapText="1"/>
    </xf>
    <xf numFmtId="0" fontId="3453" fillId="0" borderId="2" xfId="0" applyFont="1" applyBorder="1" applyAlignment="1">
      <alignment horizontal="left" vertical="center" wrapText="1"/>
    </xf>
    <xf numFmtId="4" fontId="3454" fillId="0" borderId="2" xfId="0" applyNumberFormat="1" applyFont="1" applyBorder="1" applyAlignment="1">
      <alignment horizontal="center" vertical="center" wrapText="1"/>
    </xf>
    <xf numFmtId="164" fontId="3455" fillId="0" borderId="2" xfId="0" applyNumberFormat="1" applyFont="1" applyBorder="1" applyAlignment="1">
      <alignment horizontal="center" vertical="center" wrapText="1"/>
    </xf>
    <xf numFmtId="165" fontId="3456" fillId="0" borderId="2" xfId="0" applyNumberFormat="1" applyFont="1" applyBorder="1" applyAlignment="1">
      <alignment horizontal="center" vertical="center" wrapText="1"/>
    </xf>
    <xf numFmtId="164" fontId="3457" fillId="0" borderId="2" xfId="0" applyNumberFormat="1" applyFont="1" applyBorder="1" applyAlignment="1">
      <alignment horizontal="center" vertical="center" wrapText="1"/>
    </xf>
    <xf numFmtId="0" fontId="3460" fillId="0" borderId="2" xfId="0" applyFont="1" applyBorder="1" applyAlignment="1">
      <alignment horizontal="center" vertical="center" wrapText="1"/>
    </xf>
    <xf numFmtId="0" fontId="3460" fillId="0" borderId="2" xfId="0" applyFont="1" applyBorder="1" applyAlignment="1">
      <alignment horizontal="left" vertical="center" wrapText="1"/>
    </xf>
    <xf numFmtId="4" fontId="3461" fillId="0" borderId="2" xfId="0" applyNumberFormat="1" applyFont="1" applyBorder="1" applyAlignment="1">
      <alignment horizontal="center" vertical="center" wrapText="1"/>
    </xf>
    <xf numFmtId="164" fontId="3462" fillId="0" borderId="2" xfId="0" applyNumberFormat="1" applyFont="1" applyBorder="1" applyAlignment="1">
      <alignment horizontal="center" vertical="center" wrapText="1"/>
    </xf>
    <xf numFmtId="165" fontId="3463" fillId="0" borderId="2" xfId="0" applyNumberFormat="1" applyFont="1" applyBorder="1" applyAlignment="1">
      <alignment horizontal="center" vertical="center" wrapText="1"/>
    </xf>
    <xf numFmtId="164" fontId="3464" fillId="0" borderId="2" xfId="0" applyNumberFormat="1" applyFont="1" applyBorder="1" applyAlignment="1">
      <alignment horizontal="center" vertical="center" wrapText="1"/>
    </xf>
    <xf numFmtId="0" fontId="3467" fillId="0" borderId="2" xfId="0" applyFont="1" applyBorder="1" applyAlignment="1">
      <alignment horizontal="center" vertical="center" wrapText="1"/>
    </xf>
    <xf numFmtId="0" fontId="3467" fillId="0" borderId="2" xfId="0" applyFont="1" applyBorder="1" applyAlignment="1">
      <alignment horizontal="left" vertical="center" wrapText="1"/>
    </xf>
    <xf numFmtId="4" fontId="3468" fillId="0" borderId="2" xfId="0" applyNumberFormat="1" applyFont="1" applyBorder="1" applyAlignment="1">
      <alignment horizontal="center" vertical="center" wrapText="1"/>
    </xf>
    <xf numFmtId="164" fontId="3469" fillId="0" borderId="2" xfId="0" applyNumberFormat="1" applyFont="1" applyBorder="1" applyAlignment="1">
      <alignment horizontal="center" vertical="center" wrapText="1"/>
    </xf>
    <xf numFmtId="165" fontId="3470" fillId="0" borderId="2" xfId="0" applyNumberFormat="1" applyFont="1" applyBorder="1" applyAlignment="1">
      <alignment horizontal="center" vertical="center" wrapText="1"/>
    </xf>
    <xf numFmtId="164" fontId="3471" fillId="0" borderId="2" xfId="0" applyNumberFormat="1" applyFont="1" applyBorder="1" applyAlignment="1">
      <alignment horizontal="center" vertical="center" wrapText="1"/>
    </xf>
    <xf numFmtId="0" fontId="3474" fillId="0" borderId="2" xfId="0" applyFont="1" applyBorder="1" applyAlignment="1">
      <alignment horizontal="center" vertical="center" wrapText="1"/>
    </xf>
    <xf numFmtId="0" fontId="3474" fillId="0" borderId="2" xfId="0" applyFont="1" applyBorder="1" applyAlignment="1">
      <alignment horizontal="left" vertical="center" wrapText="1"/>
    </xf>
    <xf numFmtId="4" fontId="3475" fillId="0" borderId="2" xfId="0" applyNumberFormat="1" applyFont="1" applyBorder="1" applyAlignment="1">
      <alignment horizontal="center" vertical="center" wrapText="1"/>
    </xf>
    <xf numFmtId="164" fontId="3476" fillId="0" borderId="2" xfId="0" applyNumberFormat="1" applyFont="1" applyBorder="1" applyAlignment="1">
      <alignment horizontal="center" vertical="center" wrapText="1"/>
    </xf>
    <xf numFmtId="165" fontId="3477" fillId="0" borderId="2" xfId="0" applyNumberFormat="1" applyFont="1" applyBorder="1" applyAlignment="1">
      <alignment horizontal="center" vertical="center" wrapText="1"/>
    </xf>
    <xf numFmtId="164" fontId="3478" fillId="0" borderId="2" xfId="0" applyNumberFormat="1" applyFont="1" applyBorder="1" applyAlignment="1">
      <alignment horizontal="center" vertical="center" wrapText="1"/>
    </xf>
    <xf numFmtId="0" fontId="3481" fillId="0" borderId="2" xfId="0" applyFont="1" applyBorder="1" applyAlignment="1">
      <alignment horizontal="center" vertical="center" wrapText="1"/>
    </xf>
    <xf numFmtId="0" fontId="3481" fillId="0" borderId="2" xfId="0" applyFont="1" applyBorder="1" applyAlignment="1">
      <alignment horizontal="left" vertical="center" wrapText="1"/>
    </xf>
    <xf numFmtId="4" fontId="3482" fillId="0" borderId="2" xfId="0" applyNumberFormat="1" applyFont="1" applyBorder="1" applyAlignment="1">
      <alignment horizontal="center" vertical="center" wrapText="1"/>
    </xf>
    <xf numFmtId="164" fontId="3483" fillId="0" borderId="2" xfId="0" applyNumberFormat="1" applyFont="1" applyBorder="1" applyAlignment="1">
      <alignment horizontal="center" vertical="center" wrapText="1"/>
    </xf>
    <xf numFmtId="165" fontId="3484" fillId="0" borderId="2" xfId="0" applyNumberFormat="1" applyFont="1" applyBorder="1" applyAlignment="1">
      <alignment horizontal="center" vertical="center" wrapText="1"/>
    </xf>
    <xf numFmtId="164" fontId="3485" fillId="0" borderId="2" xfId="0" applyNumberFormat="1" applyFont="1" applyBorder="1" applyAlignment="1">
      <alignment horizontal="center" vertical="center" wrapText="1"/>
    </xf>
    <xf numFmtId="0" fontId="3488" fillId="0" borderId="2" xfId="0" applyFont="1" applyBorder="1" applyAlignment="1">
      <alignment horizontal="center" vertical="center" wrapText="1"/>
    </xf>
    <xf numFmtId="0" fontId="3488" fillId="0" borderId="2" xfId="0" applyFont="1" applyBorder="1" applyAlignment="1">
      <alignment horizontal="left" vertical="center" wrapText="1"/>
    </xf>
    <xf numFmtId="4" fontId="3489" fillId="0" borderId="2" xfId="0" applyNumberFormat="1" applyFont="1" applyBorder="1" applyAlignment="1">
      <alignment horizontal="center" vertical="center" wrapText="1"/>
    </xf>
    <xf numFmtId="164" fontId="3490" fillId="0" borderId="2" xfId="0" applyNumberFormat="1" applyFont="1" applyBorder="1" applyAlignment="1">
      <alignment horizontal="center" vertical="center" wrapText="1"/>
    </xf>
    <xf numFmtId="165" fontId="3491" fillId="0" borderId="2" xfId="0" applyNumberFormat="1" applyFont="1" applyBorder="1" applyAlignment="1">
      <alignment horizontal="center" vertical="center" wrapText="1"/>
    </xf>
    <xf numFmtId="164" fontId="3492" fillId="0" borderId="2" xfId="0" applyNumberFormat="1" applyFont="1" applyBorder="1" applyAlignment="1">
      <alignment horizontal="center" vertical="center" wrapText="1"/>
    </xf>
    <xf numFmtId="0" fontId="3495" fillId="3" borderId="2" xfId="0" applyNumberFormat="1" applyFont="1" applyFill="1" applyBorder="1" applyAlignment="1">
      <alignment horizontal="center" vertical="center" wrapText="1"/>
    </xf>
    <xf numFmtId="0" fontId="3495" fillId="3" borderId="2" xfId="0" applyNumberFormat="1" applyFont="1" applyFill="1" applyBorder="1" applyAlignment="1">
      <alignment horizontal="left" vertical="center" wrapText="1"/>
    </xf>
    <xf numFmtId="0" fontId="3496" fillId="0" borderId="2" xfId="0" applyFont="1" applyBorder="1" applyAlignment="1">
      <alignment horizontal="center" vertical="center" wrapText="1"/>
    </xf>
    <xf numFmtId="0" fontId="3496" fillId="0" borderId="2" xfId="0" applyFont="1" applyBorder="1" applyAlignment="1">
      <alignment horizontal="left" vertical="center" wrapText="1"/>
    </xf>
    <xf numFmtId="4" fontId="3497" fillId="0" borderId="2" xfId="0" applyNumberFormat="1" applyFont="1" applyBorder="1" applyAlignment="1">
      <alignment horizontal="center" vertical="center" wrapText="1"/>
    </xf>
    <xf numFmtId="164" fontId="3498" fillId="0" borderId="2" xfId="0" applyNumberFormat="1" applyFont="1" applyBorder="1" applyAlignment="1">
      <alignment horizontal="center" vertical="center" wrapText="1"/>
    </xf>
    <xf numFmtId="165" fontId="3499" fillId="0" borderId="2" xfId="0" applyNumberFormat="1" applyFont="1" applyBorder="1" applyAlignment="1">
      <alignment horizontal="center" vertical="center" wrapText="1"/>
    </xf>
    <xf numFmtId="164" fontId="3500" fillId="0" borderId="2" xfId="0" applyNumberFormat="1" applyFont="1" applyBorder="1" applyAlignment="1">
      <alignment horizontal="center" vertical="center" wrapText="1"/>
    </xf>
    <xf numFmtId="0" fontId="3503" fillId="0" borderId="2" xfId="0" applyFont="1" applyBorder="1" applyAlignment="1">
      <alignment horizontal="center" vertical="center" wrapText="1"/>
    </xf>
    <xf numFmtId="0" fontId="3503" fillId="0" borderId="2" xfId="0" applyFont="1" applyBorder="1" applyAlignment="1">
      <alignment horizontal="left" vertical="center" wrapText="1"/>
    </xf>
    <xf numFmtId="4" fontId="3504" fillId="0" borderId="2" xfId="0" applyNumberFormat="1" applyFont="1" applyBorder="1" applyAlignment="1">
      <alignment horizontal="center" vertical="center" wrapText="1"/>
    </xf>
    <xf numFmtId="164" fontId="3505" fillId="0" borderId="2" xfId="0" applyNumberFormat="1" applyFont="1" applyBorder="1" applyAlignment="1">
      <alignment horizontal="center" vertical="center" wrapText="1"/>
    </xf>
    <xf numFmtId="165" fontId="3506" fillId="0" borderId="2" xfId="0" applyNumberFormat="1" applyFont="1" applyBorder="1" applyAlignment="1">
      <alignment horizontal="center" vertical="center" wrapText="1"/>
    </xf>
    <xf numFmtId="164" fontId="3507" fillId="0" borderId="2" xfId="0" applyNumberFormat="1" applyFont="1" applyBorder="1" applyAlignment="1">
      <alignment horizontal="center" vertical="center" wrapText="1"/>
    </xf>
    <xf numFmtId="0" fontId="3510" fillId="0" borderId="2" xfId="0" applyFont="1" applyBorder="1" applyAlignment="1">
      <alignment horizontal="center" vertical="center" wrapText="1"/>
    </xf>
    <xf numFmtId="0" fontId="3510" fillId="0" borderId="2" xfId="0" applyFont="1" applyBorder="1" applyAlignment="1">
      <alignment horizontal="left" vertical="center" wrapText="1"/>
    </xf>
    <xf numFmtId="4" fontId="3511" fillId="0" borderId="2" xfId="0" applyNumberFormat="1" applyFont="1" applyBorder="1" applyAlignment="1">
      <alignment horizontal="center" vertical="center" wrapText="1"/>
    </xf>
    <xf numFmtId="164" fontId="3512" fillId="0" borderId="2" xfId="0" applyNumberFormat="1" applyFont="1" applyBorder="1" applyAlignment="1">
      <alignment horizontal="center" vertical="center" wrapText="1"/>
    </xf>
    <xf numFmtId="165" fontId="3513" fillId="0" borderId="2" xfId="0" applyNumberFormat="1" applyFont="1" applyBorder="1" applyAlignment="1">
      <alignment horizontal="center" vertical="center" wrapText="1"/>
    </xf>
    <xf numFmtId="164" fontId="3514" fillId="0" borderId="2" xfId="0" applyNumberFormat="1" applyFont="1" applyBorder="1" applyAlignment="1">
      <alignment horizontal="center" vertical="center" wrapText="1"/>
    </xf>
    <xf numFmtId="0" fontId="3517" fillId="0" borderId="2" xfId="0" applyFont="1" applyBorder="1" applyAlignment="1">
      <alignment horizontal="center" vertical="center" wrapText="1"/>
    </xf>
    <xf numFmtId="0" fontId="3517" fillId="0" borderId="2" xfId="0" applyFont="1" applyBorder="1" applyAlignment="1">
      <alignment horizontal="left" vertical="center" wrapText="1"/>
    </xf>
    <xf numFmtId="4" fontId="3518" fillId="0" borderId="2" xfId="0" applyNumberFormat="1" applyFont="1" applyBorder="1" applyAlignment="1">
      <alignment horizontal="center" vertical="center" wrapText="1"/>
    </xf>
    <xf numFmtId="164" fontId="3519" fillId="0" borderId="2" xfId="0" applyNumberFormat="1" applyFont="1" applyBorder="1" applyAlignment="1">
      <alignment horizontal="center" vertical="center" wrapText="1"/>
    </xf>
    <xf numFmtId="165" fontId="3520" fillId="0" borderId="2" xfId="0" applyNumberFormat="1" applyFont="1" applyBorder="1" applyAlignment="1">
      <alignment horizontal="center" vertical="center" wrapText="1"/>
    </xf>
    <xf numFmtId="164" fontId="3521" fillId="0" borderId="2" xfId="0" applyNumberFormat="1" applyFont="1" applyBorder="1" applyAlignment="1">
      <alignment horizontal="center" vertical="center" wrapText="1"/>
    </xf>
    <xf numFmtId="0" fontId="3524" fillId="0" borderId="2" xfId="0" applyFont="1" applyBorder="1" applyAlignment="1">
      <alignment horizontal="center" vertical="center" wrapText="1"/>
    </xf>
    <xf numFmtId="0" fontId="3524" fillId="0" borderId="2" xfId="0" applyFont="1" applyBorder="1" applyAlignment="1">
      <alignment horizontal="left" vertical="center" wrapText="1"/>
    </xf>
    <xf numFmtId="4" fontId="3525" fillId="0" borderId="2" xfId="0" applyNumberFormat="1" applyFont="1" applyBorder="1" applyAlignment="1">
      <alignment horizontal="center" vertical="center" wrapText="1"/>
    </xf>
    <xf numFmtId="164" fontId="3526" fillId="0" borderId="2" xfId="0" applyNumberFormat="1" applyFont="1" applyBorder="1" applyAlignment="1">
      <alignment horizontal="center" vertical="center" wrapText="1"/>
    </xf>
    <xf numFmtId="165" fontId="3527" fillId="0" borderId="2" xfId="0" applyNumberFormat="1" applyFont="1" applyBorder="1" applyAlignment="1">
      <alignment horizontal="center" vertical="center" wrapText="1"/>
    </xf>
    <xf numFmtId="164" fontId="3528" fillId="0" borderId="2" xfId="0" applyNumberFormat="1" applyFont="1" applyBorder="1" applyAlignment="1">
      <alignment horizontal="center" vertical="center" wrapText="1"/>
    </xf>
    <xf numFmtId="0" fontId="3531" fillId="0" borderId="2" xfId="0" applyFont="1" applyBorder="1" applyAlignment="1">
      <alignment horizontal="center" vertical="center" wrapText="1"/>
    </xf>
    <xf numFmtId="0" fontId="3531" fillId="0" borderId="2" xfId="0" applyFont="1" applyBorder="1" applyAlignment="1">
      <alignment horizontal="left" vertical="center" wrapText="1"/>
    </xf>
    <xf numFmtId="4" fontId="3532" fillId="0" borderId="2" xfId="0" applyNumberFormat="1" applyFont="1" applyBorder="1" applyAlignment="1">
      <alignment horizontal="center" vertical="center" wrapText="1"/>
    </xf>
    <xf numFmtId="164" fontId="3533" fillId="0" borderId="2" xfId="0" applyNumberFormat="1" applyFont="1" applyBorder="1" applyAlignment="1">
      <alignment horizontal="center" vertical="center" wrapText="1"/>
    </xf>
    <xf numFmtId="165" fontId="3534" fillId="0" borderId="2" xfId="0" applyNumberFormat="1" applyFont="1" applyBorder="1" applyAlignment="1">
      <alignment horizontal="center" vertical="center" wrapText="1"/>
    </xf>
    <xf numFmtId="164" fontId="3535" fillId="0" borderId="2" xfId="0" applyNumberFormat="1" applyFont="1" applyBorder="1" applyAlignment="1">
      <alignment horizontal="center" vertical="center" wrapText="1"/>
    </xf>
    <xf numFmtId="0" fontId="3538" fillId="0" borderId="2" xfId="0" applyFont="1" applyBorder="1" applyAlignment="1">
      <alignment horizontal="center" vertical="center" wrapText="1"/>
    </xf>
    <xf numFmtId="0" fontId="3538" fillId="0" borderId="2" xfId="0" applyFont="1" applyBorder="1" applyAlignment="1">
      <alignment horizontal="left" vertical="center" wrapText="1"/>
    </xf>
    <xf numFmtId="4" fontId="3539" fillId="0" borderId="2" xfId="0" applyNumberFormat="1" applyFont="1" applyBorder="1" applyAlignment="1">
      <alignment horizontal="center" vertical="center" wrapText="1"/>
    </xf>
    <xf numFmtId="164" fontId="3540" fillId="0" borderId="2" xfId="0" applyNumberFormat="1" applyFont="1" applyBorder="1" applyAlignment="1">
      <alignment horizontal="center" vertical="center" wrapText="1"/>
    </xf>
    <xf numFmtId="165" fontId="3541" fillId="0" borderId="2" xfId="0" applyNumberFormat="1" applyFont="1" applyBorder="1" applyAlignment="1">
      <alignment horizontal="center" vertical="center" wrapText="1"/>
    </xf>
    <xf numFmtId="164" fontId="3542" fillId="0" borderId="2" xfId="0" applyNumberFormat="1" applyFont="1" applyBorder="1" applyAlignment="1">
      <alignment horizontal="center" vertical="center" wrapText="1"/>
    </xf>
    <xf numFmtId="0" fontId="3545" fillId="0" borderId="2" xfId="0" applyFont="1" applyBorder="1" applyAlignment="1">
      <alignment horizontal="center" vertical="center" wrapText="1"/>
    </xf>
    <xf numFmtId="0" fontId="3545" fillId="0" borderId="2" xfId="0" applyFont="1" applyBorder="1" applyAlignment="1">
      <alignment horizontal="left" vertical="center" wrapText="1"/>
    </xf>
    <xf numFmtId="4" fontId="3546" fillId="0" borderId="2" xfId="0" applyNumberFormat="1" applyFont="1" applyBorder="1" applyAlignment="1">
      <alignment horizontal="center" vertical="center" wrapText="1"/>
    </xf>
    <xf numFmtId="164" fontId="3547" fillId="0" borderId="2" xfId="0" applyNumberFormat="1" applyFont="1" applyBorder="1" applyAlignment="1">
      <alignment horizontal="center" vertical="center" wrapText="1"/>
    </xf>
    <xf numFmtId="165" fontId="3548" fillId="0" borderId="2" xfId="0" applyNumberFormat="1" applyFont="1" applyBorder="1" applyAlignment="1">
      <alignment horizontal="center" vertical="center" wrapText="1"/>
    </xf>
    <xf numFmtId="164" fontId="3549" fillId="0" borderId="2" xfId="0" applyNumberFormat="1" applyFont="1" applyBorder="1" applyAlignment="1">
      <alignment horizontal="center" vertical="center" wrapText="1"/>
    </xf>
    <xf numFmtId="0" fontId="3552" fillId="0" borderId="2" xfId="0" applyFont="1" applyBorder="1" applyAlignment="1">
      <alignment horizontal="center" vertical="center" wrapText="1"/>
    </xf>
    <xf numFmtId="0" fontId="3552" fillId="0" borderId="2" xfId="0" applyFont="1" applyBorder="1" applyAlignment="1">
      <alignment horizontal="left" vertical="center" wrapText="1"/>
    </xf>
    <xf numFmtId="4" fontId="3553" fillId="0" borderId="2" xfId="0" applyNumberFormat="1" applyFont="1" applyBorder="1" applyAlignment="1">
      <alignment horizontal="center" vertical="center" wrapText="1"/>
    </xf>
    <xf numFmtId="164" fontId="3554" fillId="0" borderId="2" xfId="0" applyNumberFormat="1" applyFont="1" applyBorder="1" applyAlignment="1">
      <alignment horizontal="center" vertical="center" wrapText="1"/>
    </xf>
    <xf numFmtId="165" fontId="3555" fillId="0" borderId="2" xfId="0" applyNumberFormat="1" applyFont="1" applyBorder="1" applyAlignment="1">
      <alignment horizontal="center" vertical="center" wrapText="1"/>
    </xf>
    <xf numFmtId="164" fontId="3556" fillId="0" borderId="2" xfId="0" applyNumberFormat="1" applyFont="1" applyBorder="1" applyAlignment="1">
      <alignment horizontal="center" vertical="center" wrapText="1"/>
    </xf>
    <xf numFmtId="0" fontId="3559" fillId="3" borderId="2" xfId="0" applyNumberFormat="1" applyFont="1" applyFill="1" applyBorder="1" applyAlignment="1">
      <alignment horizontal="center" vertical="center" wrapText="1"/>
    </xf>
    <xf numFmtId="0" fontId="3559" fillId="3" borderId="2" xfId="0" applyNumberFormat="1" applyFont="1" applyFill="1" applyBorder="1" applyAlignment="1">
      <alignment horizontal="left" vertical="center" wrapText="1"/>
    </xf>
    <xf numFmtId="0" fontId="3560" fillId="0" borderId="2" xfId="0" applyFont="1" applyBorder="1" applyAlignment="1">
      <alignment horizontal="center" vertical="center" wrapText="1"/>
    </xf>
    <xf numFmtId="0" fontId="3560" fillId="0" borderId="2" xfId="0" applyFont="1" applyBorder="1" applyAlignment="1">
      <alignment horizontal="left" vertical="center" wrapText="1"/>
    </xf>
    <xf numFmtId="4" fontId="3561" fillId="0" borderId="2" xfId="0" applyNumberFormat="1" applyFont="1" applyBorder="1" applyAlignment="1">
      <alignment horizontal="center" vertical="center" wrapText="1"/>
    </xf>
    <xf numFmtId="164" fontId="3562" fillId="0" borderId="2" xfId="0" applyNumberFormat="1" applyFont="1" applyBorder="1" applyAlignment="1">
      <alignment horizontal="center" vertical="center" wrapText="1"/>
    </xf>
    <xf numFmtId="165" fontId="3563" fillId="0" borderId="2" xfId="0" applyNumberFormat="1" applyFont="1" applyBorder="1" applyAlignment="1">
      <alignment horizontal="center" vertical="center" wrapText="1"/>
    </xf>
    <xf numFmtId="164" fontId="3564" fillId="0" borderId="2" xfId="0" applyNumberFormat="1" applyFont="1" applyBorder="1" applyAlignment="1">
      <alignment horizontal="center" vertical="center" wrapText="1"/>
    </xf>
    <xf numFmtId="0" fontId="3567" fillId="0" borderId="2" xfId="0" applyFont="1" applyBorder="1" applyAlignment="1">
      <alignment horizontal="center" vertical="center" wrapText="1"/>
    </xf>
    <xf numFmtId="0" fontId="3567" fillId="0" borderId="2" xfId="0" applyFont="1" applyBorder="1" applyAlignment="1">
      <alignment horizontal="left" vertical="center" wrapText="1"/>
    </xf>
    <xf numFmtId="4" fontId="3568" fillId="0" borderId="2" xfId="0" applyNumberFormat="1" applyFont="1" applyBorder="1" applyAlignment="1">
      <alignment horizontal="center" vertical="center" wrapText="1"/>
    </xf>
    <xf numFmtId="164" fontId="3569" fillId="0" borderId="2" xfId="0" applyNumberFormat="1" applyFont="1" applyBorder="1" applyAlignment="1">
      <alignment horizontal="center" vertical="center" wrapText="1"/>
    </xf>
    <xf numFmtId="165" fontId="3570" fillId="0" borderId="2" xfId="0" applyNumberFormat="1" applyFont="1" applyBorder="1" applyAlignment="1">
      <alignment horizontal="center" vertical="center" wrapText="1"/>
    </xf>
    <xf numFmtId="164" fontId="3571" fillId="0" borderId="2" xfId="0" applyNumberFormat="1" applyFont="1" applyBorder="1" applyAlignment="1">
      <alignment horizontal="center" vertical="center" wrapText="1"/>
    </xf>
    <xf numFmtId="0" fontId="3574" fillId="0" borderId="2" xfId="0" applyFont="1" applyBorder="1" applyAlignment="1">
      <alignment horizontal="center" vertical="center" wrapText="1"/>
    </xf>
    <xf numFmtId="0" fontId="3574" fillId="0" borderId="2" xfId="0" applyFont="1" applyBorder="1" applyAlignment="1">
      <alignment horizontal="left" vertical="center" wrapText="1"/>
    </xf>
    <xf numFmtId="4" fontId="3575" fillId="0" borderId="2" xfId="0" applyNumberFormat="1" applyFont="1" applyBorder="1" applyAlignment="1">
      <alignment horizontal="center" vertical="center" wrapText="1"/>
    </xf>
    <xf numFmtId="164" fontId="3576" fillId="0" borderId="2" xfId="0" applyNumberFormat="1" applyFont="1" applyBorder="1" applyAlignment="1">
      <alignment horizontal="center" vertical="center" wrapText="1"/>
    </xf>
    <xf numFmtId="165" fontId="3577" fillId="0" borderId="2" xfId="0" applyNumberFormat="1" applyFont="1" applyBorder="1" applyAlignment="1">
      <alignment horizontal="center" vertical="center" wrapText="1"/>
    </xf>
    <xf numFmtId="164" fontId="3578" fillId="0" borderId="2" xfId="0" applyNumberFormat="1" applyFont="1" applyBorder="1" applyAlignment="1">
      <alignment horizontal="center" vertical="center" wrapText="1"/>
    </xf>
    <xf numFmtId="0" fontId="3581" fillId="0" borderId="2" xfId="0" applyFont="1" applyBorder="1" applyAlignment="1">
      <alignment horizontal="center" vertical="center" wrapText="1"/>
    </xf>
    <xf numFmtId="0" fontId="3581" fillId="0" borderId="2" xfId="0" applyFont="1" applyBorder="1" applyAlignment="1">
      <alignment horizontal="left" vertical="center" wrapText="1"/>
    </xf>
    <xf numFmtId="4" fontId="3582" fillId="0" borderId="2" xfId="0" applyNumberFormat="1" applyFont="1" applyBorder="1" applyAlignment="1">
      <alignment horizontal="center" vertical="center" wrapText="1"/>
    </xf>
    <xf numFmtId="164" fontId="3583" fillId="0" borderId="2" xfId="0" applyNumberFormat="1" applyFont="1" applyBorder="1" applyAlignment="1">
      <alignment horizontal="center" vertical="center" wrapText="1"/>
    </xf>
    <xf numFmtId="165" fontId="3584" fillId="0" borderId="2" xfId="0" applyNumberFormat="1" applyFont="1" applyBorder="1" applyAlignment="1">
      <alignment horizontal="center" vertical="center" wrapText="1"/>
    </xf>
    <xf numFmtId="164" fontId="3585" fillId="0" borderId="2" xfId="0" applyNumberFormat="1" applyFont="1" applyBorder="1" applyAlignment="1">
      <alignment horizontal="center" vertical="center" wrapText="1"/>
    </xf>
    <xf numFmtId="0" fontId="3588" fillId="0" borderId="2" xfId="0" applyFont="1" applyBorder="1" applyAlignment="1">
      <alignment horizontal="center" vertical="center" wrapText="1"/>
    </xf>
    <xf numFmtId="0" fontId="3588" fillId="0" borderId="2" xfId="0" applyFont="1" applyBorder="1" applyAlignment="1">
      <alignment horizontal="left" vertical="center" wrapText="1"/>
    </xf>
    <xf numFmtId="4" fontId="3589" fillId="0" borderId="2" xfId="0" applyNumberFormat="1" applyFont="1" applyBorder="1" applyAlignment="1">
      <alignment horizontal="center" vertical="center" wrapText="1"/>
    </xf>
    <xf numFmtId="164" fontId="3590" fillId="0" borderId="2" xfId="0" applyNumberFormat="1" applyFont="1" applyBorder="1" applyAlignment="1">
      <alignment horizontal="center" vertical="center" wrapText="1"/>
    </xf>
    <xf numFmtId="165" fontId="3591" fillId="0" borderId="2" xfId="0" applyNumberFormat="1" applyFont="1" applyBorder="1" applyAlignment="1">
      <alignment horizontal="center" vertical="center" wrapText="1"/>
    </xf>
    <xf numFmtId="164" fontId="3592" fillId="0" borderId="2" xfId="0" applyNumberFormat="1" applyFont="1" applyBorder="1" applyAlignment="1">
      <alignment horizontal="center" vertical="center" wrapText="1"/>
    </xf>
    <xf numFmtId="0" fontId="3595" fillId="0" borderId="2" xfId="0" applyFont="1" applyBorder="1" applyAlignment="1">
      <alignment horizontal="center" vertical="center" wrapText="1"/>
    </xf>
    <xf numFmtId="0" fontId="3595" fillId="0" borderId="2" xfId="0" applyFont="1" applyBorder="1" applyAlignment="1">
      <alignment horizontal="left" vertical="center" wrapText="1"/>
    </xf>
    <xf numFmtId="4" fontId="3596" fillId="0" borderId="2" xfId="0" applyNumberFormat="1" applyFont="1" applyBorder="1" applyAlignment="1">
      <alignment horizontal="center" vertical="center" wrapText="1"/>
    </xf>
    <xf numFmtId="164" fontId="3597" fillId="0" borderId="2" xfId="0" applyNumberFormat="1" applyFont="1" applyBorder="1" applyAlignment="1">
      <alignment horizontal="center" vertical="center" wrapText="1"/>
    </xf>
    <xf numFmtId="165" fontId="3598" fillId="0" borderId="2" xfId="0" applyNumberFormat="1" applyFont="1" applyBorder="1" applyAlignment="1">
      <alignment horizontal="center" vertical="center" wrapText="1"/>
    </xf>
    <xf numFmtId="164" fontId="3599" fillId="0" borderId="2" xfId="0" applyNumberFormat="1" applyFont="1" applyBorder="1" applyAlignment="1">
      <alignment horizontal="center" vertical="center" wrapText="1"/>
    </xf>
    <xf numFmtId="0" fontId="3602" fillId="0" borderId="2" xfId="0" applyFont="1" applyBorder="1" applyAlignment="1">
      <alignment horizontal="center" vertical="center" wrapText="1"/>
    </xf>
    <xf numFmtId="0" fontId="3602" fillId="0" borderId="2" xfId="0" applyFont="1" applyBorder="1" applyAlignment="1">
      <alignment horizontal="left" vertical="center" wrapText="1"/>
    </xf>
    <xf numFmtId="4" fontId="3603" fillId="0" borderId="2" xfId="0" applyNumberFormat="1" applyFont="1" applyBorder="1" applyAlignment="1">
      <alignment horizontal="center" vertical="center" wrapText="1"/>
    </xf>
    <xf numFmtId="164" fontId="3604" fillId="0" borderId="2" xfId="0" applyNumberFormat="1" applyFont="1" applyBorder="1" applyAlignment="1">
      <alignment horizontal="center" vertical="center" wrapText="1"/>
    </xf>
    <xf numFmtId="165" fontId="3605" fillId="0" borderId="2" xfId="0" applyNumberFormat="1" applyFont="1" applyBorder="1" applyAlignment="1">
      <alignment horizontal="center" vertical="center" wrapText="1"/>
    </xf>
    <xf numFmtId="164" fontId="3606" fillId="0" borderId="2" xfId="0" applyNumberFormat="1" applyFont="1" applyBorder="1" applyAlignment="1">
      <alignment horizontal="center" vertical="center" wrapText="1"/>
    </xf>
    <xf numFmtId="0" fontId="3609" fillId="0" borderId="2" xfId="0" applyFont="1" applyBorder="1" applyAlignment="1">
      <alignment horizontal="center" vertical="center" wrapText="1"/>
    </xf>
    <xf numFmtId="0" fontId="3609" fillId="0" borderId="2" xfId="0" applyFont="1" applyBorder="1" applyAlignment="1">
      <alignment horizontal="left" vertical="center" wrapText="1"/>
    </xf>
    <xf numFmtId="4" fontId="3610" fillId="0" borderId="2" xfId="0" applyNumberFormat="1" applyFont="1" applyBorder="1" applyAlignment="1">
      <alignment horizontal="center" vertical="center" wrapText="1"/>
    </xf>
    <xf numFmtId="164" fontId="3611" fillId="0" borderId="2" xfId="0" applyNumberFormat="1" applyFont="1" applyBorder="1" applyAlignment="1">
      <alignment horizontal="center" vertical="center" wrapText="1"/>
    </xf>
    <xf numFmtId="165" fontId="3612" fillId="0" borderId="2" xfId="0" applyNumberFormat="1" applyFont="1" applyBorder="1" applyAlignment="1">
      <alignment horizontal="center" vertical="center" wrapText="1"/>
    </xf>
    <xf numFmtId="164" fontId="3613" fillId="0" borderId="2" xfId="0" applyNumberFormat="1" applyFont="1" applyBorder="1" applyAlignment="1">
      <alignment horizontal="center" vertical="center" wrapText="1"/>
    </xf>
    <xf numFmtId="0" fontId="3616" fillId="3" borderId="2" xfId="0" applyNumberFormat="1" applyFont="1" applyFill="1" applyBorder="1" applyAlignment="1">
      <alignment horizontal="center" vertical="center" wrapText="1"/>
    </xf>
    <xf numFmtId="0" fontId="3616" fillId="3" borderId="2" xfId="0" applyNumberFormat="1" applyFont="1" applyFill="1" applyBorder="1" applyAlignment="1">
      <alignment horizontal="left" vertical="center" wrapText="1"/>
    </xf>
    <xf numFmtId="0" fontId="3617" fillId="0" borderId="2" xfId="0" applyFont="1" applyBorder="1" applyAlignment="1">
      <alignment horizontal="center" vertical="center" wrapText="1"/>
    </xf>
    <xf numFmtId="0" fontId="3617" fillId="0" borderId="2" xfId="0" applyFont="1" applyBorder="1" applyAlignment="1">
      <alignment horizontal="left" vertical="center" wrapText="1"/>
    </xf>
    <xf numFmtId="4" fontId="3618" fillId="0" borderId="2" xfId="0" applyNumberFormat="1" applyFont="1" applyBorder="1" applyAlignment="1">
      <alignment horizontal="center" vertical="center" wrapText="1"/>
    </xf>
    <xf numFmtId="164" fontId="3619" fillId="0" borderId="2" xfId="0" applyNumberFormat="1" applyFont="1" applyBorder="1" applyAlignment="1">
      <alignment horizontal="center" vertical="center" wrapText="1"/>
    </xf>
    <xf numFmtId="165" fontId="3620" fillId="0" borderId="2" xfId="0" applyNumberFormat="1" applyFont="1" applyBorder="1" applyAlignment="1">
      <alignment horizontal="center" vertical="center" wrapText="1"/>
    </xf>
    <xf numFmtId="164" fontId="3621" fillId="0" borderId="2" xfId="0" applyNumberFormat="1" applyFont="1" applyBorder="1" applyAlignment="1">
      <alignment horizontal="center" vertical="center" wrapText="1"/>
    </xf>
    <xf numFmtId="0" fontId="3624" fillId="0" borderId="2" xfId="0" applyFont="1" applyBorder="1" applyAlignment="1">
      <alignment horizontal="center" vertical="center" wrapText="1"/>
    </xf>
    <xf numFmtId="0" fontId="3624" fillId="0" borderId="2" xfId="0" applyFont="1" applyBorder="1" applyAlignment="1">
      <alignment horizontal="left" vertical="center" wrapText="1"/>
    </xf>
    <xf numFmtId="4" fontId="3625" fillId="0" borderId="2" xfId="0" applyNumberFormat="1" applyFont="1" applyBorder="1" applyAlignment="1">
      <alignment horizontal="center" vertical="center" wrapText="1"/>
    </xf>
    <xf numFmtId="164" fontId="3626" fillId="0" borderId="2" xfId="0" applyNumberFormat="1" applyFont="1" applyBorder="1" applyAlignment="1">
      <alignment horizontal="center" vertical="center" wrapText="1"/>
    </xf>
    <xf numFmtId="165" fontId="3627" fillId="0" borderId="2" xfId="0" applyNumberFormat="1" applyFont="1" applyBorder="1" applyAlignment="1">
      <alignment horizontal="center" vertical="center" wrapText="1"/>
    </xf>
    <xf numFmtId="164" fontId="3628" fillId="0" borderId="2" xfId="0" applyNumberFormat="1" applyFont="1" applyBorder="1" applyAlignment="1">
      <alignment horizontal="center" vertical="center" wrapText="1"/>
    </xf>
    <xf numFmtId="0" fontId="3631" fillId="0" borderId="2" xfId="0" applyFont="1" applyBorder="1" applyAlignment="1">
      <alignment horizontal="center" vertical="center" wrapText="1"/>
    </xf>
    <xf numFmtId="0" fontId="3631" fillId="0" borderId="2" xfId="0" applyFont="1" applyBorder="1" applyAlignment="1">
      <alignment horizontal="left" vertical="center" wrapText="1"/>
    </xf>
    <xf numFmtId="4" fontId="3632" fillId="0" borderId="2" xfId="0" applyNumberFormat="1" applyFont="1" applyBorder="1" applyAlignment="1">
      <alignment horizontal="center" vertical="center" wrapText="1"/>
    </xf>
    <xf numFmtId="164" fontId="3633" fillId="0" borderId="2" xfId="0" applyNumberFormat="1" applyFont="1" applyBorder="1" applyAlignment="1">
      <alignment horizontal="center" vertical="center" wrapText="1"/>
    </xf>
    <xf numFmtId="165" fontId="3634" fillId="0" borderId="2" xfId="0" applyNumberFormat="1" applyFont="1" applyBorder="1" applyAlignment="1">
      <alignment horizontal="center" vertical="center" wrapText="1"/>
    </xf>
    <xf numFmtId="164" fontId="3635" fillId="0" borderId="2" xfId="0" applyNumberFormat="1" applyFont="1" applyBorder="1" applyAlignment="1">
      <alignment horizontal="center" vertical="center" wrapText="1"/>
    </xf>
    <xf numFmtId="0" fontId="3638" fillId="3" borderId="2" xfId="0" applyNumberFormat="1" applyFont="1" applyFill="1" applyBorder="1" applyAlignment="1">
      <alignment horizontal="center" vertical="center" wrapText="1"/>
    </xf>
    <xf numFmtId="0" fontId="3638" fillId="3" borderId="2" xfId="0" applyNumberFormat="1" applyFont="1" applyFill="1" applyBorder="1" applyAlignment="1">
      <alignment horizontal="left" vertical="center" wrapText="1"/>
    </xf>
    <xf numFmtId="0" fontId="3639" fillId="0" borderId="2" xfId="0" applyFont="1" applyBorder="1" applyAlignment="1">
      <alignment horizontal="center" vertical="center" wrapText="1"/>
    </xf>
    <xf numFmtId="0" fontId="3639" fillId="0" borderId="2" xfId="0" applyFont="1" applyBorder="1" applyAlignment="1">
      <alignment horizontal="left" vertical="center" wrapText="1"/>
    </xf>
    <xf numFmtId="4" fontId="3640" fillId="0" borderId="2" xfId="0" applyNumberFormat="1" applyFont="1" applyBorder="1" applyAlignment="1">
      <alignment horizontal="center" vertical="center" wrapText="1"/>
    </xf>
    <xf numFmtId="164" fontId="3641" fillId="0" borderId="2" xfId="0" applyNumberFormat="1" applyFont="1" applyBorder="1" applyAlignment="1">
      <alignment horizontal="center" vertical="center" wrapText="1"/>
    </xf>
    <xf numFmtId="165" fontId="3642" fillId="0" borderId="2" xfId="0" applyNumberFormat="1" applyFont="1" applyBorder="1" applyAlignment="1">
      <alignment horizontal="center" vertical="center" wrapText="1"/>
    </xf>
    <xf numFmtId="164" fontId="3643" fillId="0" borderId="2" xfId="0" applyNumberFormat="1" applyFont="1" applyBorder="1" applyAlignment="1">
      <alignment horizontal="center" vertical="center" wrapText="1"/>
    </xf>
    <xf numFmtId="0" fontId="3646" fillId="0" borderId="2" xfId="0" applyFont="1" applyBorder="1" applyAlignment="1">
      <alignment horizontal="center" vertical="center" wrapText="1"/>
    </xf>
    <xf numFmtId="0" fontId="3646" fillId="0" borderId="2" xfId="0" applyFont="1" applyBorder="1" applyAlignment="1">
      <alignment horizontal="left" vertical="center" wrapText="1"/>
    </xf>
    <xf numFmtId="4" fontId="3647" fillId="0" borderId="2" xfId="0" applyNumberFormat="1" applyFont="1" applyBorder="1" applyAlignment="1">
      <alignment horizontal="center" vertical="center" wrapText="1"/>
    </xf>
    <xf numFmtId="164" fontId="3648" fillId="0" borderId="2" xfId="0" applyNumberFormat="1" applyFont="1" applyBorder="1" applyAlignment="1">
      <alignment horizontal="center" vertical="center" wrapText="1"/>
    </xf>
    <xf numFmtId="165" fontId="3649" fillId="0" borderId="2" xfId="0" applyNumberFormat="1" applyFont="1" applyBorder="1" applyAlignment="1">
      <alignment horizontal="center" vertical="center" wrapText="1"/>
    </xf>
    <xf numFmtId="164" fontId="3650" fillId="0" borderId="2" xfId="0" applyNumberFormat="1" applyFont="1" applyBorder="1" applyAlignment="1">
      <alignment horizontal="center" vertical="center" wrapText="1"/>
    </xf>
    <xf numFmtId="0" fontId="3653" fillId="0" borderId="2" xfId="0" applyFont="1" applyBorder="1" applyAlignment="1">
      <alignment horizontal="center" vertical="center" wrapText="1"/>
    </xf>
    <xf numFmtId="0" fontId="3653" fillId="0" borderId="2" xfId="0" applyFont="1" applyBorder="1" applyAlignment="1">
      <alignment horizontal="left" vertical="center" wrapText="1"/>
    </xf>
    <xf numFmtId="4" fontId="3654" fillId="0" borderId="2" xfId="0" applyNumberFormat="1" applyFont="1" applyBorder="1" applyAlignment="1">
      <alignment horizontal="center" vertical="center" wrapText="1"/>
    </xf>
    <xf numFmtId="164" fontId="3655" fillId="0" borderId="2" xfId="0" applyNumberFormat="1" applyFont="1" applyBorder="1" applyAlignment="1">
      <alignment horizontal="center" vertical="center" wrapText="1"/>
    </xf>
    <xf numFmtId="165" fontId="3656" fillId="0" borderId="2" xfId="0" applyNumberFormat="1" applyFont="1" applyBorder="1" applyAlignment="1">
      <alignment horizontal="center" vertical="center" wrapText="1"/>
    </xf>
    <xf numFmtId="164" fontId="3657" fillId="0" borderId="2" xfId="0" applyNumberFormat="1" applyFont="1" applyBorder="1" applyAlignment="1">
      <alignment horizontal="center" vertical="center" wrapText="1"/>
    </xf>
    <xf numFmtId="0" fontId="3660" fillId="0" borderId="2" xfId="0" applyFont="1" applyBorder="1" applyAlignment="1">
      <alignment horizontal="center" vertical="center" wrapText="1"/>
    </xf>
    <xf numFmtId="0" fontId="3660" fillId="0" borderId="2" xfId="0" applyFont="1" applyBorder="1" applyAlignment="1">
      <alignment horizontal="left" vertical="center" wrapText="1"/>
    </xf>
    <xf numFmtId="4" fontId="3661" fillId="0" borderId="2" xfId="0" applyNumberFormat="1" applyFont="1" applyBorder="1" applyAlignment="1">
      <alignment horizontal="center" vertical="center" wrapText="1"/>
    </xf>
    <xf numFmtId="164" fontId="3662" fillId="0" borderId="2" xfId="0" applyNumberFormat="1" applyFont="1" applyBorder="1" applyAlignment="1">
      <alignment horizontal="center" vertical="center" wrapText="1"/>
    </xf>
    <xf numFmtId="165" fontId="3663" fillId="0" borderId="2" xfId="0" applyNumberFormat="1" applyFont="1" applyBorder="1" applyAlignment="1">
      <alignment horizontal="center" vertical="center" wrapText="1"/>
    </xf>
    <xf numFmtId="164" fontId="3664" fillId="0" borderId="2" xfId="0" applyNumberFormat="1" applyFont="1" applyBorder="1" applyAlignment="1">
      <alignment horizontal="center" vertical="center" wrapText="1"/>
    </xf>
    <xf numFmtId="0" fontId="3667" fillId="0" borderId="2" xfId="0" applyFont="1" applyBorder="1" applyAlignment="1">
      <alignment horizontal="center" vertical="center" wrapText="1"/>
    </xf>
    <xf numFmtId="0" fontId="3667" fillId="0" borderId="2" xfId="0" applyFont="1" applyBorder="1" applyAlignment="1">
      <alignment horizontal="left" vertical="center" wrapText="1"/>
    </xf>
    <xf numFmtId="4" fontId="3668" fillId="0" borderId="2" xfId="0" applyNumberFormat="1" applyFont="1" applyBorder="1" applyAlignment="1">
      <alignment horizontal="center" vertical="center" wrapText="1"/>
    </xf>
    <xf numFmtId="164" fontId="3669" fillId="0" borderId="2" xfId="0" applyNumberFormat="1" applyFont="1" applyBorder="1" applyAlignment="1">
      <alignment horizontal="center" vertical="center" wrapText="1"/>
    </xf>
    <xf numFmtId="165" fontId="3670" fillId="0" borderId="2" xfId="0" applyNumberFormat="1" applyFont="1" applyBorder="1" applyAlignment="1">
      <alignment horizontal="center" vertical="center" wrapText="1"/>
    </xf>
    <xf numFmtId="164" fontId="3671" fillId="0" borderId="2" xfId="0" applyNumberFormat="1" applyFont="1" applyBorder="1" applyAlignment="1">
      <alignment horizontal="center" vertical="center" wrapText="1"/>
    </xf>
    <xf numFmtId="0" fontId="3674" fillId="0" borderId="2" xfId="0" applyFont="1" applyBorder="1" applyAlignment="1">
      <alignment horizontal="center" vertical="center" wrapText="1"/>
    </xf>
    <xf numFmtId="0" fontId="3674" fillId="0" borderId="2" xfId="0" applyFont="1" applyBorder="1" applyAlignment="1">
      <alignment horizontal="left" vertical="center" wrapText="1"/>
    </xf>
    <xf numFmtId="4" fontId="3675" fillId="0" borderId="2" xfId="0" applyNumberFormat="1" applyFont="1" applyBorder="1" applyAlignment="1">
      <alignment horizontal="center" vertical="center" wrapText="1"/>
    </xf>
    <xf numFmtId="164" fontId="3676" fillId="0" borderId="2" xfId="0" applyNumberFormat="1" applyFont="1" applyBorder="1" applyAlignment="1">
      <alignment horizontal="center" vertical="center" wrapText="1"/>
    </xf>
    <xf numFmtId="165" fontId="3677" fillId="0" borderId="2" xfId="0" applyNumberFormat="1" applyFont="1" applyBorder="1" applyAlignment="1">
      <alignment horizontal="center" vertical="center" wrapText="1"/>
    </xf>
    <xf numFmtId="164" fontId="3678" fillId="0" borderId="2" xfId="0" applyNumberFormat="1" applyFont="1" applyBorder="1" applyAlignment="1">
      <alignment horizontal="center" vertical="center" wrapText="1"/>
    </xf>
    <xf numFmtId="0" fontId="3681" fillId="0" borderId="2" xfId="0" applyFont="1" applyBorder="1" applyAlignment="1">
      <alignment horizontal="center" vertical="center" wrapText="1"/>
    </xf>
    <xf numFmtId="0" fontId="3681" fillId="0" borderId="2" xfId="0" applyFont="1" applyBorder="1" applyAlignment="1">
      <alignment horizontal="left" vertical="center" wrapText="1"/>
    </xf>
    <xf numFmtId="4" fontId="3682" fillId="0" borderId="2" xfId="0" applyNumberFormat="1" applyFont="1" applyBorder="1" applyAlignment="1">
      <alignment horizontal="center" vertical="center" wrapText="1"/>
    </xf>
    <xf numFmtId="164" fontId="3683" fillId="0" borderId="2" xfId="0" applyNumberFormat="1" applyFont="1" applyBorder="1" applyAlignment="1">
      <alignment horizontal="center" vertical="center" wrapText="1"/>
    </xf>
    <xf numFmtId="165" fontId="3684" fillId="0" borderId="2" xfId="0" applyNumberFormat="1" applyFont="1" applyBorder="1" applyAlignment="1">
      <alignment horizontal="center" vertical="center" wrapText="1"/>
    </xf>
    <xf numFmtId="164" fontId="3685" fillId="0" borderId="2" xfId="0" applyNumberFormat="1" applyFont="1" applyBorder="1" applyAlignment="1">
      <alignment horizontal="center" vertical="center" wrapText="1"/>
    </xf>
    <xf numFmtId="0" fontId="3688" fillId="3" borderId="2" xfId="0" applyNumberFormat="1" applyFont="1" applyFill="1" applyBorder="1" applyAlignment="1">
      <alignment horizontal="center" vertical="center" wrapText="1"/>
    </xf>
    <xf numFmtId="0" fontId="3688" fillId="3" borderId="2" xfId="0" applyNumberFormat="1" applyFont="1" applyFill="1" applyBorder="1" applyAlignment="1">
      <alignment horizontal="left" vertical="center" wrapText="1"/>
    </xf>
    <xf numFmtId="0" fontId="3689" fillId="0" borderId="2" xfId="0" applyFont="1" applyBorder="1" applyAlignment="1">
      <alignment horizontal="center" vertical="center" wrapText="1"/>
    </xf>
    <xf numFmtId="0" fontId="3689" fillId="0" borderId="2" xfId="0" applyFont="1" applyBorder="1" applyAlignment="1">
      <alignment horizontal="left" vertical="center" wrapText="1"/>
    </xf>
    <xf numFmtId="4" fontId="3690" fillId="0" borderId="2" xfId="0" applyNumberFormat="1" applyFont="1" applyBorder="1" applyAlignment="1">
      <alignment horizontal="center" vertical="center" wrapText="1"/>
    </xf>
    <xf numFmtId="164" fontId="3691" fillId="0" borderId="2" xfId="0" applyNumberFormat="1" applyFont="1" applyBorder="1" applyAlignment="1">
      <alignment horizontal="center" vertical="center" wrapText="1"/>
    </xf>
    <xf numFmtId="165" fontId="3692" fillId="0" borderId="2" xfId="0" applyNumberFormat="1" applyFont="1" applyBorder="1" applyAlignment="1">
      <alignment horizontal="center" vertical="center" wrapText="1"/>
    </xf>
    <xf numFmtId="164" fontId="3693" fillId="0" borderId="2" xfId="0" applyNumberFormat="1" applyFont="1" applyBorder="1" applyAlignment="1">
      <alignment horizontal="center" vertical="center" wrapText="1"/>
    </xf>
    <xf numFmtId="0" fontId="3696" fillId="0" borderId="2" xfId="0" applyFont="1" applyBorder="1" applyAlignment="1">
      <alignment horizontal="center" vertical="center" wrapText="1"/>
    </xf>
    <xf numFmtId="0" fontId="3696" fillId="0" borderId="2" xfId="0" applyFont="1" applyBorder="1" applyAlignment="1">
      <alignment horizontal="left" vertical="center" wrapText="1"/>
    </xf>
    <xf numFmtId="4" fontId="3697" fillId="0" borderId="2" xfId="0" applyNumberFormat="1" applyFont="1" applyBorder="1" applyAlignment="1">
      <alignment horizontal="center" vertical="center" wrapText="1"/>
    </xf>
    <xf numFmtId="164" fontId="3698" fillId="0" borderId="2" xfId="0" applyNumberFormat="1" applyFont="1" applyBorder="1" applyAlignment="1">
      <alignment horizontal="center" vertical="center" wrapText="1"/>
    </xf>
    <xf numFmtId="165" fontId="3699" fillId="0" borderId="2" xfId="0" applyNumberFormat="1" applyFont="1" applyBorder="1" applyAlignment="1">
      <alignment horizontal="center" vertical="center" wrapText="1"/>
    </xf>
    <xf numFmtId="164" fontId="3700" fillId="0" borderId="2" xfId="0" applyNumberFormat="1" applyFont="1" applyBorder="1" applyAlignment="1">
      <alignment horizontal="center" vertical="center" wrapText="1"/>
    </xf>
    <xf numFmtId="0" fontId="3703" fillId="3" borderId="2" xfId="0" applyNumberFormat="1" applyFont="1" applyFill="1" applyBorder="1" applyAlignment="1">
      <alignment horizontal="center" vertical="center" wrapText="1"/>
    </xf>
    <xf numFmtId="0" fontId="3703" fillId="3" borderId="2" xfId="0" applyNumberFormat="1" applyFont="1" applyFill="1" applyBorder="1" applyAlignment="1">
      <alignment horizontal="left" vertical="center" wrapText="1"/>
    </xf>
    <xf numFmtId="0" fontId="3704" fillId="0" borderId="2" xfId="0" applyFont="1" applyBorder="1" applyAlignment="1">
      <alignment horizontal="center" vertical="center" wrapText="1"/>
    </xf>
    <xf numFmtId="0" fontId="3704" fillId="0" borderId="2" xfId="0" applyFont="1" applyBorder="1" applyAlignment="1">
      <alignment horizontal="left" vertical="center" wrapText="1"/>
    </xf>
    <xf numFmtId="4" fontId="3705" fillId="0" borderId="2" xfId="0" applyNumberFormat="1" applyFont="1" applyBorder="1" applyAlignment="1">
      <alignment horizontal="center" vertical="center" wrapText="1"/>
    </xf>
    <xf numFmtId="164" fontId="3706" fillId="0" borderId="2" xfId="0" applyNumberFormat="1" applyFont="1" applyBorder="1" applyAlignment="1">
      <alignment horizontal="center" vertical="center" wrapText="1"/>
    </xf>
    <xf numFmtId="165" fontId="3707" fillId="0" borderId="2" xfId="0" applyNumberFormat="1" applyFont="1" applyBorder="1" applyAlignment="1">
      <alignment horizontal="center" vertical="center" wrapText="1"/>
    </xf>
    <xf numFmtId="164" fontId="3708" fillId="0" borderId="2" xfId="0" applyNumberFormat="1" applyFont="1" applyBorder="1" applyAlignment="1">
      <alignment horizontal="center" vertical="center" wrapText="1"/>
    </xf>
    <xf numFmtId="0" fontId="3711" fillId="0" borderId="2" xfId="0" applyFont="1" applyBorder="1" applyAlignment="1">
      <alignment horizontal="center" vertical="center" wrapText="1"/>
    </xf>
    <xf numFmtId="0" fontId="3711" fillId="0" borderId="2" xfId="0" applyFont="1" applyBorder="1" applyAlignment="1">
      <alignment horizontal="left" vertical="center" wrapText="1"/>
    </xf>
    <xf numFmtId="4" fontId="3712" fillId="0" borderId="2" xfId="0" applyNumberFormat="1" applyFont="1" applyBorder="1" applyAlignment="1">
      <alignment horizontal="center" vertical="center" wrapText="1"/>
    </xf>
    <xf numFmtId="164" fontId="3713" fillId="0" borderId="2" xfId="0" applyNumberFormat="1" applyFont="1" applyBorder="1" applyAlignment="1">
      <alignment horizontal="center" vertical="center" wrapText="1"/>
    </xf>
    <xf numFmtId="165" fontId="3714" fillId="0" borderId="2" xfId="0" applyNumberFormat="1" applyFont="1" applyBorder="1" applyAlignment="1">
      <alignment horizontal="center" vertical="center" wrapText="1"/>
    </xf>
    <xf numFmtId="164" fontId="3715" fillId="0" borderId="2" xfId="0" applyNumberFormat="1" applyFont="1" applyBorder="1" applyAlignment="1">
      <alignment horizontal="center" vertical="center" wrapText="1"/>
    </xf>
    <xf numFmtId="0" fontId="3718" fillId="0" borderId="2" xfId="0" applyFont="1" applyBorder="1" applyAlignment="1">
      <alignment horizontal="center" vertical="center" wrapText="1"/>
    </xf>
    <xf numFmtId="0" fontId="3718" fillId="0" borderId="2" xfId="0" applyFont="1" applyBorder="1" applyAlignment="1">
      <alignment horizontal="left" vertical="center" wrapText="1"/>
    </xf>
    <xf numFmtId="4" fontId="3719" fillId="0" borderId="2" xfId="0" applyNumberFormat="1" applyFont="1" applyBorder="1" applyAlignment="1">
      <alignment horizontal="center" vertical="center" wrapText="1"/>
    </xf>
    <xf numFmtId="164" fontId="3720" fillId="0" borderId="2" xfId="0" applyNumberFormat="1" applyFont="1" applyBorder="1" applyAlignment="1">
      <alignment horizontal="center" vertical="center" wrapText="1"/>
    </xf>
    <xf numFmtId="165" fontId="3721" fillId="0" borderId="2" xfId="0" applyNumberFormat="1" applyFont="1" applyBorder="1" applyAlignment="1">
      <alignment horizontal="center" vertical="center" wrapText="1"/>
    </xf>
    <xf numFmtId="164" fontId="3722" fillId="0" borderId="2" xfId="0" applyNumberFormat="1" applyFont="1" applyBorder="1" applyAlignment="1">
      <alignment horizontal="center" vertical="center" wrapText="1"/>
    </xf>
    <xf numFmtId="0" fontId="3725" fillId="0" borderId="2" xfId="0" applyFont="1" applyBorder="1" applyAlignment="1">
      <alignment horizontal="center" vertical="center" wrapText="1"/>
    </xf>
    <xf numFmtId="0" fontId="3725" fillId="0" borderId="2" xfId="0" applyFont="1" applyBorder="1" applyAlignment="1">
      <alignment horizontal="left" vertical="center" wrapText="1"/>
    </xf>
    <xf numFmtId="4" fontId="3726" fillId="0" borderId="2" xfId="0" applyNumberFormat="1" applyFont="1" applyBorder="1" applyAlignment="1">
      <alignment horizontal="center" vertical="center" wrapText="1"/>
    </xf>
    <xf numFmtId="164" fontId="3727" fillId="0" borderId="2" xfId="0" applyNumberFormat="1" applyFont="1" applyBorder="1" applyAlignment="1">
      <alignment horizontal="center" vertical="center" wrapText="1"/>
    </xf>
    <xf numFmtId="165" fontId="3728" fillId="0" borderId="2" xfId="0" applyNumberFormat="1" applyFont="1" applyBorder="1" applyAlignment="1">
      <alignment horizontal="center" vertical="center" wrapText="1"/>
    </xf>
    <xf numFmtId="164" fontId="3729" fillId="0" borderId="2" xfId="0" applyNumberFormat="1" applyFont="1" applyBorder="1" applyAlignment="1">
      <alignment horizontal="center" vertical="center" wrapText="1"/>
    </xf>
    <xf numFmtId="0" fontId="3732" fillId="0" borderId="2" xfId="0" applyFont="1" applyBorder="1" applyAlignment="1">
      <alignment horizontal="center" vertical="center" wrapText="1"/>
    </xf>
    <xf numFmtId="0" fontId="3732" fillId="0" borderId="2" xfId="0" applyFont="1" applyBorder="1" applyAlignment="1">
      <alignment horizontal="left" vertical="center" wrapText="1"/>
    </xf>
    <xf numFmtId="4" fontId="3733" fillId="0" borderId="2" xfId="0" applyNumberFormat="1" applyFont="1" applyBorder="1" applyAlignment="1">
      <alignment horizontal="center" vertical="center" wrapText="1"/>
    </xf>
    <xf numFmtId="164" fontId="3734" fillId="0" borderId="2" xfId="0" applyNumberFormat="1" applyFont="1" applyBorder="1" applyAlignment="1">
      <alignment horizontal="center" vertical="center" wrapText="1"/>
    </xf>
    <xf numFmtId="165" fontId="3735" fillId="0" borderId="2" xfId="0" applyNumberFormat="1" applyFont="1" applyBorder="1" applyAlignment="1">
      <alignment horizontal="center" vertical="center" wrapText="1"/>
    </xf>
    <xf numFmtId="164" fontId="3736" fillId="0" borderId="2" xfId="0" applyNumberFormat="1" applyFont="1" applyBorder="1" applyAlignment="1">
      <alignment horizontal="center" vertical="center" wrapText="1"/>
    </xf>
    <xf numFmtId="0" fontId="3739" fillId="0" borderId="2" xfId="0" applyFont="1" applyBorder="1" applyAlignment="1">
      <alignment horizontal="center" vertical="center" wrapText="1"/>
    </xf>
    <xf numFmtId="0" fontId="3739" fillId="0" borderId="2" xfId="0" applyFont="1" applyBorder="1" applyAlignment="1">
      <alignment horizontal="left" vertical="center" wrapText="1"/>
    </xf>
    <xf numFmtId="4" fontId="3740" fillId="0" borderId="2" xfId="0" applyNumberFormat="1" applyFont="1" applyBorder="1" applyAlignment="1">
      <alignment horizontal="center" vertical="center" wrapText="1"/>
    </xf>
    <xf numFmtId="164" fontId="3741" fillId="0" borderId="2" xfId="0" applyNumberFormat="1" applyFont="1" applyBorder="1" applyAlignment="1">
      <alignment horizontal="center" vertical="center" wrapText="1"/>
    </xf>
    <xf numFmtId="165" fontId="3742" fillId="0" borderId="2" xfId="0" applyNumberFormat="1" applyFont="1" applyBorder="1" applyAlignment="1">
      <alignment horizontal="center" vertical="center" wrapText="1"/>
    </xf>
    <xf numFmtId="164" fontId="3743" fillId="0" borderId="2" xfId="0" applyNumberFormat="1" applyFont="1" applyBorder="1" applyAlignment="1">
      <alignment horizontal="center" vertical="center" wrapText="1"/>
    </xf>
    <xf numFmtId="0" fontId="3746" fillId="0" borderId="2" xfId="0" applyFont="1" applyBorder="1" applyAlignment="1">
      <alignment horizontal="center" vertical="center" wrapText="1"/>
    </xf>
    <xf numFmtId="0" fontId="3746" fillId="0" borderId="2" xfId="0" applyFont="1" applyBorder="1" applyAlignment="1">
      <alignment horizontal="left" vertical="center" wrapText="1"/>
    </xf>
    <xf numFmtId="4" fontId="3747" fillId="0" borderId="2" xfId="0" applyNumberFormat="1" applyFont="1" applyBorder="1" applyAlignment="1">
      <alignment horizontal="center" vertical="center" wrapText="1"/>
    </xf>
    <xf numFmtId="164" fontId="3748" fillId="0" borderId="2" xfId="0" applyNumberFormat="1" applyFont="1" applyBorder="1" applyAlignment="1">
      <alignment horizontal="center" vertical="center" wrapText="1"/>
    </xf>
    <xf numFmtId="165" fontId="3749" fillId="0" borderId="2" xfId="0" applyNumberFormat="1" applyFont="1" applyBorder="1" applyAlignment="1">
      <alignment horizontal="center" vertical="center" wrapText="1"/>
    </xf>
    <xf numFmtId="164" fontId="3750" fillId="0" borderId="2" xfId="0" applyNumberFormat="1" applyFont="1" applyBorder="1" applyAlignment="1">
      <alignment horizontal="center" vertical="center" wrapText="1"/>
    </xf>
    <xf numFmtId="0" fontId="3753" fillId="0" borderId="2" xfId="0" applyFont="1" applyBorder="1" applyAlignment="1">
      <alignment horizontal="center" vertical="center" wrapText="1"/>
    </xf>
    <xf numFmtId="0" fontId="3753" fillId="0" borderId="2" xfId="0" applyFont="1" applyBorder="1" applyAlignment="1">
      <alignment horizontal="left" vertical="center" wrapText="1"/>
    </xf>
    <xf numFmtId="4" fontId="3754" fillId="0" borderId="2" xfId="0" applyNumberFormat="1" applyFont="1" applyBorder="1" applyAlignment="1">
      <alignment horizontal="center" vertical="center" wrapText="1"/>
    </xf>
    <xf numFmtId="164" fontId="3755" fillId="0" borderId="2" xfId="0" applyNumberFormat="1" applyFont="1" applyBorder="1" applyAlignment="1">
      <alignment horizontal="center" vertical="center" wrapText="1"/>
    </xf>
    <xf numFmtId="165" fontId="3756" fillId="0" borderId="2" xfId="0" applyNumberFormat="1" applyFont="1" applyBorder="1" applyAlignment="1">
      <alignment horizontal="center" vertical="center" wrapText="1"/>
    </xf>
    <xf numFmtId="164" fontId="3757" fillId="0" borderId="2" xfId="0" applyNumberFormat="1" applyFont="1" applyBorder="1" applyAlignment="1">
      <alignment horizontal="center" vertical="center" wrapText="1"/>
    </xf>
    <xf numFmtId="0" fontId="3760" fillId="3" borderId="2" xfId="0" applyNumberFormat="1" applyFont="1" applyFill="1" applyBorder="1" applyAlignment="1">
      <alignment horizontal="center" vertical="center" wrapText="1"/>
    </xf>
    <xf numFmtId="0" fontId="3760" fillId="3" borderId="2" xfId="0" applyNumberFormat="1" applyFont="1" applyFill="1" applyBorder="1" applyAlignment="1">
      <alignment horizontal="left" vertical="center" wrapText="1"/>
    </xf>
    <xf numFmtId="0" fontId="3761" fillId="0" borderId="2" xfId="0" applyFont="1" applyBorder="1" applyAlignment="1">
      <alignment horizontal="center" vertical="center" wrapText="1"/>
    </xf>
    <xf numFmtId="0" fontId="3761" fillId="0" borderId="2" xfId="0" applyFont="1" applyBorder="1" applyAlignment="1">
      <alignment horizontal="left" vertical="center" wrapText="1"/>
    </xf>
    <xf numFmtId="4" fontId="3762" fillId="0" borderId="2" xfId="0" applyNumberFormat="1" applyFont="1" applyBorder="1" applyAlignment="1">
      <alignment horizontal="center" vertical="center" wrapText="1"/>
    </xf>
    <xf numFmtId="164" fontId="3763" fillId="0" borderId="2" xfId="0" applyNumberFormat="1" applyFont="1" applyBorder="1" applyAlignment="1">
      <alignment horizontal="center" vertical="center" wrapText="1"/>
    </xf>
    <xf numFmtId="165" fontId="3764" fillId="0" borderId="2" xfId="0" applyNumberFormat="1" applyFont="1" applyBorder="1" applyAlignment="1">
      <alignment horizontal="center" vertical="center" wrapText="1"/>
    </xf>
    <xf numFmtId="164" fontId="3765" fillId="0" borderId="2" xfId="0" applyNumberFormat="1" applyFont="1" applyBorder="1" applyAlignment="1">
      <alignment horizontal="center" vertical="center" wrapText="1"/>
    </xf>
    <xf numFmtId="0" fontId="3768" fillId="0" borderId="2" xfId="0" applyFont="1" applyBorder="1" applyAlignment="1">
      <alignment horizontal="center" vertical="center" wrapText="1"/>
    </xf>
    <xf numFmtId="0" fontId="3768" fillId="0" borderId="2" xfId="0" applyFont="1" applyBorder="1" applyAlignment="1">
      <alignment horizontal="left" vertical="center" wrapText="1"/>
    </xf>
    <xf numFmtId="4" fontId="3769" fillId="0" borderId="2" xfId="0" applyNumberFormat="1" applyFont="1" applyBorder="1" applyAlignment="1">
      <alignment horizontal="center" vertical="center" wrapText="1"/>
    </xf>
    <xf numFmtId="164" fontId="3770" fillId="0" borderId="2" xfId="0" applyNumberFormat="1" applyFont="1" applyBorder="1" applyAlignment="1">
      <alignment horizontal="center" vertical="center" wrapText="1"/>
    </xf>
    <xf numFmtId="165" fontId="3771" fillId="0" borderId="2" xfId="0" applyNumberFormat="1" applyFont="1" applyBorder="1" applyAlignment="1">
      <alignment horizontal="center" vertical="center" wrapText="1"/>
    </xf>
    <xf numFmtId="164" fontId="3772" fillId="0" borderId="2" xfId="0" applyNumberFormat="1" applyFont="1" applyBorder="1" applyAlignment="1">
      <alignment horizontal="center" vertical="center" wrapText="1"/>
    </xf>
    <xf numFmtId="0" fontId="3775" fillId="0" borderId="2" xfId="0" applyFont="1" applyBorder="1" applyAlignment="1">
      <alignment horizontal="center" vertical="center" wrapText="1"/>
    </xf>
    <xf numFmtId="0" fontId="3775" fillId="0" borderId="2" xfId="0" applyFont="1" applyBorder="1" applyAlignment="1">
      <alignment horizontal="left" vertical="center" wrapText="1"/>
    </xf>
    <xf numFmtId="4" fontId="3776" fillId="0" borderId="2" xfId="0" applyNumberFormat="1" applyFont="1" applyBorder="1" applyAlignment="1">
      <alignment horizontal="center" vertical="center" wrapText="1"/>
    </xf>
    <xf numFmtId="164" fontId="3777" fillId="0" borderId="2" xfId="0" applyNumberFormat="1" applyFont="1" applyBorder="1" applyAlignment="1">
      <alignment horizontal="center" vertical="center" wrapText="1"/>
    </xf>
    <xf numFmtId="165" fontId="3778" fillId="0" borderId="2" xfId="0" applyNumberFormat="1" applyFont="1" applyBorder="1" applyAlignment="1">
      <alignment horizontal="center" vertical="center" wrapText="1"/>
    </xf>
    <xf numFmtId="164" fontId="3779" fillId="0" borderId="2" xfId="0" applyNumberFormat="1" applyFont="1" applyBorder="1" applyAlignment="1">
      <alignment horizontal="center" vertical="center" wrapText="1"/>
    </xf>
    <xf numFmtId="0" fontId="3782" fillId="0" borderId="2" xfId="0" applyFont="1" applyBorder="1" applyAlignment="1">
      <alignment horizontal="center" vertical="center" wrapText="1"/>
    </xf>
    <xf numFmtId="0" fontId="3782" fillId="0" borderId="2" xfId="0" applyFont="1" applyBorder="1" applyAlignment="1">
      <alignment horizontal="left" vertical="center" wrapText="1"/>
    </xf>
    <xf numFmtId="4" fontId="3783" fillId="0" borderId="2" xfId="0" applyNumberFormat="1" applyFont="1" applyBorder="1" applyAlignment="1">
      <alignment horizontal="center" vertical="center" wrapText="1"/>
    </xf>
    <xf numFmtId="164" fontId="3784" fillId="0" borderId="2" xfId="0" applyNumberFormat="1" applyFont="1" applyBorder="1" applyAlignment="1">
      <alignment horizontal="center" vertical="center" wrapText="1"/>
    </xf>
    <xf numFmtId="165" fontId="3785" fillId="0" borderId="2" xfId="0" applyNumberFormat="1" applyFont="1" applyBorder="1" applyAlignment="1">
      <alignment horizontal="center" vertical="center" wrapText="1"/>
    </xf>
    <xf numFmtId="164" fontId="3786" fillId="0" borderId="2" xfId="0" applyNumberFormat="1" applyFont="1" applyBorder="1" applyAlignment="1">
      <alignment horizontal="center" vertical="center" wrapText="1"/>
    </xf>
    <xf numFmtId="0" fontId="3789" fillId="0" borderId="2" xfId="0" applyFont="1" applyBorder="1" applyAlignment="1">
      <alignment horizontal="center" vertical="center" wrapText="1"/>
    </xf>
    <xf numFmtId="0" fontId="3789" fillId="0" borderId="2" xfId="0" applyFont="1" applyBorder="1" applyAlignment="1">
      <alignment horizontal="left" vertical="center" wrapText="1"/>
    </xf>
    <xf numFmtId="4" fontId="3790" fillId="0" borderId="2" xfId="0" applyNumberFormat="1" applyFont="1" applyBorder="1" applyAlignment="1">
      <alignment horizontal="center" vertical="center" wrapText="1"/>
    </xf>
    <xf numFmtId="164" fontId="3791" fillId="0" borderId="2" xfId="0" applyNumberFormat="1" applyFont="1" applyBorder="1" applyAlignment="1">
      <alignment horizontal="center" vertical="center" wrapText="1"/>
    </xf>
    <xf numFmtId="165" fontId="3792" fillId="0" borderId="2" xfId="0" applyNumberFormat="1" applyFont="1" applyBorder="1" applyAlignment="1">
      <alignment horizontal="center" vertical="center" wrapText="1"/>
    </xf>
    <xf numFmtId="164" fontId="3793" fillId="0" borderId="2" xfId="0" applyNumberFormat="1" applyFont="1" applyBorder="1" applyAlignment="1">
      <alignment horizontal="center" vertical="center" wrapText="1"/>
    </xf>
    <xf numFmtId="0" fontId="3796" fillId="0" borderId="2" xfId="0" applyFont="1" applyBorder="1" applyAlignment="1">
      <alignment horizontal="center" vertical="center" wrapText="1"/>
    </xf>
    <xf numFmtId="0" fontId="3796" fillId="0" borderId="2" xfId="0" applyFont="1" applyBorder="1" applyAlignment="1">
      <alignment horizontal="left" vertical="center" wrapText="1"/>
    </xf>
    <xf numFmtId="4" fontId="3797" fillId="0" borderId="2" xfId="0" applyNumberFormat="1" applyFont="1" applyBorder="1" applyAlignment="1">
      <alignment horizontal="center" vertical="center" wrapText="1"/>
    </xf>
    <xf numFmtId="164" fontId="3798" fillId="0" borderId="2" xfId="0" applyNumberFormat="1" applyFont="1" applyBorder="1" applyAlignment="1">
      <alignment horizontal="center" vertical="center" wrapText="1"/>
    </xf>
    <xf numFmtId="165" fontId="3799" fillId="0" borderId="2" xfId="0" applyNumberFormat="1" applyFont="1" applyBorder="1" applyAlignment="1">
      <alignment horizontal="center" vertical="center" wrapText="1"/>
    </xf>
    <xf numFmtId="164" fontId="3800" fillId="0" borderId="2" xfId="0" applyNumberFormat="1" applyFont="1" applyBorder="1" applyAlignment="1">
      <alignment horizontal="center" vertical="center" wrapText="1"/>
    </xf>
    <xf numFmtId="0" fontId="3803" fillId="0" borderId="2" xfId="0" applyFont="1" applyBorder="1" applyAlignment="1">
      <alignment horizontal="center" vertical="center" wrapText="1"/>
    </xf>
    <xf numFmtId="0" fontId="3803" fillId="0" borderId="2" xfId="0" applyFont="1" applyBorder="1" applyAlignment="1">
      <alignment horizontal="left" vertical="center" wrapText="1"/>
    </xf>
    <xf numFmtId="4" fontId="3804" fillId="0" borderId="2" xfId="0" applyNumberFormat="1" applyFont="1" applyBorder="1" applyAlignment="1">
      <alignment horizontal="center" vertical="center" wrapText="1"/>
    </xf>
    <xf numFmtId="164" fontId="3805" fillId="0" borderId="2" xfId="0" applyNumberFormat="1" applyFont="1" applyBorder="1" applyAlignment="1">
      <alignment horizontal="center" vertical="center" wrapText="1"/>
    </xf>
    <xf numFmtId="165" fontId="3806" fillId="0" borderId="2" xfId="0" applyNumberFormat="1" applyFont="1" applyBorder="1" applyAlignment="1">
      <alignment horizontal="center" vertical="center" wrapText="1"/>
    </xf>
    <xf numFmtId="164" fontId="3807" fillId="0" borderId="2" xfId="0" applyNumberFormat="1" applyFont="1" applyBorder="1" applyAlignment="1">
      <alignment horizontal="center" vertical="center" wrapText="1"/>
    </xf>
    <xf numFmtId="0" fontId="3810" fillId="3" borderId="2" xfId="0" applyNumberFormat="1" applyFont="1" applyFill="1" applyBorder="1" applyAlignment="1">
      <alignment horizontal="center" vertical="center" wrapText="1"/>
    </xf>
    <xf numFmtId="0" fontId="3810" fillId="3" borderId="2" xfId="0" applyNumberFormat="1" applyFont="1" applyFill="1" applyBorder="1" applyAlignment="1">
      <alignment horizontal="left" vertical="center" wrapText="1"/>
    </xf>
    <xf numFmtId="0" fontId="3811" fillId="0" borderId="2" xfId="0" applyFont="1" applyBorder="1" applyAlignment="1">
      <alignment horizontal="center" vertical="center" wrapText="1"/>
    </xf>
    <xf numFmtId="0" fontId="3811" fillId="0" borderId="2" xfId="0" applyFont="1" applyBorder="1" applyAlignment="1">
      <alignment horizontal="left" vertical="center" wrapText="1"/>
    </xf>
    <xf numFmtId="4" fontId="3812" fillId="0" borderId="2" xfId="0" applyNumberFormat="1" applyFont="1" applyBorder="1" applyAlignment="1">
      <alignment horizontal="center" vertical="center" wrapText="1"/>
    </xf>
    <xf numFmtId="164" fontId="3813" fillId="0" borderId="2" xfId="0" applyNumberFormat="1" applyFont="1" applyBorder="1" applyAlignment="1">
      <alignment horizontal="center" vertical="center" wrapText="1"/>
    </xf>
    <xf numFmtId="165" fontId="3814" fillId="0" borderId="2" xfId="0" applyNumberFormat="1" applyFont="1" applyBorder="1" applyAlignment="1">
      <alignment horizontal="center" vertical="center" wrapText="1"/>
    </xf>
    <xf numFmtId="164" fontId="3815" fillId="0" borderId="2" xfId="0" applyNumberFormat="1" applyFont="1" applyBorder="1" applyAlignment="1">
      <alignment horizontal="center" vertical="center" wrapText="1"/>
    </xf>
    <xf numFmtId="0" fontId="3818" fillId="0" borderId="2" xfId="0" applyFont="1" applyBorder="1" applyAlignment="1">
      <alignment horizontal="center" vertical="center" wrapText="1"/>
    </xf>
    <xf numFmtId="0" fontId="3818" fillId="0" borderId="2" xfId="0" applyFont="1" applyBorder="1" applyAlignment="1">
      <alignment horizontal="left" vertical="center" wrapText="1"/>
    </xf>
    <xf numFmtId="4" fontId="3819" fillId="0" borderId="2" xfId="0" applyNumberFormat="1" applyFont="1" applyBorder="1" applyAlignment="1">
      <alignment horizontal="center" vertical="center" wrapText="1"/>
    </xf>
    <xf numFmtId="164" fontId="3820" fillId="0" borderId="2" xfId="0" applyNumberFormat="1" applyFont="1" applyBorder="1" applyAlignment="1">
      <alignment horizontal="center" vertical="center" wrapText="1"/>
    </xf>
    <xf numFmtId="165" fontId="3821" fillId="0" borderId="2" xfId="0" applyNumberFormat="1" applyFont="1" applyBorder="1" applyAlignment="1">
      <alignment horizontal="center" vertical="center" wrapText="1"/>
    </xf>
    <xf numFmtId="164" fontId="3822" fillId="0" borderId="2" xfId="0" applyNumberFormat="1" applyFont="1" applyBorder="1" applyAlignment="1">
      <alignment horizontal="center" vertical="center" wrapText="1"/>
    </xf>
    <xf numFmtId="0" fontId="3825" fillId="0" borderId="2" xfId="0" applyFont="1" applyBorder="1" applyAlignment="1">
      <alignment horizontal="center" vertical="center" wrapText="1"/>
    </xf>
    <xf numFmtId="0" fontId="3825" fillId="0" borderId="2" xfId="0" applyFont="1" applyBorder="1" applyAlignment="1">
      <alignment horizontal="left" vertical="center" wrapText="1"/>
    </xf>
    <xf numFmtId="4" fontId="3826" fillId="0" borderId="2" xfId="0" applyNumberFormat="1" applyFont="1" applyBorder="1" applyAlignment="1">
      <alignment horizontal="center" vertical="center" wrapText="1"/>
    </xf>
    <xf numFmtId="164" fontId="3827" fillId="0" borderId="2" xfId="0" applyNumberFormat="1" applyFont="1" applyBorder="1" applyAlignment="1">
      <alignment horizontal="center" vertical="center" wrapText="1"/>
    </xf>
    <xf numFmtId="165" fontId="3828" fillId="0" borderId="2" xfId="0" applyNumberFormat="1" applyFont="1" applyBorder="1" applyAlignment="1">
      <alignment horizontal="center" vertical="center" wrapText="1"/>
    </xf>
    <xf numFmtId="164" fontId="3829" fillId="0" borderId="2" xfId="0" applyNumberFormat="1" applyFont="1" applyBorder="1" applyAlignment="1">
      <alignment horizontal="center" vertical="center" wrapText="1"/>
    </xf>
    <xf numFmtId="0" fontId="3832" fillId="3" borderId="2" xfId="0" applyNumberFormat="1" applyFont="1" applyFill="1" applyBorder="1" applyAlignment="1">
      <alignment horizontal="center" vertical="center" wrapText="1"/>
    </xf>
    <xf numFmtId="0" fontId="3832" fillId="3" borderId="2" xfId="0" applyNumberFormat="1" applyFont="1" applyFill="1" applyBorder="1" applyAlignment="1">
      <alignment horizontal="left" vertical="center" wrapText="1"/>
    </xf>
    <xf numFmtId="0" fontId="3833" fillId="0" borderId="2" xfId="0" applyFont="1" applyBorder="1" applyAlignment="1">
      <alignment horizontal="center" vertical="center" wrapText="1"/>
    </xf>
    <xf numFmtId="0" fontId="3833" fillId="0" borderId="2" xfId="0" applyFont="1" applyBorder="1" applyAlignment="1">
      <alignment horizontal="left" vertical="center" wrapText="1"/>
    </xf>
    <xf numFmtId="4" fontId="3834" fillId="0" borderId="2" xfId="0" applyNumberFormat="1" applyFont="1" applyBorder="1" applyAlignment="1">
      <alignment horizontal="center" vertical="center" wrapText="1"/>
    </xf>
    <xf numFmtId="164" fontId="3835" fillId="0" borderId="2" xfId="0" applyNumberFormat="1" applyFont="1" applyBorder="1" applyAlignment="1">
      <alignment horizontal="center" vertical="center" wrapText="1"/>
    </xf>
    <xf numFmtId="165" fontId="3836" fillId="0" borderId="2" xfId="0" applyNumberFormat="1" applyFont="1" applyBorder="1" applyAlignment="1">
      <alignment horizontal="center" vertical="center" wrapText="1"/>
    </xf>
    <xf numFmtId="164" fontId="3837" fillId="0" borderId="2" xfId="0" applyNumberFormat="1" applyFont="1" applyBorder="1" applyAlignment="1">
      <alignment horizontal="center" vertical="center" wrapText="1"/>
    </xf>
    <xf numFmtId="0" fontId="3840" fillId="0" borderId="2" xfId="0" applyFont="1" applyBorder="1" applyAlignment="1">
      <alignment horizontal="center" vertical="center" wrapText="1"/>
    </xf>
    <xf numFmtId="0" fontId="3840" fillId="0" borderId="2" xfId="0" applyFont="1" applyBorder="1" applyAlignment="1">
      <alignment horizontal="left" vertical="center" wrapText="1"/>
    </xf>
    <xf numFmtId="4" fontId="3841" fillId="0" borderId="2" xfId="0" applyNumberFormat="1" applyFont="1" applyBorder="1" applyAlignment="1">
      <alignment horizontal="center" vertical="center" wrapText="1"/>
    </xf>
    <xf numFmtId="164" fontId="3842" fillId="0" borderId="2" xfId="0" applyNumberFormat="1" applyFont="1" applyBorder="1" applyAlignment="1">
      <alignment horizontal="center" vertical="center" wrapText="1"/>
    </xf>
    <xf numFmtId="165" fontId="3843" fillId="0" borderId="2" xfId="0" applyNumberFormat="1" applyFont="1" applyBorder="1" applyAlignment="1">
      <alignment horizontal="center" vertical="center" wrapText="1"/>
    </xf>
    <xf numFmtId="164" fontId="3844" fillId="0" borderId="2" xfId="0" applyNumberFormat="1" applyFont="1" applyBorder="1" applyAlignment="1">
      <alignment horizontal="center" vertical="center" wrapText="1"/>
    </xf>
    <xf numFmtId="0" fontId="3847" fillId="3" borderId="2" xfId="0" applyNumberFormat="1" applyFont="1" applyFill="1" applyBorder="1" applyAlignment="1">
      <alignment horizontal="center" vertical="center" wrapText="1"/>
    </xf>
    <xf numFmtId="0" fontId="3847" fillId="3" borderId="2" xfId="0" applyNumberFormat="1" applyFont="1" applyFill="1" applyBorder="1" applyAlignment="1">
      <alignment horizontal="left" vertical="center" wrapText="1"/>
    </xf>
    <xf numFmtId="0" fontId="3848" fillId="0" borderId="2" xfId="0" applyFont="1" applyBorder="1" applyAlignment="1">
      <alignment horizontal="center" vertical="center" wrapText="1"/>
    </xf>
    <xf numFmtId="0" fontId="3848" fillId="0" borderId="2" xfId="0" applyFont="1" applyBorder="1" applyAlignment="1">
      <alignment horizontal="left" vertical="center" wrapText="1"/>
    </xf>
    <xf numFmtId="4" fontId="3849" fillId="0" borderId="2" xfId="0" applyNumberFormat="1" applyFont="1" applyBorder="1" applyAlignment="1">
      <alignment horizontal="center" vertical="center" wrapText="1"/>
    </xf>
    <xf numFmtId="164" fontId="3850" fillId="0" borderId="2" xfId="0" applyNumberFormat="1" applyFont="1" applyBorder="1" applyAlignment="1">
      <alignment horizontal="center" vertical="center" wrapText="1"/>
    </xf>
    <xf numFmtId="165" fontId="3851" fillId="0" borderId="2" xfId="0" applyNumberFormat="1" applyFont="1" applyBorder="1" applyAlignment="1">
      <alignment horizontal="center" vertical="center" wrapText="1"/>
    </xf>
    <xf numFmtId="164" fontId="3852" fillId="0" borderId="2" xfId="0" applyNumberFormat="1" applyFont="1" applyBorder="1" applyAlignment="1">
      <alignment horizontal="center" vertical="center" wrapText="1"/>
    </xf>
    <xf numFmtId="0" fontId="3855" fillId="0" borderId="2" xfId="0" applyFont="1" applyBorder="1" applyAlignment="1">
      <alignment horizontal="center" vertical="center" wrapText="1"/>
    </xf>
    <xf numFmtId="0" fontId="3855" fillId="0" borderId="2" xfId="0" applyFont="1" applyBorder="1" applyAlignment="1">
      <alignment horizontal="left" vertical="center" wrapText="1"/>
    </xf>
    <xf numFmtId="4" fontId="3856" fillId="0" borderId="2" xfId="0" applyNumberFormat="1" applyFont="1" applyBorder="1" applyAlignment="1">
      <alignment horizontal="center" vertical="center" wrapText="1"/>
    </xf>
    <xf numFmtId="164" fontId="3857" fillId="0" borderId="2" xfId="0" applyNumberFormat="1" applyFont="1" applyBorder="1" applyAlignment="1">
      <alignment horizontal="center" vertical="center" wrapText="1"/>
    </xf>
    <xf numFmtId="165" fontId="3858" fillId="0" borderId="2" xfId="0" applyNumberFormat="1" applyFont="1" applyBorder="1" applyAlignment="1">
      <alignment horizontal="center" vertical="center" wrapText="1"/>
    </xf>
    <xf numFmtId="164" fontId="3859" fillId="0" borderId="2" xfId="0" applyNumberFormat="1" applyFont="1" applyBorder="1" applyAlignment="1">
      <alignment horizontal="center" vertical="center" wrapText="1"/>
    </xf>
    <xf numFmtId="0" fontId="3862" fillId="0" borderId="2" xfId="0" applyFont="1" applyBorder="1" applyAlignment="1">
      <alignment horizontal="center" vertical="center" wrapText="1"/>
    </xf>
    <xf numFmtId="0" fontId="3862" fillId="0" borderId="2" xfId="0" applyFont="1" applyBorder="1" applyAlignment="1">
      <alignment horizontal="left" vertical="center" wrapText="1"/>
    </xf>
    <xf numFmtId="4" fontId="3863" fillId="0" borderId="2" xfId="0" applyNumberFormat="1" applyFont="1" applyBorder="1" applyAlignment="1">
      <alignment horizontal="center" vertical="center" wrapText="1"/>
    </xf>
    <xf numFmtId="164" fontId="3864" fillId="0" borderId="2" xfId="0" applyNumberFormat="1" applyFont="1" applyBorder="1" applyAlignment="1">
      <alignment horizontal="center" vertical="center" wrapText="1"/>
    </xf>
    <xf numFmtId="165" fontId="3865" fillId="0" borderId="2" xfId="0" applyNumberFormat="1" applyFont="1" applyBorder="1" applyAlignment="1">
      <alignment horizontal="center" vertical="center" wrapText="1"/>
    </xf>
    <xf numFmtId="164" fontId="3866" fillId="0" borderId="2" xfId="0" applyNumberFormat="1" applyFont="1" applyBorder="1" applyAlignment="1">
      <alignment horizontal="center" vertical="center" wrapText="1"/>
    </xf>
    <xf numFmtId="0" fontId="3869" fillId="0" borderId="2" xfId="0" applyFont="1" applyBorder="1" applyAlignment="1">
      <alignment horizontal="center" vertical="center" wrapText="1"/>
    </xf>
    <xf numFmtId="0" fontId="3869" fillId="0" borderId="2" xfId="0" applyFont="1" applyBorder="1" applyAlignment="1">
      <alignment horizontal="left" vertical="center" wrapText="1"/>
    </xf>
    <xf numFmtId="4" fontId="3870" fillId="0" borderId="2" xfId="0" applyNumberFormat="1" applyFont="1" applyBorder="1" applyAlignment="1">
      <alignment horizontal="center" vertical="center" wrapText="1"/>
    </xf>
    <xf numFmtId="164" fontId="3871" fillId="0" borderId="2" xfId="0" applyNumberFormat="1" applyFont="1" applyBorder="1" applyAlignment="1">
      <alignment horizontal="center" vertical="center" wrapText="1"/>
    </xf>
    <xf numFmtId="165" fontId="3872" fillId="0" borderId="2" xfId="0" applyNumberFormat="1" applyFont="1" applyBorder="1" applyAlignment="1">
      <alignment horizontal="center" vertical="center" wrapText="1"/>
    </xf>
    <xf numFmtId="164" fontId="3873" fillId="0" borderId="2" xfId="0" applyNumberFormat="1" applyFont="1" applyBorder="1" applyAlignment="1">
      <alignment horizontal="center" vertical="center" wrapText="1"/>
    </xf>
    <xf numFmtId="0" fontId="3876" fillId="0" borderId="2" xfId="0" applyFont="1" applyBorder="1" applyAlignment="1">
      <alignment horizontal="center" vertical="center" wrapText="1"/>
    </xf>
    <xf numFmtId="0" fontId="3876" fillId="0" borderId="2" xfId="0" applyFont="1" applyBorder="1" applyAlignment="1">
      <alignment horizontal="left" vertical="center" wrapText="1"/>
    </xf>
    <xf numFmtId="4" fontId="3877" fillId="0" borderId="2" xfId="0" applyNumberFormat="1" applyFont="1" applyBorder="1" applyAlignment="1">
      <alignment horizontal="center" vertical="center" wrapText="1"/>
    </xf>
    <xf numFmtId="164" fontId="3878" fillId="0" borderId="2" xfId="0" applyNumberFormat="1" applyFont="1" applyBorder="1" applyAlignment="1">
      <alignment horizontal="center" vertical="center" wrapText="1"/>
    </xf>
    <xf numFmtId="165" fontId="3879" fillId="0" borderId="2" xfId="0" applyNumberFormat="1" applyFont="1" applyBorder="1" applyAlignment="1">
      <alignment horizontal="center" vertical="center" wrapText="1"/>
    </xf>
    <xf numFmtId="164" fontId="3880" fillId="0" borderId="2" xfId="0" applyNumberFormat="1" applyFont="1" applyBorder="1" applyAlignment="1">
      <alignment horizontal="center" vertical="center" wrapText="1"/>
    </xf>
    <xf numFmtId="0" fontId="3883" fillId="0" borderId="2" xfId="0" applyFont="1" applyBorder="1" applyAlignment="1">
      <alignment horizontal="center" vertical="center" wrapText="1"/>
    </xf>
    <xf numFmtId="0" fontId="3883" fillId="0" borderId="2" xfId="0" applyFont="1" applyBorder="1" applyAlignment="1">
      <alignment horizontal="left" vertical="center" wrapText="1"/>
    </xf>
    <xf numFmtId="4" fontId="3884" fillId="0" borderId="2" xfId="0" applyNumberFormat="1" applyFont="1" applyBorder="1" applyAlignment="1">
      <alignment horizontal="center" vertical="center" wrapText="1"/>
    </xf>
    <xf numFmtId="164" fontId="3885" fillId="0" borderId="2" xfId="0" applyNumberFormat="1" applyFont="1" applyBorder="1" applyAlignment="1">
      <alignment horizontal="center" vertical="center" wrapText="1"/>
    </xf>
    <xf numFmtId="165" fontId="3886" fillId="0" borderId="2" xfId="0" applyNumberFormat="1" applyFont="1" applyBorder="1" applyAlignment="1">
      <alignment horizontal="center" vertical="center" wrapText="1"/>
    </xf>
    <xf numFmtId="164" fontId="3887" fillId="0" borderId="2" xfId="0" applyNumberFormat="1" applyFont="1" applyBorder="1" applyAlignment="1">
      <alignment horizontal="center" vertical="center" wrapText="1"/>
    </xf>
    <xf numFmtId="0" fontId="3890" fillId="0" borderId="2" xfId="0" applyFont="1" applyBorder="1" applyAlignment="1">
      <alignment horizontal="center" vertical="center" wrapText="1"/>
    </xf>
    <xf numFmtId="0" fontId="3890" fillId="0" borderId="2" xfId="0" applyFont="1" applyBorder="1" applyAlignment="1">
      <alignment horizontal="left" vertical="center" wrapText="1"/>
    </xf>
    <xf numFmtId="4" fontId="3891" fillId="0" borderId="2" xfId="0" applyNumberFormat="1" applyFont="1" applyBorder="1" applyAlignment="1">
      <alignment horizontal="center" vertical="center" wrapText="1"/>
    </xf>
    <xf numFmtId="164" fontId="3892" fillId="0" borderId="2" xfId="0" applyNumberFormat="1" applyFont="1" applyBorder="1" applyAlignment="1">
      <alignment horizontal="center" vertical="center" wrapText="1"/>
    </xf>
    <xf numFmtId="165" fontId="3893" fillId="0" borderId="2" xfId="0" applyNumberFormat="1" applyFont="1" applyBorder="1" applyAlignment="1">
      <alignment horizontal="center" vertical="center" wrapText="1"/>
    </xf>
    <xf numFmtId="164" fontId="3894" fillId="0" borderId="2" xfId="0" applyNumberFormat="1" applyFont="1" applyBorder="1" applyAlignment="1">
      <alignment horizontal="center" vertical="center" wrapText="1"/>
    </xf>
    <xf numFmtId="0" fontId="3897" fillId="0" borderId="2" xfId="0" applyFont="1" applyBorder="1" applyAlignment="1">
      <alignment horizontal="center" vertical="center" wrapText="1"/>
    </xf>
    <xf numFmtId="0" fontId="3897" fillId="0" borderId="2" xfId="0" applyFont="1" applyBorder="1" applyAlignment="1">
      <alignment horizontal="left" vertical="center" wrapText="1"/>
    </xf>
    <xf numFmtId="4" fontId="3898" fillId="0" borderId="2" xfId="0" applyNumberFormat="1" applyFont="1" applyBorder="1" applyAlignment="1">
      <alignment horizontal="center" vertical="center" wrapText="1"/>
    </xf>
    <xf numFmtId="164" fontId="3899" fillId="0" borderId="2" xfId="0" applyNumberFormat="1" applyFont="1" applyBorder="1" applyAlignment="1">
      <alignment horizontal="center" vertical="center" wrapText="1"/>
    </xf>
    <xf numFmtId="165" fontId="3900" fillId="0" borderId="2" xfId="0" applyNumberFormat="1" applyFont="1" applyBorder="1" applyAlignment="1">
      <alignment horizontal="center" vertical="center" wrapText="1"/>
    </xf>
    <xf numFmtId="164" fontId="3901" fillId="0" borderId="2" xfId="0" applyNumberFormat="1" applyFont="1" applyBorder="1" applyAlignment="1">
      <alignment horizontal="center" vertical="center" wrapText="1"/>
    </xf>
    <xf numFmtId="0" fontId="3904" fillId="0" borderId="2" xfId="0" applyFont="1" applyBorder="1" applyAlignment="1">
      <alignment horizontal="center" vertical="center" wrapText="1"/>
    </xf>
    <xf numFmtId="0" fontId="3904" fillId="0" borderId="2" xfId="0" applyFont="1" applyBorder="1" applyAlignment="1">
      <alignment horizontal="left" vertical="center" wrapText="1"/>
    </xf>
    <xf numFmtId="4" fontId="3905" fillId="0" borderId="2" xfId="0" applyNumberFormat="1" applyFont="1" applyBorder="1" applyAlignment="1">
      <alignment horizontal="center" vertical="center" wrapText="1"/>
    </xf>
    <xf numFmtId="164" fontId="3906" fillId="0" borderId="2" xfId="0" applyNumberFormat="1" applyFont="1" applyBorder="1" applyAlignment="1">
      <alignment horizontal="center" vertical="center" wrapText="1"/>
    </xf>
    <xf numFmtId="165" fontId="3907" fillId="0" borderId="2" xfId="0" applyNumberFormat="1" applyFont="1" applyBorder="1" applyAlignment="1">
      <alignment horizontal="center" vertical="center" wrapText="1"/>
    </xf>
    <xf numFmtId="164" fontId="3908" fillId="0" borderId="2" xfId="0" applyNumberFormat="1" applyFont="1" applyBorder="1" applyAlignment="1">
      <alignment horizontal="center" vertical="center" wrapText="1"/>
    </xf>
    <xf numFmtId="0" fontId="3911" fillId="0" borderId="2" xfId="0" applyFont="1" applyBorder="1" applyAlignment="1">
      <alignment horizontal="center" vertical="center" wrapText="1"/>
    </xf>
    <xf numFmtId="0" fontId="3911" fillId="0" borderId="2" xfId="0" applyFont="1" applyBorder="1" applyAlignment="1">
      <alignment horizontal="left" vertical="center" wrapText="1"/>
    </xf>
    <xf numFmtId="4" fontId="3912" fillId="0" borderId="2" xfId="0" applyNumberFormat="1" applyFont="1" applyBorder="1" applyAlignment="1">
      <alignment horizontal="center" vertical="center" wrapText="1"/>
    </xf>
    <xf numFmtId="164" fontId="3913" fillId="0" borderId="2" xfId="0" applyNumberFormat="1" applyFont="1" applyBorder="1" applyAlignment="1">
      <alignment horizontal="center" vertical="center" wrapText="1"/>
    </xf>
    <xf numFmtId="165" fontId="3914" fillId="0" borderId="2" xfId="0" applyNumberFormat="1" applyFont="1" applyBorder="1" applyAlignment="1">
      <alignment horizontal="center" vertical="center" wrapText="1"/>
    </xf>
    <xf numFmtId="164" fontId="3915" fillId="0" borderId="2" xfId="0" applyNumberFormat="1" applyFont="1" applyBorder="1" applyAlignment="1">
      <alignment horizontal="center" vertical="center" wrapText="1"/>
    </xf>
    <xf numFmtId="0" fontId="3918" fillId="3" borderId="2" xfId="0" applyNumberFormat="1" applyFont="1" applyFill="1" applyBorder="1" applyAlignment="1">
      <alignment horizontal="center" vertical="center" wrapText="1"/>
    </xf>
    <xf numFmtId="0" fontId="3918" fillId="3" borderId="2" xfId="0" applyNumberFormat="1" applyFont="1" applyFill="1" applyBorder="1" applyAlignment="1">
      <alignment horizontal="left" vertical="center" wrapText="1"/>
    </xf>
    <xf numFmtId="0" fontId="3919" fillId="0" borderId="2" xfId="0" applyFont="1" applyBorder="1" applyAlignment="1">
      <alignment horizontal="center" vertical="center" wrapText="1"/>
    </xf>
    <xf numFmtId="0" fontId="3919" fillId="0" borderId="2" xfId="0" applyFont="1" applyBorder="1" applyAlignment="1">
      <alignment horizontal="left" vertical="center" wrapText="1"/>
    </xf>
    <xf numFmtId="4" fontId="3920" fillId="0" borderId="2" xfId="0" applyNumberFormat="1" applyFont="1" applyBorder="1" applyAlignment="1">
      <alignment horizontal="center" vertical="center" wrapText="1"/>
    </xf>
    <xf numFmtId="164" fontId="3921" fillId="0" borderId="2" xfId="0" applyNumberFormat="1" applyFont="1" applyBorder="1" applyAlignment="1">
      <alignment horizontal="center" vertical="center" wrapText="1"/>
    </xf>
    <xf numFmtId="165" fontId="3922" fillId="0" borderId="2" xfId="0" applyNumberFormat="1" applyFont="1" applyBorder="1" applyAlignment="1">
      <alignment horizontal="center" vertical="center" wrapText="1"/>
    </xf>
    <xf numFmtId="164" fontId="3923" fillId="0" borderId="2" xfId="0" applyNumberFormat="1" applyFont="1" applyBorder="1" applyAlignment="1">
      <alignment horizontal="center" vertical="center" wrapText="1"/>
    </xf>
    <xf numFmtId="0" fontId="3926" fillId="3" borderId="2" xfId="0" applyNumberFormat="1" applyFont="1" applyFill="1" applyBorder="1" applyAlignment="1">
      <alignment horizontal="center" vertical="center" wrapText="1"/>
    </xf>
    <xf numFmtId="0" fontId="3926" fillId="3" borderId="2" xfId="0" applyNumberFormat="1" applyFont="1" applyFill="1" applyBorder="1" applyAlignment="1">
      <alignment horizontal="left" vertical="center" wrapText="1"/>
    </xf>
    <xf numFmtId="0" fontId="3927" fillId="0" borderId="2" xfId="0" applyFont="1" applyBorder="1" applyAlignment="1">
      <alignment horizontal="center" vertical="center" wrapText="1"/>
    </xf>
    <xf numFmtId="0" fontId="3927" fillId="0" borderId="2" xfId="0" applyFont="1" applyBorder="1" applyAlignment="1">
      <alignment horizontal="left" vertical="center" wrapText="1"/>
    </xf>
    <xf numFmtId="4" fontId="3928" fillId="0" borderId="2" xfId="0" applyNumberFormat="1" applyFont="1" applyBorder="1" applyAlignment="1">
      <alignment horizontal="center" vertical="center" wrapText="1"/>
    </xf>
    <xf numFmtId="164" fontId="3929" fillId="0" borderId="2" xfId="0" applyNumberFormat="1" applyFont="1" applyBorder="1" applyAlignment="1">
      <alignment horizontal="center" vertical="center" wrapText="1"/>
    </xf>
    <xf numFmtId="165" fontId="3930" fillId="0" borderId="2" xfId="0" applyNumberFormat="1" applyFont="1" applyBorder="1" applyAlignment="1">
      <alignment horizontal="center" vertical="center" wrapText="1"/>
    </xf>
    <xf numFmtId="164" fontId="3931" fillId="0" borderId="2" xfId="0" applyNumberFormat="1" applyFont="1" applyBorder="1" applyAlignment="1">
      <alignment horizontal="center" vertical="center" wrapText="1"/>
    </xf>
    <xf numFmtId="0" fontId="3934" fillId="0" borderId="2" xfId="0" applyFont="1" applyBorder="1" applyAlignment="1">
      <alignment horizontal="center" vertical="center" wrapText="1"/>
    </xf>
    <xf numFmtId="0" fontId="3934" fillId="0" borderId="2" xfId="0" applyFont="1" applyBorder="1" applyAlignment="1">
      <alignment horizontal="left" vertical="center" wrapText="1"/>
    </xf>
    <xf numFmtId="4" fontId="3935" fillId="0" borderId="2" xfId="0" applyNumberFormat="1" applyFont="1" applyBorder="1" applyAlignment="1">
      <alignment horizontal="center" vertical="center" wrapText="1"/>
    </xf>
    <xf numFmtId="164" fontId="3936" fillId="0" borderId="2" xfId="0" applyNumberFormat="1" applyFont="1" applyBorder="1" applyAlignment="1">
      <alignment horizontal="center" vertical="center" wrapText="1"/>
    </xf>
    <xf numFmtId="165" fontId="3937" fillId="0" borderId="2" xfId="0" applyNumberFormat="1" applyFont="1" applyBorder="1" applyAlignment="1">
      <alignment horizontal="center" vertical="center" wrapText="1"/>
    </xf>
    <xf numFmtId="164" fontId="3938" fillId="0" borderId="2" xfId="0" applyNumberFormat="1" applyFont="1" applyBorder="1" applyAlignment="1">
      <alignment horizontal="center" vertical="center" wrapText="1"/>
    </xf>
    <xf numFmtId="0" fontId="3941" fillId="0" borderId="2" xfId="0" applyFont="1" applyBorder="1" applyAlignment="1">
      <alignment horizontal="center" vertical="center" wrapText="1"/>
    </xf>
    <xf numFmtId="0" fontId="3941" fillId="0" borderId="2" xfId="0" applyFont="1" applyBorder="1" applyAlignment="1">
      <alignment horizontal="left" vertical="center" wrapText="1"/>
    </xf>
    <xf numFmtId="4" fontId="3942" fillId="0" borderId="2" xfId="0" applyNumberFormat="1" applyFont="1" applyBorder="1" applyAlignment="1">
      <alignment horizontal="center" vertical="center" wrapText="1"/>
    </xf>
    <xf numFmtId="164" fontId="3943" fillId="0" borderId="2" xfId="0" applyNumberFormat="1" applyFont="1" applyBorder="1" applyAlignment="1">
      <alignment horizontal="center" vertical="center" wrapText="1"/>
    </xf>
    <xf numFmtId="165" fontId="3944" fillId="0" borderId="2" xfId="0" applyNumberFormat="1" applyFont="1" applyBorder="1" applyAlignment="1">
      <alignment horizontal="center" vertical="center" wrapText="1"/>
    </xf>
    <xf numFmtId="164" fontId="3945" fillId="0" borderId="2" xfId="0" applyNumberFormat="1" applyFont="1" applyBorder="1" applyAlignment="1">
      <alignment horizontal="center" vertical="center" wrapText="1"/>
    </xf>
    <xf numFmtId="0" fontId="3948" fillId="0" borderId="2" xfId="0" applyFont="1" applyBorder="1" applyAlignment="1">
      <alignment horizontal="center" vertical="center" wrapText="1"/>
    </xf>
    <xf numFmtId="0" fontId="3948" fillId="0" borderId="2" xfId="0" applyFont="1" applyBorder="1" applyAlignment="1">
      <alignment horizontal="left" vertical="center" wrapText="1"/>
    </xf>
    <xf numFmtId="4" fontId="3949" fillId="0" borderId="2" xfId="0" applyNumberFormat="1" applyFont="1" applyBorder="1" applyAlignment="1">
      <alignment horizontal="center" vertical="center" wrapText="1"/>
    </xf>
    <xf numFmtId="164" fontId="3950" fillId="0" borderId="2" xfId="0" applyNumberFormat="1" applyFont="1" applyBorder="1" applyAlignment="1">
      <alignment horizontal="center" vertical="center" wrapText="1"/>
    </xf>
    <xf numFmtId="165" fontId="3951" fillId="0" borderId="2" xfId="0" applyNumberFormat="1" applyFont="1" applyBorder="1" applyAlignment="1">
      <alignment horizontal="center" vertical="center" wrapText="1"/>
    </xf>
    <xf numFmtId="164" fontId="3952" fillId="0" borderId="2" xfId="0" applyNumberFormat="1" applyFont="1" applyBorder="1" applyAlignment="1">
      <alignment horizontal="center" vertical="center" wrapText="1"/>
    </xf>
    <xf numFmtId="0" fontId="3955" fillId="0" borderId="2" xfId="0" applyFont="1" applyBorder="1" applyAlignment="1">
      <alignment horizontal="center" vertical="center" wrapText="1"/>
    </xf>
    <xf numFmtId="0" fontId="3955" fillId="0" borderId="2" xfId="0" applyFont="1" applyBorder="1" applyAlignment="1">
      <alignment horizontal="left" vertical="center" wrapText="1"/>
    </xf>
    <xf numFmtId="4" fontId="3956" fillId="0" borderId="2" xfId="0" applyNumberFormat="1" applyFont="1" applyBorder="1" applyAlignment="1">
      <alignment horizontal="center" vertical="center" wrapText="1"/>
    </xf>
    <xf numFmtId="164" fontId="3957" fillId="0" borderId="2" xfId="0" applyNumberFormat="1" applyFont="1" applyBorder="1" applyAlignment="1">
      <alignment horizontal="center" vertical="center" wrapText="1"/>
    </xf>
    <xf numFmtId="165" fontId="3958" fillId="0" borderId="2" xfId="0" applyNumberFormat="1" applyFont="1" applyBorder="1" applyAlignment="1">
      <alignment horizontal="center" vertical="center" wrapText="1"/>
    </xf>
    <xf numFmtId="164" fontId="3959" fillId="0" borderId="2" xfId="0" applyNumberFormat="1" applyFont="1" applyBorder="1" applyAlignment="1">
      <alignment horizontal="center" vertical="center" wrapText="1"/>
    </xf>
    <xf numFmtId="0" fontId="3962" fillId="0" borderId="2" xfId="0" applyFont="1" applyBorder="1" applyAlignment="1">
      <alignment horizontal="center" vertical="center" wrapText="1"/>
    </xf>
    <xf numFmtId="0" fontId="3962" fillId="0" borderId="2" xfId="0" applyFont="1" applyBorder="1" applyAlignment="1">
      <alignment horizontal="left" vertical="center" wrapText="1"/>
    </xf>
    <xf numFmtId="4" fontId="3963" fillId="0" borderId="2" xfId="0" applyNumberFormat="1" applyFont="1" applyBorder="1" applyAlignment="1">
      <alignment horizontal="center" vertical="center" wrapText="1"/>
    </xf>
    <xf numFmtId="164" fontId="3964" fillId="0" borderId="2" xfId="0" applyNumberFormat="1" applyFont="1" applyBorder="1" applyAlignment="1">
      <alignment horizontal="center" vertical="center" wrapText="1"/>
    </xf>
    <xf numFmtId="165" fontId="3965" fillId="0" borderId="2" xfId="0" applyNumberFormat="1" applyFont="1" applyBorder="1" applyAlignment="1">
      <alignment horizontal="center" vertical="center" wrapText="1"/>
    </xf>
    <xf numFmtId="164" fontId="3966" fillId="0" borderId="2" xfId="0" applyNumberFormat="1" applyFont="1" applyBorder="1" applyAlignment="1">
      <alignment horizontal="center" vertical="center" wrapText="1"/>
    </xf>
    <xf numFmtId="0" fontId="3969" fillId="3" borderId="2" xfId="0" applyNumberFormat="1" applyFont="1" applyFill="1" applyBorder="1" applyAlignment="1">
      <alignment horizontal="center" vertical="center" wrapText="1"/>
    </xf>
    <xf numFmtId="0" fontId="3969" fillId="3" borderId="2" xfId="0" applyNumberFormat="1" applyFont="1" applyFill="1" applyBorder="1" applyAlignment="1">
      <alignment horizontal="left" vertical="center" wrapText="1"/>
    </xf>
    <xf numFmtId="0" fontId="3970" fillId="0" borderId="2" xfId="0" applyFont="1" applyBorder="1" applyAlignment="1">
      <alignment horizontal="center" vertical="center" wrapText="1"/>
    </xf>
    <xf numFmtId="0" fontId="3970" fillId="0" borderId="2" xfId="0" applyFont="1" applyBorder="1" applyAlignment="1">
      <alignment horizontal="left" vertical="center" wrapText="1"/>
    </xf>
    <xf numFmtId="4" fontId="3971" fillId="0" borderId="2" xfId="0" applyNumberFormat="1" applyFont="1" applyBorder="1" applyAlignment="1">
      <alignment horizontal="center" vertical="center" wrapText="1"/>
    </xf>
    <xf numFmtId="164" fontId="3972" fillId="0" borderId="2" xfId="0" applyNumberFormat="1" applyFont="1" applyBorder="1" applyAlignment="1">
      <alignment horizontal="center" vertical="center" wrapText="1"/>
    </xf>
    <xf numFmtId="165" fontId="3973" fillId="0" borderId="2" xfId="0" applyNumberFormat="1" applyFont="1" applyBorder="1" applyAlignment="1">
      <alignment horizontal="center" vertical="center" wrapText="1"/>
    </xf>
    <xf numFmtId="164" fontId="3974" fillId="0" borderId="2" xfId="0" applyNumberFormat="1" applyFont="1" applyBorder="1" applyAlignment="1">
      <alignment horizontal="center" vertical="center" wrapText="1"/>
    </xf>
    <xf numFmtId="0" fontId="3977" fillId="0" borderId="2" xfId="0" applyFont="1" applyBorder="1" applyAlignment="1">
      <alignment horizontal="center" vertical="center" wrapText="1"/>
    </xf>
    <xf numFmtId="0" fontId="3977" fillId="0" borderId="2" xfId="0" applyFont="1" applyBorder="1" applyAlignment="1">
      <alignment horizontal="left" vertical="center" wrapText="1"/>
    </xf>
    <xf numFmtId="4" fontId="3978" fillId="0" borderId="2" xfId="0" applyNumberFormat="1" applyFont="1" applyBorder="1" applyAlignment="1">
      <alignment horizontal="center" vertical="center" wrapText="1"/>
    </xf>
    <xf numFmtId="164" fontId="3979" fillId="0" borderId="2" xfId="0" applyNumberFormat="1" applyFont="1" applyBorder="1" applyAlignment="1">
      <alignment horizontal="center" vertical="center" wrapText="1"/>
    </xf>
    <xf numFmtId="165" fontId="3980" fillId="0" borderId="2" xfId="0" applyNumberFormat="1" applyFont="1" applyBorder="1" applyAlignment="1">
      <alignment horizontal="center" vertical="center" wrapText="1"/>
    </xf>
    <xf numFmtId="164" fontId="3981" fillId="0" borderId="2" xfId="0" applyNumberFormat="1" applyFont="1" applyBorder="1" applyAlignment="1">
      <alignment horizontal="center" vertical="center" wrapText="1"/>
    </xf>
    <xf numFmtId="0" fontId="3984" fillId="0" borderId="2" xfId="0" applyFont="1" applyBorder="1" applyAlignment="1">
      <alignment horizontal="center" vertical="center" wrapText="1"/>
    </xf>
    <xf numFmtId="0" fontId="3984" fillId="0" borderId="2" xfId="0" applyFont="1" applyBorder="1" applyAlignment="1">
      <alignment horizontal="left" vertical="center" wrapText="1"/>
    </xf>
    <xf numFmtId="4" fontId="3985" fillId="0" borderId="2" xfId="0" applyNumberFormat="1" applyFont="1" applyBorder="1" applyAlignment="1">
      <alignment horizontal="center" vertical="center" wrapText="1"/>
    </xf>
    <xf numFmtId="164" fontId="3986" fillId="0" borderId="2" xfId="0" applyNumberFormat="1" applyFont="1" applyBorder="1" applyAlignment="1">
      <alignment horizontal="center" vertical="center" wrapText="1"/>
    </xf>
    <xf numFmtId="165" fontId="3987" fillId="0" borderId="2" xfId="0" applyNumberFormat="1" applyFont="1" applyBorder="1" applyAlignment="1">
      <alignment horizontal="center" vertical="center" wrapText="1"/>
    </xf>
    <xf numFmtId="164" fontId="3988" fillId="0" borderId="2" xfId="0" applyNumberFormat="1" applyFont="1" applyBorder="1" applyAlignment="1">
      <alignment horizontal="center" vertical="center" wrapText="1"/>
    </xf>
    <xf numFmtId="0" fontId="3991" fillId="0" borderId="2" xfId="0" applyFont="1" applyBorder="1" applyAlignment="1">
      <alignment horizontal="center" vertical="center" wrapText="1"/>
    </xf>
    <xf numFmtId="0" fontId="3991" fillId="0" borderId="2" xfId="0" applyFont="1" applyBorder="1" applyAlignment="1">
      <alignment horizontal="left" vertical="center" wrapText="1"/>
    </xf>
    <xf numFmtId="4" fontId="3992" fillId="0" borderId="2" xfId="0" applyNumberFormat="1" applyFont="1" applyBorder="1" applyAlignment="1">
      <alignment horizontal="center" vertical="center" wrapText="1"/>
    </xf>
    <xf numFmtId="164" fontId="3993" fillId="0" borderId="2" xfId="0" applyNumberFormat="1" applyFont="1" applyBorder="1" applyAlignment="1">
      <alignment horizontal="center" vertical="center" wrapText="1"/>
    </xf>
    <xf numFmtId="165" fontId="3994" fillId="0" borderId="2" xfId="0" applyNumberFormat="1" applyFont="1" applyBorder="1" applyAlignment="1">
      <alignment horizontal="center" vertical="center" wrapText="1"/>
    </xf>
    <xf numFmtId="164" fontId="3995" fillId="0" borderId="2" xfId="0" applyNumberFormat="1" applyFont="1" applyBorder="1" applyAlignment="1">
      <alignment horizontal="center" vertical="center" wrapText="1"/>
    </xf>
    <xf numFmtId="0" fontId="3998" fillId="0" borderId="2" xfId="0" applyFont="1" applyBorder="1" applyAlignment="1">
      <alignment horizontal="center" vertical="center" wrapText="1"/>
    </xf>
    <xf numFmtId="0" fontId="3998" fillId="0" borderId="2" xfId="0" applyFont="1" applyBorder="1" applyAlignment="1">
      <alignment horizontal="left" vertical="center" wrapText="1"/>
    </xf>
    <xf numFmtId="4" fontId="3999" fillId="0" borderId="2" xfId="0" applyNumberFormat="1" applyFont="1" applyBorder="1" applyAlignment="1">
      <alignment horizontal="center" vertical="center" wrapText="1"/>
    </xf>
    <xf numFmtId="164" fontId="4000" fillId="0" borderId="2" xfId="0" applyNumberFormat="1" applyFont="1" applyBorder="1" applyAlignment="1">
      <alignment horizontal="center" vertical="center" wrapText="1"/>
    </xf>
    <xf numFmtId="165" fontId="4001" fillId="0" borderId="2" xfId="0" applyNumberFormat="1" applyFont="1" applyBorder="1" applyAlignment="1">
      <alignment horizontal="center" vertical="center" wrapText="1"/>
    </xf>
    <xf numFmtId="164" fontId="4002" fillId="0" borderId="2" xfId="0" applyNumberFormat="1" applyFont="1" applyBorder="1" applyAlignment="1">
      <alignment horizontal="center" vertical="center" wrapText="1"/>
    </xf>
    <xf numFmtId="0" fontId="4005" fillId="3" borderId="2" xfId="0" applyNumberFormat="1" applyFont="1" applyFill="1" applyBorder="1" applyAlignment="1">
      <alignment horizontal="center" vertical="center" wrapText="1"/>
    </xf>
    <xf numFmtId="0" fontId="4005" fillId="3" borderId="2" xfId="0" applyNumberFormat="1" applyFont="1" applyFill="1" applyBorder="1" applyAlignment="1">
      <alignment horizontal="left" vertical="center" wrapText="1"/>
    </xf>
    <xf numFmtId="0" fontId="4006" fillId="0" borderId="2" xfId="0" applyFont="1" applyBorder="1" applyAlignment="1">
      <alignment horizontal="center" vertical="center" wrapText="1"/>
    </xf>
    <xf numFmtId="0" fontId="4006" fillId="0" borderId="2" xfId="0" applyFont="1" applyBorder="1" applyAlignment="1">
      <alignment horizontal="left" vertical="center" wrapText="1"/>
    </xf>
    <xf numFmtId="4" fontId="4007" fillId="0" borderId="2" xfId="0" applyNumberFormat="1" applyFont="1" applyBorder="1" applyAlignment="1">
      <alignment horizontal="center" vertical="center" wrapText="1"/>
    </xf>
    <xf numFmtId="164" fontId="4008" fillId="0" borderId="2" xfId="0" applyNumberFormat="1" applyFont="1" applyBorder="1" applyAlignment="1">
      <alignment horizontal="center" vertical="center" wrapText="1"/>
    </xf>
    <xf numFmtId="165" fontId="4009" fillId="0" borderId="2" xfId="0" applyNumberFormat="1" applyFont="1" applyBorder="1" applyAlignment="1">
      <alignment horizontal="center" vertical="center" wrapText="1"/>
    </xf>
    <xf numFmtId="164" fontId="4010" fillId="0" borderId="2" xfId="0" applyNumberFormat="1" applyFont="1" applyBorder="1" applyAlignment="1">
      <alignment horizontal="center" vertical="center" wrapText="1"/>
    </xf>
    <xf numFmtId="0" fontId="4013" fillId="0" borderId="2" xfId="0" applyFont="1" applyBorder="1" applyAlignment="1">
      <alignment horizontal="center" vertical="center" wrapText="1"/>
    </xf>
    <xf numFmtId="0" fontId="4013" fillId="0" borderId="2" xfId="0" applyFont="1" applyBorder="1" applyAlignment="1">
      <alignment horizontal="left" vertical="center" wrapText="1"/>
    </xf>
    <xf numFmtId="4" fontId="4014" fillId="0" borderId="2" xfId="0" applyNumberFormat="1" applyFont="1" applyBorder="1" applyAlignment="1">
      <alignment horizontal="center" vertical="center" wrapText="1"/>
    </xf>
    <xf numFmtId="164" fontId="4015" fillId="0" borderId="2" xfId="0" applyNumberFormat="1" applyFont="1" applyBorder="1" applyAlignment="1">
      <alignment horizontal="center" vertical="center" wrapText="1"/>
    </xf>
    <xf numFmtId="165" fontId="4016" fillId="0" borderId="2" xfId="0" applyNumberFormat="1" applyFont="1" applyBorder="1" applyAlignment="1">
      <alignment horizontal="center" vertical="center" wrapText="1"/>
    </xf>
    <xf numFmtId="164" fontId="4017" fillId="0" borderId="2" xfId="0" applyNumberFormat="1" applyFont="1" applyBorder="1" applyAlignment="1">
      <alignment horizontal="center" vertical="center" wrapText="1"/>
    </xf>
    <xf numFmtId="0" fontId="4020" fillId="0" borderId="2" xfId="0" applyFont="1" applyBorder="1" applyAlignment="1">
      <alignment horizontal="center" vertical="center" wrapText="1"/>
    </xf>
    <xf numFmtId="0" fontId="4020" fillId="0" borderId="2" xfId="0" applyFont="1" applyBorder="1" applyAlignment="1">
      <alignment horizontal="left" vertical="center" wrapText="1"/>
    </xf>
    <xf numFmtId="4" fontId="4021" fillId="0" borderId="2" xfId="0" applyNumberFormat="1" applyFont="1" applyBorder="1" applyAlignment="1">
      <alignment horizontal="center" vertical="center" wrapText="1"/>
    </xf>
    <xf numFmtId="164" fontId="4022" fillId="0" borderId="2" xfId="0" applyNumberFormat="1" applyFont="1" applyBorder="1" applyAlignment="1">
      <alignment horizontal="center" vertical="center" wrapText="1"/>
    </xf>
    <xf numFmtId="165" fontId="4023" fillId="0" borderId="2" xfId="0" applyNumberFormat="1" applyFont="1" applyBorder="1" applyAlignment="1">
      <alignment horizontal="center" vertical="center" wrapText="1"/>
    </xf>
    <xf numFmtId="164" fontId="4024" fillId="0" borderId="2" xfId="0" applyNumberFormat="1" applyFont="1" applyBorder="1" applyAlignment="1">
      <alignment horizontal="center" vertical="center" wrapText="1"/>
    </xf>
    <xf numFmtId="0" fontId="4027" fillId="0" borderId="2" xfId="0" applyFont="1" applyBorder="1" applyAlignment="1">
      <alignment horizontal="center" vertical="center" wrapText="1"/>
    </xf>
    <xf numFmtId="0" fontId="4027" fillId="0" borderId="2" xfId="0" applyFont="1" applyBorder="1" applyAlignment="1">
      <alignment horizontal="left" vertical="center" wrapText="1"/>
    </xf>
    <xf numFmtId="4" fontId="4028" fillId="0" borderId="2" xfId="0" applyNumberFormat="1" applyFont="1" applyBorder="1" applyAlignment="1">
      <alignment horizontal="center" vertical="center" wrapText="1"/>
    </xf>
    <xf numFmtId="164" fontId="4029" fillId="0" borderId="2" xfId="0" applyNumberFormat="1" applyFont="1" applyBorder="1" applyAlignment="1">
      <alignment horizontal="center" vertical="center" wrapText="1"/>
    </xf>
    <xf numFmtId="165" fontId="4030" fillId="0" borderId="2" xfId="0" applyNumberFormat="1" applyFont="1" applyBorder="1" applyAlignment="1">
      <alignment horizontal="center" vertical="center" wrapText="1"/>
    </xf>
    <xf numFmtId="164" fontId="4031" fillId="0" borderId="2" xfId="0" applyNumberFormat="1" applyFont="1" applyBorder="1" applyAlignment="1">
      <alignment horizontal="center" vertical="center" wrapText="1"/>
    </xf>
    <xf numFmtId="0" fontId="4034" fillId="3" borderId="2" xfId="0" applyNumberFormat="1" applyFont="1" applyFill="1" applyBorder="1" applyAlignment="1">
      <alignment horizontal="center" vertical="center" wrapText="1"/>
    </xf>
    <xf numFmtId="0" fontId="4034" fillId="3" borderId="2" xfId="0" applyNumberFormat="1" applyFont="1" applyFill="1" applyBorder="1" applyAlignment="1">
      <alignment horizontal="left" vertical="center" wrapText="1"/>
    </xf>
    <xf numFmtId="0" fontId="4035" fillId="0" borderId="2" xfId="0" applyFont="1" applyBorder="1" applyAlignment="1">
      <alignment horizontal="center" vertical="center" wrapText="1"/>
    </xf>
    <xf numFmtId="0" fontId="4035" fillId="0" borderId="2" xfId="0" applyFont="1" applyBorder="1" applyAlignment="1">
      <alignment horizontal="left" vertical="center" wrapText="1"/>
    </xf>
    <xf numFmtId="4" fontId="4036" fillId="0" borderId="2" xfId="0" applyNumberFormat="1" applyFont="1" applyBorder="1" applyAlignment="1">
      <alignment horizontal="center" vertical="center" wrapText="1"/>
    </xf>
    <xf numFmtId="164" fontId="4037" fillId="0" borderId="2" xfId="0" applyNumberFormat="1" applyFont="1" applyBorder="1" applyAlignment="1">
      <alignment horizontal="center" vertical="center" wrapText="1"/>
    </xf>
    <xf numFmtId="165" fontId="4038" fillId="0" borderId="2" xfId="0" applyNumberFormat="1" applyFont="1" applyBorder="1" applyAlignment="1">
      <alignment horizontal="center" vertical="center" wrapText="1"/>
    </xf>
    <xf numFmtId="164" fontId="4039" fillId="0" borderId="2" xfId="0" applyNumberFormat="1" applyFont="1" applyBorder="1" applyAlignment="1">
      <alignment horizontal="center" vertical="center" wrapText="1"/>
    </xf>
    <xf numFmtId="0" fontId="4042" fillId="0" borderId="2" xfId="0" applyFont="1" applyBorder="1" applyAlignment="1">
      <alignment horizontal="center" vertical="center" wrapText="1"/>
    </xf>
    <xf numFmtId="0" fontId="4042" fillId="0" borderId="2" xfId="0" applyFont="1" applyBorder="1" applyAlignment="1">
      <alignment horizontal="left" vertical="center" wrapText="1"/>
    </xf>
    <xf numFmtId="4" fontId="4043" fillId="0" borderId="2" xfId="0" applyNumberFormat="1" applyFont="1" applyBorder="1" applyAlignment="1">
      <alignment horizontal="center" vertical="center" wrapText="1"/>
    </xf>
    <xf numFmtId="164" fontId="4044" fillId="0" borderId="2" xfId="0" applyNumberFormat="1" applyFont="1" applyBorder="1" applyAlignment="1">
      <alignment horizontal="center" vertical="center" wrapText="1"/>
    </xf>
    <xf numFmtId="165" fontId="4045" fillId="0" borderId="2" xfId="0" applyNumberFormat="1" applyFont="1" applyBorder="1" applyAlignment="1">
      <alignment horizontal="center" vertical="center" wrapText="1"/>
    </xf>
    <xf numFmtId="164" fontId="4046" fillId="0" borderId="2" xfId="0" applyNumberFormat="1" applyFont="1" applyBorder="1" applyAlignment="1">
      <alignment horizontal="center" vertical="center" wrapText="1"/>
    </xf>
    <xf numFmtId="0" fontId="4049" fillId="0" borderId="2" xfId="0" applyFont="1" applyBorder="1" applyAlignment="1">
      <alignment horizontal="center" vertical="center" wrapText="1"/>
    </xf>
    <xf numFmtId="0" fontId="4049" fillId="0" borderId="2" xfId="0" applyFont="1" applyBorder="1" applyAlignment="1">
      <alignment horizontal="left" vertical="center" wrapText="1"/>
    </xf>
    <xf numFmtId="4" fontId="4050" fillId="0" borderId="2" xfId="0" applyNumberFormat="1" applyFont="1" applyBorder="1" applyAlignment="1">
      <alignment horizontal="center" vertical="center" wrapText="1"/>
    </xf>
    <xf numFmtId="164" fontId="4051" fillId="0" borderId="2" xfId="0" applyNumberFormat="1" applyFont="1" applyBorder="1" applyAlignment="1">
      <alignment horizontal="center" vertical="center" wrapText="1"/>
    </xf>
    <xf numFmtId="165" fontId="4052" fillId="0" borderId="2" xfId="0" applyNumberFormat="1" applyFont="1" applyBorder="1" applyAlignment="1">
      <alignment horizontal="center" vertical="center" wrapText="1"/>
    </xf>
    <xf numFmtId="164" fontId="4053" fillId="0" borderId="2" xfId="0" applyNumberFormat="1" applyFont="1" applyBorder="1" applyAlignment="1">
      <alignment horizontal="center" vertical="center" wrapText="1"/>
    </xf>
    <xf numFmtId="0" fontId="4056" fillId="3" borderId="2" xfId="0" applyNumberFormat="1" applyFont="1" applyFill="1" applyBorder="1" applyAlignment="1">
      <alignment horizontal="center" vertical="center" wrapText="1"/>
    </xf>
    <xf numFmtId="0" fontId="4056" fillId="3" borderId="2" xfId="0" applyNumberFormat="1" applyFont="1" applyFill="1" applyBorder="1" applyAlignment="1">
      <alignment horizontal="left" vertical="center" wrapText="1"/>
    </xf>
    <xf numFmtId="0" fontId="4057" fillId="0" borderId="2" xfId="0" applyFont="1" applyBorder="1" applyAlignment="1">
      <alignment horizontal="center" vertical="center" wrapText="1"/>
    </xf>
    <xf numFmtId="0" fontId="4057" fillId="0" borderId="2" xfId="0" applyFont="1" applyBorder="1" applyAlignment="1">
      <alignment horizontal="left" vertical="center" wrapText="1"/>
    </xf>
    <xf numFmtId="4" fontId="4058" fillId="0" borderId="2" xfId="0" applyNumberFormat="1" applyFont="1" applyBorder="1" applyAlignment="1">
      <alignment horizontal="center" vertical="center" wrapText="1"/>
    </xf>
    <xf numFmtId="164" fontId="4059" fillId="0" borderId="2" xfId="0" applyNumberFormat="1" applyFont="1" applyBorder="1" applyAlignment="1">
      <alignment horizontal="center" vertical="center" wrapText="1"/>
    </xf>
    <xf numFmtId="165" fontId="4060" fillId="0" borderId="2" xfId="0" applyNumberFormat="1" applyFont="1" applyBorder="1" applyAlignment="1">
      <alignment horizontal="center" vertical="center" wrapText="1"/>
    </xf>
    <xf numFmtId="164" fontId="4061" fillId="0" borderId="2" xfId="0" applyNumberFormat="1" applyFont="1" applyBorder="1" applyAlignment="1">
      <alignment horizontal="center" vertical="center" wrapText="1"/>
    </xf>
    <xf numFmtId="0" fontId="4064" fillId="0" borderId="2" xfId="0" applyFont="1" applyBorder="1" applyAlignment="1">
      <alignment horizontal="center" vertical="center" wrapText="1"/>
    </xf>
    <xf numFmtId="0" fontId="4064" fillId="0" borderId="2" xfId="0" applyFont="1" applyBorder="1" applyAlignment="1">
      <alignment horizontal="left" vertical="center" wrapText="1"/>
    </xf>
    <xf numFmtId="4" fontId="4065" fillId="0" borderId="2" xfId="0" applyNumberFormat="1" applyFont="1" applyBorder="1" applyAlignment="1">
      <alignment horizontal="center" vertical="center" wrapText="1"/>
    </xf>
    <xf numFmtId="164" fontId="4066" fillId="0" borderId="2" xfId="0" applyNumberFormat="1" applyFont="1" applyBorder="1" applyAlignment="1">
      <alignment horizontal="center" vertical="center" wrapText="1"/>
    </xf>
    <xf numFmtId="165" fontId="4067" fillId="0" borderId="2" xfId="0" applyNumberFormat="1" applyFont="1" applyBorder="1" applyAlignment="1">
      <alignment horizontal="center" vertical="center" wrapText="1"/>
    </xf>
    <xf numFmtId="164" fontId="4068" fillId="0" borderId="2" xfId="0" applyNumberFormat="1" applyFont="1" applyBorder="1" applyAlignment="1">
      <alignment horizontal="center" vertical="center" wrapText="1"/>
    </xf>
    <xf numFmtId="0" fontId="4071" fillId="0" borderId="2" xfId="0" applyFont="1" applyBorder="1" applyAlignment="1">
      <alignment horizontal="center" vertical="center" wrapText="1"/>
    </xf>
    <xf numFmtId="0" fontId="4071" fillId="0" borderId="2" xfId="0" applyFont="1" applyBorder="1" applyAlignment="1">
      <alignment horizontal="left" vertical="center" wrapText="1"/>
    </xf>
    <xf numFmtId="4" fontId="4072" fillId="0" borderId="2" xfId="0" applyNumberFormat="1" applyFont="1" applyBorder="1" applyAlignment="1">
      <alignment horizontal="center" vertical="center" wrapText="1"/>
    </xf>
    <xf numFmtId="164" fontId="4073" fillId="0" borderId="2" xfId="0" applyNumberFormat="1" applyFont="1" applyBorder="1" applyAlignment="1">
      <alignment horizontal="center" vertical="center" wrapText="1"/>
    </xf>
    <xf numFmtId="165" fontId="4074" fillId="0" borderId="2" xfId="0" applyNumberFormat="1" applyFont="1" applyBorder="1" applyAlignment="1">
      <alignment horizontal="center" vertical="center" wrapText="1"/>
    </xf>
    <xf numFmtId="164" fontId="4075" fillId="0" borderId="2" xfId="0" applyNumberFormat="1" applyFont="1" applyBorder="1" applyAlignment="1">
      <alignment horizontal="center" vertical="center" wrapText="1"/>
    </xf>
    <xf numFmtId="0" fontId="4078" fillId="0" borderId="2" xfId="0" applyFont="1" applyBorder="1" applyAlignment="1">
      <alignment horizontal="center" vertical="center" wrapText="1"/>
    </xf>
    <xf numFmtId="0" fontId="4078" fillId="0" borderId="2" xfId="0" applyFont="1" applyBorder="1" applyAlignment="1">
      <alignment horizontal="left" vertical="center" wrapText="1"/>
    </xf>
    <xf numFmtId="4" fontId="4079" fillId="0" borderId="2" xfId="0" applyNumberFormat="1" applyFont="1" applyBorder="1" applyAlignment="1">
      <alignment horizontal="center" vertical="center" wrapText="1"/>
    </xf>
    <xf numFmtId="164" fontId="4080" fillId="0" borderId="2" xfId="0" applyNumberFormat="1" applyFont="1" applyBorder="1" applyAlignment="1">
      <alignment horizontal="center" vertical="center" wrapText="1"/>
    </xf>
    <xf numFmtId="165" fontId="4081" fillId="0" borderId="2" xfId="0" applyNumberFormat="1" applyFont="1" applyBorder="1" applyAlignment="1">
      <alignment horizontal="center" vertical="center" wrapText="1"/>
    </xf>
    <xf numFmtId="164" fontId="4082" fillId="0" borderId="2" xfId="0" applyNumberFormat="1" applyFont="1" applyBorder="1" applyAlignment="1">
      <alignment horizontal="center" vertical="center" wrapText="1"/>
    </xf>
    <xf numFmtId="0" fontId="4085" fillId="0" borderId="2" xfId="0" applyFont="1" applyBorder="1" applyAlignment="1">
      <alignment horizontal="center" vertical="center" wrapText="1"/>
    </xf>
    <xf numFmtId="0" fontId="4085" fillId="0" borderId="2" xfId="0" applyFont="1" applyBorder="1" applyAlignment="1">
      <alignment horizontal="left" vertical="center" wrapText="1"/>
    </xf>
    <xf numFmtId="4" fontId="4086" fillId="0" borderId="2" xfId="0" applyNumberFormat="1" applyFont="1" applyBorder="1" applyAlignment="1">
      <alignment horizontal="center" vertical="center" wrapText="1"/>
    </xf>
    <xf numFmtId="164" fontId="4087" fillId="0" borderId="2" xfId="0" applyNumberFormat="1" applyFont="1" applyBorder="1" applyAlignment="1">
      <alignment horizontal="center" vertical="center" wrapText="1"/>
    </xf>
    <xf numFmtId="165" fontId="4088" fillId="0" borderId="2" xfId="0" applyNumberFormat="1" applyFont="1" applyBorder="1" applyAlignment="1">
      <alignment horizontal="center" vertical="center" wrapText="1"/>
    </xf>
    <xf numFmtId="164" fontId="4089" fillId="0" borderId="2" xfId="0" applyNumberFormat="1" applyFont="1" applyBorder="1" applyAlignment="1">
      <alignment horizontal="center" vertical="center" wrapText="1"/>
    </xf>
    <xf numFmtId="0" fontId="4092" fillId="0" borderId="2" xfId="0" applyFont="1" applyBorder="1" applyAlignment="1">
      <alignment horizontal="center" vertical="center" wrapText="1"/>
    </xf>
    <xf numFmtId="0" fontId="4092" fillId="0" borderId="2" xfId="0" applyFont="1" applyBorder="1" applyAlignment="1">
      <alignment horizontal="left" vertical="center" wrapText="1"/>
    </xf>
    <xf numFmtId="4" fontId="4093" fillId="0" borderId="2" xfId="0" applyNumberFormat="1" applyFont="1" applyBorder="1" applyAlignment="1">
      <alignment horizontal="center" vertical="center" wrapText="1"/>
    </xf>
    <xf numFmtId="164" fontId="4094" fillId="0" borderId="2" xfId="0" applyNumberFormat="1" applyFont="1" applyBorder="1" applyAlignment="1">
      <alignment horizontal="center" vertical="center" wrapText="1"/>
    </xf>
    <xf numFmtId="165" fontId="4095" fillId="0" borderId="2" xfId="0" applyNumberFormat="1" applyFont="1" applyBorder="1" applyAlignment="1">
      <alignment horizontal="center" vertical="center" wrapText="1"/>
    </xf>
    <xf numFmtId="164" fontId="4096" fillId="0" borderId="2" xfId="0" applyNumberFormat="1" applyFont="1" applyBorder="1" applyAlignment="1">
      <alignment horizontal="center" vertical="center" wrapText="1"/>
    </xf>
    <xf numFmtId="0" fontId="4099" fillId="0" borderId="2" xfId="0" applyFont="1" applyBorder="1" applyAlignment="1">
      <alignment horizontal="center" vertical="center" wrapText="1"/>
    </xf>
    <xf numFmtId="0" fontId="4099" fillId="0" borderId="2" xfId="0" applyFont="1" applyBorder="1" applyAlignment="1">
      <alignment horizontal="left" vertical="center" wrapText="1"/>
    </xf>
    <xf numFmtId="4" fontId="4100" fillId="0" borderId="2" xfId="0" applyNumberFormat="1" applyFont="1" applyBorder="1" applyAlignment="1">
      <alignment horizontal="center" vertical="center" wrapText="1"/>
    </xf>
    <xf numFmtId="164" fontId="4101" fillId="0" borderId="2" xfId="0" applyNumberFormat="1" applyFont="1" applyBorder="1" applyAlignment="1">
      <alignment horizontal="center" vertical="center" wrapText="1"/>
    </xf>
    <xf numFmtId="165" fontId="4102" fillId="0" borderId="2" xfId="0" applyNumberFormat="1" applyFont="1" applyBorder="1" applyAlignment="1">
      <alignment horizontal="center" vertical="center" wrapText="1"/>
    </xf>
    <xf numFmtId="164" fontId="4103" fillId="0" borderId="2" xfId="0" applyNumberFormat="1" applyFont="1" applyBorder="1" applyAlignment="1">
      <alignment horizontal="center" vertical="center" wrapText="1"/>
    </xf>
    <xf numFmtId="0" fontId="4106" fillId="0" borderId="2" xfId="0" applyFont="1" applyBorder="1" applyAlignment="1">
      <alignment horizontal="center" vertical="center" wrapText="1"/>
    </xf>
    <xf numFmtId="0" fontId="4106" fillId="0" borderId="2" xfId="0" applyFont="1" applyBorder="1" applyAlignment="1">
      <alignment horizontal="left" vertical="center" wrapText="1"/>
    </xf>
    <xf numFmtId="4" fontId="4107" fillId="0" borderId="2" xfId="0" applyNumberFormat="1" applyFont="1" applyBorder="1" applyAlignment="1">
      <alignment horizontal="center" vertical="center" wrapText="1"/>
    </xf>
    <xf numFmtId="164" fontId="4108" fillId="0" borderId="2" xfId="0" applyNumberFormat="1" applyFont="1" applyBorder="1" applyAlignment="1">
      <alignment horizontal="center" vertical="center" wrapText="1"/>
    </xf>
    <xf numFmtId="165" fontId="4109" fillId="0" borderId="2" xfId="0" applyNumberFormat="1" applyFont="1" applyBorder="1" applyAlignment="1">
      <alignment horizontal="center" vertical="center" wrapText="1"/>
    </xf>
    <xf numFmtId="164" fontId="4110" fillId="0" borderId="2" xfId="0" applyNumberFormat="1" applyFont="1" applyBorder="1" applyAlignment="1">
      <alignment horizontal="center" vertical="center" wrapText="1"/>
    </xf>
    <xf numFmtId="0" fontId="4113" fillId="0" borderId="2" xfId="0" applyFont="1" applyBorder="1" applyAlignment="1">
      <alignment horizontal="center" vertical="center" wrapText="1"/>
    </xf>
    <xf numFmtId="0" fontId="4113" fillId="0" borderId="2" xfId="0" applyFont="1" applyBorder="1" applyAlignment="1">
      <alignment horizontal="left" vertical="center" wrapText="1"/>
    </xf>
    <xf numFmtId="4" fontId="4114" fillId="0" borderId="2" xfId="0" applyNumberFormat="1" applyFont="1" applyBorder="1" applyAlignment="1">
      <alignment horizontal="center" vertical="center" wrapText="1"/>
    </xf>
    <xf numFmtId="164" fontId="4115" fillId="0" borderId="2" xfId="0" applyNumberFormat="1" applyFont="1" applyBorder="1" applyAlignment="1">
      <alignment horizontal="center" vertical="center" wrapText="1"/>
    </xf>
    <xf numFmtId="165" fontId="4116" fillId="0" borderId="2" xfId="0" applyNumberFormat="1" applyFont="1" applyBorder="1" applyAlignment="1">
      <alignment horizontal="center" vertical="center" wrapText="1"/>
    </xf>
    <xf numFmtId="164" fontId="4117" fillId="0" borderId="2" xfId="0" applyNumberFormat="1" applyFont="1" applyBorder="1" applyAlignment="1">
      <alignment horizontal="center" vertical="center" wrapText="1"/>
    </xf>
    <xf numFmtId="0" fontId="4120" fillId="0" borderId="2" xfId="0" applyFont="1" applyBorder="1" applyAlignment="1">
      <alignment horizontal="center" vertical="center" wrapText="1"/>
    </xf>
    <xf numFmtId="0" fontId="4120" fillId="0" borderId="2" xfId="0" applyFont="1" applyBorder="1" applyAlignment="1">
      <alignment horizontal="left" vertical="center" wrapText="1"/>
    </xf>
    <xf numFmtId="4" fontId="4121" fillId="0" borderId="2" xfId="0" applyNumberFormat="1" applyFont="1" applyBorder="1" applyAlignment="1">
      <alignment horizontal="center" vertical="center" wrapText="1"/>
    </xf>
    <xf numFmtId="164" fontId="4122" fillId="0" borderId="2" xfId="0" applyNumberFormat="1" applyFont="1" applyBorder="1" applyAlignment="1">
      <alignment horizontal="center" vertical="center" wrapText="1"/>
    </xf>
    <xf numFmtId="165" fontId="4123" fillId="0" borderId="2" xfId="0" applyNumberFormat="1" applyFont="1" applyBorder="1" applyAlignment="1">
      <alignment horizontal="center" vertical="center" wrapText="1"/>
    </xf>
    <xf numFmtId="164" fontId="4124" fillId="0" borderId="2" xfId="0" applyNumberFormat="1" applyFont="1" applyBorder="1" applyAlignment="1">
      <alignment horizontal="center" vertical="center" wrapText="1"/>
    </xf>
    <xf numFmtId="0" fontId="4127" fillId="0" borderId="2" xfId="0" applyFont="1" applyBorder="1" applyAlignment="1">
      <alignment horizontal="center" vertical="center" wrapText="1"/>
    </xf>
    <xf numFmtId="0" fontId="4127" fillId="0" borderId="2" xfId="0" applyFont="1" applyBorder="1" applyAlignment="1">
      <alignment horizontal="left" vertical="center" wrapText="1"/>
    </xf>
    <xf numFmtId="4" fontId="4128" fillId="0" borderId="2" xfId="0" applyNumberFormat="1" applyFont="1" applyBorder="1" applyAlignment="1">
      <alignment horizontal="center" vertical="center" wrapText="1"/>
    </xf>
    <xf numFmtId="164" fontId="4129" fillId="0" borderId="2" xfId="0" applyNumberFormat="1" applyFont="1" applyBorder="1" applyAlignment="1">
      <alignment horizontal="center" vertical="center" wrapText="1"/>
    </xf>
    <xf numFmtId="165" fontId="4130" fillId="0" borderId="2" xfId="0" applyNumberFormat="1" applyFont="1" applyBorder="1" applyAlignment="1">
      <alignment horizontal="center" vertical="center" wrapText="1"/>
    </xf>
    <xf numFmtId="164" fontId="4131" fillId="0" borderId="2" xfId="0" applyNumberFormat="1" applyFont="1" applyBorder="1" applyAlignment="1">
      <alignment horizontal="center" vertical="center" wrapText="1"/>
    </xf>
    <xf numFmtId="0" fontId="4134" fillId="0" borderId="2" xfId="0" applyFont="1" applyBorder="1" applyAlignment="1">
      <alignment horizontal="center" vertical="center" wrapText="1"/>
    </xf>
    <xf numFmtId="0" fontId="4134" fillId="0" borderId="2" xfId="0" applyFont="1" applyBorder="1" applyAlignment="1">
      <alignment horizontal="left" vertical="center" wrapText="1"/>
    </xf>
    <xf numFmtId="4" fontId="4135" fillId="0" borderId="2" xfId="0" applyNumberFormat="1" applyFont="1" applyBorder="1" applyAlignment="1">
      <alignment horizontal="center" vertical="center" wrapText="1"/>
    </xf>
    <xf numFmtId="164" fontId="4136" fillId="0" borderId="2" xfId="0" applyNumberFormat="1" applyFont="1" applyBorder="1" applyAlignment="1">
      <alignment horizontal="center" vertical="center" wrapText="1"/>
    </xf>
    <xf numFmtId="165" fontId="4137" fillId="0" borderId="2" xfId="0" applyNumberFormat="1" applyFont="1" applyBorder="1" applyAlignment="1">
      <alignment horizontal="center" vertical="center" wrapText="1"/>
    </xf>
    <xf numFmtId="164" fontId="4138" fillId="0" borderId="2" xfId="0" applyNumberFormat="1" applyFont="1" applyBorder="1" applyAlignment="1">
      <alignment horizontal="center" vertical="center" wrapText="1"/>
    </xf>
    <xf numFmtId="0" fontId="4141" fillId="3" borderId="2" xfId="0" applyNumberFormat="1" applyFont="1" applyFill="1" applyBorder="1" applyAlignment="1">
      <alignment horizontal="center" vertical="center" wrapText="1"/>
    </xf>
    <xf numFmtId="0" fontId="4141" fillId="3" borderId="2" xfId="0" applyNumberFormat="1" applyFont="1" applyFill="1" applyBorder="1" applyAlignment="1">
      <alignment horizontal="left" vertical="center" wrapText="1"/>
    </xf>
    <xf numFmtId="0" fontId="4142" fillId="0" borderId="2" xfId="0" applyFont="1" applyBorder="1" applyAlignment="1">
      <alignment horizontal="center" vertical="center" wrapText="1"/>
    </xf>
    <xf numFmtId="0" fontId="4142" fillId="0" borderId="2" xfId="0" applyFont="1" applyBorder="1" applyAlignment="1">
      <alignment horizontal="left" vertical="center" wrapText="1"/>
    </xf>
    <xf numFmtId="4" fontId="4143" fillId="0" borderId="2" xfId="0" applyNumberFormat="1" applyFont="1" applyBorder="1" applyAlignment="1">
      <alignment horizontal="center" vertical="center" wrapText="1"/>
    </xf>
    <xf numFmtId="164" fontId="4144" fillId="0" borderId="2" xfId="0" applyNumberFormat="1" applyFont="1" applyBorder="1" applyAlignment="1">
      <alignment horizontal="center" vertical="center" wrapText="1"/>
    </xf>
    <xf numFmtId="165" fontId="4145" fillId="0" borderId="2" xfId="0" applyNumberFormat="1" applyFont="1" applyBorder="1" applyAlignment="1">
      <alignment horizontal="center" vertical="center" wrapText="1"/>
    </xf>
    <xf numFmtId="164" fontId="4146" fillId="0" borderId="2" xfId="0" applyNumberFormat="1" applyFont="1" applyBorder="1" applyAlignment="1">
      <alignment horizontal="center" vertical="center" wrapText="1"/>
    </xf>
    <xf numFmtId="0" fontId="4149" fillId="0" borderId="2" xfId="0" applyFont="1" applyBorder="1" applyAlignment="1">
      <alignment horizontal="center" vertical="center" wrapText="1"/>
    </xf>
    <xf numFmtId="0" fontId="4149" fillId="0" borderId="2" xfId="0" applyFont="1" applyBorder="1" applyAlignment="1">
      <alignment horizontal="left" vertical="center" wrapText="1"/>
    </xf>
    <xf numFmtId="4" fontId="4150" fillId="0" borderId="2" xfId="0" applyNumberFormat="1" applyFont="1" applyBorder="1" applyAlignment="1">
      <alignment horizontal="center" vertical="center" wrapText="1"/>
    </xf>
    <xf numFmtId="164" fontId="4151" fillId="0" borderId="2" xfId="0" applyNumberFormat="1" applyFont="1" applyBorder="1" applyAlignment="1">
      <alignment horizontal="center" vertical="center" wrapText="1"/>
    </xf>
    <xf numFmtId="165" fontId="4152" fillId="0" borderId="2" xfId="0" applyNumberFormat="1" applyFont="1" applyBorder="1" applyAlignment="1">
      <alignment horizontal="center" vertical="center" wrapText="1"/>
    </xf>
    <xf numFmtId="164" fontId="4153" fillId="0" borderId="2" xfId="0" applyNumberFormat="1" applyFont="1" applyBorder="1" applyAlignment="1">
      <alignment horizontal="center" vertical="center" wrapText="1"/>
    </xf>
    <xf numFmtId="0" fontId="4156" fillId="0" borderId="2" xfId="0" applyFont="1" applyBorder="1" applyAlignment="1">
      <alignment horizontal="center" vertical="center" wrapText="1"/>
    </xf>
    <xf numFmtId="0" fontId="4156" fillId="0" borderId="2" xfId="0" applyFont="1" applyBorder="1" applyAlignment="1">
      <alignment horizontal="left" vertical="center" wrapText="1"/>
    </xf>
    <xf numFmtId="4" fontId="4157" fillId="0" borderId="2" xfId="0" applyNumberFormat="1" applyFont="1" applyBorder="1" applyAlignment="1">
      <alignment horizontal="center" vertical="center" wrapText="1"/>
    </xf>
    <xf numFmtId="164" fontId="4158" fillId="0" borderId="2" xfId="0" applyNumberFormat="1" applyFont="1" applyBorder="1" applyAlignment="1">
      <alignment horizontal="center" vertical="center" wrapText="1"/>
    </xf>
    <xf numFmtId="165" fontId="4159" fillId="0" borderId="2" xfId="0" applyNumberFormat="1" applyFont="1" applyBorder="1" applyAlignment="1">
      <alignment horizontal="center" vertical="center" wrapText="1"/>
    </xf>
    <xf numFmtId="164" fontId="4160" fillId="0" borderId="2" xfId="0" applyNumberFormat="1" applyFont="1" applyBorder="1" applyAlignment="1">
      <alignment horizontal="center" vertical="center" wrapText="1"/>
    </xf>
    <xf numFmtId="0" fontId="4163" fillId="0" borderId="2" xfId="0" applyFont="1" applyBorder="1" applyAlignment="1">
      <alignment horizontal="center" vertical="center" wrapText="1"/>
    </xf>
    <xf numFmtId="0" fontId="4163" fillId="0" borderId="2" xfId="0" applyFont="1" applyBorder="1" applyAlignment="1">
      <alignment horizontal="left" vertical="center" wrapText="1"/>
    </xf>
    <xf numFmtId="4" fontId="4164" fillId="0" borderId="2" xfId="0" applyNumberFormat="1" applyFont="1" applyBorder="1" applyAlignment="1">
      <alignment horizontal="center" vertical="center" wrapText="1"/>
    </xf>
    <xf numFmtId="164" fontId="4165" fillId="0" borderId="2" xfId="0" applyNumberFormat="1" applyFont="1" applyBorder="1" applyAlignment="1">
      <alignment horizontal="center" vertical="center" wrapText="1"/>
    </xf>
    <xf numFmtId="165" fontId="4166" fillId="0" borderId="2" xfId="0" applyNumberFormat="1" applyFont="1" applyBorder="1" applyAlignment="1">
      <alignment horizontal="center" vertical="center" wrapText="1"/>
    </xf>
    <xf numFmtId="164" fontId="4167" fillId="0" borderId="2" xfId="0" applyNumberFormat="1" applyFont="1" applyBorder="1" applyAlignment="1">
      <alignment horizontal="center" vertical="center" wrapText="1"/>
    </xf>
    <xf numFmtId="0" fontId="4170" fillId="0" borderId="2" xfId="0" applyFont="1" applyBorder="1" applyAlignment="1">
      <alignment horizontal="center" vertical="center" wrapText="1"/>
    </xf>
    <xf numFmtId="0" fontId="4170" fillId="0" borderId="2" xfId="0" applyFont="1" applyBorder="1" applyAlignment="1">
      <alignment horizontal="left" vertical="center" wrapText="1"/>
    </xf>
    <xf numFmtId="4" fontId="4171" fillId="0" borderId="2" xfId="0" applyNumberFormat="1" applyFont="1" applyBorder="1" applyAlignment="1">
      <alignment horizontal="center" vertical="center" wrapText="1"/>
    </xf>
    <xf numFmtId="164" fontId="4172" fillId="0" borderId="2" xfId="0" applyNumberFormat="1" applyFont="1" applyBorder="1" applyAlignment="1">
      <alignment horizontal="center" vertical="center" wrapText="1"/>
    </xf>
    <xf numFmtId="165" fontId="4173" fillId="0" borderId="2" xfId="0" applyNumberFormat="1" applyFont="1" applyBorder="1" applyAlignment="1">
      <alignment horizontal="center" vertical="center" wrapText="1"/>
    </xf>
    <xf numFmtId="164" fontId="4174" fillId="0" borderId="2" xfId="0" applyNumberFormat="1" applyFont="1" applyBorder="1" applyAlignment="1">
      <alignment horizontal="center" vertical="center" wrapText="1"/>
    </xf>
    <xf numFmtId="0" fontId="4177" fillId="0" borderId="2" xfId="0" applyFont="1" applyBorder="1" applyAlignment="1">
      <alignment horizontal="center" vertical="center" wrapText="1"/>
    </xf>
    <xf numFmtId="0" fontId="4177" fillId="0" borderId="2" xfId="0" applyFont="1" applyBorder="1" applyAlignment="1">
      <alignment horizontal="left" vertical="center" wrapText="1"/>
    </xf>
    <xf numFmtId="4" fontId="4178" fillId="0" borderId="2" xfId="0" applyNumberFormat="1" applyFont="1" applyBorder="1" applyAlignment="1">
      <alignment horizontal="center" vertical="center" wrapText="1"/>
    </xf>
    <xf numFmtId="164" fontId="4179" fillId="0" borderId="2" xfId="0" applyNumberFormat="1" applyFont="1" applyBorder="1" applyAlignment="1">
      <alignment horizontal="center" vertical="center" wrapText="1"/>
    </xf>
    <xf numFmtId="165" fontId="4180" fillId="0" borderId="2" xfId="0" applyNumberFormat="1" applyFont="1" applyBorder="1" applyAlignment="1">
      <alignment horizontal="center" vertical="center" wrapText="1"/>
    </xf>
    <xf numFmtId="164" fontId="4181" fillId="0" borderId="2" xfId="0" applyNumberFormat="1" applyFont="1" applyBorder="1" applyAlignment="1">
      <alignment horizontal="center" vertical="center" wrapText="1"/>
    </xf>
    <xf numFmtId="0" fontId="4184" fillId="0" borderId="2" xfId="0" applyFont="1" applyBorder="1" applyAlignment="1">
      <alignment horizontal="center" vertical="center" wrapText="1"/>
    </xf>
    <xf numFmtId="0" fontId="4184" fillId="0" borderId="2" xfId="0" applyFont="1" applyBorder="1" applyAlignment="1">
      <alignment horizontal="left" vertical="center" wrapText="1"/>
    </xf>
    <xf numFmtId="4" fontId="4185" fillId="0" borderId="2" xfId="0" applyNumberFormat="1" applyFont="1" applyBorder="1" applyAlignment="1">
      <alignment horizontal="center" vertical="center" wrapText="1"/>
    </xf>
    <xf numFmtId="164" fontId="4186" fillId="0" borderId="2" xfId="0" applyNumberFormat="1" applyFont="1" applyBorder="1" applyAlignment="1">
      <alignment horizontal="center" vertical="center" wrapText="1"/>
    </xf>
    <xf numFmtId="165" fontId="4187" fillId="0" borderId="2" xfId="0" applyNumberFormat="1" applyFont="1" applyBorder="1" applyAlignment="1">
      <alignment horizontal="center" vertical="center" wrapText="1"/>
    </xf>
    <xf numFmtId="164" fontId="4188" fillId="0" borderId="2" xfId="0" applyNumberFormat="1" applyFont="1" applyBorder="1" applyAlignment="1">
      <alignment horizontal="center" vertical="center" wrapText="1"/>
    </xf>
    <xf numFmtId="0" fontId="4191" fillId="0" borderId="2" xfId="0" applyFont="1" applyBorder="1" applyAlignment="1">
      <alignment horizontal="center" vertical="center" wrapText="1"/>
    </xf>
    <xf numFmtId="0" fontId="4191" fillId="0" borderId="2" xfId="0" applyFont="1" applyBorder="1" applyAlignment="1">
      <alignment horizontal="left" vertical="center" wrapText="1"/>
    </xf>
    <xf numFmtId="4" fontId="4192" fillId="0" borderId="2" xfId="0" applyNumberFormat="1" applyFont="1" applyBorder="1" applyAlignment="1">
      <alignment horizontal="center" vertical="center" wrapText="1"/>
    </xf>
    <xf numFmtId="164" fontId="4193" fillId="0" borderId="2" xfId="0" applyNumberFormat="1" applyFont="1" applyBorder="1" applyAlignment="1">
      <alignment horizontal="center" vertical="center" wrapText="1"/>
    </xf>
    <xf numFmtId="165" fontId="4194" fillId="0" borderId="2" xfId="0" applyNumberFormat="1" applyFont="1" applyBorder="1" applyAlignment="1">
      <alignment horizontal="center" vertical="center" wrapText="1"/>
    </xf>
    <xf numFmtId="164" fontId="4195" fillId="0" borderId="2" xfId="0" applyNumberFormat="1" applyFont="1" applyBorder="1" applyAlignment="1">
      <alignment horizontal="center" vertical="center" wrapText="1"/>
    </xf>
    <xf numFmtId="0" fontId="4198" fillId="0" borderId="2" xfId="0" applyFont="1" applyBorder="1" applyAlignment="1">
      <alignment horizontal="center" vertical="center" wrapText="1"/>
    </xf>
    <xf numFmtId="0" fontId="4198" fillId="0" borderId="2" xfId="0" applyFont="1" applyBorder="1" applyAlignment="1">
      <alignment horizontal="left" vertical="center" wrapText="1"/>
    </xf>
    <xf numFmtId="4" fontId="4199" fillId="0" borderId="2" xfId="0" applyNumberFormat="1" applyFont="1" applyBorder="1" applyAlignment="1">
      <alignment horizontal="center" vertical="center" wrapText="1"/>
    </xf>
    <xf numFmtId="164" fontId="4200" fillId="0" borderId="2" xfId="0" applyNumberFormat="1" applyFont="1" applyBorder="1" applyAlignment="1">
      <alignment horizontal="center" vertical="center" wrapText="1"/>
    </xf>
    <xf numFmtId="165" fontId="4201" fillId="0" borderId="2" xfId="0" applyNumberFormat="1" applyFont="1" applyBorder="1" applyAlignment="1">
      <alignment horizontal="center" vertical="center" wrapText="1"/>
    </xf>
    <xf numFmtId="164" fontId="4202" fillId="0" borderId="2" xfId="0" applyNumberFormat="1" applyFont="1" applyBorder="1" applyAlignment="1">
      <alignment horizontal="center" vertical="center" wrapText="1"/>
    </xf>
    <xf numFmtId="0" fontId="4205" fillId="0" borderId="2" xfId="0" applyFont="1" applyBorder="1" applyAlignment="1">
      <alignment horizontal="center" vertical="center" wrapText="1"/>
    </xf>
    <xf numFmtId="0" fontId="4205" fillId="0" borderId="2" xfId="0" applyFont="1" applyBorder="1" applyAlignment="1">
      <alignment horizontal="left" vertical="center" wrapText="1"/>
    </xf>
    <xf numFmtId="4" fontId="4206" fillId="0" borderId="2" xfId="0" applyNumberFormat="1" applyFont="1" applyBorder="1" applyAlignment="1">
      <alignment horizontal="center" vertical="center" wrapText="1"/>
    </xf>
    <xf numFmtId="164" fontId="4207" fillId="0" borderId="2" xfId="0" applyNumberFormat="1" applyFont="1" applyBorder="1" applyAlignment="1">
      <alignment horizontal="center" vertical="center" wrapText="1"/>
    </xf>
    <xf numFmtId="165" fontId="4208" fillId="0" borderId="2" xfId="0" applyNumberFormat="1" applyFont="1" applyBorder="1" applyAlignment="1">
      <alignment horizontal="center" vertical="center" wrapText="1"/>
    </xf>
    <xf numFmtId="164" fontId="4209" fillId="0" borderId="2" xfId="0" applyNumberFormat="1" applyFont="1" applyBorder="1" applyAlignment="1">
      <alignment horizontal="center" vertical="center" wrapText="1"/>
    </xf>
    <xf numFmtId="0" fontId="4212" fillId="0" borderId="2" xfId="0" applyFont="1" applyBorder="1" applyAlignment="1">
      <alignment horizontal="center" vertical="center" wrapText="1"/>
    </xf>
    <xf numFmtId="0" fontId="4212" fillId="0" borderId="2" xfId="0" applyFont="1" applyBorder="1" applyAlignment="1">
      <alignment horizontal="left" vertical="center" wrapText="1"/>
    </xf>
    <xf numFmtId="4" fontId="4213" fillId="0" borderId="2" xfId="0" applyNumberFormat="1" applyFont="1" applyBorder="1" applyAlignment="1">
      <alignment horizontal="center" vertical="center" wrapText="1"/>
    </xf>
    <xf numFmtId="164" fontId="4214" fillId="0" borderId="2" xfId="0" applyNumberFormat="1" applyFont="1" applyBorder="1" applyAlignment="1">
      <alignment horizontal="center" vertical="center" wrapText="1"/>
    </xf>
    <xf numFmtId="165" fontId="4215" fillId="0" borderId="2" xfId="0" applyNumberFormat="1" applyFont="1" applyBorder="1" applyAlignment="1">
      <alignment horizontal="center" vertical="center" wrapText="1"/>
    </xf>
    <xf numFmtId="164" fontId="4216" fillId="0" borderId="2" xfId="0" applyNumberFormat="1" applyFont="1" applyBorder="1" applyAlignment="1">
      <alignment horizontal="center" vertical="center" wrapText="1"/>
    </xf>
    <xf numFmtId="0" fontId="4219" fillId="3" borderId="2" xfId="0" applyNumberFormat="1" applyFont="1" applyFill="1" applyBorder="1" applyAlignment="1">
      <alignment horizontal="center" vertical="center" wrapText="1"/>
    </xf>
    <xf numFmtId="0" fontId="4219" fillId="3" borderId="2" xfId="0" applyNumberFormat="1" applyFont="1" applyFill="1" applyBorder="1" applyAlignment="1">
      <alignment horizontal="left" vertical="center" wrapText="1"/>
    </xf>
    <xf numFmtId="0" fontId="4220" fillId="0" borderId="2" xfId="0" applyFont="1" applyBorder="1" applyAlignment="1">
      <alignment horizontal="center" vertical="center" wrapText="1"/>
    </xf>
    <xf numFmtId="0" fontId="4220" fillId="0" borderId="2" xfId="0" applyFont="1" applyBorder="1" applyAlignment="1">
      <alignment horizontal="left" vertical="center" wrapText="1"/>
    </xf>
    <xf numFmtId="4" fontId="4221" fillId="0" borderId="2" xfId="0" applyNumberFormat="1" applyFont="1" applyBorder="1" applyAlignment="1">
      <alignment horizontal="center" vertical="center" wrapText="1"/>
    </xf>
    <xf numFmtId="164" fontId="4222" fillId="0" borderId="2" xfId="0" applyNumberFormat="1" applyFont="1" applyBorder="1" applyAlignment="1">
      <alignment horizontal="center" vertical="center" wrapText="1"/>
    </xf>
    <xf numFmtId="165" fontId="4223" fillId="0" borderId="2" xfId="0" applyNumberFormat="1" applyFont="1" applyBorder="1" applyAlignment="1">
      <alignment horizontal="center" vertical="center" wrapText="1"/>
    </xf>
    <xf numFmtId="164" fontId="4224" fillId="0" borderId="2" xfId="0" applyNumberFormat="1" applyFont="1" applyBorder="1" applyAlignment="1">
      <alignment horizontal="center" vertical="center" wrapText="1"/>
    </xf>
    <xf numFmtId="0" fontId="4227" fillId="0" borderId="2" xfId="0" applyFont="1" applyBorder="1" applyAlignment="1">
      <alignment horizontal="center" vertical="center" wrapText="1"/>
    </xf>
    <xf numFmtId="0" fontId="4227" fillId="0" borderId="2" xfId="0" applyFont="1" applyBorder="1" applyAlignment="1">
      <alignment horizontal="left" vertical="center" wrapText="1"/>
    </xf>
    <xf numFmtId="4" fontId="4228" fillId="0" borderId="2" xfId="0" applyNumberFormat="1" applyFont="1" applyBorder="1" applyAlignment="1">
      <alignment horizontal="center" vertical="center" wrapText="1"/>
    </xf>
    <xf numFmtId="164" fontId="4229" fillId="0" borderId="2" xfId="0" applyNumberFormat="1" applyFont="1" applyBorder="1" applyAlignment="1">
      <alignment horizontal="center" vertical="center" wrapText="1"/>
    </xf>
    <xf numFmtId="165" fontId="4230" fillId="0" borderId="2" xfId="0" applyNumberFormat="1" applyFont="1" applyBorder="1" applyAlignment="1">
      <alignment horizontal="center" vertical="center" wrapText="1"/>
    </xf>
    <xf numFmtId="164" fontId="4231" fillId="0" borderId="2" xfId="0" applyNumberFormat="1" applyFont="1" applyBorder="1" applyAlignment="1">
      <alignment horizontal="center" vertical="center" wrapText="1"/>
    </xf>
    <xf numFmtId="0" fontId="4234" fillId="0" borderId="2" xfId="0" applyFont="1" applyBorder="1" applyAlignment="1">
      <alignment horizontal="center" vertical="center" wrapText="1"/>
    </xf>
    <xf numFmtId="0" fontId="4234" fillId="0" borderId="2" xfId="0" applyFont="1" applyBorder="1" applyAlignment="1">
      <alignment horizontal="left" vertical="center" wrapText="1"/>
    </xf>
    <xf numFmtId="4" fontId="4235" fillId="0" borderId="2" xfId="0" applyNumberFormat="1" applyFont="1" applyBorder="1" applyAlignment="1">
      <alignment horizontal="center" vertical="center" wrapText="1"/>
    </xf>
    <xf numFmtId="164" fontId="4236" fillId="0" borderId="2" xfId="0" applyNumberFormat="1" applyFont="1" applyBorder="1" applyAlignment="1">
      <alignment horizontal="center" vertical="center" wrapText="1"/>
    </xf>
    <xf numFmtId="165" fontId="4237" fillId="0" borderId="2" xfId="0" applyNumberFormat="1" applyFont="1" applyBorder="1" applyAlignment="1">
      <alignment horizontal="center" vertical="center" wrapText="1"/>
    </xf>
    <xf numFmtId="164" fontId="4238" fillId="0" borderId="2" xfId="0" applyNumberFormat="1" applyFont="1" applyBorder="1" applyAlignment="1">
      <alignment horizontal="center" vertical="center" wrapText="1"/>
    </xf>
    <xf numFmtId="0" fontId="4241" fillId="0" borderId="2" xfId="0" applyFont="1" applyBorder="1" applyAlignment="1">
      <alignment horizontal="center" vertical="center" wrapText="1"/>
    </xf>
    <xf numFmtId="0" fontId="4241" fillId="0" borderId="2" xfId="0" applyFont="1" applyBorder="1" applyAlignment="1">
      <alignment horizontal="left" vertical="center" wrapText="1"/>
    </xf>
    <xf numFmtId="4" fontId="4242" fillId="0" borderId="2" xfId="0" applyNumberFormat="1" applyFont="1" applyBorder="1" applyAlignment="1">
      <alignment horizontal="center" vertical="center" wrapText="1"/>
    </xf>
    <xf numFmtId="164" fontId="4243" fillId="0" borderId="2" xfId="0" applyNumberFormat="1" applyFont="1" applyBorder="1" applyAlignment="1">
      <alignment horizontal="center" vertical="center" wrapText="1"/>
    </xf>
    <xf numFmtId="165" fontId="4244" fillId="0" borderId="2" xfId="0" applyNumberFormat="1" applyFont="1" applyBorder="1" applyAlignment="1">
      <alignment horizontal="center" vertical="center" wrapText="1"/>
    </xf>
    <xf numFmtId="164" fontId="4245" fillId="0" borderId="2" xfId="0" applyNumberFormat="1" applyFont="1" applyBorder="1" applyAlignment="1">
      <alignment horizontal="center" vertical="center" wrapText="1"/>
    </xf>
    <xf numFmtId="0" fontId="4248" fillId="3" borderId="2" xfId="0" applyNumberFormat="1" applyFont="1" applyFill="1" applyBorder="1" applyAlignment="1">
      <alignment horizontal="center" vertical="center" wrapText="1"/>
    </xf>
    <xf numFmtId="0" fontId="4248" fillId="3" borderId="2" xfId="0" applyNumberFormat="1" applyFont="1" applyFill="1" applyBorder="1" applyAlignment="1">
      <alignment horizontal="left" vertical="center" wrapText="1"/>
    </xf>
    <xf numFmtId="0" fontId="4249" fillId="0" borderId="2" xfId="0" applyFont="1" applyBorder="1" applyAlignment="1">
      <alignment horizontal="center" vertical="center" wrapText="1"/>
    </xf>
    <xf numFmtId="0" fontId="4249" fillId="0" borderId="2" xfId="0" applyFont="1" applyBorder="1" applyAlignment="1">
      <alignment horizontal="left" vertical="center" wrapText="1"/>
    </xf>
    <xf numFmtId="4" fontId="4250" fillId="0" borderId="2" xfId="0" applyNumberFormat="1" applyFont="1" applyBorder="1" applyAlignment="1">
      <alignment horizontal="center" vertical="center" wrapText="1"/>
    </xf>
    <xf numFmtId="164" fontId="4251" fillId="0" borderId="2" xfId="0" applyNumberFormat="1" applyFont="1" applyBorder="1" applyAlignment="1">
      <alignment horizontal="center" vertical="center" wrapText="1"/>
    </xf>
    <xf numFmtId="165" fontId="4252" fillId="0" borderId="2" xfId="0" applyNumberFormat="1" applyFont="1" applyBorder="1" applyAlignment="1">
      <alignment horizontal="center" vertical="center" wrapText="1"/>
    </xf>
    <xf numFmtId="164" fontId="4253" fillId="0" borderId="2" xfId="0" applyNumberFormat="1" applyFont="1" applyBorder="1" applyAlignment="1">
      <alignment horizontal="center" vertical="center" wrapText="1"/>
    </xf>
    <xf numFmtId="0" fontId="4256" fillId="0" borderId="2" xfId="0" applyFont="1" applyBorder="1" applyAlignment="1">
      <alignment horizontal="center" vertical="center" wrapText="1"/>
    </xf>
    <xf numFmtId="0" fontId="4256" fillId="0" borderId="2" xfId="0" applyFont="1" applyBorder="1" applyAlignment="1">
      <alignment horizontal="left" vertical="center" wrapText="1"/>
    </xf>
    <xf numFmtId="4" fontId="4257" fillId="0" borderId="2" xfId="0" applyNumberFormat="1" applyFont="1" applyBorder="1" applyAlignment="1">
      <alignment horizontal="center" vertical="center" wrapText="1"/>
    </xf>
    <xf numFmtId="164" fontId="4258" fillId="0" borderId="2" xfId="0" applyNumberFormat="1" applyFont="1" applyBorder="1" applyAlignment="1">
      <alignment horizontal="center" vertical="center" wrapText="1"/>
    </xf>
    <xf numFmtId="165" fontId="4259" fillId="0" borderId="2" xfId="0" applyNumberFormat="1" applyFont="1" applyBorder="1" applyAlignment="1">
      <alignment horizontal="center" vertical="center" wrapText="1"/>
    </xf>
    <xf numFmtId="164" fontId="4260" fillId="0" borderId="2" xfId="0" applyNumberFormat="1" applyFont="1" applyBorder="1" applyAlignment="1">
      <alignment horizontal="center" vertical="center" wrapText="1"/>
    </xf>
    <xf numFmtId="0" fontId="4263" fillId="0" borderId="2" xfId="0" applyFont="1" applyBorder="1" applyAlignment="1">
      <alignment horizontal="center" vertical="center" wrapText="1"/>
    </xf>
    <xf numFmtId="0" fontId="4263" fillId="0" borderId="2" xfId="0" applyFont="1" applyBorder="1" applyAlignment="1">
      <alignment horizontal="left" vertical="center" wrapText="1"/>
    </xf>
    <xf numFmtId="4" fontId="4264" fillId="0" borderId="2" xfId="0" applyNumberFormat="1" applyFont="1" applyBorder="1" applyAlignment="1">
      <alignment horizontal="center" vertical="center" wrapText="1"/>
    </xf>
    <xf numFmtId="164" fontId="4265" fillId="0" borderId="2" xfId="0" applyNumberFormat="1" applyFont="1" applyBorder="1" applyAlignment="1">
      <alignment horizontal="center" vertical="center" wrapText="1"/>
    </xf>
    <xf numFmtId="165" fontId="4266" fillId="0" borderId="2" xfId="0" applyNumberFormat="1" applyFont="1" applyBorder="1" applyAlignment="1">
      <alignment horizontal="center" vertical="center" wrapText="1"/>
    </xf>
    <xf numFmtId="164" fontId="4267" fillId="0" borderId="2" xfId="0" applyNumberFormat="1" applyFont="1" applyBorder="1" applyAlignment="1">
      <alignment horizontal="center" vertical="center" wrapText="1"/>
    </xf>
    <xf numFmtId="0" fontId="4270" fillId="0" borderId="2" xfId="0" applyFont="1" applyBorder="1" applyAlignment="1">
      <alignment horizontal="center" vertical="center" wrapText="1"/>
    </xf>
    <xf numFmtId="0" fontId="4270" fillId="0" borderId="2" xfId="0" applyFont="1" applyBorder="1" applyAlignment="1">
      <alignment horizontal="left" vertical="center" wrapText="1"/>
    </xf>
    <xf numFmtId="4" fontId="4271" fillId="0" borderId="2" xfId="0" applyNumberFormat="1" applyFont="1" applyBorder="1" applyAlignment="1">
      <alignment horizontal="center" vertical="center" wrapText="1"/>
    </xf>
    <xf numFmtId="164" fontId="4272" fillId="0" borderId="2" xfId="0" applyNumberFormat="1" applyFont="1" applyBorder="1" applyAlignment="1">
      <alignment horizontal="center" vertical="center" wrapText="1"/>
    </xf>
    <xf numFmtId="165" fontId="4273" fillId="0" borderId="2" xfId="0" applyNumberFormat="1" applyFont="1" applyBorder="1" applyAlignment="1">
      <alignment horizontal="center" vertical="center" wrapText="1"/>
    </xf>
    <xf numFmtId="164" fontId="4274" fillId="0" borderId="2" xfId="0" applyNumberFormat="1" applyFont="1" applyBorder="1" applyAlignment="1">
      <alignment horizontal="center" vertical="center" wrapText="1"/>
    </xf>
    <xf numFmtId="0" fontId="4277" fillId="0" borderId="2" xfId="0" applyFont="1" applyBorder="1" applyAlignment="1">
      <alignment horizontal="center" vertical="center" wrapText="1"/>
    </xf>
    <xf numFmtId="0" fontId="4277" fillId="0" borderId="2" xfId="0" applyFont="1" applyBorder="1" applyAlignment="1">
      <alignment horizontal="left" vertical="center" wrapText="1"/>
    </xf>
    <xf numFmtId="4" fontId="4278" fillId="0" borderId="2" xfId="0" applyNumberFormat="1" applyFont="1" applyBorder="1" applyAlignment="1">
      <alignment horizontal="center" vertical="center" wrapText="1"/>
    </xf>
    <xf numFmtId="164" fontId="4279" fillId="0" borderId="2" xfId="0" applyNumberFormat="1" applyFont="1" applyBorder="1" applyAlignment="1">
      <alignment horizontal="center" vertical="center" wrapText="1"/>
    </xf>
    <xf numFmtId="165" fontId="4280" fillId="0" borderId="2" xfId="0" applyNumberFormat="1" applyFont="1" applyBorder="1" applyAlignment="1">
      <alignment horizontal="center" vertical="center" wrapText="1"/>
    </xf>
    <xf numFmtId="164" fontId="4281" fillId="0" borderId="2" xfId="0" applyNumberFormat="1" applyFont="1" applyBorder="1" applyAlignment="1">
      <alignment horizontal="center" vertical="center" wrapText="1"/>
    </xf>
    <xf numFmtId="0" fontId="4284" fillId="0" borderId="2" xfId="0" applyFont="1" applyBorder="1" applyAlignment="1">
      <alignment horizontal="center" vertical="center" wrapText="1"/>
    </xf>
    <xf numFmtId="0" fontId="4284" fillId="0" borderId="2" xfId="0" applyFont="1" applyBorder="1" applyAlignment="1">
      <alignment horizontal="left" vertical="center" wrapText="1"/>
    </xf>
    <xf numFmtId="4" fontId="4285" fillId="0" borderId="2" xfId="0" applyNumberFormat="1" applyFont="1" applyBorder="1" applyAlignment="1">
      <alignment horizontal="center" vertical="center" wrapText="1"/>
    </xf>
    <xf numFmtId="164" fontId="4286" fillId="0" borderId="2" xfId="0" applyNumberFormat="1" applyFont="1" applyBorder="1" applyAlignment="1">
      <alignment horizontal="center" vertical="center" wrapText="1"/>
    </xf>
    <xf numFmtId="165" fontId="4287" fillId="0" borderId="2" xfId="0" applyNumberFormat="1" applyFont="1" applyBorder="1" applyAlignment="1">
      <alignment horizontal="center" vertical="center" wrapText="1"/>
    </xf>
    <xf numFmtId="164" fontId="4288" fillId="0" borderId="2" xfId="0" applyNumberFormat="1" applyFont="1" applyBorder="1" applyAlignment="1">
      <alignment horizontal="center" vertical="center" wrapText="1"/>
    </xf>
    <xf numFmtId="0" fontId="4291" fillId="0" borderId="2" xfId="0" applyFont="1" applyBorder="1" applyAlignment="1">
      <alignment horizontal="center" vertical="center" wrapText="1"/>
    </xf>
    <xf numFmtId="0" fontId="4291" fillId="0" borderId="2" xfId="0" applyFont="1" applyBorder="1" applyAlignment="1">
      <alignment horizontal="left" vertical="center" wrapText="1"/>
    </xf>
    <xf numFmtId="4" fontId="4292" fillId="0" borderId="2" xfId="0" applyNumberFormat="1" applyFont="1" applyBorder="1" applyAlignment="1">
      <alignment horizontal="center" vertical="center" wrapText="1"/>
    </xf>
    <xf numFmtId="164" fontId="4293" fillId="0" borderId="2" xfId="0" applyNumberFormat="1" applyFont="1" applyBorder="1" applyAlignment="1">
      <alignment horizontal="center" vertical="center" wrapText="1"/>
    </xf>
    <xf numFmtId="165" fontId="4294" fillId="0" borderId="2" xfId="0" applyNumberFormat="1" applyFont="1" applyBorder="1" applyAlignment="1">
      <alignment horizontal="center" vertical="center" wrapText="1"/>
    </xf>
    <xf numFmtId="164" fontId="4295" fillId="0" borderId="2" xfId="0" applyNumberFormat="1" applyFont="1" applyBorder="1" applyAlignment="1">
      <alignment horizontal="center" vertical="center" wrapText="1"/>
    </xf>
    <xf numFmtId="0" fontId="4298" fillId="3" borderId="2" xfId="0" applyNumberFormat="1" applyFont="1" applyFill="1" applyBorder="1" applyAlignment="1">
      <alignment horizontal="center" vertical="center" wrapText="1"/>
    </xf>
    <xf numFmtId="0" fontId="4298" fillId="3" borderId="2" xfId="0" applyNumberFormat="1" applyFont="1" applyFill="1" applyBorder="1" applyAlignment="1">
      <alignment horizontal="left" vertical="center" wrapText="1"/>
    </xf>
    <xf numFmtId="0" fontId="4299" fillId="0" borderId="2" xfId="0" applyFont="1" applyBorder="1" applyAlignment="1">
      <alignment horizontal="center" vertical="center" wrapText="1"/>
    </xf>
    <xf numFmtId="0" fontId="4299" fillId="0" borderId="2" xfId="0" applyFont="1" applyBorder="1" applyAlignment="1">
      <alignment horizontal="left" vertical="center" wrapText="1"/>
    </xf>
    <xf numFmtId="4" fontId="4300" fillId="0" borderId="2" xfId="0" applyNumberFormat="1" applyFont="1" applyBorder="1" applyAlignment="1">
      <alignment horizontal="center" vertical="center" wrapText="1"/>
    </xf>
    <xf numFmtId="164" fontId="4301" fillId="0" borderId="2" xfId="0" applyNumberFormat="1" applyFont="1" applyBorder="1" applyAlignment="1">
      <alignment horizontal="center" vertical="center" wrapText="1"/>
    </xf>
    <xf numFmtId="165" fontId="4302" fillId="0" borderId="2" xfId="0" applyNumberFormat="1" applyFont="1" applyBorder="1" applyAlignment="1">
      <alignment horizontal="center" vertical="center" wrapText="1"/>
    </xf>
    <xf numFmtId="164" fontId="4303" fillId="0" borderId="2" xfId="0" applyNumberFormat="1" applyFont="1" applyBorder="1" applyAlignment="1">
      <alignment horizontal="center" vertical="center" wrapText="1"/>
    </xf>
    <xf numFmtId="0" fontId="4306" fillId="0" borderId="2" xfId="0" applyFont="1" applyBorder="1" applyAlignment="1">
      <alignment horizontal="center" vertical="center" wrapText="1"/>
    </xf>
    <xf numFmtId="0" fontId="4306" fillId="0" borderId="2" xfId="0" applyFont="1" applyBorder="1" applyAlignment="1">
      <alignment horizontal="left" vertical="center" wrapText="1"/>
    </xf>
    <xf numFmtId="4" fontId="4307" fillId="0" borderId="2" xfId="0" applyNumberFormat="1" applyFont="1" applyBorder="1" applyAlignment="1">
      <alignment horizontal="center" vertical="center" wrapText="1"/>
    </xf>
    <xf numFmtId="164" fontId="4308" fillId="0" borderId="2" xfId="0" applyNumberFormat="1" applyFont="1" applyBorder="1" applyAlignment="1">
      <alignment horizontal="center" vertical="center" wrapText="1"/>
    </xf>
    <xf numFmtId="165" fontId="4309" fillId="0" borderId="2" xfId="0" applyNumberFormat="1" applyFont="1" applyBorder="1" applyAlignment="1">
      <alignment horizontal="center" vertical="center" wrapText="1"/>
    </xf>
    <xf numFmtId="164" fontId="4310" fillId="0" borderId="2" xfId="0" applyNumberFormat="1" applyFont="1" applyBorder="1" applyAlignment="1">
      <alignment horizontal="center" vertical="center" wrapText="1"/>
    </xf>
    <xf numFmtId="0" fontId="4313" fillId="0" borderId="2" xfId="0" applyFont="1" applyBorder="1" applyAlignment="1">
      <alignment horizontal="center" vertical="center" wrapText="1"/>
    </xf>
    <xf numFmtId="0" fontId="4313" fillId="0" borderId="2" xfId="0" applyFont="1" applyBorder="1" applyAlignment="1">
      <alignment horizontal="left" vertical="center" wrapText="1"/>
    </xf>
    <xf numFmtId="4" fontId="4314" fillId="0" borderId="2" xfId="0" applyNumberFormat="1" applyFont="1" applyBorder="1" applyAlignment="1">
      <alignment horizontal="center" vertical="center" wrapText="1"/>
    </xf>
    <xf numFmtId="164" fontId="4315" fillId="0" borderId="2" xfId="0" applyNumberFormat="1" applyFont="1" applyBorder="1" applyAlignment="1">
      <alignment horizontal="center" vertical="center" wrapText="1"/>
    </xf>
    <xf numFmtId="165" fontId="4316" fillId="0" borderId="2" xfId="0" applyNumberFormat="1" applyFont="1" applyBorder="1" applyAlignment="1">
      <alignment horizontal="center" vertical="center" wrapText="1"/>
    </xf>
    <xf numFmtId="164" fontId="4317" fillId="0" borderId="2" xfId="0" applyNumberFormat="1" applyFont="1" applyBorder="1" applyAlignment="1">
      <alignment horizontal="center" vertical="center" wrapText="1"/>
    </xf>
    <xf numFmtId="0" fontId="4320" fillId="0" borderId="2" xfId="0" applyFont="1" applyBorder="1" applyAlignment="1">
      <alignment horizontal="center" vertical="center" wrapText="1"/>
    </xf>
    <xf numFmtId="0" fontId="4320" fillId="0" borderId="2" xfId="0" applyFont="1" applyBorder="1" applyAlignment="1">
      <alignment horizontal="left" vertical="center" wrapText="1"/>
    </xf>
    <xf numFmtId="4" fontId="4321" fillId="0" borderId="2" xfId="0" applyNumberFormat="1" applyFont="1" applyBorder="1" applyAlignment="1">
      <alignment horizontal="center" vertical="center" wrapText="1"/>
    </xf>
    <xf numFmtId="164" fontId="4322" fillId="0" borderId="2" xfId="0" applyNumberFormat="1" applyFont="1" applyBorder="1" applyAlignment="1">
      <alignment horizontal="center" vertical="center" wrapText="1"/>
    </xf>
    <xf numFmtId="165" fontId="4323" fillId="0" borderId="2" xfId="0" applyNumberFormat="1" applyFont="1" applyBorder="1" applyAlignment="1">
      <alignment horizontal="center" vertical="center" wrapText="1"/>
    </xf>
    <xf numFmtId="164" fontId="4324" fillId="0" borderId="2" xfId="0" applyNumberFormat="1" applyFont="1" applyBorder="1" applyAlignment="1">
      <alignment horizontal="center" vertical="center" wrapText="1"/>
    </xf>
    <xf numFmtId="0" fontId="4327" fillId="0" borderId="2" xfId="0" applyFont="1" applyBorder="1" applyAlignment="1">
      <alignment horizontal="center" vertical="center" wrapText="1"/>
    </xf>
    <xf numFmtId="0" fontId="4327" fillId="0" borderId="2" xfId="0" applyFont="1" applyBorder="1" applyAlignment="1">
      <alignment horizontal="left" vertical="center" wrapText="1"/>
    </xf>
    <xf numFmtId="4" fontId="4328" fillId="0" borderId="2" xfId="0" applyNumberFormat="1" applyFont="1" applyBorder="1" applyAlignment="1">
      <alignment horizontal="center" vertical="center" wrapText="1"/>
    </xf>
    <xf numFmtId="164" fontId="4329" fillId="0" borderId="2" xfId="0" applyNumberFormat="1" applyFont="1" applyBorder="1" applyAlignment="1">
      <alignment horizontal="center" vertical="center" wrapText="1"/>
    </xf>
    <xf numFmtId="165" fontId="4330" fillId="0" borderId="2" xfId="0" applyNumberFormat="1" applyFont="1" applyBorder="1" applyAlignment="1">
      <alignment horizontal="center" vertical="center" wrapText="1"/>
    </xf>
    <xf numFmtId="164" fontId="4331" fillId="0" borderId="2" xfId="0" applyNumberFormat="1" applyFont="1" applyBorder="1" applyAlignment="1">
      <alignment horizontal="center" vertical="center" wrapText="1"/>
    </xf>
    <xf numFmtId="0" fontId="4334" fillId="0" borderId="2" xfId="0" applyFont="1" applyBorder="1" applyAlignment="1">
      <alignment horizontal="center" vertical="center" wrapText="1"/>
    </xf>
    <xf numFmtId="0" fontId="4334" fillId="0" borderId="2" xfId="0" applyFont="1" applyBorder="1" applyAlignment="1">
      <alignment horizontal="left" vertical="center" wrapText="1"/>
    </xf>
    <xf numFmtId="4" fontId="4335" fillId="0" borderId="2" xfId="0" applyNumberFormat="1" applyFont="1" applyBorder="1" applyAlignment="1">
      <alignment horizontal="center" vertical="center" wrapText="1"/>
    </xf>
    <xf numFmtId="164" fontId="4336" fillId="0" borderId="2" xfId="0" applyNumberFormat="1" applyFont="1" applyBorder="1" applyAlignment="1">
      <alignment horizontal="center" vertical="center" wrapText="1"/>
    </xf>
    <xf numFmtId="165" fontId="4337" fillId="0" borderId="2" xfId="0" applyNumberFormat="1" applyFont="1" applyBorder="1" applyAlignment="1">
      <alignment horizontal="center" vertical="center" wrapText="1"/>
    </xf>
    <xf numFmtId="164" fontId="4338" fillId="0" borderId="2" xfId="0" applyNumberFormat="1" applyFont="1" applyBorder="1" applyAlignment="1">
      <alignment horizontal="center" vertical="center" wrapText="1"/>
    </xf>
    <xf numFmtId="0" fontId="4341" fillId="0" borderId="2" xfId="0" applyFont="1" applyBorder="1" applyAlignment="1">
      <alignment horizontal="center" vertical="center" wrapText="1"/>
    </xf>
    <xf numFmtId="0" fontId="4341" fillId="0" borderId="2" xfId="0" applyFont="1" applyBorder="1" applyAlignment="1">
      <alignment horizontal="left" vertical="center" wrapText="1"/>
    </xf>
    <xf numFmtId="4" fontId="4342" fillId="0" borderId="2" xfId="0" applyNumberFormat="1" applyFont="1" applyBorder="1" applyAlignment="1">
      <alignment horizontal="center" vertical="center" wrapText="1"/>
    </xf>
    <xf numFmtId="164" fontId="4343" fillId="0" borderId="2" xfId="0" applyNumberFormat="1" applyFont="1" applyBorder="1" applyAlignment="1">
      <alignment horizontal="center" vertical="center" wrapText="1"/>
    </xf>
    <xf numFmtId="165" fontId="4344" fillId="0" borderId="2" xfId="0" applyNumberFormat="1" applyFont="1" applyBorder="1" applyAlignment="1">
      <alignment horizontal="center" vertical="center" wrapText="1"/>
    </xf>
    <xf numFmtId="164" fontId="4345" fillId="0" borderId="2" xfId="0" applyNumberFormat="1" applyFont="1" applyBorder="1" applyAlignment="1">
      <alignment horizontal="center" vertical="center" wrapText="1"/>
    </xf>
    <xf numFmtId="0" fontId="4348" fillId="0" borderId="2" xfId="0" applyFont="1" applyBorder="1" applyAlignment="1">
      <alignment horizontal="center" vertical="center" wrapText="1"/>
    </xf>
    <xf numFmtId="0" fontId="4348" fillId="0" borderId="2" xfId="0" applyFont="1" applyBorder="1" applyAlignment="1">
      <alignment horizontal="left" vertical="center" wrapText="1"/>
    </xf>
    <xf numFmtId="4" fontId="4349" fillId="0" borderId="2" xfId="0" applyNumberFormat="1" applyFont="1" applyBorder="1" applyAlignment="1">
      <alignment horizontal="center" vertical="center" wrapText="1"/>
    </xf>
    <xf numFmtId="164" fontId="4350" fillId="0" borderId="2" xfId="0" applyNumberFormat="1" applyFont="1" applyBorder="1" applyAlignment="1">
      <alignment horizontal="center" vertical="center" wrapText="1"/>
    </xf>
    <xf numFmtId="165" fontId="4351" fillId="0" borderId="2" xfId="0" applyNumberFormat="1" applyFont="1" applyBorder="1" applyAlignment="1">
      <alignment horizontal="center" vertical="center" wrapText="1"/>
    </xf>
    <xf numFmtId="164" fontId="4352" fillId="0" borderId="2" xfId="0" applyNumberFormat="1" applyFont="1" applyBorder="1" applyAlignment="1">
      <alignment horizontal="center" vertical="center" wrapText="1"/>
    </xf>
    <xf numFmtId="0" fontId="4355" fillId="3" borderId="2" xfId="0" applyNumberFormat="1" applyFont="1" applyFill="1" applyBorder="1" applyAlignment="1">
      <alignment horizontal="center" vertical="center" wrapText="1"/>
    </xf>
    <xf numFmtId="0" fontId="4355" fillId="3" borderId="2" xfId="0" applyNumberFormat="1" applyFont="1" applyFill="1" applyBorder="1" applyAlignment="1">
      <alignment horizontal="left" vertical="center" wrapText="1"/>
    </xf>
    <xf numFmtId="0" fontId="4356" fillId="0" borderId="2" xfId="0" applyFont="1" applyBorder="1" applyAlignment="1">
      <alignment horizontal="center" vertical="center" wrapText="1"/>
    </xf>
    <xf numFmtId="0" fontId="4356" fillId="0" borderId="2" xfId="0" applyFont="1" applyBorder="1" applyAlignment="1">
      <alignment horizontal="left" vertical="center" wrapText="1"/>
    </xf>
    <xf numFmtId="4" fontId="4357" fillId="0" borderId="2" xfId="0" applyNumberFormat="1" applyFont="1" applyBorder="1" applyAlignment="1">
      <alignment horizontal="center" vertical="center" wrapText="1"/>
    </xf>
    <xf numFmtId="164" fontId="4358" fillId="0" borderId="2" xfId="0" applyNumberFormat="1" applyFont="1" applyBorder="1" applyAlignment="1">
      <alignment horizontal="center" vertical="center" wrapText="1"/>
    </xf>
    <xf numFmtId="165" fontId="4359" fillId="0" borderId="2" xfId="0" applyNumberFormat="1" applyFont="1" applyBorder="1" applyAlignment="1">
      <alignment horizontal="center" vertical="center" wrapText="1"/>
    </xf>
    <xf numFmtId="164" fontId="4360" fillId="0" borderId="2" xfId="0" applyNumberFormat="1" applyFont="1" applyBorder="1" applyAlignment="1">
      <alignment horizontal="center" vertical="center" wrapText="1"/>
    </xf>
    <xf numFmtId="0" fontId="4363" fillId="0" borderId="2" xfId="0" applyFont="1" applyBorder="1" applyAlignment="1">
      <alignment horizontal="center" vertical="center" wrapText="1"/>
    </xf>
    <xf numFmtId="0" fontId="4363" fillId="0" borderId="2" xfId="0" applyFont="1" applyBorder="1" applyAlignment="1">
      <alignment horizontal="left" vertical="center" wrapText="1"/>
    </xf>
    <xf numFmtId="4" fontId="4364" fillId="0" borderId="2" xfId="0" applyNumberFormat="1" applyFont="1" applyBorder="1" applyAlignment="1">
      <alignment horizontal="center" vertical="center" wrapText="1"/>
    </xf>
    <xf numFmtId="164" fontId="4365" fillId="0" borderId="2" xfId="0" applyNumberFormat="1" applyFont="1" applyBorder="1" applyAlignment="1">
      <alignment horizontal="center" vertical="center" wrapText="1"/>
    </xf>
    <xf numFmtId="165" fontId="4366" fillId="0" borderId="2" xfId="0" applyNumberFormat="1" applyFont="1" applyBorder="1" applyAlignment="1">
      <alignment horizontal="center" vertical="center" wrapText="1"/>
    </xf>
    <xf numFmtId="164" fontId="4367" fillId="0" borderId="2" xfId="0" applyNumberFormat="1" applyFont="1" applyBorder="1" applyAlignment="1">
      <alignment horizontal="center" vertical="center" wrapText="1"/>
    </xf>
    <xf numFmtId="0" fontId="4370" fillId="0" borderId="2" xfId="0" applyFont="1" applyBorder="1" applyAlignment="1">
      <alignment horizontal="center" vertical="center" wrapText="1"/>
    </xf>
    <xf numFmtId="0" fontId="4370" fillId="0" borderId="2" xfId="0" applyFont="1" applyBorder="1" applyAlignment="1">
      <alignment horizontal="left" vertical="center" wrapText="1"/>
    </xf>
    <xf numFmtId="4" fontId="4371" fillId="0" borderId="2" xfId="0" applyNumberFormat="1" applyFont="1" applyBorder="1" applyAlignment="1">
      <alignment horizontal="center" vertical="center" wrapText="1"/>
    </xf>
    <xf numFmtId="164" fontId="4372" fillId="0" borderId="2" xfId="0" applyNumberFormat="1" applyFont="1" applyBorder="1" applyAlignment="1">
      <alignment horizontal="center" vertical="center" wrapText="1"/>
    </xf>
    <xf numFmtId="165" fontId="4373" fillId="0" borderId="2" xfId="0" applyNumberFormat="1" applyFont="1" applyBorder="1" applyAlignment="1">
      <alignment horizontal="center" vertical="center" wrapText="1"/>
    </xf>
    <xf numFmtId="164" fontId="4374" fillId="0" borderId="2" xfId="0" applyNumberFormat="1" applyFont="1" applyBorder="1" applyAlignment="1">
      <alignment horizontal="center" vertical="center" wrapText="1"/>
    </xf>
    <xf numFmtId="0" fontId="4377" fillId="0" borderId="2" xfId="0" applyFont="1" applyBorder="1" applyAlignment="1">
      <alignment horizontal="center" vertical="center" wrapText="1"/>
    </xf>
    <xf numFmtId="0" fontId="4377" fillId="0" borderId="2" xfId="0" applyFont="1" applyBorder="1" applyAlignment="1">
      <alignment horizontal="left" vertical="center" wrapText="1"/>
    </xf>
    <xf numFmtId="4" fontId="4378" fillId="0" borderId="2" xfId="0" applyNumberFormat="1" applyFont="1" applyBorder="1" applyAlignment="1">
      <alignment horizontal="center" vertical="center" wrapText="1"/>
    </xf>
    <xf numFmtId="164" fontId="4379" fillId="0" borderId="2" xfId="0" applyNumberFormat="1" applyFont="1" applyBorder="1" applyAlignment="1">
      <alignment horizontal="center" vertical="center" wrapText="1"/>
    </xf>
    <xf numFmtId="165" fontId="4380" fillId="0" borderId="2" xfId="0" applyNumberFormat="1" applyFont="1" applyBorder="1" applyAlignment="1">
      <alignment horizontal="center" vertical="center" wrapText="1"/>
    </xf>
    <xf numFmtId="164" fontId="4381" fillId="0" borderId="2" xfId="0" applyNumberFormat="1" applyFont="1" applyBorder="1" applyAlignment="1">
      <alignment horizontal="center" vertical="center" wrapText="1"/>
    </xf>
    <xf numFmtId="0" fontId="4384" fillId="3" borderId="2" xfId="0" applyNumberFormat="1" applyFont="1" applyFill="1" applyBorder="1" applyAlignment="1">
      <alignment horizontal="center" vertical="center" wrapText="1"/>
    </xf>
    <xf numFmtId="0" fontId="4384" fillId="3" borderId="2" xfId="0" applyNumberFormat="1" applyFont="1" applyFill="1" applyBorder="1" applyAlignment="1">
      <alignment horizontal="left" vertical="center" wrapText="1"/>
    </xf>
    <xf numFmtId="0" fontId="4385" fillId="0" borderId="2" xfId="0" applyFont="1" applyBorder="1" applyAlignment="1">
      <alignment horizontal="center" vertical="center" wrapText="1"/>
    </xf>
    <xf numFmtId="0" fontId="4385" fillId="0" borderId="2" xfId="0" applyFont="1" applyBorder="1" applyAlignment="1">
      <alignment horizontal="left" vertical="center" wrapText="1"/>
    </xf>
    <xf numFmtId="4" fontId="4386" fillId="0" borderId="2" xfId="0" applyNumberFormat="1" applyFont="1" applyBorder="1" applyAlignment="1">
      <alignment horizontal="center" vertical="center" wrapText="1"/>
    </xf>
    <xf numFmtId="164" fontId="4387" fillId="0" borderId="2" xfId="0" applyNumberFormat="1" applyFont="1" applyBorder="1" applyAlignment="1">
      <alignment horizontal="center" vertical="center" wrapText="1"/>
    </xf>
    <xf numFmtId="165" fontId="4388" fillId="0" borderId="2" xfId="0" applyNumberFormat="1" applyFont="1" applyBorder="1" applyAlignment="1">
      <alignment horizontal="center" vertical="center" wrapText="1"/>
    </xf>
    <xf numFmtId="164" fontId="4389" fillId="0" borderId="2" xfId="0" applyNumberFormat="1" applyFont="1" applyBorder="1" applyAlignment="1">
      <alignment horizontal="center" vertical="center" wrapText="1"/>
    </xf>
    <xf numFmtId="0" fontId="4392" fillId="0" borderId="2" xfId="0" applyFont="1" applyBorder="1" applyAlignment="1">
      <alignment horizontal="center" vertical="center" wrapText="1"/>
    </xf>
    <xf numFmtId="0" fontId="4392" fillId="0" borderId="2" xfId="0" applyFont="1" applyBorder="1" applyAlignment="1">
      <alignment horizontal="left" vertical="center" wrapText="1"/>
    </xf>
    <xf numFmtId="4" fontId="4393" fillId="0" borderId="2" xfId="0" applyNumberFormat="1" applyFont="1" applyBorder="1" applyAlignment="1">
      <alignment horizontal="center" vertical="center" wrapText="1"/>
    </xf>
    <xf numFmtId="164" fontId="4394" fillId="0" borderId="2" xfId="0" applyNumberFormat="1" applyFont="1" applyBorder="1" applyAlignment="1">
      <alignment horizontal="center" vertical="center" wrapText="1"/>
    </xf>
    <xf numFmtId="165" fontId="4395" fillId="0" borderId="2" xfId="0" applyNumberFormat="1" applyFont="1" applyBorder="1" applyAlignment="1">
      <alignment horizontal="center" vertical="center" wrapText="1"/>
    </xf>
    <xf numFmtId="164" fontId="4396" fillId="0" borderId="2" xfId="0" applyNumberFormat="1" applyFont="1" applyBorder="1" applyAlignment="1">
      <alignment horizontal="center" vertical="center" wrapText="1"/>
    </xf>
    <xf numFmtId="0" fontId="4399" fillId="0" borderId="2" xfId="0" applyFont="1" applyBorder="1" applyAlignment="1">
      <alignment horizontal="center" vertical="center" wrapText="1"/>
    </xf>
    <xf numFmtId="0" fontId="4399" fillId="0" borderId="2" xfId="0" applyFont="1" applyBorder="1" applyAlignment="1">
      <alignment horizontal="left" vertical="center" wrapText="1"/>
    </xf>
    <xf numFmtId="4" fontId="4400" fillId="0" borderId="2" xfId="0" applyNumberFormat="1" applyFont="1" applyBorder="1" applyAlignment="1">
      <alignment horizontal="center" vertical="center" wrapText="1"/>
    </xf>
    <xf numFmtId="164" fontId="4401" fillId="0" borderId="2" xfId="0" applyNumberFormat="1" applyFont="1" applyBorder="1" applyAlignment="1">
      <alignment horizontal="center" vertical="center" wrapText="1"/>
    </xf>
    <xf numFmtId="165" fontId="4402" fillId="0" borderId="2" xfId="0" applyNumberFormat="1" applyFont="1" applyBorder="1" applyAlignment="1">
      <alignment horizontal="center" vertical="center" wrapText="1"/>
    </xf>
    <xf numFmtId="164" fontId="4403" fillId="0" borderId="2" xfId="0" applyNumberFormat="1" applyFont="1" applyBorder="1" applyAlignment="1">
      <alignment horizontal="center" vertical="center" wrapText="1"/>
    </xf>
    <xf numFmtId="0" fontId="4406" fillId="0" borderId="2" xfId="0" applyFont="1" applyBorder="1" applyAlignment="1">
      <alignment horizontal="center" vertical="center" wrapText="1"/>
    </xf>
    <xf numFmtId="0" fontId="4406" fillId="0" borderId="2" xfId="0" applyFont="1" applyBorder="1" applyAlignment="1">
      <alignment horizontal="left" vertical="center" wrapText="1"/>
    </xf>
    <xf numFmtId="4" fontId="4407" fillId="0" borderId="2" xfId="0" applyNumberFormat="1" applyFont="1" applyBorder="1" applyAlignment="1">
      <alignment horizontal="center" vertical="center" wrapText="1"/>
    </xf>
    <xf numFmtId="164" fontId="4408" fillId="0" borderId="2" xfId="0" applyNumberFormat="1" applyFont="1" applyBorder="1" applyAlignment="1">
      <alignment horizontal="center" vertical="center" wrapText="1"/>
    </xf>
    <xf numFmtId="165" fontId="4409" fillId="0" borderId="2" xfId="0" applyNumberFormat="1" applyFont="1" applyBorder="1" applyAlignment="1">
      <alignment horizontal="center" vertical="center" wrapText="1"/>
    </xf>
    <xf numFmtId="164" fontId="4410" fillId="0" borderId="2" xfId="0" applyNumberFormat="1" applyFont="1" applyBorder="1" applyAlignment="1">
      <alignment horizontal="center" vertical="center" wrapText="1"/>
    </xf>
    <xf numFmtId="0" fontId="4413" fillId="0" borderId="2" xfId="0" applyFont="1" applyBorder="1" applyAlignment="1">
      <alignment horizontal="center" vertical="center" wrapText="1"/>
    </xf>
    <xf numFmtId="0" fontId="4413" fillId="0" borderId="2" xfId="0" applyFont="1" applyBorder="1" applyAlignment="1">
      <alignment horizontal="left" vertical="center" wrapText="1"/>
    </xf>
    <xf numFmtId="4" fontId="4414" fillId="0" borderId="2" xfId="0" applyNumberFormat="1" applyFont="1" applyBorder="1" applyAlignment="1">
      <alignment horizontal="center" vertical="center" wrapText="1"/>
    </xf>
    <xf numFmtId="164" fontId="4415" fillId="0" borderId="2" xfId="0" applyNumberFormat="1" applyFont="1" applyBorder="1" applyAlignment="1">
      <alignment horizontal="center" vertical="center" wrapText="1"/>
    </xf>
    <xf numFmtId="165" fontId="4416" fillId="0" borderId="2" xfId="0" applyNumberFormat="1" applyFont="1" applyBorder="1" applyAlignment="1">
      <alignment horizontal="center" vertical="center" wrapText="1"/>
    </xf>
    <xf numFmtId="164" fontId="4417" fillId="0" borderId="2" xfId="0" applyNumberFormat="1" applyFont="1" applyBorder="1" applyAlignment="1">
      <alignment horizontal="center" vertical="center" wrapText="1"/>
    </xf>
    <xf numFmtId="0" fontId="4420" fillId="3" borderId="2" xfId="0" applyNumberFormat="1" applyFont="1" applyFill="1" applyBorder="1" applyAlignment="1">
      <alignment horizontal="center" vertical="center" wrapText="1"/>
    </xf>
    <xf numFmtId="0" fontId="4420" fillId="3" borderId="2" xfId="0" applyNumberFormat="1" applyFont="1" applyFill="1" applyBorder="1" applyAlignment="1">
      <alignment horizontal="left" vertical="center" wrapText="1"/>
    </xf>
    <xf numFmtId="0" fontId="4421" fillId="0" borderId="2" xfId="0" applyFont="1" applyBorder="1" applyAlignment="1">
      <alignment horizontal="center" vertical="center" wrapText="1"/>
    </xf>
    <xf numFmtId="0" fontId="4421" fillId="0" borderId="2" xfId="0" applyFont="1" applyBorder="1" applyAlignment="1">
      <alignment horizontal="left" vertical="center" wrapText="1"/>
    </xf>
    <xf numFmtId="4" fontId="4422" fillId="0" borderId="2" xfId="0" applyNumberFormat="1" applyFont="1" applyBorder="1" applyAlignment="1">
      <alignment horizontal="center" vertical="center" wrapText="1"/>
    </xf>
    <xf numFmtId="164" fontId="4423" fillId="0" borderId="2" xfId="0" applyNumberFormat="1" applyFont="1" applyBorder="1" applyAlignment="1">
      <alignment horizontal="center" vertical="center" wrapText="1"/>
    </xf>
    <xf numFmtId="165" fontId="4424" fillId="0" borderId="2" xfId="0" applyNumberFormat="1" applyFont="1" applyBorder="1" applyAlignment="1">
      <alignment horizontal="center" vertical="center" wrapText="1"/>
    </xf>
    <xf numFmtId="164" fontId="4425" fillId="0" borderId="2" xfId="0" applyNumberFormat="1" applyFont="1" applyBorder="1" applyAlignment="1">
      <alignment horizontal="center" vertical="center" wrapText="1"/>
    </xf>
    <xf numFmtId="0" fontId="4428" fillId="3" borderId="2" xfId="0" applyNumberFormat="1" applyFont="1" applyFill="1" applyBorder="1" applyAlignment="1">
      <alignment horizontal="center" vertical="center" wrapText="1"/>
    </xf>
    <xf numFmtId="0" fontId="4428" fillId="3" borderId="2" xfId="0" applyNumberFormat="1" applyFont="1" applyFill="1" applyBorder="1" applyAlignment="1">
      <alignment horizontal="left" vertical="center" wrapText="1"/>
    </xf>
    <xf numFmtId="0" fontId="4429" fillId="0" borderId="2" xfId="0" applyFont="1" applyBorder="1" applyAlignment="1">
      <alignment horizontal="center" vertical="center" wrapText="1"/>
    </xf>
    <xf numFmtId="0" fontId="4429" fillId="0" borderId="2" xfId="0" applyFont="1" applyBorder="1" applyAlignment="1">
      <alignment horizontal="left" vertical="center" wrapText="1"/>
    </xf>
    <xf numFmtId="4" fontId="4430" fillId="0" borderId="2" xfId="0" applyNumberFormat="1" applyFont="1" applyBorder="1" applyAlignment="1">
      <alignment horizontal="center" vertical="center" wrapText="1"/>
    </xf>
    <xf numFmtId="164" fontId="4431" fillId="0" borderId="2" xfId="0" applyNumberFormat="1" applyFont="1" applyBorder="1" applyAlignment="1">
      <alignment horizontal="center" vertical="center" wrapText="1"/>
    </xf>
    <xf numFmtId="165" fontId="4432" fillId="0" borderId="2" xfId="0" applyNumberFormat="1" applyFont="1" applyBorder="1" applyAlignment="1">
      <alignment horizontal="center" vertical="center" wrapText="1"/>
    </xf>
    <xf numFmtId="164" fontId="4433" fillId="0" borderId="2" xfId="0" applyNumberFormat="1" applyFont="1" applyBorder="1" applyAlignment="1">
      <alignment horizontal="center" vertical="center" wrapText="1"/>
    </xf>
    <xf numFmtId="0" fontId="4436" fillId="0" borderId="2" xfId="0" applyFont="1" applyBorder="1" applyAlignment="1">
      <alignment horizontal="center" vertical="center" wrapText="1"/>
    </xf>
    <xf numFmtId="0" fontId="4436" fillId="0" borderId="2" xfId="0" applyFont="1" applyBorder="1" applyAlignment="1">
      <alignment horizontal="left" vertical="center" wrapText="1"/>
    </xf>
    <xf numFmtId="4" fontId="4437" fillId="0" borderId="2" xfId="0" applyNumberFormat="1" applyFont="1" applyBorder="1" applyAlignment="1">
      <alignment horizontal="center" vertical="center" wrapText="1"/>
    </xf>
    <xf numFmtId="164" fontId="4438" fillId="0" borderId="2" xfId="0" applyNumberFormat="1" applyFont="1" applyBorder="1" applyAlignment="1">
      <alignment horizontal="center" vertical="center" wrapText="1"/>
    </xf>
    <xf numFmtId="165" fontId="4439" fillId="0" borderId="2" xfId="0" applyNumberFormat="1" applyFont="1" applyBorder="1" applyAlignment="1">
      <alignment horizontal="center" vertical="center" wrapText="1"/>
    </xf>
    <xf numFmtId="164" fontId="4440" fillId="0" borderId="2" xfId="0" applyNumberFormat="1" applyFont="1" applyBorder="1" applyAlignment="1">
      <alignment horizontal="center" vertical="center" wrapText="1"/>
    </xf>
    <xf numFmtId="0" fontId="4443" fillId="3" borderId="2" xfId="0" applyNumberFormat="1" applyFont="1" applyFill="1" applyBorder="1" applyAlignment="1">
      <alignment horizontal="center" vertical="center" wrapText="1"/>
    </xf>
    <xf numFmtId="0" fontId="4443" fillId="3" borderId="2" xfId="0" applyNumberFormat="1" applyFont="1" applyFill="1" applyBorder="1" applyAlignment="1">
      <alignment horizontal="left" vertical="center" wrapText="1"/>
    </xf>
    <xf numFmtId="0" fontId="4444" fillId="0" borderId="2" xfId="0" applyFont="1" applyBorder="1" applyAlignment="1">
      <alignment horizontal="center" vertical="center" wrapText="1"/>
    </xf>
    <xf numFmtId="0" fontId="4444" fillId="0" borderId="2" xfId="0" applyFont="1" applyBorder="1" applyAlignment="1">
      <alignment horizontal="left" vertical="center" wrapText="1"/>
    </xf>
    <xf numFmtId="4" fontId="4445" fillId="0" borderId="2" xfId="0" applyNumberFormat="1" applyFont="1" applyBorder="1" applyAlignment="1">
      <alignment horizontal="center" vertical="center" wrapText="1"/>
    </xf>
    <xf numFmtId="164" fontId="4446" fillId="0" borderId="2" xfId="0" applyNumberFormat="1" applyFont="1" applyBorder="1" applyAlignment="1">
      <alignment horizontal="center" vertical="center" wrapText="1"/>
    </xf>
    <xf numFmtId="165" fontId="4447" fillId="0" borderId="2" xfId="0" applyNumberFormat="1" applyFont="1" applyBorder="1" applyAlignment="1">
      <alignment horizontal="center" vertical="center" wrapText="1"/>
    </xf>
    <xf numFmtId="164" fontId="4448" fillId="0" borderId="2" xfId="0" applyNumberFormat="1" applyFont="1" applyBorder="1" applyAlignment="1">
      <alignment horizontal="center" vertical="center" wrapText="1"/>
    </xf>
    <xf numFmtId="0" fontId="4451" fillId="0" borderId="2" xfId="0" applyFont="1" applyBorder="1" applyAlignment="1">
      <alignment horizontal="center" vertical="center" wrapText="1"/>
    </xf>
    <xf numFmtId="0" fontId="4451" fillId="0" borderId="2" xfId="0" applyFont="1" applyBorder="1" applyAlignment="1">
      <alignment horizontal="left" vertical="center" wrapText="1"/>
    </xf>
    <xf numFmtId="4" fontId="4452" fillId="0" borderId="2" xfId="0" applyNumberFormat="1" applyFont="1" applyBorder="1" applyAlignment="1">
      <alignment horizontal="center" vertical="center" wrapText="1"/>
    </xf>
    <xf numFmtId="164" fontId="4453" fillId="0" borderId="2" xfId="0" applyNumberFormat="1" applyFont="1" applyBorder="1" applyAlignment="1">
      <alignment horizontal="center" vertical="center" wrapText="1"/>
    </xf>
    <xf numFmtId="165" fontId="4454" fillId="0" borderId="2" xfId="0" applyNumberFormat="1" applyFont="1" applyBorder="1" applyAlignment="1">
      <alignment horizontal="center" vertical="center" wrapText="1"/>
    </xf>
    <xf numFmtId="164" fontId="4455" fillId="0" borderId="2" xfId="0" applyNumberFormat="1" applyFont="1" applyBorder="1" applyAlignment="1">
      <alignment horizontal="center" vertical="center" wrapText="1"/>
    </xf>
    <xf numFmtId="0" fontId="4458" fillId="0" borderId="2" xfId="0" applyFont="1" applyBorder="1" applyAlignment="1">
      <alignment horizontal="center" vertical="center" wrapText="1"/>
    </xf>
    <xf numFmtId="0" fontId="4458" fillId="0" borderId="2" xfId="0" applyFont="1" applyBorder="1" applyAlignment="1">
      <alignment horizontal="left" vertical="center" wrapText="1"/>
    </xf>
    <xf numFmtId="4" fontId="4459" fillId="0" borderId="2" xfId="0" applyNumberFormat="1" applyFont="1" applyBorder="1" applyAlignment="1">
      <alignment horizontal="center" vertical="center" wrapText="1"/>
    </xf>
    <xf numFmtId="164" fontId="4460" fillId="0" borderId="2" xfId="0" applyNumberFormat="1" applyFont="1" applyBorder="1" applyAlignment="1">
      <alignment horizontal="center" vertical="center" wrapText="1"/>
    </xf>
    <xf numFmtId="165" fontId="4461" fillId="0" borderId="2" xfId="0" applyNumberFormat="1" applyFont="1" applyBorder="1" applyAlignment="1">
      <alignment horizontal="center" vertical="center" wrapText="1"/>
    </xf>
    <xf numFmtId="164" fontId="4462" fillId="0" borderId="2" xfId="0" applyNumberFormat="1" applyFont="1" applyBorder="1" applyAlignment="1">
      <alignment horizontal="center" vertical="center" wrapText="1"/>
    </xf>
    <xf numFmtId="0" fontId="4465" fillId="0" borderId="2" xfId="0" applyFont="1" applyBorder="1" applyAlignment="1">
      <alignment horizontal="center" vertical="center" wrapText="1"/>
    </xf>
    <xf numFmtId="0" fontId="4465" fillId="0" borderId="2" xfId="0" applyFont="1" applyBorder="1" applyAlignment="1">
      <alignment horizontal="left" vertical="center" wrapText="1"/>
    </xf>
    <xf numFmtId="4" fontId="4466" fillId="0" borderId="2" xfId="0" applyNumberFormat="1" applyFont="1" applyBorder="1" applyAlignment="1">
      <alignment horizontal="center" vertical="center" wrapText="1"/>
    </xf>
    <xf numFmtId="164" fontId="4467" fillId="0" borderId="2" xfId="0" applyNumberFormat="1" applyFont="1" applyBorder="1" applyAlignment="1">
      <alignment horizontal="center" vertical="center" wrapText="1"/>
    </xf>
    <xf numFmtId="165" fontId="4468" fillId="0" borderId="2" xfId="0" applyNumberFormat="1" applyFont="1" applyBorder="1" applyAlignment="1">
      <alignment horizontal="center" vertical="center" wrapText="1"/>
    </xf>
    <xf numFmtId="164" fontId="4469" fillId="0" borderId="2" xfId="0" applyNumberFormat="1" applyFont="1" applyBorder="1" applyAlignment="1">
      <alignment horizontal="center" vertical="center" wrapText="1"/>
    </xf>
    <xf numFmtId="0" fontId="4472" fillId="0" borderId="2" xfId="0" applyFont="1" applyBorder="1" applyAlignment="1">
      <alignment horizontal="center" vertical="center" wrapText="1"/>
    </xf>
    <xf numFmtId="0" fontId="4472" fillId="0" borderId="2" xfId="0" applyFont="1" applyBorder="1" applyAlignment="1">
      <alignment horizontal="left" vertical="center" wrapText="1"/>
    </xf>
    <xf numFmtId="4" fontId="4473" fillId="0" borderId="2" xfId="0" applyNumberFormat="1" applyFont="1" applyBorder="1" applyAlignment="1">
      <alignment horizontal="center" vertical="center" wrapText="1"/>
    </xf>
    <xf numFmtId="164" fontId="4474" fillId="0" borderId="2" xfId="0" applyNumberFormat="1" applyFont="1" applyBorder="1" applyAlignment="1">
      <alignment horizontal="center" vertical="center" wrapText="1"/>
    </xf>
    <xf numFmtId="165" fontId="4475" fillId="0" borderId="2" xfId="0" applyNumberFormat="1" applyFont="1" applyBorder="1" applyAlignment="1">
      <alignment horizontal="center" vertical="center" wrapText="1"/>
    </xf>
    <xf numFmtId="164" fontId="4476" fillId="0" borderId="2" xfId="0" applyNumberFormat="1" applyFont="1" applyBorder="1" applyAlignment="1">
      <alignment horizontal="center" vertical="center" wrapText="1"/>
    </xf>
    <xf numFmtId="0" fontId="4479" fillId="3" borderId="2" xfId="0" applyNumberFormat="1" applyFont="1" applyFill="1" applyBorder="1" applyAlignment="1">
      <alignment horizontal="center" vertical="center" wrapText="1"/>
    </xf>
    <xf numFmtId="0" fontId="4479" fillId="3" borderId="2" xfId="0" applyNumberFormat="1" applyFont="1" applyFill="1" applyBorder="1" applyAlignment="1">
      <alignment horizontal="left" vertical="center" wrapText="1"/>
    </xf>
    <xf numFmtId="0" fontId="4480" fillId="0" borderId="2" xfId="0" applyFont="1" applyBorder="1" applyAlignment="1">
      <alignment horizontal="center" vertical="center" wrapText="1"/>
    </xf>
    <xf numFmtId="0" fontId="4480" fillId="0" borderId="2" xfId="0" applyFont="1" applyBorder="1" applyAlignment="1">
      <alignment horizontal="left" vertical="center" wrapText="1"/>
    </xf>
    <xf numFmtId="4" fontId="4481" fillId="0" borderId="2" xfId="0" applyNumberFormat="1" applyFont="1" applyBorder="1" applyAlignment="1">
      <alignment horizontal="center" vertical="center" wrapText="1"/>
    </xf>
    <xf numFmtId="164" fontId="4482" fillId="0" borderId="2" xfId="0" applyNumberFormat="1" applyFont="1" applyBorder="1" applyAlignment="1">
      <alignment horizontal="center" vertical="center" wrapText="1"/>
    </xf>
    <xf numFmtId="165" fontId="4483" fillId="0" borderId="2" xfId="0" applyNumberFormat="1" applyFont="1" applyBorder="1" applyAlignment="1">
      <alignment horizontal="center" vertical="center" wrapText="1"/>
    </xf>
    <xf numFmtId="164" fontId="4484" fillId="0" borderId="2" xfId="0" applyNumberFormat="1" applyFont="1" applyBorder="1" applyAlignment="1">
      <alignment horizontal="center" vertical="center" wrapText="1"/>
    </xf>
    <xf numFmtId="0" fontId="4487" fillId="0" borderId="2" xfId="0" applyFont="1" applyBorder="1" applyAlignment="1">
      <alignment horizontal="center" vertical="center" wrapText="1"/>
    </xf>
    <xf numFmtId="0" fontId="4487" fillId="0" borderId="2" xfId="0" applyFont="1" applyBorder="1" applyAlignment="1">
      <alignment horizontal="left" vertical="center" wrapText="1"/>
    </xf>
    <xf numFmtId="4" fontId="4488" fillId="0" borderId="2" xfId="0" applyNumberFormat="1" applyFont="1" applyBorder="1" applyAlignment="1">
      <alignment horizontal="center" vertical="center" wrapText="1"/>
    </xf>
    <xf numFmtId="164" fontId="4489" fillId="0" borderId="2" xfId="0" applyNumberFormat="1" applyFont="1" applyBorder="1" applyAlignment="1">
      <alignment horizontal="center" vertical="center" wrapText="1"/>
    </xf>
    <xf numFmtId="165" fontId="4490" fillId="0" borderId="2" xfId="0" applyNumberFormat="1" applyFont="1" applyBorder="1" applyAlignment="1">
      <alignment horizontal="center" vertical="center" wrapText="1"/>
    </xf>
    <xf numFmtId="164" fontId="4491" fillId="0" borderId="2" xfId="0" applyNumberFormat="1" applyFont="1" applyBorder="1" applyAlignment="1">
      <alignment horizontal="center" vertical="center" wrapText="1"/>
    </xf>
    <xf numFmtId="0" fontId="4494" fillId="3" borderId="2" xfId="0" applyNumberFormat="1" applyFont="1" applyFill="1" applyBorder="1" applyAlignment="1">
      <alignment horizontal="center" vertical="center" wrapText="1"/>
    </xf>
    <xf numFmtId="0" fontId="4494" fillId="3" borderId="2" xfId="0" applyNumberFormat="1" applyFont="1" applyFill="1" applyBorder="1" applyAlignment="1">
      <alignment horizontal="left" vertical="center" wrapText="1"/>
    </xf>
    <xf numFmtId="0" fontId="4495" fillId="0" borderId="2" xfId="0" applyFont="1" applyBorder="1" applyAlignment="1">
      <alignment horizontal="center" vertical="center" wrapText="1"/>
    </xf>
    <xf numFmtId="0" fontId="4495" fillId="0" borderId="2" xfId="0" applyFont="1" applyBorder="1" applyAlignment="1">
      <alignment horizontal="left" vertical="center" wrapText="1"/>
    </xf>
    <xf numFmtId="4" fontId="4496" fillId="0" borderId="2" xfId="0" applyNumberFormat="1" applyFont="1" applyBorder="1" applyAlignment="1">
      <alignment horizontal="center" vertical="center" wrapText="1"/>
    </xf>
    <xf numFmtId="164" fontId="4497" fillId="0" borderId="2" xfId="0" applyNumberFormat="1" applyFont="1" applyBorder="1" applyAlignment="1">
      <alignment horizontal="center" vertical="center" wrapText="1"/>
    </xf>
    <xf numFmtId="165" fontId="4498" fillId="0" borderId="2" xfId="0" applyNumberFormat="1" applyFont="1" applyBorder="1" applyAlignment="1">
      <alignment horizontal="center" vertical="center" wrapText="1"/>
    </xf>
    <xf numFmtId="164" fontId="4499" fillId="0" borderId="2" xfId="0" applyNumberFormat="1" applyFont="1" applyBorder="1" applyAlignment="1">
      <alignment horizontal="center" vertical="center" wrapText="1"/>
    </xf>
    <xf numFmtId="0" fontId="4502" fillId="0" borderId="2" xfId="0" applyFont="1" applyBorder="1" applyAlignment="1">
      <alignment horizontal="center" vertical="center" wrapText="1"/>
    </xf>
    <xf numFmtId="0" fontId="4502" fillId="0" borderId="2" xfId="0" applyFont="1" applyBorder="1" applyAlignment="1">
      <alignment horizontal="left" vertical="center" wrapText="1"/>
    </xf>
    <xf numFmtId="4" fontId="4503" fillId="0" borderId="2" xfId="0" applyNumberFormat="1" applyFont="1" applyBorder="1" applyAlignment="1">
      <alignment horizontal="center" vertical="center" wrapText="1"/>
    </xf>
    <xf numFmtId="164" fontId="4504" fillId="0" borderId="2" xfId="0" applyNumberFormat="1" applyFont="1" applyBorder="1" applyAlignment="1">
      <alignment horizontal="center" vertical="center" wrapText="1"/>
    </xf>
    <xf numFmtId="165" fontId="4505" fillId="0" borderId="2" xfId="0" applyNumberFormat="1" applyFont="1" applyBorder="1" applyAlignment="1">
      <alignment horizontal="center" vertical="center" wrapText="1"/>
    </xf>
    <xf numFmtId="164" fontId="4506" fillId="0" borderId="2" xfId="0" applyNumberFormat="1" applyFont="1" applyBorder="1" applyAlignment="1">
      <alignment horizontal="center" vertical="center" wrapText="1"/>
    </xf>
    <xf numFmtId="0" fontId="4509" fillId="0" borderId="2" xfId="0" applyFont="1" applyBorder="1" applyAlignment="1">
      <alignment horizontal="center" vertical="center" wrapText="1"/>
    </xf>
    <xf numFmtId="0" fontId="4509" fillId="0" borderId="2" xfId="0" applyFont="1" applyBorder="1" applyAlignment="1">
      <alignment horizontal="left" vertical="center" wrapText="1"/>
    </xf>
    <xf numFmtId="4" fontId="4510" fillId="0" borderId="2" xfId="0" applyNumberFormat="1" applyFont="1" applyBorder="1" applyAlignment="1">
      <alignment horizontal="center" vertical="center" wrapText="1"/>
    </xf>
    <xf numFmtId="164" fontId="4511" fillId="0" borderId="2" xfId="0" applyNumberFormat="1" applyFont="1" applyBorder="1" applyAlignment="1">
      <alignment horizontal="center" vertical="center" wrapText="1"/>
    </xf>
    <xf numFmtId="165" fontId="4512" fillId="0" borderId="2" xfId="0" applyNumberFormat="1" applyFont="1" applyBorder="1" applyAlignment="1">
      <alignment horizontal="center" vertical="center" wrapText="1"/>
    </xf>
    <xf numFmtId="164" fontId="4513" fillId="0" borderId="2" xfId="0" applyNumberFormat="1" applyFont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wrapText="1"/>
    </xf>
    <xf numFmtId="0" fontId="2" fillId="2" borderId="39" xfId="0" applyFont="1" applyFill="1" applyBorder="1" applyAlignment="1">
      <alignment horizontal="center" wrapText="1"/>
    </xf>
    <xf numFmtId="0" fontId="3" fillId="3" borderId="38" xfId="0" applyNumberFormat="1" applyFont="1" applyFill="1" applyBorder="1" applyAlignment="1">
      <alignment horizontal="center" vertical="center" wrapText="1"/>
    </xf>
    <xf numFmtId="164" fontId="3" fillId="3" borderId="39" xfId="0" applyNumberFormat="1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164" fontId="10" fillId="0" borderId="39" xfId="0" applyNumberFormat="1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8" fillId="0" borderId="38" xfId="0" applyFont="1" applyBorder="1" applyAlignment="1">
      <alignment horizontal="center" vertical="center" wrapText="1"/>
    </xf>
    <xf numFmtId="0" fontId="25" fillId="0" borderId="38" xfId="0" applyFont="1" applyBorder="1" applyAlignment="1">
      <alignment horizontal="center" vertical="center" wrapText="1"/>
    </xf>
    <xf numFmtId="0" fontId="32" fillId="0" borderId="38" xfId="0" applyFont="1" applyBorder="1" applyAlignment="1">
      <alignment horizontal="center" vertical="center" wrapText="1"/>
    </xf>
    <xf numFmtId="0" fontId="39" fillId="0" borderId="38" xfId="0" applyFont="1" applyBorder="1" applyAlignment="1">
      <alignment horizontal="center" vertical="center" wrapText="1"/>
    </xf>
    <xf numFmtId="0" fontId="46" fillId="0" borderId="38" xfId="0" applyFont="1" applyBorder="1" applyAlignment="1">
      <alignment horizontal="center" vertical="center" wrapText="1"/>
    </xf>
    <xf numFmtId="0" fontId="53" fillId="0" borderId="38" xfId="0" applyFont="1" applyBorder="1" applyAlignment="1">
      <alignment horizontal="center" vertical="center" wrapText="1"/>
    </xf>
    <xf numFmtId="0" fontId="60" fillId="0" borderId="38" xfId="0" applyFont="1" applyBorder="1" applyAlignment="1">
      <alignment horizontal="center" vertical="center" wrapText="1"/>
    </xf>
    <xf numFmtId="0" fontId="67" fillId="3" borderId="38" xfId="0" applyNumberFormat="1" applyFont="1" applyFill="1" applyBorder="1" applyAlignment="1">
      <alignment horizontal="center" vertical="center" wrapText="1"/>
    </xf>
    <xf numFmtId="164" fontId="67" fillId="3" borderId="39" xfId="0" applyNumberFormat="1" applyFont="1" applyFill="1" applyBorder="1" applyAlignment="1">
      <alignment horizontal="center" vertical="center" wrapText="1"/>
    </xf>
    <xf numFmtId="0" fontId="68" fillId="0" borderId="38" xfId="0" applyFont="1" applyBorder="1" applyAlignment="1">
      <alignment horizontal="center" vertical="center" wrapText="1"/>
    </xf>
    <xf numFmtId="0" fontId="75" fillId="0" borderId="38" xfId="0" applyFont="1" applyBorder="1" applyAlignment="1">
      <alignment horizontal="center" vertical="center" wrapText="1"/>
    </xf>
    <xf numFmtId="0" fontId="82" fillId="0" borderId="38" xfId="0" applyFont="1" applyBorder="1" applyAlignment="1">
      <alignment horizontal="center" vertical="center" wrapText="1"/>
    </xf>
    <xf numFmtId="0" fontId="89" fillId="0" borderId="38" xfId="0" applyFont="1" applyBorder="1" applyAlignment="1">
      <alignment horizontal="center" vertical="center" wrapText="1"/>
    </xf>
    <xf numFmtId="0" fontId="96" fillId="0" borderId="38" xfId="0" applyFont="1" applyBorder="1" applyAlignment="1">
      <alignment horizontal="center" vertical="center" wrapText="1"/>
    </xf>
    <xf numFmtId="0" fontId="103" fillId="0" borderId="38" xfId="0" applyFont="1" applyBorder="1" applyAlignment="1">
      <alignment horizontal="center" vertical="center" wrapText="1"/>
    </xf>
    <xf numFmtId="0" fontId="110" fillId="0" borderId="38" xfId="0" applyFont="1" applyBorder="1" applyAlignment="1">
      <alignment horizontal="center" vertical="center" wrapText="1"/>
    </xf>
    <xf numFmtId="0" fontId="117" fillId="3" borderId="38" xfId="0" applyNumberFormat="1" applyFont="1" applyFill="1" applyBorder="1" applyAlignment="1">
      <alignment horizontal="center" vertical="center" wrapText="1"/>
    </xf>
    <xf numFmtId="164" fontId="117" fillId="3" borderId="39" xfId="0" applyNumberFormat="1" applyFont="1" applyFill="1" applyBorder="1" applyAlignment="1">
      <alignment horizontal="center" vertical="center" wrapText="1"/>
    </xf>
    <xf numFmtId="0" fontId="118" fillId="0" borderId="38" xfId="0" applyFont="1" applyBorder="1" applyAlignment="1">
      <alignment horizontal="center" vertical="center" wrapText="1"/>
    </xf>
    <xf numFmtId="0" fontId="125" fillId="0" borderId="38" xfId="0" applyFont="1" applyBorder="1" applyAlignment="1">
      <alignment horizontal="center" vertical="center" wrapText="1"/>
    </xf>
    <xf numFmtId="0" fontId="132" fillId="0" borderId="38" xfId="0" applyFont="1" applyBorder="1" applyAlignment="1">
      <alignment horizontal="center" vertical="center" wrapText="1"/>
    </xf>
    <xf numFmtId="0" fontId="139" fillId="3" borderId="38" xfId="0" applyNumberFormat="1" applyFont="1" applyFill="1" applyBorder="1" applyAlignment="1">
      <alignment horizontal="center" vertical="center" wrapText="1"/>
    </xf>
    <xf numFmtId="164" fontId="139" fillId="3" borderId="39" xfId="0" applyNumberFormat="1" applyFont="1" applyFill="1" applyBorder="1" applyAlignment="1">
      <alignment horizontal="center" vertical="center" wrapText="1"/>
    </xf>
    <xf numFmtId="0" fontId="140" fillId="0" borderId="38" xfId="0" applyFont="1" applyBorder="1" applyAlignment="1">
      <alignment horizontal="center" vertical="center" wrapText="1"/>
    </xf>
    <xf numFmtId="0" fontId="147" fillId="0" borderId="38" xfId="0" applyFont="1" applyBorder="1" applyAlignment="1">
      <alignment horizontal="center" vertical="center" wrapText="1"/>
    </xf>
    <xf numFmtId="0" fontId="154" fillId="0" borderId="38" xfId="0" applyFont="1" applyBorder="1" applyAlignment="1">
      <alignment horizontal="center" vertical="center" wrapText="1"/>
    </xf>
    <xf numFmtId="0" fontId="161" fillId="0" borderId="38" xfId="0" applyFont="1" applyBorder="1" applyAlignment="1">
      <alignment horizontal="center" vertical="center" wrapText="1"/>
    </xf>
    <xf numFmtId="0" fontId="168" fillId="0" borderId="38" xfId="0" applyFont="1" applyBorder="1" applyAlignment="1">
      <alignment horizontal="center" vertical="center" wrapText="1"/>
    </xf>
    <xf numFmtId="0" fontId="175" fillId="0" borderId="38" xfId="0" applyFont="1" applyBorder="1" applyAlignment="1">
      <alignment horizontal="center" vertical="center" wrapText="1"/>
    </xf>
    <xf numFmtId="0" fontId="182" fillId="0" borderId="38" xfId="0" applyFont="1" applyBorder="1" applyAlignment="1">
      <alignment horizontal="center" vertical="center" wrapText="1"/>
    </xf>
    <xf numFmtId="0" fontId="189" fillId="3" borderId="38" xfId="0" applyNumberFormat="1" applyFont="1" applyFill="1" applyBorder="1" applyAlignment="1">
      <alignment horizontal="center" vertical="center" wrapText="1"/>
    </xf>
    <xf numFmtId="164" fontId="189" fillId="3" borderId="39" xfId="0" applyNumberFormat="1" applyFont="1" applyFill="1" applyBorder="1" applyAlignment="1">
      <alignment horizontal="center" vertical="center" wrapText="1"/>
    </xf>
    <xf numFmtId="0" fontId="190" fillId="0" borderId="38" xfId="0" applyFont="1" applyBorder="1" applyAlignment="1">
      <alignment horizontal="center" vertical="center" wrapText="1"/>
    </xf>
    <xf numFmtId="0" fontId="197" fillId="0" borderId="38" xfId="0" applyFont="1" applyBorder="1" applyAlignment="1">
      <alignment horizontal="center" vertical="center" wrapText="1"/>
    </xf>
    <xf numFmtId="0" fontId="204" fillId="0" borderId="38" xfId="0" applyFont="1" applyBorder="1" applyAlignment="1">
      <alignment horizontal="center" vertical="center" wrapText="1"/>
    </xf>
    <xf numFmtId="0" fontId="211" fillId="0" borderId="38" xfId="0" applyFont="1" applyBorder="1" applyAlignment="1">
      <alignment horizontal="center" vertical="center" wrapText="1"/>
    </xf>
    <xf numFmtId="0" fontId="218" fillId="0" borderId="38" xfId="0" applyFont="1" applyBorder="1" applyAlignment="1">
      <alignment horizontal="center" vertical="center" wrapText="1"/>
    </xf>
    <xf numFmtId="0" fontId="225" fillId="0" borderId="38" xfId="0" applyFont="1" applyBorder="1" applyAlignment="1">
      <alignment horizontal="center" vertical="center" wrapText="1"/>
    </xf>
    <xf numFmtId="0" fontId="232" fillId="0" borderId="38" xfId="0" applyFont="1" applyBorder="1" applyAlignment="1">
      <alignment horizontal="center" vertical="center" wrapText="1"/>
    </xf>
    <xf numFmtId="0" fontId="239" fillId="0" borderId="38" xfId="0" applyFont="1" applyBorder="1" applyAlignment="1">
      <alignment horizontal="center" vertical="center" wrapText="1"/>
    </xf>
    <xf numFmtId="0" fontId="246" fillId="0" borderId="38" xfId="0" applyFont="1" applyBorder="1" applyAlignment="1">
      <alignment horizontal="center" vertical="center" wrapText="1"/>
    </xf>
    <xf numFmtId="0" fontId="253" fillId="0" borderId="38" xfId="0" applyFont="1" applyBorder="1" applyAlignment="1">
      <alignment horizontal="center" vertical="center" wrapText="1"/>
    </xf>
    <xf numFmtId="0" fontId="260" fillId="3" borderId="38" xfId="0" applyNumberFormat="1" applyFont="1" applyFill="1" applyBorder="1" applyAlignment="1">
      <alignment horizontal="center" vertical="center" wrapText="1"/>
    </xf>
    <xf numFmtId="164" fontId="260" fillId="3" borderId="39" xfId="0" applyNumberFormat="1" applyFont="1" applyFill="1" applyBorder="1" applyAlignment="1">
      <alignment horizontal="center" vertical="center" wrapText="1"/>
    </xf>
    <xf numFmtId="0" fontId="261" fillId="0" borderId="38" xfId="0" applyFont="1" applyBorder="1" applyAlignment="1">
      <alignment horizontal="center" vertical="center" wrapText="1"/>
    </xf>
    <xf numFmtId="0" fontId="268" fillId="0" borderId="38" xfId="0" applyFont="1" applyBorder="1" applyAlignment="1">
      <alignment horizontal="center" vertical="center" wrapText="1"/>
    </xf>
    <xf numFmtId="0" fontId="275" fillId="0" borderId="38" xfId="0" applyFont="1" applyBorder="1" applyAlignment="1">
      <alignment horizontal="center" vertical="center" wrapText="1"/>
    </xf>
    <xf numFmtId="0" fontId="282" fillId="0" borderId="38" xfId="0" applyFont="1" applyBorder="1" applyAlignment="1">
      <alignment horizontal="center" vertical="center" wrapText="1"/>
    </xf>
    <xf numFmtId="0" fontId="289" fillId="0" borderId="38" xfId="0" applyFont="1" applyBorder="1" applyAlignment="1">
      <alignment horizontal="center" vertical="center" wrapText="1"/>
    </xf>
    <xf numFmtId="0" fontId="296" fillId="0" borderId="38" xfId="0" applyFont="1" applyBorder="1" applyAlignment="1">
      <alignment horizontal="center" vertical="center" wrapText="1"/>
    </xf>
    <xf numFmtId="0" fontId="303" fillId="0" borderId="38" xfId="0" applyFont="1" applyBorder="1" applyAlignment="1">
      <alignment horizontal="center" vertical="center" wrapText="1"/>
    </xf>
    <xf numFmtId="0" fontId="310" fillId="0" borderId="38" xfId="0" applyFont="1" applyBorder="1" applyAlignment="1">
      <alignment horizontal="center" vertical="center" wrapText="1"/>
    </xf>
    <xf numFmtId="0" fontId="317" fillId="0" borderId="38" xfId="0" applyFont="1" applyBorder="1" applyAlignment="1">
      <alignment horizontal="center" vertical="center" wrapText="1"/>
    </xf>
    <xf numFmtId="0" fontId="324" fillId="0" borderId="38" xfId="0" applyFont="1" applyBorder="1" applyAlignment="1">
      <alignment horizontal="center" vertical="center" wrapText="1"/>
    </xf>
    <xf numFmtId="0" fontId="331" fillId="3" borderId="38" xfId="0" applyNumberFormat="1" applyFont="1" applyFill="1" applyBorder="1" applyAlignment="1">
      <alignment horizontal="center" vertical="center" wrapText="1"/>
    </xf>
    <xf numFmtId="164" fontId="331" fillId="3" borderId="39" xfId="0" applyNumberFormat="1" applyFont="1" applyFill="1" applyBorder="1" applyAlignment="1">
      <alignment horizontal="center" vertical="center" wrapText="1"/>
    </xf>
    <xf numFmtId="0" fontId="332" fillId="0" borderId="38" xfId="0" applyFont="1" applyBorder="1" applyAlignment="1">
      <alignment horizontal="center" vertical="center" wrapText="1"/>
    </xf>
    <xf numFmtId="0" fontId="339" fillId="0" borderId="38" xfId="0" applyFont="1" applyBorder="1" applyAlignment="1">
      <alignment horizontal="center" vertical="center" wrapText="1"/>
    </xf>
    <xf numFmtId="0" fontId="346" fillId="0" borderId="38" xfId="0" applyFont="1" applyBorder="1" applyAlignment="1">
      <alignment horizontal="center" vertical="center" wrapText="1"/>
    </xf>
    <xf numFmtId="0" fontId="353" fillId="0" borderId="38" xfId="0" applyFont="1" applyBorder="1" applyAlignment="1">
      <alignment horizontal="center" vertical="center" wrapText="1"/>
    </xf>
    <xf numFmtId="0" fontId="360" fillId="0" borderId="38" xfId="0" applyFont="1" applyBorder="1" applyAlignment="1">
      <alignment horizontal="center" vertical="center" wrapText="1"/>
    </xf>
    <xf numFmtId="0" fontId="367" fillId="0" borderId="38" xfId="0" applyFont="1" applyBorder="1" applyAlignment="1">
      <alignment horizontal="center" vertical="center" wrapText="1"/>
    </xf>
    <xf numFmtId="0" fontId="374" fillId="3" borderId="38" xfId="0" applyNumberFormat="1" applyFont="1" applyFill="1" applyBorder="1" applyAlignment="1">
      <alignment horizontal="center" vertical="center" wrapText="1"/>
    </xf>
    <xf numFmtId="164" fontId="374" fillId="3" borderId="39" xfId="0" applyNumberFormat="1" applyFont="1" applyFill="1" applyBorder="1" applyAlignment="1">
      <alignment horizontal="center" vertical="center" wrapText="1"/>
    </xf>
    <xf numFmtId="0" fontId="375" fillId="0" borderId="38" xfId="0" applyFont="1" applyBorder="1" applyAlignment="1">
      <alignment horizontal="center" vertical="center" wrapText="1"/>
    </xf>
    <xf numFmtId="0" fontId="382" fillId="0" borderId="38" xfId="0" applyFont="1" applyBorder="1" applyAlignment="1">
      <alignment horizontal="center" vertical="center" wrapText="1"/>
    </xf>
    <xf numFmtId="0" fontId="389" fillId="0" borderId="38" xfId="0" applyFont="1" applyBorder="1" applyAlignment="1">
      <alignment horizontal="center" vertical="center" wrapText="1"/>
    </xf>
    <xf numFmtId="0" fontId="396" fillId="0" borderId="38" xfId="0" applyFont="1" applyBorder="1" applyAlignment="1">
      <alignment horizontal="center" vertical="center" wrapText="1"/>
    </xf>
    <xf numFmtId="0" fontId="403" fillId="0" borderId="38" xfId="0" applyFont="1" applyBorder="1" applyAlignment="1">
      <alignment horizontal="center" vertical="center" wrapText="1"/>
    </xf>
    <xf numFmtId="0" fontId="410" fillId="0" borderId="38" xfId="0" applyFont="1" applyBorder="1" applyAlignment="1">
      <alignment horizontal="center" vertical="center" wrapText="1"/>
    </xf>
    <xf numFmtId="0" fontId="417" fillId="0" borderId="38" xfId="0" applyFont="1" applyBorder="1" applyAlignment="1">
      <alignment horizontal="center" vertical="center" wrapText="1"/>
    </xf>
    <xf numFmtId="0" fontId="424" fillId="3" borderId="38" xfId="0" applyNumberFormat="1" applyFont="1" applyFill="1" applyBorder="1" applyAlignment="1">
      <alignment horizontal="center" vertical="center" wrapText="1"/>
    </xf>
    <xf numFmtId="164" fontId="424" fillId="3" borderId="39" xfId="0" applyNumberFormat="1" applyFont="1" applyFill="1" applyBorder="1" applyAlignment="1">
      <alignment horizontal="center" vertical="center" wrapText="1"/>
    </xf>
    <xf numFmtId="0" fontId="425" fillId="0" borderId="38" xfId="0" applyFont="1" applyBorder="1" applyAlignment="1">
      <alignment horizontal="center" vertical="center" wrapText="1"/>
    </xf>
    <xf numFmtId="0" fontId="432" fillId="0" borderId="38" xfId="0" applyFont="1" applyBorder="1" applyAlignment="1">
      <alignment horizontal="center" vertical="center" wrapText="1"/>
    </xf>
    <xf numFmtId="0" fontId="439" fillId="0" borderId="38" xfId="0" applyFont="1" applyBorder="1" applyAlignment="1">
      <alignment horizontal="center" vertical="center" wrapText="1"/>
    </xf>
    <xf numFmtId="0" fontId="446" fillId="0" borderId="38" xfId="0" applyFont="1" applyBorder="1" applyAlignment="1">
      <alignment horizontal="center" vertical="center" wrapText="1"/>
    </xf>
    <xf numFmtId="0" fontId="453" fillId="0" borderId="38" xfId="0" applyFont="1" applyBorder="1" applyAlignment="1">
      <alignment horizontal="center" vertical="center" wrapText="1"/>
    </xf>
    <xf numFmtId="0" fontId="460" fillId="0" borderId="38" xfId="0" applyFont="1" applyBorder="1" applyAlignment="1">
      <alignment horizontal="center" vertical="center" wrapText="1"/>
    </xf>
    <xf numFmtId="0" fontId="467" fillId="0" borderId="38" xfId="0" applyFont="1" applyBorder="1" applyAlignment="1">
      <alignment horizontal="center" vertical="center" wrapText="1"/>
    </xf>
    <xf numFmtId="0" fontId="474" fillId="3" borderId="38" xfId="0" applyNumberFormat="1" applyFont="1" applyFill="1" applyBorder="1" applyAlignment="1">
      <alignment horizontal="center" vertical="center" wrapText="1"/>
    </xf>
    <xf numFmtId="164" fontId="474" fillId="3" borderId="39" xfId="0" applyNumberFormat="1" applyFont="1" applyFill="1" applyBorder="1" applyAlignment="1">
      <alignment horizontal="center" vertical="center" wrapText="1"/>
    </xf>
    <xf numFmtId="0" fontId="475" fillId="0" borderId="38" xfId="0" applyFont="1" applyBorder="1" applyAlignment="1">
      <alignment horizontal="center" vertical="center" wrapText="1"/>
    </xf>
    <xf numFmtId="0" fontId="482" fillId="0" borderId="38" xfId="0" applyFont="1" applyBorder="1" applyAlignment="1">
      <alignment horizontal="center" vertical="center" wrapText="1"/>
    </xf>
    <xf numFmtId="0" fontId="489" fillId="0" borderId="38" xfId="0" applyFont="1" applyBorder="1" applyAlignment="1">
      <alignment horizontal="center" vertical="center" wrapText="1"/>
    </xf>
    <xf numFmtId="0" fontId="496" fillId="0" borderId="38" xfId="0" applyFont="1" applyBorder="1" applyAlignment="1">
      <alignment horizontal="center" vertical="center" wrapText="1"/>
    </xf>
    <xf numFmtId="0" fontId="503" fillId="3" borderId="38" xfId="0" applyNumberFormat="1" applyFont="1" applyFill="1" applyBorder="1" applyAlignment="1">
      <alignment horizontal="center" vertical="center" wrapText="1"/>
    </xf>
    <xf numFmtId="164" fontId="503" fillId="3" borderId="39" xfId="0" applyNumberFormat="1" applyFont="1" applyFill="1" applyBorder="1" applyAlignment="1">
      <alignment horizontal="center" vertical="center" wrapText="1"/>
    </xf>
    <xf numFmtId="0" fontId="504" fillId="0" borderId="38" xfId="0" applyFont="1" applyBorder="1" applyAlignment="1">
      <alignment horizontal="center" vertical="center" wrapText="1"/>
    </xf>
    <xf numFmtId="0" fontId="511" fillId="0" borderId="38" xfId="0" applyFont="1" applyBorder="1" applyAlignment="1">
      <alignment horizontal="center" vertical="center" wrapText="1"/>
    </xf>
    <xf numFmtId="0" fontId="518" fillId="0" borderId="38" xfId="0" applyFont="1" applyBorder="1" applyAlignment="1">
      <alignment horizontal="center" vertical="center" wrapText="1"/>
    </xf>
    <xf numFmtId="0" fontId="525" fillId="0" borderId="38" xfId="0" applyFont="1" applyBorder="1" applyAlignment="1">
      <alignment horizontal="center" vertical="center" wrapText="1"/>
    </xf>
    <xf numFmtId="0" fontId="532" fillId="3" borderId="38" xfId="0" applyNumberFormat="1" applyFont="1" applyFill="1" applyBorder="1" applyAlignment="1">
      <alignment horizontal="center" vertical="center" wrapText="1"/>
    </xf>
    <xf numFmtId="164" fontId="532" fillId="3" borderId="39" xfId="0" applyNumberFormat="1" applyFont="1" applyFill="1" applyBorder="1" applyAlignment="1">
      <alignment horizontal="center" vertical="center" wrapText="1"/>
    </xf>
    <xf numFmtId="0" fontId="533" fillId="0" borderId="38" xfId="0" applyFont="1" applyBorder="1" applyAlignment="1">
      <alignment horizontal="center" vertical="center" wrapText="1"/>
    </xf>
    <xf numFmtId="0" fontId="540" fillId="3" borderId="38" xfId="0" applyNumberFormat="1" applyFont="1" applyFill="1" applyBorder="1" applyAlignment="1">
      <alignment horizontal="center" vertical="center" wrapText="1"/>
    </xf>
    <xf numFmtId="164" fontId="540" fillId="3" borderId="39" xfId="0" applyNumberFormat="1" applyFont="1" applyFill="1" applyBorder="1" applyAlignment="1">
      <alignment horizontal="center" vertical="center" wrapText="1"/>
    </xf>
    <xf numFmtId="0" fontId="541" fillId="0" borderId="38" xfId="0" applyFont="1" applyBorder="1" applyAlignment="1">
      <alignment horizontal="center" vertical="center" wrapText="1"/>
    </xf>
    <xf numFmtId="0" fontId="548" fillId="0" borderId="38" xfId="0" applyFont="1" applyBorder="1" applyAlignment="1">
      <alignment horizontal="center" vertical="center" wrapText="1"/>
    </xf>
    <xf numFmtId="0" fontId="555" fillId="0" borderId="38" xfId="0" applyFont="1" applyBorder="1" applyAlignment="1">
      <alignment horizontal="center" vertical="center" wrapText="1"/>
    </xf>
    <xf numFmtId="0" fontId="562" fillId="0" borderId="38" xfId="0" applyFont="1" applyBorder="1" applyAlignment="1">
      <alignment horizontal="center" vertical="center" wrapText="1"/>
    </xf>
    <xf numFmtId="0" fontId="569" fillId="0" borderId="38" xfId="0" applyFont="1" applyBorder="1" applyAlignment="1">
      <alignment horizontal="center" vertical="center" wrapText="1"/>
    </xf>
    <xf numFmtId="0" fontId="576" fillId="3" borderId="38" xfId="0" applyNumberFormat="1" applyFont="1" applyFill="1" applyBorder="1" applyAlignment="1">
      <alignment horizontal="center" vertical="center" wrapText="1"/>
    </xf>
    <xf numFmtId="164" fontId="576" fillId="3" borderId="39" xfId="0" applyNumberFormat="1" applyFont="1" applyFill="1" applyBorder="1" applyAlignment="1">
      <alignment horizontal="center" vertical="center" wrapText="1"/>
    </xf>
    <xf numFmtId="0" fontId="577" fillId="0" borderId="38" xfId="0" applyFont="1" applyBorder="1" applyAlignment="1">
      <alignment horizontal="center" vertical="center" wrapText="1"/>
    </xf>
    <xf numFmtId="0" fontId="584" fillId="0" borderId="38" xfId="0" applyFont="1" applyBorder="1" applyAlignment="1">
      <alignment horizontal="center" vertical="center" wrapText="1"/>
    </xf>
    <xf numFmtId="0" fontId="591" fillId="0" borderId="38" xfId="0" applyFont="1" applyBorder="1" applyAlignment="1">
      <alignment horizontal="center" vertical="center" wrapText="1"/>
    </xf>
    <xf numFmtId="0" fontId="598" fillId="0" borderId="38" xfId="0" applyFont="1" applyBorder="1" applyAlignment="1">
      <alignment horizontal="center" vertical="center" wrapText="1"/>
    </xf>
    <xf numFmtId="0" fontId="605" fillId="3" borderId="38" xfId="0" applyNumberFormat="1" applyFont="1" applyFill="1" applyBorder="1" applyAlignment="1">
      <alignment horizontal="center" vertical="center" wrapText="1"/>
    </xf>
    <xf numFmtId="164" fontId="605" fillId="3" borderId="39" xfId="0" applyNumberFormat="1" applyFont="1" applyFill="1" applyBorder="1" applyAlignment="1">
      <alignment horizontal="center" vertical="center" wrapText="1"/>
    </xf>
    <xf numFmtId="0" fontId="606" fillId="0" borderId="38" xfId="0" applyFont="1" applyBorder="1" applyAlignment="1">
      <alignment horizontal="center" vertical="center" wrapText="1"/>
    </xf>
    <xf numFmtId="0" fontId="613" fillId="0" borderId="38" xfId="0" applyFont="1" applyBorder="1" applyAlignment="1">
      <alignment horizontal="center" vertical="center" wrapText="1"/>
    </xf>
    <xf numFmtId="0" fontId="620" fillId="0" borderId="38" xfId="0" applyFont="1" applyBorder="1" applyAlignment="1">
      <alignment horizontal="center" vertical="center" wrapText="1"/>
    </xf>
    <xf numFmtId="0" fontId="627" fillId="3" borderId="38" xfId="0" applyNumberFormat="1" applyFont="1" applyFill="1" applyBorder="1" applyAlignment="1">
      <alignment horizontal="center" vertical="center" wrapText="1"/>
    </xf>
    <xf numFmtId="164" fontId="627" fillId="3" borderId="39" xfId="0" applyNumberFormat="1" applyFont="1" applyFill="1" applyBorder="1" applyAlignment="1">
      <alignment horizontal="center" vertical="center" wrapText="1"/>
    </xf>
    <xf numFmtId="0" fontId="628" fillId="0" borderId="38" xfId="0" applyFont="1" applyBorder="1" applyAlignment="1">
      <alignment horizontal="center" vertical="center" wrapText="1"/>
    </xf>
    <xf numFmtId="0" fontId="635" fillId="0" borderId="38" xfId="0" applyFont="1" applyBorder="1" applyAlignment="1">
      <alignment horizontal="center" vertical="center" wrapText="1"/>
    </xf>
    <xf numFmtId="0" fontId="642" fillId="0" borderId="38" xfId="0" applyFont="1" applyBorder="1" applyAlignment="1">
      <alignment horizontal="center" vertical="center" wrapText="1"/>
    </xf>
    <xf numFmtId="0" fontId="649" fillId="0" borderId="38" xfId="0" applyFont="1" applyBorder="1" applyAlignment="1">
      <alignment horizontal="center" vertical="center" wrapText="1"/>
    </xf>
    <xf numFmtId="0" fontId="656" fillId="0" borderId="38" xfId="0" applyFont="1" applyBorder="1" applyAlignment="1">
      <alignment horizontal="center" vertical="center" wrapText="1"/>
    </xf>
    <xf numFmtId="0" fontId="663" fillId="0" borderId="38" xfId="0" applyFont="1" applyBorder="1" applyAlignment="1">
      <alignment horizontal="center" vertical="center" wrapText="1"/>
    </xf>
    <xf numFmtId="0" fontId="670" fillId="3" borderId="38" xfId="0" applyNumberFormat="1" applyFont="1" applyFill="1" applyBorder="1" applyAlignment="1">
      <alignment horizontal="center" vertical="center" wrapText="1"/>
    </xf>
    <xf numFmtId="164" fontId="670" fillId="3" borderId="39" xfId="0" applyNumberFormat="1" applyFont="1" applyFill="1" applyBorder="1" applyAlignment="1">
      <alignment horizontal="center" vertical="center" wrapText="1"/>
    </xf>
    <xf numFmtId="0" fontId="671" fillId="0" borderId="38" xfId="0" applyFont="1" applyBorder="1" applyAlignment="1">
      <alignment horizontal="center" vertical="center" wrapText="1"/>
    </xf>
    <xf numFmtId="0" fontId="678" fillId="0" borderId="38" xfId="0" applyFont="1" applyBorder="1" applyAlignment="1">
      <alignment horizontal="center" vertical="center" wrapText="1"/>
    </xf>
    <xf numFmtId="0" fontId="685" fillId="0" borderId="38" xfId="0" applyFont="1" applyBorder="1" applyAlignment="1">
      <alignment horizontal="center" vertical="center" wrapText="1"/>
    </xf>
    <xf numFmtId="0" fontId="692" fillId="0" borderId="38" xfId="0" applyFont="1" applyBorder="1" applyAlignment="1">
      <alignment horizontal="center" vertical="center" wrapText="1"/>
    </xf>
    <xf numFmtId="0" fontId="699" fillId="3" borderId="38" xfId="0" applyNumberFormat="1" applyFont="1" applyFill="1" applyBorder="1" applyAlignment="1">
      <alignment horizontal="center" vertical="center" wrapText="1"/>
    </xf>
    <xf numFmtId="164" fontId="699" fillId="3" borderId="39" xfId="0" applyNumberFormat="1" applyFont="1" applyFill="1" applyBorder="1" applyAlignment="1">
      <alignment horizontal="center" vertical="center" wrapText="1"/>
    </xf>
    <xf numFmtId="0" fontId="700" fillId="0" borderId="38" xfId="0" applyFont="1" applyBorder="1" applyAlignment="1">
      <alignment horizontal="center" vertical="center" wrapText="1"/>
    </xf>
    <xf numFmtId="0" fontId="707" fillId="0" borderId="38" xfId="0" applyFont="1" applyBorder="1" applyAlignment="1">
      <alignment horizontal="center" vertical="center" wrapText="1"/>
    </xf>
    <xf numFmtId="0" fontId="714" fillId="0" borderId="38" xfId="0" applyFont="1" applyBorder="1" applyAlignment="1">
      <alignment horizontal="center" vertical="center" wrapText="1"/>
    </xf>
    <xf numFmtId="0" fontId="721" fillId="0" borderId="38" xfId="0" applyFont="1" applyBorder="1" applyAlignment="1">
      <alignment horizontal="center" vertical="center" wrapText="1"/>
    </xf>
    <xf numFmtId="0" fontId="728" fillId="0" borderId="38" xfId="0" applyFont="1" applyBorder="1" applyAlignment="1">
      <alignment horizontal="center" vertical="center" wrapText="1"/>
    </xf>
    <xf numFmtId="0" fontId="735" fillId="0" borderId="38" xfId="0" applyFont="1" applyBorder="1" applyAlignment="1">
      <alignment horizontal="center" vertical="center" wrapText="1"/>
    </xf>
    <xf numFmtId="0" fontId="742" fillId="0" borderId="38" xfId="0" applyFont="1" applyBorder="1" applyAlignment="1">
      <alignment horizontal="center" vertical="center" wrapText="1"/>
    </xf>
    <xf numFmtId="0" fontId="749" fillId="3" borderId="38" xfId="0" applyNumberFormat="1" applyFont="1" applyFill="1" applyBorder="1" applyAlignment="1">
      <alignment horizontal="center" vertical="center" wrapText="1"/>
    </xf>
    <xf numFmtId="164" fontId="749" fillId="3" borderId="39" xfId="0" applyNumberFormat="1" applyFont="1" applyFill="1" applyBorder="1" applyAlignment="1">
      <alignment horizontal="center" vertical="center" wrapText="1"/>
    </xf>
    <xf numFmtId="0" fontId="750" fillId="0" borderId="38" xfId="0" applyFont="1" applyBorder="1" applyAlignment="1">
      <alignment horizontal="center" vertical="center" wrapText="1"/>
    </xf>
    <xf numFmtId="0" fontId="757" fillId="0" borderId="38" xfId="0" applyFont="1" applyBorder="1" applyAlignment="1">
      <alignment horizontal="center" vertical="center" wrapText="1"/>
    </xf>
    <xf numFmtId="0" fontId="764" fillId="0" borderId="38" xfId="0" applyFont="1" applyBorder="1" applyAlignment="1">
      <alignment horizontal="center" vertical="center" wrapText="1"/>
    </xf>
    <xf numFmtId="0" fontId="771" fillId="0" borderId="38" xfId="0" applyFont="1" applyBorder="1" applyAlignment="1">
      <alignment horizontal="center" vertical="center" wrapText="1"/>
    </xf>
    <xf numFmtId="0" fontId="778" fillId="0" borderId="38" xfId="0" applyFont="1" applyBorder="1" applyAlignment="1">
      <alignment horizontal="center" vertical="center" wrapText="1"/>
    </xf>
    <xf numFmtId="0" fontId="785" fillId="0" borderId="38" xfId="0" applyFont="1" applyBorder="1" applyAlignment="1">
      <alignment horizontal="center" vertical="center" wrapText="1"/>
    </xf>
    <xf numFmtId="0" fontId="792" fillId="0" borderId="38" xfId="0" applyFont="1" applyBorder="1" applyAlignment="1">
      <alignment horizontal="center" vertical="center" wrapText="1"/>
    </xf>
    <xf numFmtId="0" fontId="799" fillId="0" borderId="38" xfId="0" applyFont="1" applyBorder="1" applyAlignment="1">
      <alignment horizontal="center" vertical="center" wrapText="1"/>
    </xf>
    <xf numFmtId="0" fontId="806" fillId="0" borderId="38" xfId="0" applyFont="1" applyBorder="1" applyAlignment="1">
      <alignment horizontal="center" vertical="center" wrapText="1"/>
    </xf>
    <xf numFmtId="0" fontId="813" fillId="0" borderId="38" xfId="0" applyFont="1" applyBorder="1" applyAlignment="1">
      <alignment horizontal="center" vertical="center" wrapText="1"/>
    </xf>
    <xf numFmtId="0" fontId="820" fillId="0" borderId="38" xfId="0" applyFont="1" applyBorder="1" applyAlignment="1">
      <alignment horizontal="center" vertical="center" wrapText="1"/>
    </xf>
    <xf numFmtId="0" fontId="827" fillId="0" borderId="38" xfId="0" applyFont="1" applyBorder="1" applyAlignment="1">
      <alignment horizontal="center" vertical="center" wrapText="1"/>
    </xf>
    <xf numFmtId="0" fontId="834" fillId="0" borderId="38" xfId="0" applyFont="1" applyBorder="1" applyAlignment="1">
      <alignment horizontal="center" vertical="center" wrapText="1"/>
    </xf>
    <xf numFmtId="0" fontId="841" fillId="0" borderId="38" xfId="0" applyFont="1" applyBorder="1" applyAlignment="1">
      <alignment horizontal="center" vertical="center" wrapText="1"/>
    </xf>
    <xf numFmtId="0" fontId="848" fillId="0" borderId="38" xfId="0" applyFont="1" applyBorder="1" applyAlignment="1">
      <alignment horizontal="center" vertical="center" wrapText="1"/>
    </xf>
    <xf numFmtId="0" fontId="855" fillId="0" borderId="38" xfId="0" applyFont="1" applyBorder="1" applyAlignment="1">
      <alignment horizontal="center" vertical="center" wrapText="1"/>
    </xf>
    <xf numFmtId="0" fontId="862" fillId="0" borderId="38" xfId="0" applyFont="1" applyBorder="1" applyAlignment="1">
      <alignment horizontal="center" vertical="center" wrapText="1"/>
    </xf>
    <xf numFmtId="0" fontId="869" fillId="0" borderId="38" xfId="0" applyFont="1" applyBorder="1" applyAlignment="1">
      <alignment horizontal="center" vertical="center" wrapText="1"/>
    </xf>
    <xf numFmtId="0" fontId="876" fillId="0" borderId="38" xfId="0" applyFont="1" applyBorder="1" applyAlignment="1">
      <alignment horizontal="center" vertical="center" wrapText="1"/>
    </xf>
    <xf numFmtId="0" fontId="883" fillId="3" borderId="38" xfId="0" applyNumberFormat="1" applyFont="1" applyFill="1" applyBorder="1" applyAlignment="1">
      <alignment horizontal="center" vertical="center" wrapText="1"/>
    </xf>
    <xf numFmtId="164" fontId="883" fillId="3" borderId="39" xfId="0" applyNumberFormat="1" applyFont="1" applyFill="1" applyBorder="1" applyAlignment="1">
      <alignment horizontal="center" vertical="center" wrapText="1"/>
    </xf>
    <xf numFmtId="0" fontId="884" fillId="0" borderId="38" xfId="0" applyFont="1" applyBorder="1" applyAlignment="1">
      <alignment horizontal="center" vertical="center" wrapText="1"/>
    </xf>
    <xf numFmtId="0" fontId="891" fillId="0" borderId="38" xfId="0" applyFont="1" applyBorder="1" applyAlignment="1">
      <alignment horizontal="center" vertical="center" wrapText="1"/>
    </xf>
    <xf numFmtId="0" fontId="898" fillId="3" borderId="38" xfId="0" applyNumberFormat="1" applyFont="1" applyFill="1" applyBorder="1" applyAlignment="1">
      <alignment horizontal="center" vertical="center" wrapText="1"/>
    </xf>
    <xf numFmtId="164" fontId="898" fillId="3" borderId="39" xfId="0" applyNumberFormat="1" applyFont="1" applyFill="1" applyBorder="1" applyAlignment="1">
      <alignment horizontal="center" vertical="center" wrapText="1"/>
    </xf>
    <xf numFmtId="0" fontId="899" fillId="0" borderId="38" xfId="0" applyFont="1" applyBorder="1" applyAlignment="1">
      <alignment horizontal="center" vertical="center" wrapText="1"/>
    </xf>
    <xf numFmtId="0" fontId="906" fillId="0" borderId="38" xfId="0" applyFont="1" applyBorder="1" applyAlignment="1">
      <alignment horizontal="center" vertical="center" wrapText="1"/>
    </xf>
    <xf numFmtId="0" fontId="913" fillId="0" borderId="38" xfId="0" applyFont="1" applyBorder="1" applyAlignment="1">
      <alignment horizontal="center" vertical="center" wrapText="1"/>
    </xf>
    <xf numFmtId="0" fontId="920" fillId="0" borderId="38" xfId="0" applyFont="1" applyBorder="1" applyAlignment="1">
      <alignment horizontal="center" vertical="center" wrapText="1"/>
    </xf>
    <xf numFmtId="0" fontId="927" fillId="0" borderId="38" xfId="0" applyFont="1" applyBorder="1" applyAlignment="1">
      <alignment horizontal="center" vertical="center" wrapText="1"/>
    </xf>
    <xf numFmtId="0" fontId="934" fillId="0" borderId="38" xfId="0" applyFont="1" applyBorder="1" applyAlignment="1">
      <alignment horizontal="center" vertical="center" wrapText="1"/>
    </xf>
    <xf numFmtId="0" fontId="941" fillId="0" borderId="38" xfId="0" applyFont="1" applyBorder="1" applyAlignment="1">
      <alignment horizontal="center" vertical="center" wrapText="1"/>
    </xf>
    <xf numFmtId="0" fontId="948" fillId="0" borderId="38" xfId="0" applyFont="1" applyBorder="1" applyAlignment="1">
      <alignment horizontal="center" vertical="center" wrapText="1"/>
    </xf>
    <xf numFmtId="0" fontId="955" fillId="0" borderId="38" xfId="0" applyFont="1" applyBorder="1" applyAlignment="1">
      <alignment horizontal="center" vertical="center" wrapText="1"/>
    </xf>
    <xf numFmtId="0" fontId="962" fillId="0" borderId="38" xfId="0" applyFont="1" applyBorder="1" applyAlignment="1">
      <alignment horizontal="center" vertical="center" wrapText="1"/>
    </xf>
    <xf numFmtId="0" fontId="969" fillId="0" borderId="38" xfId="0" applyFont="1" applyBorder="1" applyAlignment="1">
      <alignment horizontal="center" vertical="center" wrapText="1"/>
    </xf>
    <xf numFmtId="0" fontId="976" fillId="3" borderId="38" xfId="0" applyNumberFormat="1" applyFont="1" applyFill="1" applyBorder="1" applyAlignment="1">
      <alignment horizontal="center" vertical="center" wrapText="1"/>
    </xf>
    <xf numFmtId="164" fontId="976" fillId="3" borderId="39" xfId="0" applyNumberFormat="1" applyFont="1" applyFill="1" applyBorder="1" applyAlignment="1">
      <alignment horizontal="center" vertical="center" wrapText="1"/>
    </xf>
    <xf numFmtId="0" fontId="977" fillId="0" borderId="38" xfId="0" applyFont="1" applyBorder="1" applyAlignment="1">
      <alignment horizontal="center" vertical="center" wrapText="1"/>
    </xf>
    <xf numFmtId="0" fontId="984" fillId="0" borderId="38" xfId="0" applyFont="1" applyBorder="1" applyAlignment="1">
      <alignment horizontal="center" vertical="center" wrapText="1"/>
    </xf>
    <xf numFmtId="0" fontId="991" fillId="0" borderId="38" xfId="0" applyFont="1" applyBorder="1" applyAlignment="1">
      <alignment horizontal="center" vertical="center" wrapText="1"/>
    </xf>
    <xf numFmtId="0" fontId="998" fillId="0" borderId="38" xfId="0" applyFont="1" applyBorder="1" applyAlignment="1">
      <alignment horizontal="center" vertical="center" wrapText="1"/>
    </xf>
    <xf numFmtId="0" fontId="1005" fillId="0" borderId="38" xfId="0" applyFont="1" applyBorder="1" applyAlignment="1">
      <alignment horizontal="center" vertical="center" wrapText="1"/>
    </xf>
    <xf numFmtId="0" fontId="1012" fillId="0" borderId="38" xfId="0" applyFont="1" applyBorder="1" applyAlignment="1">
      <alignment horizontal="center" vertical="center" wrapText="1"/>
    </xf>
    <xf numFmtId="0" fontId="1019" fillId="3" borderId="38" xfId="0" applyNumberFormat="1" applyFont="1" applyFill="1" applyBorder="1" applyAlignment="1">
      <alignment horizontal="center" vertical="center" wrapText="1"/>
    </xf>
    <xf numFmtId="164" fontId="1019" fillId="3" borderId="39" xfId="0" applyNumberFormat="1" applyFont="1" applyFill="1" applyBorder="1" applyAlignment="1">
      <alignment horizontal="center" vertical="center" wrapText="1"/>
    </xf>
    <xf numFmtId="0" fontId="1020" fillId="0" borderId="38" xfId="0" applyFont="1" applyBorder="1" applyAlignment="1">
      <alignment horizontal="center" vertical="center" wrapText="1"/>
    </xf>
    <xf numFmtId="0" fontId="1027" fillId="0" borderId="38" xfId="0" applyFont="1" applyBorder="1" applyAlignment="1">
      <alignment horizontal="center" vertical="center" wrapText="1"/>
    </xf>
    <xf numFmtId="0" fontId="1034" fillId="0" borderId="38" xfId="0" applyFont="1" applyBorder="1" applyAlignment="1">
      <alignment horizontal="center" vertical="center" wrapText="1"/>
    </xf>
    <xf numFmtId="0" fontId="1041" fillId="0" borderId="38" xfId="0" applyFont="1" applyBorder="1" applyAlignment="1">
      <alignment horizontal="center" vertical="center" wrapText="1"/>
    </xf>
    <xf numFmtId="0" fontId="1048" fillId="0" borderId="38" xfId="0" applyFont="1" applyBorder="1" applyAlignment="1">
      <alignment horizontal="center" vertical="center" wrapText="1"/>
    </xf>
    <xf numFmtId="0" fontId="1055" fillId="3" borderId="38" xfId="0" applyNumberFormat="1" applyFont="1" applyFill="1" applyBorder="1" applyAlignment="1">
      <alignment horizontal="center" vertical="center" wrapText="1"/>
    </xf>
    <xf numFmtId="164" fontId="1055" fillId="3" borderId="39" xfId="0" applyNumberFormat="1" applyFont="1" applyFill="1" applyBorder="1" applyAlignment="1">
      <alignment horizontal="center" vertical="center" wrapText="1"/>
    </xf>
    <xf numFmtId="0" fontId="1056" fillId="0" borderId="38" xfId="0" applyFont="1" applyBorder="1" applyAlignment="1">
      <alignment horizontal="center" vertical="center" wrapText="1"/>
    </xf>
    <xf numFmtId="0" fontId="1063" fillId="0" borderId="38" xfId="0" applyFont="1" applyBorder="1" applyAlignment="1">
      <alignment horizontal="center" vertical="center" wrapText="1"/>
    </xf>
    <xf numFmtId="0" fontId="1070" fillId="0" borderId="38" xfId="0" applyFont="1" applyBorder="1" applyAlignment="1">
      <alignment horizontal="center" vertical="center" wrapText="1"/>
    </xf>
    <xf numFmtId="0" fontId="1077" fillId="0" borderId="38" xfId="0" applyFont="1" applyBorder="1" applyAlignment="1">
      <alignment horizontal="center" vertical="center" wrapText="1"/>
    </xf>
    <xf numFmtId="0" fontId="1084" fillId="0" borderId="38" xfId="0" applyFont="1" applyBorder="1" applyAlignment="1">
      <alignment horizontal="center" vertical="center" wrapText="1"/>
    </xf>
    <xf numFmtId="0" fontId="1091" fillId="0" borderId="38" xfId="0" applyFont="1" applyBorder="1" applyAlignment="1">
      <alignment horizontal="center" vertical="center" wrapText="1"/>
    </xf>
    <xf numFmtId="0" fontId="1098" fillId="0" borderId="38" xfId="0" applyFont="1" applyBorder="1" applyAlignment="1">
      <alignment horizontal="center" vertical="center" wrapText="1"/>
    </xf>
    <xf numFmtId="0" fontId="1105" fillId="0" borderId="38" xfId="0" applyFont="1" applyBorder="1" applyAlignment="1">
      <alignment horizontal="center" vertical="center" wrapText="1"/>
    </xf>
    <xf numFmtId="0" fontId="1112" fillId="0" borderId="38" xfId="0" applyFont="1" applyBorder="1" applyAlignment="1">
      <alignment horizontal="center" vertical="center" wrapText="1"/>
    </xf>
    <xf numFmtId="0" fontId="1119" fillId="0" borderId="38" xfId="0" applyFont="1" applyBorder="1" applyAlignment="1">
      <alignment horizontal="center" vertical="center" wrapText="1"/>
    </xf>
    <xf numFmtId="0" fontId="1126" fillId="0" borderId="38" xfId="0" applyFont="1" applyBorder="1" applyAlignment="1">
      <alignment horizontal="center" vertical="center" wrapText="1"/>
    </xf>
    <xf numFmtId="0" fontId="1133" fillId="0" borderId="38" xfId="0" applyFont="1" applyBorder="1" applyAlignment="1">
      <alignment horizontal="center" vertical="center" wrapText="1"/>
    </xf>
    <xf numFmtId="0" fontId="1140" fillId="0" borderId="38" xfId="0" applyFont="1" applyBorder="1" applyAlignment="1">
      <alignment horizontal="center" vertical="center" wrapText="1"/>
    </xf>
    <xf numFmtId="0" fontId="1147" fillId="0" borderId="38" xfId="0" applyFont="1" applyBorder="1" applyAlignment="1">
      <alignment horizontal="center" vertical="center" wrapText="1"/>
    </xf>
    <xf numFmtId="0" fontId="1154" fillId="3" borderId="38" xfId="0" applyNumberFormat="1" applyFont="1" applyFill="1" applyBorder="1" applyAlignment="1">
      <alignment horizontal="center" vertical="center" wrapText="1"/>
    </xf>
    <xf numFmtId="164" fontId="1154" fillId="3" borderId="39" xfId="0" applyNumberFormat="1" applyFont="1" applyFill="1" applyBorder="1" applyAlignment="1">
      <alignment horizontal="center" vertical="center" wrapText="1"/>
    </xf>
    <xf numFmtId="0" fontId="1155" fillId="0" borderId="38" xfId="0" applyFont="1" applyBorder="1" applyAlignment="1">
      <alignment horizontal="center" vertical="center" wrapText="1"/>
    </xf>
    <xf numFmtId="0" fontId="1162" fillId="0" borderId="38" xfId="0" applyFont="1" applyBorder="1" applyAlignment="1">
      <alignment horizontal="center" vertical="center" wrapText="1"/>
    </xf>
    <xf numFmtId="0" fontId="1169" fillId="0" borderId="38" xfId="0" applyFont="1" applyBorder="1" applyAlignment="1">
      <alignment horizontal="center" vertical="center" wrapText="1"/>
    </xf>
    <xf numFmtId="0" fontId="1176" fillId="0" borderId="38" xfId="0" applyFont="1" applyBorder="1" applyAlignment="1">
      <alignment horizontal="center" vertical="center" wrapText="1"/>
    </xf>
    <xf numFmtId="0" fontId="1183" fillId="0" borderId="38" xfId="0" applyFont="1" applyBorder="1" applyAlignment="1">
      <alignment horizontal="center" vertical="center" wrapText="1"/>
    </xf>
    <xf numFmtId="0" fontId="1190" fillId="3" borderId="38" xfId="0" applyNumberFormat="1" applyFont="1" applyFill="1" applyBorder="1" applyAlignment="1">
      <alignment horizontal="center" vertical="center" wrapText="1"/>
    </xf>
    <xf numFmtId="164" fontId="1190" fillId="3" borderId="39" xfId="0" applyNumberFormat="1" applyFont="1" applyFill="1" applyBorder="1" applyAlignment="1">
      <alignment horizontal="center" vertical="center" wrapText="1"/>
    </xf>
    <xf numFmtId="0" fontId="1191" fillId="0" borderId="38" xfId="0" applyFont="1" applyBorder="1" applyAlignment="1">
      <alignment horizontal="center" vertical="center" wrapText="1"/>
    </xf>
    <xf numFmtId="0" fontId="1198" fillId="0" borderId="38" xfId="0" applyFont="1" applyBorder="1" applyAlignment="1">
      <alignment horizontal="center" vertical="center" wrapText="1"/>
    </xf>
    <xf numFmtId="0" fontId="1205" fillId="0" borderId="38" xfId="0" applyFont="1" applyBorder="1" applyAlignment="1">
      <alignment horizontal="center" vertical="center" wrapText="1"/>
    </xf>
    <xf numFmtId="0" fontId="1212" fillId="0" borderId="38" xfId="0" applyFont="1" applyBorder="1" applyAlignment="1">
      <alignment horizontal="center" vertical="center" wrapText="1"/>
    </xf>
    <xf numFmtId="0" fontId="1219" fillId="0" borderId="38" xfId="0" applyFont="1" applyBorder="1" applyAlignment="1">
      <alignment horizontal="center" vertical="center" wrapText="1"/>
    </xf>
    <xf numFmtId="0" fontId="1226" fillId="0" borderId="38" xfId="0" applyFont="1" applyBorder="1" applyAlignment="1">
      <alignment horizontal="center" vertical="center" wrapText="1"/>
    </xf>
    <xf numFmtId="0" fontId="1233" fillId="0" borderId="38" xfId="0" applyFont="1" applyBorder="1" applyAlignment="1">
      <alignment horizontal="center" vertical="center" wrapText="1"/>
    </xf>
    <xf numFmtId="0" fontId="1240" fillId="0" borderId="38" xfId="0" applyFont="1" applyBorder="1" applyAlignment="1">
      <alignment horizontal="center" vertical="center" wrapText="1"/>
    </xf>
    <xf numFmtId="0" fontId="1247" fillId="0" borderId="38" xfId="0" applyFont="1" applyBorder="1" applyAlignment="1">
      <alignment horizontal="center" vertical="center" wrapText="1"/>
    </xf>
    <xf numFmtId="0" fontId="1254" fillId="0" borderId="38" xfId="0" applyFont="1" applyBorder="1" applyAlignment="1">
      <alignment horizontal="center" vertical="center" wrapText="1"/>
    </xf>
    <xf numFmtId="0" fontId="1261" fillId="0" borderId="38" xfId="0" applyFont="1" applyBorder="1" applyAlignment="1">
      <alignment horizontal="center" vertical="center" wrapText="1"/>
    </xf>
    <xf numFmtId="0" fontId="1268" fillId="0" borderId="38" xfId="0" applyFont="1" applyBorder="1" applyAlignment="1">
      <alignment horizontal="center" vertical="center" wrapText="1"/>
    </xf>
    <xf numFmtId="0" fontId="1275" fillId="0" borderId="38" xfId="0" applyFont="1" applyBorder="1" applyAlignment="1">
      <alignment horizontal="center" vertical="center" wrapText="1"/>
    </xf>
    <xf numFmtId="0" fontId="1282" fillId="3" borderId="38" xfId="0" applyNumberFormat="1" applyFont="1" applyFill="1" applyBorder="1" applyAlignment="1">
      <alignment horizontal="center" vertical="center" wrapText="1"/>
    </xf>
    <xf numFmtId="164" fontId="1282" fillId="3" borderId="39" xfId="0" applyNumberFormat="1" applyFont="1" applyFill="1" applyBorder="1" applyAlignment="1">
      <alignment horizontal="center" vertical="center" wrapText="1"/>
    </xf>
    <xf numFmtId="0" fontId="1283" fillId="0" borderId="38" xfId="0" applyFont="1" applyBorder="1" applyAlignment="1">
      <alignment horizontal="center" vertical="center" wrapText="1"/>
    </xf>
    <xf numFmtId="0" fontId="1290" fillId="0" borderId="38" xfId="0" applyFont="1" applyBorder="1" applyAlignment="1">
      <alignment horizontal="center" vertical="center" wrapText="1"/>
    </xf>
    <xf numFmtId="0" fontId="1297" fillId="0" borderId="38" xfId="0" applyFont="1" applyBorder="1" applyAlignment="1">
      <alignment horizontal="center" vertical="center" wrapText="1"/>
    </xf>
    <xf numFmtId="0" fontId="1304" fillId="0" borderId="38" xfId="0" applyFont="1" applyBorder="1" applyAlignment="1">
      <alignment horizontal="center" vertical="center" wrapText="1"/>
    </xf>
    <xf numFmtId="0" fontId="1311" fillId="0" borderId="38" xfId="0" applyFont="1" applyBorder="1" applyAlignment="1">
      <alignment horizontal="center" vertical="center" wrapText="1"/>
    </xf>
    <xf numFmtId="0" fontId="1318" fillId="0" borderId="38" xfId="0" applyFont="1" applyBorder="1" applyAlignment="1">
      <alignment horizontal="center" vertical="center" wrapText="1"/>
    </xf>
    <xf numFmtId="0" fontId="1325" fillId="0" borderId="38" xfId="0" applyFont="1" applyBorder="1" applyAlignment="1">
      <alignment horizontal="center" vertical="center" wrapText="1"/>
    </xf>
    <xf numFmtId="0" fontId="1332" fillId="0" borderId="38" xfId="0" applyFont="1" applyBorder="1" applyAlignment="1">
      <alignment horizontal="center" vertical="center" wrapText="1"/>
    </xf>
    <xf numFmtId="0" fontId="1339" fillId="3" borderId="38" xfId="0" applyNumberFormat="1" applyFont="1" applyFill="1" applyBorder="1" applyAlignment="1">
      <alignment horizontal="center" vertical="center" wrapText="1"/>
    </xf>
    <xf numFmtId="164" fontId="1339" fillId="3" borderId="39" xfId="0" applyNumberFormat="1" applyFont="1" applyFill="1" applyBorder="1" applyAlignment="1">
      <alignment horizontal="center" vertical="center" wrapText="1"/>
    </xf>
    <xf numFmtId="0" fontId="1340" fillId="0" borderId="38" xfId="0" applyFont="1" applyBorder="1" applyAlignment="1">
      <alignment horizontal="center" vertical="center" wrapText="1"/>
    </xf>
    <xf numFmtId="0" fontId="1347" fillId="0" borderId="38" xfId="0" applyFont="1" applyBorder="1" applyAlignment="1">
      <alignment horizontal="center" vertical="center" wrapText="1"/>
    </xf>
    <xf numFmtId="0" fontId="1354" fillId="0" borderId="38" xfId="0" applyFont="1" applyBorder="1" applyAlignment="1">
      <alignment horizontal="center" vertical="center" wrapText="1"/>
    </xf>
    <xf numFmtId="0" fontId="1361" fillId="3" borderId="38" xfId="0" applyNumberFormat="1" applyFont="1" applyFill="1" applyBorder="1" applyAlignment="1">
      <alignment horizontal="center" vertical="center" wrapText="1"/>
    </xf>
    <xf numFmtId="164" fontId="1361" fillId="3" borderId="39" xfId="0" applyNumberFormat="1" applyFont="1" applyFill="1" applyBorder="1" applyAlignment="1">
      <alignment horizontal="center" vertical="center" wrapText="1"/>
    </xf>
    <xf numFmtId="0" fontId="1362" fillId="0" borderId="38" xfId="0" applyFont="1" applyBorder="1" applyAlignment="1">
      <alignment horizontal="center" vertical="center" wrapText="1"/>
    </xf>
    <xf numFmtId="0" fontId="1369" fillId="0" borderId="38" xfId="0" applyFont="1" applyBorder="1" applyAlignment="1">
      <alignment horizontal="center" vertical="center" wrapText="1"/>
    </xf>
    <xf numFmtId="0" fontId="1376" fillId="0" borderId="38" xfId="0" applyFont="1" applyBorder="1" applyAlignment="1">
      <alignment horizontal="center" vertical="center" wrapText="1"/>
    </xf>
    <xf numFmtId="0" fontId="1383" fillId="0" borderId="38" xfId="0" applyFont="1" applyBorder="1" applyAlignment="1">
      <alignment horizontal="center" vertical="center" wrapText="1"/>
    </xf>
    <xf numFmtId="0" fontId="1390" fillId="0" borderId="38" xfId="0" applyFont="1" applyBorder="1" applyAlignment="1">
      <alignment horizontal="center" vertical="center" wrapText="1"/>
    </xf>
    <xf numFmtId="0" fontId="1397" fillId="0" borderId="38" xfId="0" applyFont="1" applyBorder="1" applyAlignment="1">
      <alignment horizontal="center" vertical="center" wrapText="1"/>
    </xf>
    <xf numFmtId="0" fontId="1404" fillId="0" borderId="38" xfId="0" applyFont="1" applyBorder="1" applyAlignment="1">
      <alignment horizontal="center" vertical="center" wrapText="1"/>
    </xf>
    <xf numFmtId="0" fontId="1411" fillId="0" borderId="38" xfId="0" applyFont="1" applyBorder="1" applyAlignment="1">
      <alignment horizontal="center" vertical="center" wrapText="1"/>
    </xf>
    <xf numFmtId="0" fontId="1418" fillId="0" borderId="38" xfId="0" applyFont="1" applyBorder="1" applyAlignment="1">
      <alignment horizontal="center" vertical="center" wrapText="1"/>
    </xf>
    <xf numFmtId="0" fontId="1425" fillId="3" borderId="38" xfId="0" applyNumberFormat="1" applyFont="1" applyFill="1" applyBorder="1" applyAlignment="1">
      <alignment horizontal="center" vertical="center" wrapText="1"/>
    </xf>
    <xf numFmtId="164" fontId="1425" fillId="3" borderId="39" xfId="0" applyNumberFormat="1" applyFont="1" applyFill="1" applyBorder="1" applyAlignment="1">
      <alignment horizontal="center" vertical="center" wrapText="1"/>
    </xf>
    <xf numFmtId="0" fontId="1426" fillId="0" borderId="38" xfId="0" applyFont="1" applyBorder="1" applyAlignment="1">
      <alignment horizontal="center" vertical="center" wrapText="1"/>
    </xf>
    <xf numFmtId="0" fontId="1433" fillId="0" borderId="38" xfId="0" applyFont="1" applyBorder="1" applyAlignment="1">
      <alignment horizontal="center" vertical="center" wrapText="1"/>
    </xf>
    <xf numFmtId="0" fontId="1440" fillId="3" borderId="38" xfId="0" applyNumberFormat="1" applyFont="1" applyFill="1" applyBorder="1" applyAlignment="1">
      <alignment horizontal="center" vertical="center" wrapText="1"/>
    </xf>
    <xf numFmtId="164" fontId="1440" fillId="3" borderId="39" xfId="0" applyNumberFormat="1" applyFont="1" applyFill="1" applyBorder="1" applyAlignment="1">
      <alignment horizontal="center" vertical="center" wrapText="1"/>
    </xf>
    <xf numFmtId="0" fontId="1441" fillId="0" borderId="38" xfId="0" applyFont="1" applyBorder="1" applyAlignment="1">
      <alignment horizontal="center" vertical="center" wrapText="1"/>
    </xf>
    <xf numFmtId="0" fontId="1448" fillId="0" borderId="38" xfId="0" applyFont="1" applyBorder="1" applyAlignment="1">
      <alignment horizontal="center" vertical="center" wrapText="1"/>
    </xf>
    <xf numFmtId="0" fontId="1455" fillId="0" borderId="38" xfId="0" applyFont="1" applyBorder="1" applyAlignment="1">
      <alignment horizontal="center" vertical="center" wrapText="1"/>
    </xf>
    <xf numFmtId="0" fontId="1462" fillId="3" borderId="38" xfId="0" applyNumberFormat="1" applyFont="1" applyFill="1" applyBorder="1" applyAlignment="1">
      <alignment horizontal="center" vertical="center" wrapText="1"/>
    </xf>
    <xf numFmtId="164" fontId="1462" fillId="3" borderId="39" xfId="0" applyNumberFormat="1" applyFont="1" applyFill="1" applyBorder="1" applyAlignment="1">
      <alignment horizontal="center" vertical="center" wrapText="1"/>
    </xf>
    <xf numFmtId="0" fontId="1463" fillId="0" borderId="38" xfId="0" applyFont="1" applyBorder="1" applyAlignment="1">
      <alignment horizontal="center" vertical="center" wrapText="1"/>
    </xf>
    <xf numFmtId="0" fontId="1470" fillId="0" borderId="38" xfId="0" applyFont="1" applyBorder="1" applyAlignment="1">
      <alignment horizontal="center" vertical="center" wrapText="1"/>
    </xf>
    <xf numFmtId="0" fontId="1477" fillId="0" borderId="38" xfId="0" applyFont="1" applyBorder="1" applyAlignment="1">
      <alignment horizontal="center" vertical="center" wrapText="1"/>
    </xf>
    <xf numFmtId="0" fontId="1484" fillId="0" borderId="38" xfId="0" applyFont="1" applyBorder="1" applyAlignment="1">
      <alignment horizontal="center" vertical="center" wrapText="1"/>
    </xf>
    <xf numFmtId="0" fontId="1491" fillId="0" borderId="38" xfId="0" applyFont="1" applyBorder="1" applyAlignment="1">
      <alignment horizontal="center" vertical="center" wrapText="1"/>
    </xf>
    <xf numFmtId="0" fontId="1498" fillId="0" borderId="38" xfId="0" applyFont="1" applyBorder="1" applyAlignment="1">
      <alignment horizontal="center" vertical="center" wrapText="1"/>
    </xf>
    <xf numFmtId="0" fontId="1505" fillId="0" borderId="38" xfId="0" applyFont="1" applyBorder="1" applyAlignment="1">
      <alignment horizontal="center" vertical="center" wrapText="1"/>
    </xf>
    <xf numFmtId="0" fontId="1512" fillId="3" borderId="38" xfId="0" applyNumberFormat="1" applyFont="1" applyFill="1" applyBorder="1" applyAlignment="1">
      <alignment horizontal="center" vertical="center" wrapText="1"/>
    </xf>
    <xf numFmtId="164" fontId="1512" fillId="3" borderId="39" xfId="0" applyNumberFormat="1" applyFont="1" applyFill="1" applyBorder="1" applyAlignment="1">
      <alignment horizontal="center" vertical="center" wrapText="1"/>
    </xf>
    <xf numFmtId="0" fontId="1513" fillId="0" borderId="38" xfId="0" applyFont="1" applyBorder="1" applyAlignment="1">
      <alignment horizontal="center" vertical="center" wrapText="1"/>
    </xf>
    <xf numFmtId="0" fontId="1520" fillId="0" borderId="38" xfId="0" applyFont="1" applyBorder="1" applyAlignment="1">
      <alignment horizontal="center" vertical="center" wrapText="1"/>
    </xf>
    <xf numFmtId="0" fontId="1527" fillId="0" borderId="38" xfId="0" applyFont="1" applyBorder="1" applyAlignment="1">
      <alignment horizontal="center" vertical="center" wrapText="1"/>
    </xf>
    <xf numFmtId="0" fontId="1534" fillId="0" borderId="38" xfId="0" applyFont="1" applyBorder="1" applyAlignment="1">
      <alignment horizontal="center" vertical="center" wrapText="1"/>
    </xf>
    <xf numFmtId="0" fontId="1541" fillId="0" borderId="38" xfId="0" applyFont="1" applyBorder="1" applyAlignment="1">
      <alignment horizontal="center" vertical="center" wrapText="1"/>
    </xf>
    <xf numFmtId="0" fontId="1548" fillId="0" borderId="38" xfId="0" applyFont="1" applyBorder="1" applyAlignment="1">
      <alignment horizontal="center" vertical="center" wrapText="1"/>
    </xf>
    <xf numFmtId="0" fontId="1555" fillId="0" borderId="38" xfId="0" applyFont="1" applyBorder="1" applyAlignment="1">
      <alignment horizontal="center" vertical="center" wrapText="1"/>
    </xf>
    <xf numFmtId="0" fontId="1562" fillId="0" borderId="38" xfId="0" applyFont="1" applyBorder="1" applyAlignment="1">
      <alignment horizontal="center" vertical="center" wrapText="1"/>
    </xf>
    <xf numFmtId="0" fontId="1569" fillId="0" borderId="38" xfId="0" applyFont="1" applyBorder="1" applyAlignment="1">
      <alignment horizontal="center" vertical="center" wrapText="1"/>
    </xf>
    <xf numFmtId="0" fontId="1576" fillId="0" borderId="38" xfId="0" applyFont="1" applyBorder="1" applyAlignment="1">
      <alignment horizontal="center" vertical="center" wrapText="1"/>
    </xf>
    <xf numFmtId="0" fontId="1583" fillId="0" borderId="38" xfId="0" applyFont="1" applyBorder="1" applyAlignment="1">
      <alignment horizontal="center" vertical="center" wrapText="1"/>
    </xf>
    <xf numFmtId="0" fontId="1590" fillId="0" borderId="38" xfId="0" applyFont="1" applyBorder="1" applyAlignment="1">
      <alignment horizontal="center" vertical="center" wrapText="1"/>
    </xf>
    <xf numFmtId="0" fontId="1597" fillId="0" borderId="38" xfId="0" applyFont="1" applyBorder="1" applyAlignment="1">
      <alignment horizontal="center" vertical="center" wrapText="1"/>
    </xf>
    <xf numFmtId="0" fontId="1604" fillId="0" borderId="38" xfId="0" applyFont="1" applyBorder="1" applyAlignment="1">
      <alignment horizontal="center" vertical="center" wrapText="1"/>
    </xf>
    <xf numFmtId="0" fontId="1611" fillId="0" borderId="38" xfId="0" applyFont="1" applyBorder="1" applyAlignment="1">
      <alignment horizontal="center" vertical="center" wrapText="1"/>
    </xf>
    <xf numFmtId="0" fontId="1618" fillId="0" borderId="38" xfId="0" applyFont="1" applyBorder="1" applyAlignment="1">
      <alignment horizontal="center" vertical="center" wrapText="1"/>
    </xf>
    <xf numFmtId="0" fontId="1625" fillId="0" borderId="38" xfId="0" applyFont="1" applyBorder="1" applyAlignment="1">
      <alignment horizontal="center" vertical="center" wrapText="1"/>
    </xf>
    <xf numFmtId="0" fontId="1632" fillId="0" borderId="38" xfId="0" applyFont="1" applyBorder="1" applyAlignment="1">
      <alignment horizontal="center" vertical="center" wrapText="1"/>
    </xf>
    <xf numFmtId="0" fontId="1639" fillId="0" borderId="38" xfId="0" applyFont="1" applyBorder="1" applyAlignment="1">
      <alignment horizontal="center" vertical="center" wrapText="1"/>
    </xf>
    <xf numFmtId="0" fontId="1646" fillId="0" borderId="38" xfId="0" applyFont="1" applyBorder="1" applyAlignment="1">
      <alignment horizontal="center" vertical="center" wrapText="1"/>
    </xf>
    <xf numFmtId="0" fontId="1653" fillId="0" borderId="38" xfId="0" applyFont="1" applyBorder="1" applyAlignment="1">
      <alignment horizontal="center" vertical="center" wrapText="1"/>
    </xf>
    <xf numFmtId="0" fontId="1660" fillId="0" borderId="38" xfId="0" applyFont="1" applyBorder="1" applyAlignment="1">
      <alignment horizontal="center" vertical="center" wrapText="1"/>
    </xf>
    <xf numFmtId="0" fontId="1667" fillId="0" borderId="38" xfId="0" applyFont="1" applyBorder="1" applyAlignment="1">
      <alignment horizontal="center" vertical="center" wrapText="1"/>
    </xf>
    <xf numFmtId="0" fontId="1674" fillId="0" borderId="38" xfId="0" applyFont="1" applyBorder="1" applyAlignment="1">
      <alignment horizontal="center" vertical="center" wrapText="1"/>
    </xf>
    <xf numFmtId="0" fontId="1681" fillId="0" borderId="38" xfId="0" applyFont="1" applyBorder="1" applyAlignment="1">
      <alignment horizontal="center" vertical="center" wrapText="1"/>
    </xf>
    <xf numFmtId="0" fontId="1688" fillId="0" borderId="38" xfId="0" applyFont="1" applyBorder="1" applyAlignment="1">
      <alignment horizontal="center" vertical="center" wrapText="1"/>
    </xf>
    <xf numFmtId="0" fontId="1695" fillId="0" borderId="38" xfId="0" applyFont="1" applyBorder="1" applyAlignment="1">
      <alignment horizontal="center" vertical="center" wrapText="1"/>
    </xf>
    <xf numFmtId="0" fontId="1702" fillId="0" borderId="38" xfId="0" applyFont="1" applyBorder="1" applyAlignment="1">
      <alignment horizontal="center" vertical="center" wrapText="1"/>
    </xf>
    <xf numFmtId="0" fontId="1709" fillId="0" borderId="38" xfId="0" applyFont="1" applyBorder="1" applyAlignment="1">
      <alignment horizontal="center" vertical="center" wrapText="1"/>
    </xf>
    <xf numFmtId="0" fontId="1716" fillId="0" borderId="38" xfId="0" applyFont="1" applyBorder="1" applyAlignment="1">
      <alignment horizontal="center" vertical="center" wrapText="1"/>
    </xf>
    <xf numFmtId="0" fontId="1723" fillId="0" borderId="38" xfId="0" applyFont="1" applyBorder="1" applyAlignment="1">
      <alignment horizontal="center" vertical="center" wrapText="1"/>
    </xf>
    <xf numFmtId="0" fontId="1730" fillId="0" borderId="38" xfId="0" applyFont="1" applyBorder="1" applyAlignment="1">
      <alignment horizontal="center" vertical="center" wrapText="1"/>
    </xf>
    <xf numFmtId="0" fontId="1737" fillId="0" borderId="38" xfId="0" applyFont="1" applyBorder="1" applyAlignment="1">
      <alignment horizontal="center" vertical="center" wrapText="1"/>
    </xf>
    <xf numFmtId="0" fontId="1744" fillId="0" borderId="38" xfId="0" applyFont="1" applyBorder="1" applyAlignment="1">
      <alignment horizontal="center" vertical="center" wrapText="1"/>
    </xf>
    <xf numFmtId="0" fontId="1751" fillId="0" borderId="38" xfId="0" applyFont="1" applyBorder="1" applyAlignment="1">
      <alignment horizontal="center" vertical="center" wrapText="1"/>
    </xf>
    <xf numFmtId="0" fontId="1758" fillId="0" borderId="38" xfId="0" applyFont="1" applyBorder="1" applyAlignment="1">
      <alignment horizontal="center" vertical="center" wrapText="1"/>
    </xf>
    <xf numFmtId="0" fontId="1765" fillId="0" borderId="38" xfId="0" applyFont="1" applyBorder="1" applyAlignment="1">
      <alignment horizontal="center" vertical="center" wrapText="1"/>
    </xf>
    <xf numFmtId="0" fontId="1772" fillId="0" borderId="38" xfId="0" applyFont="1" applyBorder="1" applyAlignment="1">
      <alignment horizontal="center" vertical="center" wrapText="1"/>
    </xf>
    <xf numFmtId="0" fontId="1779" fillId="3" borderId="38" xfId="0" applyNumberFormat="1" applyFont="1" applyFill="1" applyBorder="1" applyAlignment="1">
      <alignment horizontal="center" vertical="center" wrapText="1"/>
    </xf>
    <xf numFmtId="164" fontId="1779" fillId="3" borderId="39" xfId="0" applyNumberFormat="1" applyFont="1" applyFill="1" applyBorder="1" applyAlignment="1">
      <alignment horizontal="center" vertical="center" wrapText="1"/>
    </xf>
    <xf numFmtId="0" fontId="1780" fillId="0" borderId="38" xfId="0" applyFont="1" applyBorder="1" applyAlignment="1">
      <alignment horizontal="center" vertical="center" wrapText="1"/>
    </xf>
    <xf numFmtId="0" fontId="1787" fillId="0" borderId="38" xfId="0" applyFont="1" applyBorder="1" applyAlignment="1">
      <alignment horizontal="center" vertical="center" wrapText="1"/>
    </xf>
    <xf numFmtId="0" fontId="1794" fillId="0" borderId="38" xfId="0" applyFont="1" applyBorder="1" applyAlignment="1">
      <alignment horizontal="center" vertical="center" wrapText="1"/>
    </xf>
    <xf numFmtId="0" fontId="1801" fillId="0" borderId="38" xfId="0" applyFont="1" applyBorder="1" applyAlignment="1">
      <alignment horizontal="center" vertical="center" wrapText="1"/>
    </xf>
    <xf numFmtId="0" fontId="1808" fillId="0" borderId="38" xfId="0" applyFont="1" applyBorder="1" applyAlignment="1">
      <alignment horizontal="center" vertical="center" wrapText="1"/>
    </xf>
    <xf numFmtId="0" fontId="1815" fillId="0" borderId="38" xfId="0" applyFont="1" applyBorder="1" applyAlignment="1">
      <alignment horizontal="center" vertical="center" wrapText="1"/>
    </xf>
    <xf numFmtId="0" fontId="1822" fillId="0" borderId="38" xfId="0" applyFont="1" applyBorder="1" applyAlignment="1">
      <alignment horizontal="center" vertical="center" wrapText="1"/>
    </xf>
    <xf numFmtId="0" fontId="1829" fillId="0" borderId="38" xfId="0" applyFont="1" applyBorder="1" applyAlignment="1">
      <alignment horizontal="center" vertical="center" wrapText="1"/>
    </xf>
    <xf numFmtId="0" fontId="1836" fillId="3" borderId="38" xfId="0" applyNumberFormat="1" applyFont="1" applyFill="1" applyBorder="1" applyAlignment="1">
      <alignment horizontal="center" vertical="center" wrapText="1"/>
    </xf>
    <xf numFmtId="164" fontId="1836" fillId="3" borderId="39" xfId="0" applyNumberFormat="1" applyFont="1" applyFill="1" applyBorder="1" applyAlignment="1">
      <alignment horizontal="center" vertical="center" wrapText="1"/>
    </xf>
    <xf numFmtId="0" fontId="1837" fillId="0" borderId="38" xfId="0" applyFont="1" applyBorder="1" applyAlignment="1">
      <alignment horizontal="center" vertical="center" wrapText="1"/>
    </xf>
    <xf numFmtId="0" fontId="1844" fillId="3" borderId="38" xfId="0" applyNumberFormat="1" applyFont="1" applyFill="1" applyBorder="1" applyAlignment="1">
      <alignment horizontal="center" vertical="center" wrapText="1"/>
    </xf>
    <xf numFmtId="164" fontId="1844" fillId="3" borderId="39" xfId="0" applyNumberFormat="1" applyFont="1" applyFill="1" applyBorder="1" applyAlignment="1">
      <alignment horizontal="center" vertical="center" wrapText="1"/>
    </xf>
    <xf numFmtId="0" fontId="1845" fillId="0" borderId="38" xfId="0" applyFont="1" applyBorder="1" applyAlignment="1">
      <alignment horizontal="center" vertical="center" wrapText="1"/>
    </xf>
    <xf numFmtId="0" fontId="1852" fillId="0" borderId="38" xfId="0" applyFont="1" applyBorder="1" applyAlignment="1">
      <alignment horizontal="center" vertical="center" wrapText="1"/>
    </xf>
    <xf numFmtId="0" fontId="1859" fillId="0" borderId="38" xfId="0" applyFont="1" applyBorder="1" applyAlignment="1">
      <alignment horizontal="center" vertical="center" wrapText="1"/>
    </xf>
    <xf numFmtId="0" fontId="1866" fillId="0" borderId="38" xfId="0" applyFont="1" applyBorder="1" applyAlignment="1">
      <alignment horizontal="center" vertical="center" wrapText="1"/>
    </xf>
    <xf numFmtId="0" fontId="1873" fillId="0" borderId="38" xfId="0" applyFont="1" applyBorder="1" applyAlignment="1">
      <alignment horizontal="center" vertical="center" wrapText="1"/>
    </xf>
    <xf numFmtId="0" fontId="1880" fillId="0" borderId="38" xfId="0" applyFont="1" applyBorder="1" applyAlignment="1">
      <alignment horizontal="center" vertical="center" wrapText="1"/>
    </xf>
    <xf numFmtId="0" fontId="1887" fillId="0" borderId="38" xfId="0" applyFont="1" applyBorder="1" applyAlignment="1">
      <alignment horizontal="center" vertical="center" wrapText="1"/>
    </xf>
    <xf numFmtId="0" fontId="1894" fillId="0" borderId="38" xfId="0" applyFont="1" applyBorder="1" applyAlignment="1">
      <alignment horizontal="center" vertical="center" wrapText="1"/>
    </xf>
    <xf numFmtId="0" fontId="1901" fillId="0" borderId="38" xfId="0" applyFont="1" applyBorder="1" applyAlignment="1">
      <alignment horizontal="center" vertical="center" wrapText="1"/>
    </xf>
    <xf numFmtId="0" fontId="1908" fillId="0" borderId="38" xfId="0" applyFont="1" applyBorder="1" applyAlignment="1">
      <alignment horizontal="center" vertical="center" wrapText="1"/>
    </xf>
    <xf numFmtId="0" fontId="1915" fillId="0" borderId="38" xfId="0" applyFont="1" applyBorder="1" applyAlignment="1">
      <alignment horizontal="center" vertical="center" wrapText="1"/>
    </xf>
    <xf numFmtId="0" fontId="1922" fillId="0" borderId="38" xfId="0" applyFont="1" applyBorder="1" applyAlignment="1">
      <alignment horizontal="center" vertical="center" wrapText="1"/>
    </xf>
    <xf numFmtId="0" fontId="1929" fillId="0" borderId="38" xfId="0" applyFont="1" applyBorder="1" applyAlignment="1">
      <alignment horizontal="center" vertical="center" wrapText="1"/>
    </xf>
    <xf numFmtId="0" fontId="1936" fillId="0" borderId="38" xfId="0" applyFont="1" applyBorder="1" applyAlignment="1">
      <alignment horizontal="center" vertical="center" wrapText="1"/>
    </xf>
    <xf numFmtId="0" fontId="1943" fillId="0" borderId="38" xfId="0" applyFont="1" applyBorder="1" applyAlignment="1">
      <alignment horizontal="center" vertical="center" wrapText="1"/>
    </xf>
    <xf numFmtId="0" fontId="1950" fillId="3" borderId="38" xfId="0" applyNumberFormat="1" applyFont="1" applyFill="1" applyBorder="1" applyAlignment="1">
      <alignment horizontal="center" vertical="center" wrapText="1"/>
    </xf>
    <xf numFmtId="164" fontId="1950" fillId="3" borderId="39" xfId="0" applyNumberFormat="1" applyFont="1" applyFill="1" applyBorder="1" applyAlignment="1">
      <alignment horizontal="center" vertical="center" wrapText="1"/>
    </xf>
    <xf numFmtId="0" fontId="1951" fillId="0" borderId="38" xfId="0" applyFont="1" applyBorder="1" applyAlignment="1">
      <alignment horizontal="center" vertical="center" wrapText="1"/>
    </xf>
    <xf numFmtId="0" fontId="1958" fillId="0" borderId="38" xfId="0" applyFont="1" applyBorder="1" applyAlignment="1">
      <alignment horizontal="center" vertical="center" wrapText="1"/>
    </xf>
    <xf numFmtId="0" fontId="1965" fillId="3" borderId="38" xfId="0" applyNumberFormat="1" applyFont="1" applyFill="1" applyBorder="1" applyAlignment="1">
      <alignment horizontal="center" vertical="center" wrapText="1"/>
    </xf>
    <xf numFmtId="164" fontId="1965" fillId="3" borderId="39" xfId="0" applyNumberFormat="1" applyFont="1" applyFill="1" applyBorder="1" applyAlignment="1">
      <alignment horizontal="center" vertical="center" wrapText="1"/>
    </xf>
    <xf numFmtId="0" fontId="1966" fillId="0" borderId="38" xfId="0" applyFont="1" applyBorder="1" applyAlignment="1">
      <alignment horizontal="center" vertical="center" wrapText="1"/>
    </xf>
    <xf numFmtId="0" fontId="1973" fillId="0" borderId="38" xfId="0" applyFont="1" applyBorder="1" applyAlignment="1">
      <alignment horizontal="center" vertical="center" wrapText="1"/>
    </xf>
    <xf numFmtId="0" fontId="1980" fillId="3" borderId="38" xfId="0" applyNumberFormat="1" applyFont="1" applyFill="1" applyBorder="1" applyAlignment="1">
      <alignment horizontal="center" vertical="center" wrapText="1"/>
    </xf>
    <xf numFmtId="164" fontId="1980" fillId="3" borderId="39" xfId="0" applyNumberFormat="1" applyFont="1" applyFill="1" applyBorder="1" applyAlignment="1">
      <alignment horizontal="center" vertical="center" wrapText="1"/>
    </xf>
    <xf numFmtId="0" fontId="1981" fillId="0" borderId="38" xfId="0" applyFont="1" applyBorder="1" applyAlignment="1">
      <alignment horizontal="center" vertical="center" wrapText="1"/>
    </xf>
    <xf numFmtId="0" fontId="1988" fillId="0" borderId="38" xfId="0" applyFont="1" applyBorder="1" applyAlignment="1">
      <alignment horizontal="center" vertical="center" wrapText="1"/>
    </xf>
    <xf numFmtId="0" fontId="1995" fillId="0" borderId="38" xfId="0" applyFont="1" applyBorder="1" applyAlignment="1">
      <alignment horizontal="center" vertical="center" wrapText="1"/>
    </xf>
    <xf numFmtId="0" fontId="2002" fillId="0" borderId="38" xfId="0" applyFont="1" applyBorder="1" applyAlignment="1">
      <alignment horizontal="center" vertical="center" wrapText="1"/>
    </xf>
    <xf numFmtId="0" fontId="2009" fillId="0" borderId="38" xfId="0" applyFont="1" applyBorder="1" applyAlignment="1">
      <alignment horizontal="center" vertical="center" wrapText="1"/>
    </xf>
    <xf numFmtId="0" fontId="2016" fillId="0" borderId="38" xfId="0" applyFont="1" applyBorder="1" applyAlignment="1">
      <alignment horizontal="center" vertical="center" wrapText="1"/>
    </xf>
    <xf numFmtId="0" fontId="2023" fillId="0" borderId="38" xfId="0" applyFont="1" applyBorder="1" applyAlignment="1">
      <alignment horizontal="center" vertical="center" wrapText="1"/>
    </xf>
    <xf numFmtId="0" fontId="2030" fillId="0" borderId="38" xfId="0" applyFont="1" applyBorder="1" applyAlignment="1">
      <alignment horizontal="center" vertical="center" wrapText="1"/>
    </xf>
    <xf numFmtId="0" fontId="2037" fillId="0" borderId="38" xfId="0" applyFont="1" applyBorder="1" applyAlignment="1">
      <alignment horizontal="center" vertical="center" wrapText="1"/>
    </xf>
    <xf numFmtId="0" fontId="2044" fillId="0" borderId="38" xfId="0" applyFont="1" applyBorder="1" applyAlignment="1">
      <alignment horizontal="center" vertical="center" wrapText="1"/>
    </xf>
    <xf numFmtId="0" fontId="2051" fillId="0" borderId="38" xfId="0" applyFont="1" applyBorder="1" applyAlignment="1">
      <alignment horizontal="center" vertical="center" wrapText="1"/>
    </xf>
    <xf numFmtId="0" fontId="2058" fillId="0" borderId="38" xfId="0" applyFont="1" applyBorder="1" applyAlignment="1">
      <alignment horizontal="center" vertical="center" wrapText="1"/>
    </xf>
    <xf numFmtId="0" fontId="2065" fillId="0" borderId="38" xfId="0" applyFont="1" applyBorder="1" applyAlignment="1">
      <alignment horizontal="center" vertical="center" wrapText="1"/>
    </xf>
    <xf numFmtId="0" fontId="2072" fillId="0" borderId="38" xfId="0" applyFont="1" applyBorder="1" applyAlignment="1">
      <alignment horizontal="center" vertical="center" wrapText="1"/>
    </xf>
    <xf numFmtId="0" fontId="2079" fillId="0" borderId="38" xfId="0" applyFont="1" applyBorder="1" applyAlignment="1">
      <alignment horizontal="center" vertical="center" wrapText="1"/>
    </xf>
    <xf numFmtId="0" fontId="2086" fillId="0" borderId="38" xfId="0" applyFont="1" applyBorder="1" applyAlignment="1">
      <alignment horizontal="center" vertical="center" wrapText="1"/>
    </xf>
    <xf numFmtId="0" fontId="2093" fillId="0" borderId="38" xfId="0" applyFont="1" applyBorder="1" applyAlignment="1">
      <alignment horizontal="center" vertical="center" wrapText="1"/>
    </xf>
    <xf numFmtId="0" fontId="2100" fillId="0" borderId="38" xfId="0" applyFont="1" applyBorder="1" applyAlignment="1">
      <alignment horizontal="center" vertical="center" wrapText="1"/>
    </xf>
    <xf numFmtId="0" fontId="2107" fillId="0" borderId="38" xfId="0" applyFont="1" applyBorder="1" applyAlignment="1">
      <alignment horizontal="center" vertical="center" wrapText="1"/>
    </xf>
    <xf numFmtId="0" fontId="2114" fillId="0" borderId="38" xfId="0" applyFont="1" applyBorder="1" applyAlignment="1">
      <alignment horizontal="center" vertical="center" wrapText="1"/>
    </xf>
    <xf numFmtId="0" fontId="2121" fillId="0" borderId="38" xfId="0" applyFont="1" applyBorder="1" applyAlignment="1">
      <alignment horizontal="center" vertical="center" wrapText="1"/>
    </xf>
    <xf numFmtId="0" fontId="2128" fillId="0" borderId="38" xfId="0" applyFont="1" applyBorder="1" applyAlignment="1">
      <alignment horizontal="center" vertical="center" wrapText="1"/>
    </xf>
    <xf numFmtId="0" fontId="2135" fillId="0" borderId="38" xfId="0" applyFont="1" applyBorder="1" applyAlignment="1">
      <alignment horizontal="center" vertical="center" wrapText="1"/>
    </xf>
    <xf numFmtId="0" fontId="2142" fillId="0" borderId="38" xfId="0" applyFont="1" applyBorder="1" applyAlignment="1">
      <alignment horizontal="center" vertical="center" wrapText="1"/>
    </xf>
    <xf numFmtId="0" fontId="2149" fillId="0" borderId="38" xfId="0" applyFont="1" applyBorder="1" applyAlignment="1">
      <alignment horizontal="center" vertical="center" wrapText="1"/>
    </xf>
    <xf numFmtId="0" fontId="2156" fillId="0" borderId="38" xfId="0" applyFont="1" applyBorder="1" applyAlignment="1">
      <alignment horizontal="center" vertical="center" wrapText="1"/>
    </xf>
    <xf numFmtId="0" fontId="2163" fillId="0" borderId="38" xfId="0" applyFont="1" applyBorder="1" applyAlignment="1">
      <alignment horizontal="center" vertical="center" wrapText="1"/>
    </xf>
    <xf numFmtId="0" fontId="2170" fillId="3" borderId="38" xfId="0" applyNumberFormat="1" applyFont="1" applyFill="1" applyBorder="1" applyAlignment="1">
      <alignment horizontal="center" vertical="center" wrapText="1"/>
    </xf>
    <xf numFmtId="164" fontId="2170" fillId="3" borderId="39" xfId="0" applyNumberFormat="1" applyFont="1" applyFill="1" applyBorder="1" applyAlignment="1">
      <alignment horizontal="center" vertical="center" wrapText="1"/>
    </xf>
    <xf numFmtId="0" fontId="2171" fillId="0" borderId="38" xfId="0" applyFont="1" applyBorder="1" applyAlignment="1">
      <alignment horizontal="center" vertical="center" wrapText="1"/>
    </xf>
    <xf numFmtId="0" fontId="2178" fillId="0" borderId="38" xfId="0" applyFont="1" applyBorder="1" applyAlignment="1">
      <alignment horizontal="center" vertical="center" wrapText="1"/>
    </xf>
    <xf numFmtId="0" fontId="2185" fillId="0" borderId="38" xfId="0" applyFont="1" applyBorder="1" applyAlignment="1">
      <alignment horizontal="center" vertical="center" wrapText="1"/>
    </xf>
    <xf numFmtId="0" fontId="2192" fillId="0" borderId="38" xfId="0" applyFont="1" applyBorder="1" applyAlignment="1">
      <alignment horizontal="center" vertical="center" wrapText="1"/>
    </xf>
    <xf numFmtId="0" fontId="2199" fillId="0" borderId="38" xfId="0" applyFont="1" applyBorder="1" applyAlignment="1">
      <alignment horizontal="center" vertical="center" wrapText="1"/>
    </xf>
    <xf numFmtId="0" fontId="2206" fillId="3" borderId="38" xfId="0" applyNumberFormat="1" applyFont="1" applyFill="1" applyBorder="1" applyAlignment="1">
      <alignment horizontal="center" vertical="center" wrapText="1"/>
    </xf>
    <xf numFmtId="164" fontId="2206" fillId="3" borderId="39" xfId="0" applyNumberFormat="1" applyFont="1" applyFill="1" applyBorder="1" applyAlignment="1">
      <alignment horizontal="center" vertical="center" wrapText="1"/>
    </xf>
    <xf numFmtId="0" fontId="2207" fillId="0" borderId="38" xfId="0" applyFont="1" applyBorder="1" applyAlignment="1">
      <alignment horizontal="center" vertical="center" wrapText="1"/>
    </xf>
    <xf numFmtId="0" fontId="2214" fillId="0" borderId="38" xfId="0" applyFont="1" applyBorder="1" applyAlignment="1">
      <alignment horizontal="center" vertical="center" wrapText="1"/>
    </xf>
    <xf numFmtId="0" fontId="2221" fillId="0" borderId="38" xfId="0" applyFont="1" applyBorder="1" applyAlignment="1">
      <alignment horizontal="center" vertical="center" wrapText="1"/>
    </xf>
    <xf numFmtId="0" fontId="2228" fillId="3" borderId="38" xfId="0" applyNumberFormat="1" applyFont="1" applyFill="1" applyBorder="1" applyAlignment="1">
      <alignment horizontal="center" vertical="center" wrapText="1"/>
    </xf>
    <xf numFmtId="164" fontId="2228" fillId="3" borderId="39" xfId="0" applyNumberFormat="1" applyFont="1" applyFill="1" applyBorder="1" applyAlignment="1">
      <alignment horizontal="center" vertical="center" wrapText="1"/>
    </xf>
    <xf numFmtId="0" fontId="2229" fillId="0" borderId="38" xfId="0" applyFont="1" applyBorder="1" applyAlignment="1">
      <alignment horizontal="center" vertical="center" wrapText="1"/>
    </xf>
    <xf numFmtId="0" fontId="2236" fillId="0" borderId="38" xfId="0" applyFont="1" applyBorder="1" applyAlignment="1">
      <alignment horizontal="center" vertical="center" wrapText="1"/>
    </xf>
    <xf numFmtId="0" fontId="2243" fillId="0" borderId="38" xfId="0" applyFont="1" applyBorder="1" applyAlignment="1">
      <alignment horizontal="center" vertical="center" wrapText="1"/>
    </xf>
    <xf numFmtId="0" fontId="2250" fillId="0" borderId="38" xfId="0" applyFont="1" applyBorder="1" applyAlignment="1">
      <alignment horizontal="center" vertical="center" wrapText="1"/>
    </xf>
    <xf numFmtId="0" fontId="2257" fillId="0" borderId="38" xfId="0" applyFont="1" applyBorder="1" applyAlignment="1">
      <alignment horizontal="center" vertical="center" wrapText="1"/>
    </xf>
    <xf numFmtId="0" fontId="2264" fillId="0" borderId="38" xfId="0" applyFont="1" applyBorder="1" applyAlignment="1">
      <alignment horizontal="center" vertical="center" wrapText="1"/>
    </xf>
    <xf numFmtId="0" fontId="2271" fillId="0" borderId="38" xfId="0" applyFont="1" applyBorder="1" applyAlignment="1">
      <alignment horizontal="center" vertical="center" wrapText="1"/>
    </xf>
    <xf numFmtId="0" fontId="2278" fillId="0" borderId="38" xfId="0" applyFont="1" applyBorder="1" applyAlignment="1">
      <alignment horizontal="center" vertical="center" wrapText="1"/>
    </xf>
    <xf numFmtId="0" fontId="2285" fillId="0" borderId="38" xfId="0" applyFont="1" applyBorder="1" applyAlignment="1">
      <alignment horizontal="center" vertical="center" wrapText="1"/>
    </xf>
    <xf numFmtId="0" fontId="2292" fillId="0" borderId="38" xfId="0" applyFont="1" applyBorder="1" applyAlignment="1">
      <alignment horizontal="center" vertical="center" wrapText="1"/>
    </xf>
    <xf numFmtId="0" fontId="2299" fillId="0" borderId="38" xfId="0" applyFont="1" applyBorder="1" applyAlignment="1">
      <alignment horizontal="center" vertical="center" wrapText="1"/>
    </xf>
    <xf numFmtId="0" fontId="2306" fillId="3" borderId="38" xfId="0" applyNumberFormat="1" applyFont="1" applyFill="1" applyBorder="1" applyAlignment="1">
      <alignment horizontal="center" vertical="center" wrapText="1"/>
    </xf>
    <xf numFmtId="164" fontId="2306" fillId="3" borderId="39" xfId="0" applyNumberFormat="1" applyFont="1" applyFill="1" applyBorder="1" applyAlignment="1">
      <alignment horizontal="center" vertical="center" wrapText="1"/>
    </xf>
    <xf numFmtId="0" fontId="2307" fillId="0" borderId="38" xfId="0" applyFont="1" applyBorder="1" applyAlignment="1">
      <alignment horizontal="center" vertical="center" wrapText="1"/>
    </xf>
    <xf numFmtId="0" fontId="2314" fillId="0" borderId="38" xfId="0" applyFont="1" applyBorder="1" applyAlignment="1">
      <alignment horizontal="center" vertical="center" wrapText="1"/>
    </xf>
    <xf numFmtId="0" fontId="2321" fillId="0" borderId="38" xfId="0" applyFont="1" applyBorder="1" applyAlignment="1">
      <alignment horizontal="center" vertical="center" wrapText="1"/>
    </xf>
    <xf numFmtId="0" fontId="2328" fillId="0" borderId="38" xfId="0" applyFont="1" applyBorder="1" applyAlignment="1">
      <alignment horizontal="center" vertical="center" wrapText="1"/>
    </xf>
    <xf numFmtId="0" fontId="2335" fillId="0" borderId="38" xfId="0" applyFont="1" applyBorder="1" applyAlignment="1">
      <alignment horizontal="center" vertical="center" wrapText="1"/>
    </xf>
    <xf numFmtId="0" fontId="2342" fillId="0" borderId="38" xfId="0" applyFont="1" applyBorder="1" applyAlignment="1">
      <alignment horizontal="center" vertical="center" wrapText="1"/>
    </xf>
    <xf numFmtId="0" fontId="2349" fillId="0" borderId="38" xfId="0" applyFont="1" applyBorder="1" applyAlignment="1">
      <alignment horizontal="center" vertical="center" wrapText="1"/>
    </xf>
    <xf numFmtId="0" fontId="2356" fillId="0" borderId="38" xfId="0" applyFont="1" applyBorder="1" applyAlignment="1">
      <alignment horizontal="center" vertical="center" wrapText="1"/>
    </xf>
    <xf numFmtId="0" fontId="2363" fillId="0" borderId="38" xfId="0" applyFont="1" applyBorder="1" applyAlignment="1">
      <alignment horizontal="center" vertical="center" wrapText="1"/>
    </xf>
    <xf numFmtId="0" fontId="2370" fillId="0" borderId="38" xfId="0" applyFont="1" applyBorder="1" applyAlignment="1">
      <alignment horizontal="center" vertical="center" wrapText="1"/>
    </xf>
    <xf numFmtId="0" fontId="2377" fillId="0" borderId="38" xfId="0" applyFont="1" applyBorder="1" applyAlignment="1">
      <alignment horizontal="center" vertical="center" wrapText="1"/>
    </xf>
    <xf numFmtId="0" fontId="2384" fillId="0" borderId="38" xfId="0" applyFont="1" applyBorder="1" applyAlignment="1">
      <alignment horizontal="center" vertical="center" wrapText="1"/>
    </xf>
    <xf numFmtId="0" fontId="2391" fillId="0" borderId="38" xfId="0" applyFont="1" applyBorder="1" applyAlignment="1">
      <alignment horizontal="center" vertical="center" wrapText="1"/>
    </xf>
    <xf numFmtId="0" fontId="2398" fillId="0" borderId="38" xfId="0" applyFont="1" applyBorder="1" applyAlignment="1">
      <alignment horizontal="center" vertical="center" wrapText="1"/>
    </xf>
    <xf numFmtId="0" fontId="2405" fillId="0" borderId="38" xfId="0" applyFont="1" applyBorder="1" applyAlignment="1">
      <alignment horizontal="center" vertical="center" wrapText="1"/>
    </xf>
    <xf numFmtId="0" fontId="2412" fillId="0" borderId="38" xfId="0" applyFont="1" applyBorder="1" applyAlignment="1">
      <alignment horizontal="center" vertical="center" wrapText="1"/>
    </xf>
    <xf numFmtId="0" fontId="2419" fillId="0" borderId="38" xfId="0" applyFont="1" applyBorder="1" applyAlignment="1">
      <alignment horizontal="center" vertical="center" wrapText="1"/>
    </xf>
    <xf numFmtId="0" fontId="2426" fillId="0" borderId="38" xfId="0" applyFont="1" applyBorder="1" applyAlignment="1">
      <alignment horizontal="center" vertical="center" wrapText="1"/>
    </xf>
    <xf numFmtId="0" fontId="2433" fillId="0" borderId="38" xfId="0" applyFont="1" applyBorder="1" applyAlignment="1">
      <alignment horizontal="center" vertical="center" wrapText="1"/>
    </xf>
    <xf numFmtId="0" fontId="2440" fillId="0" borderId="38" xfId="0" applyFont="1" applyBorder="1" applyAlignment="1">
      <alignment horizontal="center" vertical="center" wrapText="1"/>
    </xf>
    <xf numFmtId="0" fontId="2447" fillId="0" borderId="38" xfId="0" applyFont="1" applyBorder="1" applyAlignment="1">
      <alignment horizontal="center" vertical="center" wrapText="1"/>
    </xf>
    <xf numFmtId="0" fontId="2454" fillId="0" borderId="38" xfId="0" applyFont="1" applyBorder="1" applyAlignment="1">
      <alignment horizontal="center" vertical="center" wrapText="1"/>
    </xf>
    <xf numFmtId="0" fontId="2461" fillId="0" borderId="38" xfId="0" applyFont="1" applyBorder="1" applyAlignment="1">
      <alignment horizontal="center" vertical="center" wrapText="1"/>
    </xf>
    <xf numFmtId="0" fontId="2468" fillId="0" borderId="38" xfId="0" applyFont="1" applyBorder="1" applyAlignment="1">
      <alignment horizontal="center" vertical="center" wrapText="1"/>
    </xf>
    <xf numFmtId="0" fontId="2475" fillId="0" borderId="38" xfId="0" applyFont="1" applyBorder="1" applyAlignment="1">
      <alignment horizontal="center" vertical="center" wrapText="1"/>
    </xf>
    <xf numFmtId="0" fontId="2482" fillId="0" borderId="38" xfId="0" applyFont="1" applyBorder="1" applyAlignment="1">
      <alignment horizontal="center" vertical="center" wrapText="1"/>
    </xf>
    <xf numFmtId="0" fontId="2489" fillId="0" borderId="38" xfId="0" applyFont="1" applyBorder="1" applyAlignment="1">
      <alignment horizontal="center" vertical="center" wrapText="1"/>
    </xf>
    <xf numFmtId="0" fontId="2496" fillId="0" borderId="38" xfId="0" applyFont="1" applyBorder="1" applyAlignment="1">
      <alignment horizontal="center" vertical="center" wrapText="1"/>
    </xf>
    <xf numFmtId="0" fontId="2503" fillId="0" borderId="38" xfId="0" applyFont="1" applyBorder="1" applyAlignment="1">
      <alignment horizontal="center" vertical="center" wrapText="1"/>
    </xf>
    <xf numFmtId="0" fontId="2510" fillId="0" borderId="38" xfId="0" applyFont="1" applyBorder="1" applyAlignment="1">
      <alignment horizontal="center" vertical="center" wrapText="1"/>
    </xf>
    <xf numFmtId="0" fontId="2517" fillId="0" borderId="38" xfId="0" applyFont="1" applyBorder="1" applyAlignment="1">
      <alignment horizontal="center" vertical="center" wrapText="1"/>
    </xf>
    <xf numFmtId="0" fontId="2524" fillId="0" borderId="38" xfId="0" applyFont="1" applyBorder="1" applyAlignment="1">
      <alignment horizontal="center" vertical="center" wrapText="1"/>
    </xf>
    <xf numFmtId="0" fontId="2531" fillId="0" borderId="38" xfId="0" applyFont="1" applyBorder="1" applyAlignment="1">
      <alignment horizontal="center" vertical="center" wrapText="1"/>
    </xf>
    <xf numFmtId="0" fontId="2538" fillId="0" borderId="38" xfId="0" applyFont="1" applyBorder="1" applyAlignment="1">
      <alignment horizontal="center" vertical="center" wrapText="1"/>
    </xf>
    <xf numFmtId="0" fontId="2545" fillId="3" borderId="38" xfId="0" applyNumberFormat="1" applyFont="1" applyFill="1" applyBorder="1" applyAlignment="1">
      <alignment horizontal="center" vertical="center" wrapText="1"/>
    </xf>
    <xf numFmtId="164" fontId="2545" fillId="3" borderId="39" xfId="0" applyNumberFormat="1" applyFont="1" applyFill="1" applyBorder="1" applyAlignment="1">
      <alignment horizontal="center" vertical="center" wrapText="1"/>
    </xf>
    <xf numFmtId="0" fontId="2546" fillId="0" borderId="38" xfId="0" applyFont="1" applyBorder="1" applyAlignment="1">
      <alignment horizontal="center" vertical="center" wrapText="1"/>
    </xf>
    <xf numFmtId="0" fontId="2553" fillId="0" borderId="38" xfId="0" applyFont="1" applyBorder="1" applyAlignment="1">
      <alignment horizontal="center" vertical="center" wrapText="1"/>
    </xf>
    <xf numFmtId="0" fontId="2560" fillId="3" borderId="38" xfId="0" applyNumberFormat="1" applyFont="1" applyFill="1" applyBorder="1" applyAlignment="1">
      <alignment horizontal="center" vertical="center" wrapText="1"/>
    </xf>
    <xf numFmtId="164" fontId="2560" fillId="3" borderId="39" xfId="0" applyNumberFormat="1" applyFont="1" applyFill="1" applyBorder="1" applyAlignment="1">
      <alignment horizontal="center" vertical="center" wrapText="1"/>
    </xf>
    <xf numFmtId="0" fontId="2561" fillId="0" borderId="38" xfId="0" applyFont="1" applyBorder="1" applyAlignment="1">
      <alignment horizontal="center" vertical="center" wrapText="1"/>
    </xf>
    <xf numFmtId="0" fontId="2568" fillId="0" borderId="38" xfId="0" applyFont="1" applyBorder="1" applyAlignment="1">
      <alignment horizontal="center" vertical="center" wrapText="1"/>
    </xf>
    <xf numFmtId="0" fontId="2575" fillId="3" borderId="38" xfId="0" applyNumberFormat="1" applyFont="1" applyFill="1" applyBorder="1" applyAlignment="1">
      <alignment horizontal="center" vertical="center" wrapText="1"/>
    </xf>
    <xf numFmtId="164" fontId="2575" fillId="3" borderId="39" xfId="0" applyNumberFormat="1" applyFont="1" applyFill="1" applyBorder="1" applyAlignment="1">
      <alignment horizontal="center" vertical="center" wrapText="1"/>
    </xf>
    <xf numFmtId="0" fontId="2576" fillId="0" borderId="38" xfId="0" applyFont="1" applyBorder="1" applyAlignment="1">
      <alignment horizontal="center" vertical="center" wrapText="1"/>
    </xf>
    <xf numFmtId="0" fontId="2583" fillId="0" borderId="38" xfId="0" applyFont="1" applyBorder="1" applyAlignment="1">
      <alignment horizontal="center" vertical="center" wrapText="1"/>
    </xf>
    <xf numFmtId="0" fontId="2590" fillId="0" borderId="38" xfId="0" applyFont="1" applyBorder="1" applyAlignment="1">
      <alignment horizontal="center" vertical="center" wrapText="1"/>
    </xf>
    <xf numFmtId="0" fontId="2597" fillId="0" borderId="38" xfId="0" applyFont="1" applyBorder="1" applyAlignment="1">
      <alignment horizontal="center" vertical="center" wrapText="1"/>
    </xf>
    <xf numFmtId="0" fontId="2604" fillId="0" borderId="38" xfId="0" applyFont="1" applyBorder="1" applyAlignment="1">
      <alignment horizontal="center" vertical="center" wrapText="1"/>
    </xf>
    <xf numFmtId="0" fontId="2611" fillId="0" borderId="38" xfId="0" applyFont="1" applyBorder="1" applyAlignment="1">
      <alignment horizontal="center" vertical="center" wrapText="1"/>
    </xf>
    <xf numFmtId="0" fontId="2618" fillId="0" borderId="38" xfId="0" applyFont="1" applyBorder="1" applyAlignment="1">
      <alignment horizontal="center" vertical="center" wrapText="1"/>
    </xf>
    <xf numFmtId="0" fontId="2625" fillId="0" borderId="38" xfId="0" applyFont="1" applyBorder="1" applyAlignment="1">
      <alignment horizontal="center" vertical="center" wrapText="1"/>
    </xf>
    <xf numFmtId="0" fontId="2632" fillId="0" borderId="38" xfId="0" applyFont="1" applyBorder="1" applyAlignment="1">
      <alignment horizontal="center" vertical="center" wrapText="1"/>
    </xf>
    <xf numFmtId="0" fontId="2639" fillId="0" borderId="38" xfId="0" applyFont="1" applyBorder="1" applyAlignment="1">
      <alignment horizontal="center" vertical="center" wrapText="1"/>
    </xf>
    <xf numFmtId="0" fontId="2646" fillId="0" borderId="38" xfId="0" applyFont="1" applyBorder="1" applyAlignment="1">
      <alignment horizontal="center" vertical="center" wrapText="1"/>
    </xf>
    <xf numFmtId="0" fontId="2653" fillId="0" borderId="38" xfId="0" applyFont="1" applyBorder="1" applyAlignment="1">
      <alignment horizontal="center" vertical="center" wrapText="1"/>
    </xf>
    <xf numFmtId="0" fontId="2660" fillId="0" borderId="38" xfId="0" applyFont="1" applyBorder="1" applyAlignment="1">
      <alignment horizontal="center" vertical="center" wrapText="1"/>
    </xf>
    <xf numFmtId="0" fontId="2667" fillId="0" borderId="38" xfId="0" applyFont="1" applyBorder="1" applyAlignment="1">
      <alignment horizontal="center" vertical="center" wrapText="1"/>
    </xf>
    <xf numFmtId="0" fontId="2674" fillId="0" borderId="38" xfId="0" applyFont="1" applyBorder="1" applyAlignment="1">
      <alignment horizontal="center" vertical="center" wrapText="1"/>
    </xf>
    <xf numFmtId="0" fontId="2681" fillId="3" borderId="38" xfId="0" applyNumberFormat="1" applyFont="1" applyFill="1" applyBorder="1" applyAlignment="1">
      <alignment horizontal="center" vertical="center" wrapText="1"/>
    </xf>
    <xf numFmtId="164" fontId="2681" fillId="3" borderId="39" xfId="0" applyNumberFormat="1" applyFont="1" applyFill="1" applyBorder="1" applyAlignment="1">
      <alignment horizontal="center" vertical="center" wrapText="1"/>
    </xf>
    <xf numFmtId="0" fontId="2682" fillId="0" borderId="38" xfId="0" applyFont="1" applyBorder="1" applyAlignment="1">
      <alignment horizontal="center" vertical="center" wrapText="1"/>
    </xf>
    <xf numFmtId="0" fontId="2689" fillId="0" borderId="38" xfId="0" applyFont="1" applyBorder="1" applyAlignment="1">
      <alignment horizontal="center" vertical="center" wrapText="1"/>
    </xf>
    <xf numFmtId="0" fontId="2696" fillId="0" borderId="38" xfId="0" applyFont="1" applyBorder="1" applyAlignment="1">
      <alignment horizontal="center" vertical="center" wrapText="1"/>
    </xf>
    <xf numFmtId="0" fontId="2703" fillId="0" borderId="38" xfId="0" applyFont="1" applyBorder="1" applyAlignment="1">
      <alignment horizontal="center" vertical="center" wrapText="1"/>
    </xf>
    <xf numFmtId="0" fontId="2710" fillId="0" borderId="38" xfId="0" applyFont="1" applyBorder="1" applyAlignment="1">
      <alignment horizontal="center" vertical="center" wrapText="1"/>
    </xf>
    <xf numFmtId="0" fontId="2717" fillId="0" borderId="38" xfId="0" applyFont="1" applyBorder="1" applyAlignment="1">
      <alignment horizontal="center" vertical="center" wrapText="1"/>
    </xf>
    <xf numFmtId="0" fontId="2724" fillId="0" borderId="38" xfId="0" applyFont="1" applyBorder="1" applyAlignment="1">
      <alignment horizontal="center" vertical="center" wrapText="1"/>
    </xf>
    <xf numFmtId="0" fontId="2731" fillId="0" borderId="38" xfId="0" applyFont="1" applyBorder="1" applyAlignment="1">
      <alignment horizontal="center" vertical="center" wrapText="1"/>
    </xf>
    <xf numFmtId="0" fontId="2738" fillId="0" borderId="38" xfId="0" applyFont="1" applyBorder="1" applyAlignment="1">
      <alignment horizontal="center" vertical="center" wrapText="1"/>
    </xf>
    <xf numFmtId="0" fontId="2745" fillId="0" borderId="38" xfId="0" applyFont="1" applyBorder="1" applyAlignment="1">
      <alignment horizontal="center" vertical="center" wrapText="1"/>
    </xf>
    <xf numFmtId="0" fontId="2752" fillId="0" borderId="38" xfId="0" applyFont="1" applyBorder="1" applyAlignment="1">
      <alignment horizontal="center" vertical="center" wrapText="1"/>
    </xf>
    <xf numFmtId="0" fontId="2759" fillId="0" borderId="38" xfId="0" applyFont="1" applyBorder="1" applyAlignment="1">
      <alignment horizontal="center" vertical="center" wrapText="1"/>
    </xf>
    <xf numFmtId="0" fontId="2766" fillId="0" borderId="38" xfId="0" applyFont="1" applyBorder="1" applyAlignment="1">
      <alignment horizontal="center" vertical="center" wrapText="1"/>
    </xf>
    <xf numFmtId="0" fontId="2773" fillId="0" borderId="38" xfId="0" applyFont="1" applyBorder="1" applyAlignment="1">
      <alignment horizontal="center" vertical="center" wrapText="1"/>
    </xf>
    <xf numFmtId="0" fontId="2780" fillId="0" borderId="38" xfId="0" applyFont="1" applyBorder="1" applyAlignment="1">
      <alignment horizontal="center" vertical="center" wrapText="1"/>
    </xf>
    <xf numFmtId="0" fontId="2787" fillId="0" borderId="38" xfId="0" applyFont="1" applyBorder="1" applyAlignment="1">
      <alignment horizontal="center" vertical="center" wrapText="1"/>
    </xf>
    <xf numFmtId="0" fontId="2794" fillId="0" borderId="38" xfId="0" applyFont="1" applyBorder="1" applyAlignment="1">
      <alignment horizontal="center" vertical="center" wrapText="1"/>
    </xf>
    <xf numFmtId="0" fontId="2801" fillId="0" borderId="38" xfId="0" applyFont="1" applyBorder="1" applyAlignment="1">
      <alignment horizontal="center" vertical="center" wrapText="1"/>
    </xf>
    <xf numFmtId="0" fontId="2808" fillId="0" borderId="38" xfId="0" applyFont="1" applyBorder="1" applyAlignment="1">
      <alignment horizontal="center" vertical="center" wrapText="1"/>
    </xf>
    <xf numFmtId="0" fontId="2815" fillId="0" borderId="38" xfId="0" applyFont="1" applyBorder="1" applyAlignment="1">
      <alignment horizontal="center" vertical="center" wrapText="1"/>
    </xf>
    <xf numFmtId="0" fontId="2822" fillId="0" borderId="38" xfId="0" applyFont="1" applyBorder="1" applyAlignment="1">
      <alignment horizontal="center" vertical="center" wrapText="1"/>
    </xf>
    <xf numFmtId="0" fontId="2829" fillId="0" borderId="38" xfId="0" applyFont="1" applyBorder="1" applyAlignment="1">
      <alignment horizontal="center" vertical="center" wrapText="1"/>
    </xf>
    <xf numFmtId="0" fontId="2836" fillId="0" borderId="38" xfId="0" applyFont="1" applyBorder="1" applyAlignment="1">
      <alignment horizontal="center" vertical="center" wrapText="1"/>
    </xf>
    <xf numFmtId="0" fontId="2843" fillId="0" borderId="38" xfId="0" applyFont="1" applyBorder="1" applyAlignment="1">
      <alignment horizontal="center" vertical="center" wrapText="1"/>
    </xf>
    <xf numFmtId="0" fontId="2850" fillId="0" borderId="38" xfId="0" applyFont="1" applyBorder="1" applyAlignment="1">
      <alignment horizontal="center" vertical="center" wrapText="1"/>
    </xf>
    <xf numFmtId="0" fontId="2857" fillId="0" borderId="38" xfId="0" applyFont="1" applyBorder="1" applyAlignment="1">
      <alignment horizontal="center" vertical="center" wrapText="1"/>
    </xf>
    <xf numFmtId="0" fontId="2864" fillId="0" borderId="38" xfId="0" applyFont="1" applyBorder="1" applyAlignment="1">
      <alignment horizontal="center" vertical="center" wrapText="1"/>
    </xf>
    <xf numFmtId="0" fontId="2871" fillId="0" borderId="38" xfId="0" applyFont="1" applyBorder="1" applyAlignment="1">
      <alignment horizontal="center" vertical="center" wrapText="1"/>
    </xf>
    <xf numFmtId="0" fontId="2878" fillId="0" borderId="38" xfId="0" applyFont="1" applyBorder="1" applyAlignment="1">
      <alignment horizontal="center" vertical="center" wrapText="1"/>
    </xf>
    <xf numFmtId="0" fontId="2885" fillId="0" borderId="38" xfId="0" applyFont="1" applyBorder="1" applyAlignment="1">
      <alignment horizontal="center" vertical="center" wrapText="1"/>
    </xf>
    <xf numFmtId="0" fontId="2892" fillId="0" borderId="38" xfId="0" applyFont="1" applyBorder="1" applyAlignment="1">
      <alignment horizontal="center" vertical="center" wrapText="1"/>
    </xf>
    <xf numFmtId="0" fontId="2899" fillId="0" borderId="38" xfId="0" applyFont="1" applyBorder="1" applyAlignment="1">
      <alignment horizontal="center" vertical="center" wrapText="1"/>
    </xf>
    <xf numFmtId="0" fontId="2906" fillId="0" borderId="38" xfId="0" applyFont="1" applyBorder="1" applyAlignment="1">
      <alignment horizontal="center" vertical="center" wrapText="1"/>
    </xf>
    <xf numFmtId="0" fontId="2913" fillId="3" borderId="38" xfId="0" applyNumberFormat="1" applyFont="1" applyFill="1" applyBorder="1" applyAlignment="1">
      <alignment horizontal="center" vertical="center" wrapText="1"/>
    </xf>
    <xf numFmtId="164" fontId="2913" fillId="3" borderId="39" xfId="0" applyNumberFormat="1" applyFont="1" applyFill="1" applyBorder="1" applyAlignment="1">
      <alignment horizontal="center" vertical="center" wrapText="1"/>
    </xf>
    <xf numFmtId="0" fontId="2914" fillId="0" borderId="38" xfId="0" applyFont="1" applyBorder="1" applyAlignment="1">
      <alignment horizontal="center" vertical="center" wrapText="1"/>
    </xf>
    <xf numFmtId="0" fontId="2921" fillId="0" borderId="38" xfId="0" applyFont="1" applyBorder="1" applyAlignment="1">
      <alignment horizontal="center" vertical="center" wrapText="1"/>
    </xf>
    <xf numFmtId="0" fontId="2928" fillId="0" borderId="38" xfId="0" applyFont="1" applyBorder="1" applyAlignment="1">
      <alignment horizontal="center" vertical="center" wrapText="1"/>
    </xf>
    <xf numFmtId="0" fontId="2935" fillId="3" borderId="38" xfId="0" applyNumberFormat="1" applyFont="1" applyFill="1" applyBorder="1" applyAlignment="1">
      <alignment horizontal="center" vertical="center" wrapText="1"/>
    </xf>
    <xf numFmtId="164" fontId="2935" fillId="3" borderId="39" xfId="0" applyNumberFormat="1" applyFont="1" applyFill="1" applyBorder="1" applyAlignment="1">
      <alignment horizontal="center" vertical="center" wrapText="1"/>
    </xf>
    <xf numFmtId="0" fontId="2936" fillId="0" borderId="38" xfId="0" applyFont="1" applyBorder="1" applyAlignment="1">
      <alignment horizontal="center" vertical="center" wrapText="1"/>
    </xf>
    <xf numFmtId="0" fontId="2943" fillId="0" borderId="38" xfId="0" applyFont="1" applyBorder="1" applyAlignment="1">
      <alignment horizontal="center" vertical="center" wrapText="1"/>
    </xf>
    <xf numFmtId="0" fontId="2950" fillId="3" borderId="38" xfId="0" applyNumberFormat="1" applyFont="1" applyFill="1" applyBorder="1" applyAlignment="1">
      <alignment horizontal="center" vertical="center" wrapText="1"/>
    </xf>
    <xf numFmtId="164" fontId="2950" fillId="3" borderId="39" xfId="0" applyNumberFormat="1" applyFont="1" applyFill="1" applyBorder="1" applyAlignment="1">
      <alignment horizontal="center" vertical="center" wrapText="1"/>
    </xf>
    <xf numFmtId="0" fontId="2951" fillId="0" borderId="38" xfId="0" applyFont="1" applyBorder="1" applyAlignment="1">
      <alignment horizontal="center" vertical="center" wrapText="1"/>
    </xf>
    <xf numFmtId="0" fontId="2958" fillId="0" borderId="38" xfId="0" applyFont="1" applyBorder="1" applyAlignment="1">
      <alignment horizontal="center" vertical="center" wrapText="1"/>
    </xf>
    <xf numFmtId="0" fontId="2965" fillId="0" borderId="38" xfId="0" applyFont="1" applyBorder="1" applyAlignment="1">
      <alignment horizontal="center" vertical="center" wrapText="1"/>
    </xf>
    <xf numFmtId="0" fontId="2972" fillId="0" borderId="38" xfId="0" applyFont="1" applyBorder="1" applyAlignment="1">
      <alignment horizontal="center" vertical="center" wrapText="1"/>
    </xf>
    <xf numFmtId="0" fontId="2979" fillId="0" borderId="38" xfId="0" applyFont="1" applyBorder="1" applyAlignment="1">
      <alignment horizontal="center" vertical="center" wrapText="1"/>
    </xf>
    <xf numFmtId="0" fontId="2986" fillId="0" borderId="38" xfId="0" applyFont="1" applyBorder="1" applyAlignment="1">
      <alignment horizontal="center" vertical="center" wrapText="1"/>
    </xf>
    <xf numFmtId="0" fontId="2993" fillId="0" borderId="38" xfId="0" applyFont="1" applyBorder="1" applyAlignment="1">
      <alignment horizontal="center" vertical="center" wrapText="1"/>
    </xf>
    <xf numFmtId="0" fontId="3000" fillId="0" borderId="38" xfId="0" applyFont="1" applyBorder="1" applyAlignment="1">
      <alignment horizontal="center" vertical="center" wrapText="1"/>
    </xf>
    <xf numFmtId="0" fontId="3007" fillId="3" borderId="38" xfId="0" applyNumberFormat="1" applyFont="1" applyFill="1" applyBorder="1" applyAlignment="1">
      <alignment horizontal="center" vertical="center" wrapText="1"/>
    </xf>
    <xf numFmtId="164" fontId="3007" fillId="3" borderId="39" xfId="0" applyNumberFormat="1" applyFont="1" applyFill="1" applyBorder="1" applyAlignment="1">
      <alignment horizontal="center" vertical="center" wrapText="1"/>
    </xf>
    <xf numFmtId="0" fontId="3008" fillId="0" borderId="38" xfId="0" applyFont="1" applyBorder="1" applyAlignment="1">
      <alignment horizontal="center" vertical="center" wrapText="1"/>
    </xf>
    <xf numFmtId="0" fontId="3015" fillId="0" borderId="38" xfId="0" applyFont="1" applyBorder="1" applyAlignment="1">
      <alignment horizontal="center" vertical="center" wrapText="1"/>
    </xf>
    <xf numFmtId="0" fontId="3022" fillId="0" borderId="38" xfId="0" applyFont="1" applyBorder="1" applyAlignment="1">
      <alignment horizontal="center" vertical="center" wrapText="1"/>
    </xf>
    <xf numFmtId="0" fontId="3029" fillId="0" borderId="38" xfId="0" applyFont="1" applyBorder="1" applyAlignment="1">
      <alignment horizontal="center" vertical="center" wrapText="1"/>
    </xf>
    <xf numFmtId="0" fontId="3036" fillId="0" borderId="38" xfId="0" applyFont="1" applyBorder="1" applyAlignment="1">
      <alignment horizontal="center" vertical="center" wrapText="1"/>
    </xf>
    <xf numFmtId="0" fontId="3043" fillId="0" borderId="38" xfId="0" applyFont="1" applyBorder="1" applyAlignment="1">
      <alignment horizontal="center" vertical="center" wrapText="1"/>
    </xf>
    <xf numFmtId="0" fontId="3050" fillId="0" borderId="38" xfId="0" applyFont="1" applyBorder="1" applyAlignment="1">
      <alignment horizontal="center" vertical="center" wrapText="1"/>
    </xf>
    <xf numFmtId="0" fontId="3057" fillId="0" borderId="38" xfId="0" applyFont="1" applyBorder="1" applyAlignment="1">
      <alignment horizontal="center" vertical="center" wrapText="1"/>
    </xf>
    <xf numFmtId="0" fontId="3064" fillId="0" borderId="38" xfId="0" applyFont="1" applyBorder="1" applyAlignment="1">
      <alignment horizontal="center" vertical="center" wrapText="1"/>
    </xf>
    <xf numFmtId="0" fontId="3071" fillId="0" borderId="38" xfId="0" applyFont="1" applyBorder="1" applyAlignment="1">
      <alignment horizontal="center" vertical="center" wrapText="1"/>
    </xf>
    <xf numFmtId="0" fontId="3078" fillId="0" borderId="38" xfId="0" applyFont="1" applyBorder="1" applyAlignment="1">
      <alignment horizontal="center" vertical="center" wrapText="1"/>
    </xf>
    <xf numFmtId="0" fontId="3085" fillId="0" borderId="38" xfId="0" applyFont="1" applyBorder="1" applyAlignment="1">
      <alignment horizontal="center" vertical="center" wrapText="1"/>
    </xf>
    <xf numFmtId="0" fontId="3092" fillId="0" borderId="38" xfId="0" applyFont="1" applyBorder="1" applyAlignment="1">
      <alignment horizontal="center" vertical="center" wrapText="1"/>
    </xf>
    <xf numFmtId="0" fontId="3099" fillId="0" borderId="38" xfId="0" applyFont="1" applyBorder="1" applyAlignment="1">
      <alignment horizontal="center" vertical="center" wrapText="1"/>
    </xf>
    <xf numFmtId="0" fontId="3106" fillId="0" borderId="38" xfId="0" applyFont="1" applyBorder="1" applyAlignment="1">
      <alignment horizontal="center" vertical="center" wrapText="1"/>
    </xf>
    <xf numFmtId="0" fontId="3113" fillId="0" borderId="38" xfId="0" applyFont="1" applyBorder="1" applyAlignment="1">
      <alignment horizontal="center" vertical="center" wrapText="1"/>
    </xf>
    <xf numFmtId="0" fontId="3120" fillId="0" borderId="38" xfId="0" applyFont="1" applyBorder="1" applyAlignment="1">
      <alignment horizontal="center" vertical="center" wrapText="1"/>
    </xf>
    <xf numFmtId="0" fontId="3127" fillId="3" borderId="38" xfId="0" applyNumberFormat="1" applyFont="1" applyFill="1" applyBorder="1" applyAlignment="1">
      <alignment horizontal="center" vertical="center" wrapText="1"/>
    </xf>
    <xf numFmtId="164" fontId="3127" fillId="3" borderId="39" xfId="0" applyNumberFormat="1" applyFont="1" applyFill="1" applyBorder="1" applyAlignment="1">
      <alignment horizontal="center" vertical="center" wrapText="1"/>
    </xf>
    <xf numFmtId="0" fontId="3128" fillId="0" borderId="38" xfId="0" applyFont="1" applyBorder="1" applyAlignment="1">
      <alignment horizontal="center" vertical="center" wrapText="1"/>
    </xf>
    <xf numFmtId="0" fontId="3135" fillId="0" borderId="38" xfId="0" applyFont="1" applyBorder="1" applyAlignment="1">
      <alignment horizontal="center" vertical="center" wrapText="1"/>
    </xf>
    <xf numFmtId="0" fontId="3142" fillId="0" borderId="38" xfId="0" applyFont="1" applyBorder="1" applyAlignment="1">
      <alignment horizontal="center" vertical="center" wrapText="1"/>
    </xf>
    <xf numFmtId="0" fontId="3149" fillId="0" borderId="38" xfId="0" applyFont="1" applyBorder="1" applyAlignment="1">
      <alignment horizontal="center" vertical="center" wrapText="1"/>
    </xf>
    <xf numFmtId="0" fontId="3156" fillId="0" borderId="38" xfId="0" applyFont="1" applyBorder="1" applyAlignment="1">
      <alignment horizontal="center" vertical="center" wrapText="1"/>
    </xf>
    <xf numFmtId="0" fontId="3163" fillId="0" borderId="38" xfId="0" applyFont="1" applyBorder="1" applyAlignment="1">
      <alignment horizontal="center" vertical="center" wrapText="1"/>
    </xf>
    <xf numFmtId="0" fontId="3170" fillId="0" borderId="38" xfId="0" applyFont="1" applyBorder="1" applyAlignment="1">
      <alignment horizontal="center" vertical="center" wrapText="1"/>
    </xf>
    <xf numFmtId="0" fontId="3177" fillId="0" borderId="38" xfId="0" applyFont="1" applyBorder="1" applyAlignment="1">
      <alignment horizontal="center" vertical="center" wrapText="1"/>
    </xf>
    <xf numFmtId="0" fontId="3184" fillId="0" borderId="38" xfId="0" applyFont="1" applyBorder="1" applyAlignment="1">
      <alignment horizontal="center" vertical="center" wrapText="1"/>
    </xf>
    <xf numFmtId="0" fontId="3191" fillId="0" borderId="38" xfId="0" applyFont="1" applyBorder="1" applyAlignment="1">
      <alignment horizontal="center" vertical="center" wrapText="1"/>
    </xf>
    <xf numFmtId="0" fontId="3198" fillId="0" borderId="38" xfId="0" applyFont="1" applyBorder="1" applyAlignment="1">
      <alignment horizontal="center" vertical="center" wrapText="1"/>
    </xf>
    <xf numFmtId="0" fontId="3205" fillId="0" borderId="38" xfId="0" applyFont="1" applyBorder="1" applyAlignment="1">
      <alignment horizontal="center" vertical="center" wrapText="1"/>
    </xf>
    <xf numFmtId="0" fontId="3212" fillId="0" borderId="38" xfId="0" applyFont="1" applyBorder="1" applyAlignment="1">
      <alignment horizontal="center" vertical="center" wrapText="1"/>
    </xf>
    <xf numFmtId="0" fontId="3219" fillId="0" borderId="38" xfId="0" applyFont="1" applyBorder="1" applyAlignment="1">
      <alignment horizontal="center" vertical="center" wrapText="1"/>
    </xf>
    <xf numFmtId="0" fontId="3226" fillId="0" borderId="38" xfId="0" applyFont="1" applyBorder="1" applyAlignment="1">
      <alignment horizontal="center" vertical="center" wrapText="1"/>
    </xf>
    <xf numFmtId="0" fontId="3233" fillId="0" borderId="38" xfId="0" applyFont="1" applyBorder="1" applyAlignment="1">
      <alignment horizontal="center" vertical="center" wrapText="1"/>
    </xf>
    <xf numFmtId="0" fontId="3240" fillId="3" borderId="38" xfId="0" applyNumberFormat="1" applyFont="1" applyFill="1" applyBorder="1" applyAlignment="1">
      <alignment horizontal="center" vertical="center" wrapText="1"/>
    </xf>
    <xf numFmtId="164" fontId="3240" fillId="3" borderId="39" xfId="0" applyNumberFormat="1" applyFont="1" applyFill="1" applyBorder="1" applyAlignment="1">
      <alignment horizontal="center" vertical="center" wrapText="1"/>
    </xf>
    <xf numFmtId="0" fontId="3241" fillId="0" borderId="38" xfId="0" applyFont="1" applyBorder="1" applyAlignment="1">
      <alignment horizontal="center" vertical="center" wrapText="1"/>
    </xf>
    <xf numFmtId="0" fontId="3248" fillId="0" borderId="38" xfId="0" applyFont="1" applyBorder="1" applyAlignment="1">
      <alignment horizontal="center" vertical="center" wrapText="1"/>
    </xf>
    <xf numFmtId="0" fontId="3255" fillId="0" borderId="38" xfId="0" applyFont="1" applyBorder="1" applyAlignment="1">
      <alignment horizontal="center" vertical="center" wrapText="1"/>
    </xf>
    <xf numFmtId="0" fontId="3262" fillId="3" borderId="38" xfId="0" applyNumberFormat="1" applyFont="1" applyFill="1" applyBorder="1" applyAlignment="1">
      <alignment horizontal="center" vertical="center" wrapText="1"/>
    </xf>
    <xf numFmtId="164" fontId="3262" fillId="3" borderId="39" xfId="0" applyNumberFormat="1" applyFont="1" applyFill="1" applyBorder="1" applyAlignment="1">
      <alignment horizontal="center" vertical="center" wrapText="1"/>
    </xf>
    <xf numFmtId="0" fontId="3263" fillId="0" borderId="38" xfId="0" applyFont="1" applyBorder="1" applyAlignment="1">
      <alignment horizontal="center" vertical="center" wrapText="1"/>
    </xf>
    <xf numFmtId="0" fontId="3270" fillId="0" borderId="38" xfId="0" applyFont="1" applyBorder="1" applyAlignment="1">
      <alignment horizontal="center" vertical="center" wrapText="1"/>
    </xf>
    <xf numFmtId="0" fontId="3277" fillId="0" borderId="38" xfId="0" applyFont="1" applyBorder="1" applyAlignment="1">
      <alignment horizontal="center" vertical="center" wrapText="1"/>
    </xf>
    <xf numFmtId="0" fontId="3284" fillId="0" borderId="38" xfId="0" applyFont="1" applyBorder="1" applyAlignment="1">
      <alignment horizontal="center" vertical="center" wrapText="1"/>
    </xf>
    <xf numFmtId="0" fontId="3291" fillId="0" borderId="38" xfId="0" applyFont="1" applyBorder="1" applyAlignment="1">
      <alignment horizontal="center" vertical="center" wrapText="1"/>
    </xf>
    <xf numFmtId="0" fontId="3298" fillId="0" borderId="38" xfId="0" applyFont="1" applyBorder="1" applyAlignment="1">
      <alignment horizontal="center" vertical="center" wrapText="1"/>
    </xf>
    <xf numFmtId="0" fontId="3305" fillId="0" borderId="38" xfId="0" applyFont="1" applyBorder="1" applyAlignment="1">
      <alignment horizontal="center" vertical="center" wrapText="1"/>
    </xf>
    <xf numFmtId="0" fontId="3312" fillId="0" borderId="38" xfId="0" applyFont="1" applyBorder="1" applyAlignment="1">
      <alignment horizontal="center" vertical="center" wrapText="1"/>
    </xf>
    <xf numFmtId="0" fontId="3319" fillId="0" borderId="38" xfId="0" applyFont="1" applyBorder="1" applyAlignment="1">
      <alignment horizontal="center" vertical="center" wrapText="1"/>
    </xf>
    <xf numFmtId="0" fontId="3326" fillId="0" borderId="38" xfId="0" applyFont="1" applyBorder="1" applyAlignment="1">
      <alignment horizontal="center" vertical="center" wrapText="1"/>
    </xf>
    <xf numFmtId="0" fontId="3333" fillId="0" borderId="38" xfId="0" applyFont="1" applyBorder="1" applyAlignment="1">
      <alignment horizontal="center" vertical="center" wrapText="1"/>
    </xf>
    <xf numFmtId="0" fontId="3340" fillId="0" borderId="38" xfId="0" applyFont="1" applyBorder="1" applyAlignment="1">
      <alignment horizontal="center" vertical="center" wrapText="1"/>
    </xf>
    <xf numFmtId="0" fontId="3347" fillId="3" borderId="38" xfId="0" applyNumberFormat="1" applyFont="1" applyFill="1" applyBorder="1" applyAlignment="1">
      <alignment horizontal="center" vertical="center" wrapText="1"/>
    </xf>
    <xf numFmtId="164" fontId="3347" fillId="3" borderId="39" xfId="0" applyNumberFormat="1" applyFont="1" applyFill="1" applyBorder="1" applyAlignment="1">
      <alignment horizontal="center" vertical="center" wrapText="1"/>
    </xf>
    <xf numFmtId="0" fontId="3348" fillId="0" borderId="38" xfId="0" applyFont="1" applyBorder="1" applyAlignment="1">
      <alignment horizontal="center" vertical="center" wrapText="1"/>
    </xf>
    <xf numFmtId="0" fontId="3355" fillId="0" borderId="38" xfId="0" applyFont="1" applyBorder="1" applyAlignment="1">
      <alignment horizontal="center" vertical="center" wrapText="1"/>
    </xf>
    <xf numFmtId="0" fontId="3362" fillId="0" borderId="38" xfId="0" applyFont="1" applyBorder="1" applyAlignment="1">
      <alignment horizontal="center" vertical="center" wrapText="1"/>
    </xf>
    <xf numFmtId="0" fontId="3369" fillId="0" borderId="38" xfId="0" applyFont="1" applyBorder="1" applyAlignment="1">
      <alignment horizontal="center" vertical="center" wrapText="1"/>
    </xf>
    <xf numFmtId="0" fontId="3376" fillId="0" borderId="38" xfId="0" applyFont="1" applyBorder="1" applyAlignment="1">
      <alignment horizontal="center" vertical="center" wrapText="1"/>
    </xf>
    <xf numFmtId="0" fontId="3383" fillId="0" borderId="38" xfId="0" applyFont="1" applyBorder="1" applyAlignment="1">
      <alignment horizontal="center" vertical="center" wrapText="1"/>
    </xf>
    <xf numFmtId="0" fontId="3390" fillId="0" borderId="38" xfId="0" applyFont="1" applyBorder="1" applyAlignment="1">
      <alignment horizontal="center" vertical="center" wrapText="1"/>
    </xf>
    <xf numFmtId="0" fontId="3397" fillId="0" borderId="38" xfId="0" applyFont="1" applyBorder="1" applyAlignment="1">
      <alignment horizontal="center" vertical="center" wrapText="1"/>
    </xf>
    <xf numFmtId="0" fontId="3404" fillId="0" borderId="38" xfId="0" applyFont="1" applyBorder="1" applyAlignment="1">
      <alignment horizontal="center" vertical="center" wrapText="1"/>
    </xf>
    <xf numFmtId="0" fontId="3411" fillId="0" borderId="38" xfId="0" applyFont="1" applyBorder="1" applyAlignment="1">
      <alignment horizontal="center" vertical="center" wrapText="1"/>
    </xf>
    <xf numFmtId="0" fontId="3418" fillId="0" borderId="38" xfId="0" applyFont="1" applyBorder="1" applyAlignment="1">
      <alignment horizontal="center" vertical="center" wrapText="1"/>
    </xf>
    <xf numFmtId="0" fontId="3425" fillId="0" borderId="38" xfId="0" applyFont="1" applyBorder="1" applyAlignment="1">
      <alignment horizontal="center" vertical="center" wrapText="1"/>
    </xf>
    <xf numFmtId="0" fontId="3432" fillId="0" borderId="38" xfId="0" applyFont="1" applyBorder="1" applyAlignment="1">
      <alignment horizontal="center" vertical="center" wrapText="1"/>
    </xf>
    <xf numFmtId="0" fontId="3439" fillId="0" borderId="38" xfId="0" applyFont="1" applyBorder="1" applyAlignment="1">
      <alignment horizontal="center" vertical="center" wrapText="1"/>
    </xf>
    <xf numFmtId="0" fontId="3446" fillId="0" borderId="38" xfId="0" applyFont="1" applyBorder="1" applyAlignment="1">
      <alignment horizontal="center" vertical="center" wrapText="1"/>
    </xf>
    <xf numFmtId="0" fontId="3453" fillId="0" borderId="38" xfId="0" applyFont="1" applyBorder="1" applyAlignment="1">
      <alignment horizontal="center" vertical="center" wrapText="1"/>
    </xf>
    <xf numFmtId="0" fontId="3460" fillId="0" borderId="38" xfId="0" applyFont="1" applyBorder="1" applyAlignment="1">
      <alignment horizontal="center" vertical="center" wrapText="1"/>
    </xf>
    <xf numFmtId="0" fontId="3467" fillId="0" borderId="38" xfId="0" applyFont="1" applyBorder="1" applyAlignment="1">
      <alignment horizontal="center" vertical="center" wrapText="1"/>
    </xf>
    <xf numFmtId="0" fontId="3474" fillId="0" borderId="38" xfId="0" applyFont="1" applyBorder="1" applyAlignment="1">
      <alignment horizontal="center" vertical="center" wrapText="1"/>
    </xf>
    <xf numFmtId="0" fontId="3481" fillId="0" borderId="38" xfId="0" applyFont="1" applyBorder="1" applyAlignment="1">
      <alignment horizontal="center" vertical="center" wrapText="1"/>
    </xf>
    <xf numFmtId="0" fontId="3488" fillId="0" borderId="38" xfId="0" applyFont="1" applyBorder="1" applyAlignment="1">
      <alignment horizontal="center" vertical="center" wrapText="1"/>
    </xf>
    <xf numFmtId="0" fontId="3495" fillId="3" borderId="38" xfId="0" applyNumberFormat="1" applyFont="1" applyFill="1" applyBorder="1" applyAlignment="1">
      <alignment horizontal="center" vertical="center" wrapText="1"/>
    </xf>
    <xf numFmtId="164" fontId="3495" fillId="3" borderId="39" xfId="0" applyNumberFormat="1" applyFont="1" applyFill="1" applyBorder="1" applyAlignment="1">
      <alignment horizontal="center" vertical="center" wrapText="1"/>
    </xf>
    <xf numFmtId="0" fontId="3496" fillId="0" borderId="38" xfId="0" applyFont="1" applyBorder="1" applyAlignment="1">
      <alignment horizontal="center" vertical="center" wrapText="1"/>
    </xf>
    <xf numFmtId="0" fontId="3503" fillId="0" borderId="38" xfId="0" applyFont="1" applyBorder="1" applyAlignment="1">
      <alignment horizontal="center" vertical="center" wrapText="1"/>
    </xf>
    <xf numFmtId="0" fontId="3510" fillId="0" borderId="38" xfId="0" applyFont="1" applyBorder="1" applyAlignment="1">
      <alignment horizontal="center" vertical="center" wrapText="1"/>
    </xf>
    <xf numFmtId="0" fontId="3517" fillId="0" borderId="38" xfId="0" applyFont="1" applyBorder="1" applyAlignment="1">
      <alignment horizontal="center" vertical="center" wrapText="1"/>
    </xf>
    <xf numFmtId="0" fontId="3524" fillId="0" borderId="38" xfId="0" applyFont="1" applyBorder="1" applyAlignment="1">
      <alignment horizontal="center" vertical="center" wrapText="1"/>
    </xf>
    <xf numFmtId="0" fontId="3531" fillId="0" borderId="38" xfId="0" applyFont="1" applyBorder="1" applyAlignment="1">
      <alignment horizontal="center" vertical="center" wrapText="1"/>
    </xf>
    <xf numFmtId="0" fontId="3538" fillId="0" borderId="38" xfId="0" applyFont="1" applyBorder="1" applyAlignment="1">
      <alignment horizontal="center" vertical="center" wrapText="1"/>
    </xf>
    <xf numFmtId="0" fontId="3545" fillId="0" borderId="38" xfId="0" applyFont="1" applyBorder="1" applyAlignment="1">
      <alignment horizontal="center" vertical="center" wrapText="1"/>
    </xf>
    <xf numFmtId="0" fontId="3552" fillId="0" borderId="38" xfId="0" applyFont="1" applyBorder="1" applyAlignment="1">
      <alignment horizontal="center" vertical="center" wrapText="1"/>
    </xf>
    <xf numFmtId="0" fontId="3559" fillId="3" borderId="38" xfId="0" applyNumberFormat="1" applyFont="1" applyFill="1" applyBorder="1" applyAlignment="1">
      <alignment horizontal="center" vertical="center" wrapText="1"/>
    </xf>
    <xf numFmtId="164" fontId="3559" fillId="3" borderId="39" xfId="0" applyNumberFormat="1" applyFont="1" applyFill="1" applyBorder="1" applyAlignment="1">
      <alignment horizontal="center" vertical="center" wrapText="1"/>
    </xf>
    <xf numFmtId="0" fontId="3560" fillId="0" borderId="38" xfId="0" applyFont="1" applyBorder="1" applyAlignment="1">
      <alignment horizontal="center" vertical="center" wrapText="1"/>
    </xf>
    <xf numFmtId="0" fontId="3567" fillId="0" borderId="38" xfId="0" applyFont="1" applyBorder="1" applyAlignment="1">
      <alignment horizontal="center" vertical="center" wrapText="1"/>
    </xf>
    <xf numFmtId="0" fontId="3574" fillId="0" borderId="38" xfId="0" applyFont="1" applyBorder="1" applyAlignment="1">
      <alignment horizontal="center" vertical="center" wrapText="1"/>
    </xf>
    <xf numFmtId="0" fontId="3581" fillId="0" borderId="38" xfId="0" applyFont="1" applyBorder="1" applyAlignment="1">
      <alignment horizontal="center" vertical="center" wrapText="1"/>
    </xf>
    <xf numFmtId="0" fontId="3588" fillId="0" borderId="38" xfId="0" applyFont="1" applyBorder="1" applyAlignment="1">
      <alignment horizontal="center" vertical="center" wrapText="1"/>
    </xf>
    <xf numFmtId="0" fontId="3595" fillId="0" borderId="38" xfId="0" applyFont="1" applyBorder="1" applyAlignment="1">
      <alignment horizontal="center" vertical="center" wrapText="1"/>
    </xf>
    <xf numFmtId="0" fontId="3602" fillId="0" borderId="38" xfId="0" applyFont="1" applyBorder="1" applyAlignment="1">
      <alignment horizontal="center" vertical="center" wrapText="1"/>
    </xf>
    <xf numFmtId="0" fontId="3609" fillId="0" borderId="38" xfId="0" applyFont="1" applyBorder="1" applyAlignment="1">
      <alignment horizontal="center" vertical="center" wrapText="1"/>
    </xf>
    <xf numFmtId="0" fontId="3616" fillId="3" borderId="38" xfId="0" applyNumberFormat="1" applyFont="1" applyFill="1" applyBorder="1" applyAlignment="1">
      <alignment horizontal="center" vertical="center" wrapText="1"/>
    </xf>
    <xf numFmtId="164" fontId="3616" fillId="3" borderId="39" xfId="0" applyNumberFormat="1" applyFont="1" applyFill="1" applyBorder="1" applyAlignment="1">
      <alignment horizontal="center" vertical="center" wrapText="1"/>
    </xf>
    <xf numFmtId="0" fontId="3617" fillId="0" borderId="38" xfId="0" applyFont="1" applyBorder="1" applyAlignment="1">
      <alignment horizontal="center" vertical="center" wrapText="1"/>
    </xf>
    <xf numFmtId="0" fontId="3624" fillId="0" borderId="38" xfId="0" applyFont="1" applyBorder="1" applyAlignment="1">
      <alignment horizontal="center" vertical="center" wrapText="1"/>
    </xf>
    <xf numFmtId="0" fontId="3631" fillId="0" borderId="38" xfId="0" applyFont="1" applyBorder="1" applyAlignment="1">
      <alignment horizontal="center" vertical="center" wrapText="1"/>
    </xf>
    <xf numFmtId="0" fontId="3638" fillId="3" borderId="38" xfId="0" applyNumberFormat="1" applyFont="1" applyFill="1" applyBorder="1" applyAlignment="1">
      <alignment horizontal="center" vertical="center" wrapText="1"/>
    </xf>
    <xf numFmtId="164" fontId="3638" fillId="3" borderId="39" xfId="0" applyNumberFormat="1" applyFont="1" applyFill="1" applyBorder="1" applyAlignment="1">
      <alignment horizontal="center" vertical="center" wrapText="1"/>
    </xf>
    <xf numFmtId="0" fontId="3639" fillId="0" borderId="38" xfId="0" applyFont="1" applyBorder="1" applyAlignment="1">
      <alignment horizontal="center" vertical="center" wrapText="1"/>
    </xf>
    <xf numFmtId="0" fontId="3646" fillId="0" borderId="38" xfId="0" applyFont="1" applyBorder="1" applyAlignment="1">
      <alignment horizontal="center" vertical="center" wrapText="1"/>
    </xf>
    <xf numFmtId="0" fontId="3653" fillId="0" borderId="38" xfId="0" applyFont="1" applyBorder="1" applyAlignment="1">
      <alignment horizontal="center" vertical="center" wrapText="1"/>
    </xf>
    <xf numFmtId="0" fontId="3660" fillId="0" borderId="38" xfId="0" applyFont="1" applyBorder="1" applyAlignment="1">
      <alignment horizontal="center" vertical="center" wrapText="1"/>
    </xf>
    <xf numFmtId="0" fontId="3667" fillId="0" borderId="38" xfId="0" applyFont="1" applyBorder="1" applyAlignment="1">
      <alignment horizontal="center" vertical="center" wrapText="1"/>
    </xf>
    <xf numFmtId="0" fontId="3674" fillId="0" borderId="38" xfId="0" applyFont="1" applyBorder="1" applyAlignment="1">
      <alignment horizontal="center" vertical="center" wrapText="1"/>
    </xf>
    <xf numFmtId="0" fontId="3681" fillId="0" borderId="38" xfId="0" applyFont="1" applyBorder="1" applyAlignment="1">
      <alignment horizontal="center" vertical="center" wrapText="1"/>
    </xf>
    <xf numFmtId="0" fontId="3688" fillId="3" borderId="38" xfId="0" applyNumberFormat="1" applyFont="1" applyFill="1" applyBorder="1" applyAlignment="1">
      <alignment horizontal="center" vertical="center" wrapText="1"/>
    </xf>
    <xf numFmtId="164" fontId="3688" fillId="3" borderId="39" xfId="0" applyNumberFormat="1" applyFont="1" applyFill="1" applyBorder="1" applyAlignment="1">
      <alignment horizontal="center" vertical="center" wrapText="1"/>
    </xf>
    <xf numFmtId="0" fontId="3689" fillId="0" borderId="38" xfId="0" applyFont="1" applyBorder="1" applyAlignment="1">
      <alignment horizontal="center" vertical="center" wrapText="1"/>
    </xf>
    <xf numFmtId="0" fontId="3696" fillId="0" borderId="38" xfId="0" applyFont="1" applyBorder="1" applyAlignment="1">
      <alignment horizontal="center" vertical="center" wrapText="1"/>
    </xf>
    <xf numFmtId="0" fontId="3703" fillId="3" borderId="38" xfId="0" applyNumberFormat="1" applyFont="1" applyFill="1" applyBorder="1" applyAlignment="1">
      <alignment horizontal="center" vertical="center" wrapText="1"/>
    </xf>
    <xf numFmtId="164" fontId="3703" fillId="3" borderId="39" xfId="0" applyNumberFormat="1" applyFont="1" applyFill="1" applyBorder="1" applyAlignment="1">
      <alignment horizontal="center" vertical="center" wrapText="1"/>
    </xf>
    <xf numFmtId="0" fontId="3704" fillId="0" borderId="38" xfId="0" applyFont="1" applyBorder="1" applyAlignment="1">
      <alignment horizontal="center" vertical="center" wrapText="1"/>
    </xf>
    <xf numFmtId="0" fontId="3711" fillId="0" borderId="38" xfId="0" applyFont="1" applyBorder="1" applyAlignment="1">
      <alignment horizontal="center" vertical="center" wrapText="1"/>
    </xf>
    <xf numFmtId="0" fontId="3718" fillId="0" borderId="38" xfId="0" applyFont="1" applyBorder="1" applyAlignment="1">
      <alignment horizontal="center" vertical="center" wrapText="1"/>
    </xf>
    <xf numFmtId="0" fontId="3725" fillId="0" borderId="38" xfId="0" applyFont="1" applyBorder="1" applyAlignment="1">
      <alignment horizontal="center" vertical="center" wrapText="1"/>
    </xf>
    <xf numFmtId="0" fontId="3732" fillId="0" borderId="38" xfId="0" applyFont="1" applyBorder="1" applyAlignment="1">
      <alignment horizontal="center" vertical="center" wrapText="1"/>
    </xf>
    <xf numFmtId="0" fontId="3739" fillId="0" borderId="38" xfId="0" applyFont="1" applyBorder="1" applyAlignment="1">
      <alignment horizontal="center" vertical="center" wrapText="1"/>
    </xf>
    <xf numFmtId="0" fontId="3746" fillId="0" borderId="38" xfId="0" applyFont="1" applyBorder="1" applyAlignment="1">
      <alignment horizontal="center" vertical="center" wrapText="1"/>
    </xf>
    <xf numFmtId="0" fontId="3753" fillId="0" borderId="38" xfId="0" applyFont="1" applyBorder="1" applyAlignment="1">
      <alignment horizontal="center" vertical="center" wrapText="1"/>
    </xf>
    <xf numFmtId="0" fontId="3760" fillId="3" borderId="38" xfId="0" applyNumberFormat="1" applyFont="1" applyFill="1" applyBorder="1" applyAlignment="1">
      <alignment horizontal="center" vertical="center" wrapText="1"/>
    </xf>
    <xf numFmtId="164" fontId="3760" fillId="3" borderId="39" xfId="0" applyNumberFormat="1" applyFont="1" applyFill="1" applyBorder="1" applyAlignment="1">
      <alignment horizontal="center" vertical="center" wrapText="1"/>
    </xf>
    <xf numFmtId="0" fontId="3761" fillId="0" borderId="38" xfId="0" applyFont="1" applyBorder="1" applyAlignment="1">
      <alignment horizontal="center" vertical="center" wrapText="1"/>
    </xf>
    <xf numFmtId="0" fontId="3768" fillId="0" borderId="38" xfId="0" applyFont="1" applyBorder="1" applyAlignment="1">
      <alignment horizontal="center" vertical="center" wrapText="1"/>
    </xf>
    <xf numFmtId="0" fontId="3775" fillId="0" borderId="38" xfId="0" applyFont="1" applyBorder="1" applyAlignment="1">
      <alignment horizontal="center" vertical="center" wrapText="1"/>
    </xf>
    <xf numFmtId="0" fontId="3782" fillId="0" borderId="38" xfId="0" applyFont="1" applyBorder="1" applyAlignment="1">
      <alignment horizontal="center" vertical="center" wrapText="1"/>
    </xf>
    <xf numFmtId="0" fontId="3789" fillId="0" borderId="38" xfId="0" applyFont="1" applyBorder="1" applyAlignment="1">
      <alignment horizontal="center" vertical="center" wrapText="1"/>
    </xf>
    <xf numFmtId="0" fontId="3796" fillId="0" borderId="38" xfId="0" applyFont="1" applyBorder="1" applyAlignment="1">
      <alignment horizontal="center" vertical="center" wrapText="1"/>
    </xf>
    <xf numFmtId="0" fontId="3803" fillId="0" borderId="38" xfId="0" applyFont="1" applyBorder="1" applyAlignment="1">
      <alignment horizontal="center" vertical="center" wrapText="1"/>
    </xf>
    <xf numFmtId="0" fontId="3810" fillId="3" borderId="38" xfId="0" applyNumberFormat="1" applyFont="1" applyFill="1" applyBorder="1" applyAlignment="1">
      <alignment horizontal="center" vertical="center" wrapText="1"/>
    </xf>
    <xf numFmtId="164" fontId="3810" fillId="3" borderId="39" xfId="0" applyNumberFormat="1" applyFont="1" applyFill="1" applyBorder="1" applyAlignment="1">
      <alignment horizontal="center" vertical="center" wrapText="1"/>
    </xf>
    <xf numFmtId="0" fontId="3811" fillId="0" borderId="38" xfId="0" applyFont="1" applyBorder="1" applyAlignment="1">
      <alignment horizontal="center" vertical="center" wrapText="1"/>
    </xf>
    <xf numFmtId="0" fontId="3818" fillId="0" borderId="38" xfId="0" applyFont="1" applyBorder="1" applyAlignment="1">
      <alignment horizontal="center" vertical="center" wrapText="1"/>
    </xf>
    <xf numFmtId="0" fontId="3825" fillId="0" borderId="38" xfId="0" applyFont="1" applyBorder="1" applyAlignment="1">
      <alignment horizontal="center" vertical="center" wrapText="1"/>
    </xf>
    <xf numFmtId="0" fontId="3832" fillId="3" borderId="38" xfId="0" applyNumberFormat="1" applyFont="1" applyFill="1" applyBorder="1" applyAlignment="1">
      <alignment horizontal="center" vertical="center" wrapText="1"/>
    </xf>
    <xf numFmtId="164" fontId="3832" fillId="3" borderId="39" xfId="0" applyNumberFormat="1" applyFont="1" applyFill="1" applyBorder="1" applyAlignment="1">
      <alignment horizontal="center" vertical="center" wrapText="1"/>
    </xf>
    <xf numFmtId="0" fontId="3833" fillId="0" borderId="38" xfId="0" applyFont="1" applyBorder="1" applyAlignment="1">
      <alignment horizontal="center" vertical="center" wrapText="1"/>
    </xf>
    <xf numFmtId="0" fontId="3840" fillId="0" borderId="38" xfId="0" applyFont="1" applyBorder="1" applyAlignment="1">
      <alignment horizontal="center" vertical="center" wrapText="1"/>
    </xf>
    <xf numFmtId="0" fontId="3847" fillId="3" borderId="38" xfId="0" applyNumberFormat="1" applyFont="1" applyFill="1" applyBorder="1" applyAlignment="1">
      <alignment horizontal="center" vertical="center" wrapText="1"/>
    </xf>
    <xf numFmtId="164" fontId="3847" fillId="3" borderId="39" xfId="0" applyNumberFormat="1" applyFont="1" applyFill="1" applyBorder="1" applyAlignment="1">
      <alignment horizontal="center" vertical="center" wrapText="1"/>
    </xf>
    <xf numFmtId="0" fontId="3848" fillId="0" borderId="38" xfId="0" applyFont="1" applyBorder="1" applyAlignment="1">
      <alignment horizontal="center" vertical="center" wrapText="1"/>
    </xf>
    <xf numFmtId="0" fontId="3855" fillId="0" borderId="38" xfId="0" applyFont="1" applyBorder="1" applyAlignment="1">
      <alignment horizontal="center" vertical="center" wrapText="1"/>
    </xf>
    <xf numFmtId="0" fontId="3862" fillId="0" borderId="38" xfId="0" applyFont="1" applyBorder="1" applyAlignment="1">
      <alignment horizontal="center" vertical="center" wrapText="1"/>
    </xf>
    <xf numFmtId="0" fontId="3869" fillId="0" borderId="38" xfId="0" applyFont="1" applyBorder="1" applyAlignment="1">
      <alignment horizontal="center" vertical="center" wrapText="1"/>
    </xf>
    <xf numFmtId="0" fontId="3876" fillId="0" borderId="38" xfId="0" applyFont="1" applyBorder="1" applyAlignment="1">
      <alignment horizontal="center" vertical="center" wrapText="1"/>
    </xf>
    <xf numFmtId="0" fontId="3883" fillId="0" borderId="38" xfId="0" applyFont="1" applyBorder="1" applyAlignment="1">
      <alignment horizontal="center" vertical="center" wrapText="1"/>
    </xf>
    <xf numFmtId="0" fontId="3890" fillId="0" borderId="38" xfId="0" applyFont="1" applyBorder="1" applyAlignment="1">
      <alignment horizontal="center" vertical="center" wrapText="1"/>
    </xf>
    <xf numFmtId="0" fontId="3897" fillId="0" borderId="38" xfId="0" applyFont="1" applyBorder="1" applyAlignment="1">
      <alignment horizontal="center" vertical="center" wrapText="1"/>
    </xf>
    <xf numFmtId="0" fontId="3904" fillId="0" borderId="38" xfId="0" applyFont="1" applyBorder="1" applyAlignment="1">
      <alignment horizontal="center" vertical="center" wrapText="1"/>
    </xf>
    <xf numFmtId="0" fontId="3911" fillId="0" borderId="38" xfId="0" applyFont="1" applyBorder="1" applyAlignment="1">
      <alignment horizontal="center" vertical="center" wrapText="1"/>
    </xf>
    <xf numFmtId="0" fontId="3918" fillId="3" borderId="38" xfId="0" applyNumberFormat="1" applyFont="1" applyFill="1" applyBorder="1" applyAlignment="1">
      <alignment horizontal="center" vertical="center" wrapText="1"/>
    </xf>
    <xf numFmtId="164" fontId="3918" fillId="3" borderId="39" xfId="0" applyNumberFormat="1" applyFont="1" applyFill="1" applyBorder="1" applyAlignment="1">
      <alignment horizontal="center" vertical="center" wrapText="1"/>
    </xf>
    <xf numFmtId="0" fontId="3919" fillId="0" borderId="38" xfId="0" applyFont="1" applyBorder="1" applyAlignment="1">
      <alignment horizontal="center" vertical="center" wrapText="1"/>
    </xf>
    <xf numFmtId="0" fontId="3926" fillId="3" borderId="38" xfId="0" applyNumberFormat="1" applyFont="1" applyFill="1" applyBorder="1" applyAlignment="1">
      <alignment horizontal="center" vertical="center" wrapText="1"/>
    </xf>
    <xf numFmtId="164" fontId="3926" fillId="3" borderId="39" xfId="0" applyNumberFormat="1" applyFont="1" applyFill="1" applyBorder="1" applyAlignment="1">
      <alignment horizontal="center" vertical="center" wrapText="1"/>
    </xf>
    <xf numFmtId="0" fontId="3927" fillId="0" borderId="38" xfId="0" applyFont="1" applyBorder="1" applyAlignment="1">
      <alignment horizontal="center" vertical="center" wrapText="1"/>
    </xf>
    <xf numFmtId="0" fontId="3934" fillId="0" borderId="38" xfId="0" applyFont="1" applyBorder="1" applyAlignment="1">
      <alignment horizontal="center" vertical="center" wrapText="1"/>
    </xf>
    <xf numFmtId="0" fontId="3941" fillId="0" borderId="38" xfId="0" applyFont="1" applyBorder="1" applyAlignment="1">
      <alignment horizontal="center" vertical="center" wrapText="1"/>
    </xf>
    <xf numFmtId="0" fontId="3948" fillId="0" borderId="38" xfId="0" applyFont="1" applyBorder="1" applyAlignment="1">
      <alignment horizontal="center" vertical="center" wrapText="1"/>
    </xf>
    <xf numFmtId="0" fontId="3955" fillId="0" borderId="38" xfId="0" applyFont="1" applyBorder="1" applyAlignment="1">
      <alignment horizontal="center" vertical="center" wrapText="1"/>
    </xf>
    <xf numFmtId="0" fontId="3962" fillId="0" borderId="38" xfId="0" applyFont="1" applyBorder="1" applyAlignment="1">
      <alignment horizontal="center" vertical="center" wrapText="1"/>
    </xf>
    <xf numFmtId="0" fontId="3969" fillId="3" borderId="38" xfId="0" applyNumberFormat="1" applyFont="1" applyFill="1" applyBorder="1" applyAlignment="1">
      <alignment horizontal="center" vertical="center" wrapText="1"/>
    </xf>
    <xf numFmtId="164" fontId="3969" fillId="3" borderId="39" xfId="0" applyNumberFormat="1" applyFont="1" applyFill="1" applyBorder="1" applyAlignment="1">
      <alignment horizontal="center" vertical="center" wrapText="1"/>
    </xf>
    <xf numFmtId="0" fontId="3970" fillId="0" borderId="38" xfId="0" applyFont="1" applyBorder="1" applyAlignment="1">
      <alignment horizontal="center" vertical="center" wrapText="1"/>
    </xf>
    <xf numFmtId="0" fontId="3977" fillId="0" borderId="38" xfId="0" applyFont="1" applyBorder="1" applyAlignment="1">
      <alignment horizontal="center" vertical="center" wrapText="1"/>
    </xf>
    <xf numFmtId="0" fontId="3984" fillId="0" borderId="38" xfId="0" applyFont="1" applyBorder="1" applyAlignment="1">
      <alignment horizontal="center" vertical="center" wrapText="1"/>
    </xf>
    <xf numFmtId="0" fontId="3991" fillId="0" borderId="38" xfId="0" applyFont="1" applyBorder="1" applyAlignment="1">
      <alignment horizontal="center" vertical="center" wrapText="1"/>
    </xf>
    <xf numFmtId="0" fontId="3998" fillId="0" borderId="38" xfId="0" applyFont="1" applyBorder="1" applyAlignment="1">
      <alignment horizontal="center" vertical="center" wrapText="1"/>
    </xf>
    <xf numFmtId="0" fontId="4005" fillId="3" borderId="38" xfId="0" applyNumberFormat="1" applyFont="1" applyFill="1" applyBorder="1" applyAlignment="1">
      <alignment horizontal="center" vertical="center" wrapText="1"/>
    </xf>
    <xf numFmtId="164" fontId="4005" fillId="3" borderId="39" xfId="0" applyNumberFormat="1" applyFont="1" applyFill="1" applyBorder="1" applyAlignment="1">
      <alignment horizontal="center" vertical="center" wrapText="1"/>
    </xf>
    <xf numFmtId="0" fontId="4006" fillId="0" borderId="38" xfId="0" applyFont="1" applyBorder="1" applyAlignment="1">
      <alignment horizontal="center" vertical="center" wrapText="1"/>
    </xf>
    <xf numFmtId="0" fontId="4013" fillId="0" borderId="38" xfId="0" applyFont="1" applyBorder="1" applyAlignment="1">
      <alignment horizontal="center" vertical="center" wrapText="1"/>
    </xf>
    <xf numFmtId="0" fontId="4020" fillId="0" borderId="38" xfId="0" applyFont="1" applyBorder="1" applyAlignment="1">
      <alignment horizontal="center" vertical="center" wrapText="1"/>
    </xf>
    <xf numFmtId="0" fontId="4027" fillId="0" borderId="38" xfId="0" applyFont="1" applyBorder="1" applyAlignment="1">
      <alignment horizontal="center" vertical="center" wrapText="1"/>
    </xf>
    <xf numFmtId="0" fontId="4034" fillId="3" borderId="38" xfId="0" applyNumberFormat="1" applyFont="1" applyFill="1" applyBorder="1" applyAlignment="1">
      <alignment horizontal="center" vertical="center" wrapText="1"/>
    </xf>
    <xf numFmtId="164" fontId="4034" fillId="3" borderId="39" xfId="0" applyNumberFormat="1" applyFont="1" applyFill="1" applyBorder="1" applyAlignment="1">
      <alignment horizontal="center" vertical="center" wrapText="1"/>
    </xf>
    <xf numFmtId="0" fontId="4035" fillId="0" borderId="38" xfId="0" applyFont="1" applyBorder="1" applyAlignment="1">
      <alignment horizontal="center" vertical="center" wrapText="1"/>
    </xf>
    <xf numFmtId="0" fontId="4042" fillId="0" borderId="38" xfId="0" applyFont="1" applyBorder="1" applyAlignment="1">
      <alignment horizontal="center" vertical="center" wrapText="1"/>
    </xf>
    <xf numFmtId="0" fontId="4049" fillId="0" borderId="38" xfId="0" applyFont="1" applyBorder="1" applyAlignment="1">
      <alignment horizontal="center" vertical="center" wrapText="1"/>
    </xf>
    <xf numFmtId="0" fontId="4056" fillId="3" borderId="38" xfId="0" applyNumberFormat="1" applyFont="1" applyFill="1" applyBorder="1" applyAlignment="1">
      <alignment horizontal="center" vertical="center" wrapText="1"/>
    </xf>
    <xf numFmtId="164" fontId="4056" fillId="3" borderId="39" xfId="0" applyNumberFormat="1" applyFont="1" applyFill="1" applyBorder="1" applyAlignment="1">
      <alignment horizontal="center" vertical="center" wrapText="1"/>
    </xf>
    <xf numFmtId="0" fontId="4057" fillId="0" borderId="38" xfId="0" applyFont="1" applyBorder="1" applyAlignment="1">
      <alignment horizontal="center" vertical="center" wrapText="1"/>
    </xf>
    <xf numFmtId="0" fontId="4064" fillId="0" borderId="38" xfId="0" applyFont="1" applyBorder="1" applyAlignment="1">
      <alignment horizontal="center" vertical="center" wrapText="1"/>
    </xf>
    <xf numFmtId="0" fontId="4071" fillId="0" borderId="38" xfId="0" applyFont="1" applyBorder="1" applyAlignment="1">
      <alignment horizontal="center" vertical="center" wrapText="1"/>
    </xf>
    <xf numFmtId="0" fontId="4078" fillId="0" borderId="38" xfId="0" applyFont="1" applyBorder="1" applyAlignment="1">
      <alignment horizontal="center" vertical="center" wrapText="1"/>
    </xf>
    <xf numFmtId="0" fontId="4085" fillId="0" borderId="38" xfId="0" applyFont="1" applyBorder="1" applyAlignment="1">
      <alignment horizontal="center" vertical="center" wrapText="1"/>
    </xf>
    <xf numFmtId="0" fontId="4092" fillId="0" borderId="38" xfId="0" applyFont="1" applyBorder="1" applyAlignment="1">
      <alignment horizontal="center" vertical="center" wrapText="1"/>
    </xf>
    <xf numFmtId="0" fontId="4099" fillId="0" borderId="38" xfId="0" applyFont="1" applyBorder="1" applyAlignment="1">
      <alignment horizontal="center" vertical="center" wrapText="1"/>
    </xf>
    <xf numFmtId="0" fontId="4106" fillId="0" borderId="38" xfId="0" applyFont="1" applyBorder="1" applyAlignment="1">
      <alignment horizontal="center" vertical="center" wrapText="1"/>
    </xf>
    <xf numFmtId="0" fontId="4113" fillId="0" borderId="38" xfId="0" applyFont="1" applyBorder="1" applyAlignment="1">
      <alignment horizontal="center" vertical="center" wrapText="1"/>
    </xf>
    <xf numFmtId="0" fontId="4120" fillId="0" borderId="38" xfId="0" applyFont="1" applyBorder="1" applyAlignment="1">
      <alignment horizontal="center" vertical="center" wrapText="1"/>
    </xf>
    <xf numFmtId="0" fontId="4127" fillId="0" borderId="38" xfId="0" applyFont="1" applyBorder="1" applyAlignment="1">
      <alignment horizontal="center" vertical="center" wrapText="1"/>
    </xf>
    <xf numFmtId="0" fontId="4134" fillId="0" borderId="38" xfId="0" applyFont="1" applyBorder="1" applyAlignment="1">
      <alignment horizontal="center" vertical="center" wrapText="1"/>
    </xf>
    <xf numFmtId="0" fontId="4141" fillId="3" borderId="38" xfId="0" applyNumberFormat="1" applyFont="1" applyFill="1" applyBorder="1" applyAlignment="1">
      <alignment horizontal="center" vertical="center" wrapText="1"/>
    </xf>
    <xf numFmtId="164" fontId="4141" fillId="3" borderId="39" xfId="0" applyNumberFormat="1" applyFont="1" applyFill="1" applyBorder="1" applyAlignment="1">
      <alignment horizontal="center" vertical="center" wrapText="1"/>
    </xf>
    <xf numFmtId="0" fontId="4142" fillId="0" borderId="38" xfId="0" applyFont="1" applyBorder="1" applyAlignment="1">
      <alignment horizontal="center" vertical="center" wrapText="1"/>
    </xf>
    <xf numFmtId="0" fontId="4149" fillId="0" borderId="38" xfId="0" applyFont="1" applyBorder="1" applyAlignment="1">
      <alignment horizontal="center" vertical="center" wrapText="1"/>
    </xf>
    <xf numFmtId="0" fontId="4156" fillId="0" borderId="38" xfId="0" applyFont="1" applyBorder="1" applyAlignment="1">
      <alignment horizontal="center" vertical="center" wrapText="1"/>
    </xf>
    <xf numFmtId="0" fontId="4163" fillId="0" borderId="38" xfId="0" applyFont="1" applyBorder="1" applyAlignment="1">
      <alignment horizontal="center" vertical="center" wrapText="1"/>
    </xf>
    <xf numFmtId="0" fontId="4170" fillId="0" borderId="38" xfId="0" applyFont="1" applyBorder="1" applyAlignment="1">
      <alignment horizontal="center" vertical="center" wrapText="1"/>
    </xf>
    <xf numFmtId="0" fontId="4177" fillId="0" borderId="38" xfId="0" applyFont="1" applyBorder="1" applyAlignment="1">
      <alignment horizontal="center" vertical="center" wrapText="1"/>
    </xf>
    <xf numFmtId="0" fontId="4184" fillId="0" borderId="38" xfId="0" applyFont="1" applyBorder="1" applyAlignment="1">
      <alignment horizontal="center" vertical="center" wrapText="1"/>
    </xf>
    <xf numFmtId="0" fontId="4191" fillId="0" borderId="38" xfId="0" applyFont="1" applyBorder="1" applyAlignment="1">
      <alignment horizontal="center" vertical="center" wrapText="1"/>
    </xf>
    <xf numFmtId="0" fontId="4198" fillId="0" borderId="38" xfId="0" applyFont="1" applyBorder="1" applyAlignment="1">
      <alignment horizontal="center" vertical="center" wrapText="1"/>
    </xf>
    <xf numFmtId="0" fontId="4205" fillId="0" borderId="38" xfId="0" applyFont="1" applyBorder="1" applyAlignment="1">
      <alignment horizontal="center" vertical="center" wrapText="1"/>
    </xf>
    <xf numFmtId="0" fontId="4212" fillId="0" borderId="38" xfId="0" applyFont="1" applyBorder="1" applyAlignment="1">
      <alignment horizontal="center" vertical="center" wrapText="1"/>
    </xf>
    <xf numFmtId="0" fontId="4219" fillId="3" borderId="38" xfId="0" applyNumberFormat="1" applyFont="1" applyFill="1" applyBorder="1" applyAlignment="1">
      <alignment horizontal="center" vertical="center" wrapText="1"/>
    </xf>
    <xf numFmtId="164" fontId="4219" fillId="3" borderId="39" xfId="0" applyNumberFormat="1" applyFont="1" applyFill="1" applyBorder="1" applyAlignment="1">
      <alignment horizontal="center" vertical="center" wrapText="1"/>
    </xf>
    <xf numFmtId="0" fontId="4220" fillId="0" borderId="38" xfId="0" applyFont="1" applyBorder="1" applyAlignment="1">
      <alignment horizontal="center" vertical="center" wrapText="1"/>
    </xf>
    <xf numFmtId="0" fontId="4227" fillId="0" borderId="38" xfId="0" applyFont="1" applyBorder="1" applyAlignment="1">
      <alignment horizontal="center" vertical="center" wrapText="1"/>
    </xf>
    <xf numFmtId="0" fontId="4234" fillId="0" borderId="38" xfId="0" applyFont="1" applyBorder="1" applyAlignment="1">
      <alignment horizontal="center" vertical="center" wrapText="1"/>
    </xf>
    <xf numFmtId="0" fontId="4241" fillId="0" borderId="38" xfId="0" applyFont="1" applyBorder="1" applyAlignment="1">
      <alignment horizontal="center" vertical="center" wrapText="1"/>
    </xf>
    <xf numFmtId="0" fontId="4248" fillId="3" borderId="38" xfId="0" applyNumberFormat="1" applyFont="1" applyFill="1" applyBorder="1" applyAlignment="1">
      <alignment horizontal="center" vertical="center" wrapText="1"/>
    </xf>
    <xf numFmtId="164" fontId="4248" fillId="3" borderId="39" xfId="0" applyNumberFormat="1" applyFont="1" applyFill="1" applyBorder="1" applyAlignment="1">
      <alignment horizontal="center" vertical="center" wrapText="1"/>
    </xf>
    <xf numFmtId="0" fontId="4249" fillId="0" borderId="38" xfId="0" applyFont="1" applyBorder="1" applyAlignment="1">
      <alignment horizontal="center" vertical="center" wrapText="1"/>
    </xf>
    <xf numFmtId="0" fontId="4256" fillId="0" borderId="38" xfId="0" applyFont="1" applyBorder="1" applyAlignment="1">
      <alignment horizontal="center" vertical="center" wrapText="1"/>
    </xf>
    <xf numFmtId="0" fontId="4263" fillId="0" borderId="38" xfId="0" applyFont="1" applyBorder="1" applyAlignment="1">
      <alignment horizontal="center" vertical="center" wrapText="1"/>
    </xf>
    <xf numFmtId="0" fontId="4270" fillId="0" borderId="38" xfId="0" applyFont="1" applyBorder="1" applyAlignment="1">
      <alignment horizontal="center" vertical="center" wrapText="1"/>
    </xf>
    <xf numFmtId="0" fontId="4277" fillId="0" borderId="38" xfId="0" applyFont="1" applyBorder="1" applyAlignment="1">
      <alignment horizontal="center" vertical="center" wrapText="1"/>
    </xf>
    <xf numFmtId="0" fontId="4284" fillId="0" borderId="38" xfId="0" applyFont="1" applyBorder="1" applyAlignment="1">
      <alignment horizontal="center" vertical="center" wrapText="1"/>
    </xf>
    <xf numFmtId="0" fontId="4291" fillId="0" borderId="38" xfId="0" applyFont="1" applyBorder="1" applyAlignment="1">
      <alignment horizontal="center" vertical="center" wrapText="1"/>
    </xf>
    <xf numFmtId="0" fontId="4298" fillId="3" borderId="38" xfId="0" applyNumberFormat="1" applyFont="1" applyFill="1" applyBorder="1" applyAlignment="1">
      <alignment horizontal="center" vertical="center" wrapText="1"/>
    </xf>
    <xf numFmtId="164" fontId="4298" fillId="3" borderId="39" xfId="0" applyNumberFormat="1" applyFont="1" applyFill="1" applyBorder="1" applyAlignment="1">
      <alignment horizontal="center" vertical="center" wrapText="1"/>
    </xf>
    <xf numFmtId="0" fontId="4299" fillId="0" borderId="38" xfId="0" applyFont="1" applyBorder="1" applyAlignment="1">
      <alignment horizontal="center" vertical="center" wrapText="1"/>
    </xf>
    <xf numFmtId="0" fontId="4306" fillId="0" borderId="38" xfId="0" applyFont="1" applyBorder="1" applyAlignment="1">
      <alignment horizontal="center" vertical="center" wrapText="1"/>
    </xf>
    <xf numFmtId="0" fontId="4313" fillId="0" borderId="38" xfId="0" applyFont="1" applyBorder="1" applyAlignment="1">
      <alignment horizontal="center" vertical="center" wrapText="1"/>
    </xf>
    <xf numFmtId="0" fontId="4320" fillId="0" borderId="38" xfId="0" applyFont="1" applyBorder="1" applyAlignment="1">
      <alignment horizontal="center" vertical="center" wrapText="1"/>
    </xf>
    <xf numFmtId="0" fontId="4327" fillId="0" borderId="38" xfId="0" applyFont="1" applyBorder="1" applyAlignment="1">
      <alignment horizontal="center" vertical="center" wrapText="1"/>
    </xf>
    <xf numFmtId="0" fontId="4334" fillId="0" borderId="38" xfId="0" applyFont="1" applyBorder="1" applyAlignment="1">
      <alignment horizontal="center" vertical="center" wrapText="1"/>
    </xf>
    <xf numFmtId="0" fontId="4341" fillId="0" borderId="38" xfId="0" applyFont="1" applyBorder="1" applyAlignment="1">
      <alignment horizontal="center" vertical="center" wrapText="1"/>
    </xf>
    <xf numFmtId="0" fontId="4348" fillId="0" borderId="38" xfId="0" applyFont="1" applyBorder="1" applyAlignment="1">
      <alignment horizontal="center" vertical="center" wrapText="1"/>
    </xf>
    <xf numFmtId="0" fontId="4355" fillId="3" borderId="38" xfId="0" applyNumberFormat="1" applyFont="1" applyFill="1" applyBorder="1" applyAlignment="1">
      <alignment horizontal="center" vertical="center" wrapText="1"/>
    </xf>
    <xf numFmtId="164" fontId="4355" fillId="3" borderId="39" xfId="0" applyNumberFormat="1" applyFont="1" applyFill="1" applyBorder="1" applyAlignment="1">
      <alignment horizontal="center" vertical="center" wrapText="1"/>
    </xf>
    <xf numFmtId="0" fontId="4356" fillId="0" borderId="38" xfId="0" applyFont="1" applyBorder="1" applyAlignment="1">
      <alignment horizontal="center" vertical="center" wrapText="1"/>
    </xf>
    <xf numFmtId="0" fontId="4363" fillId="0" borderId="38" xfId="0" applyFont="1" applyBorder="1" applyAlignment="1">
      <alignment horizontal="center" vertical="center" wrapText="1"/>
    </xf>
    <xf numFmtId="0" fontId="4370" fillId="0" borderId="38" xfId="0" applyFont="1" applyBorder="1" applyAlignment="1">
      <alignment horizontal="center" vertical="center" wrapText="1"/>
    </xf>
    <xf numFmtId="0" fontId="4377" fillId="0" borderId="38" xfId="0" applyFont="1" applyBorder="1" applyAlignment="1">
      <alignment horizontal="center" vertical="center" wrapText="1"/>
    </xf>
    <xf numFmtId="0" fontId="4384" fillId="3" borderId="38" xfId="0" applyNumberFormat="1" applyFont="1" applyFill="1" applyBorder="1" applyAlignment="1">
      <alignment horizontal="center" vertical="center" wrapText="1"/>
    </xf>
    <xf numFmtId="164" fontId="4384" fillId="3" borderId="39" xfId="0" applyNumberFormat="1" applyFont="1" applyFill="1" applyBorder="1" applyAlignment="1">
      <alignment horizontal="center" vertical="center" wrapText="1"/>
    </xf>
    <xf numFmtId="0" fontId="4385" fillId="0" borderId="38" xfId="0" applyFont="1" applyBorder="1" applyAlignment="1">
      <alignment horizontal="center" vertical="center" wrapText="1"/>
    </xf>
    <xf numFmtId="0" fontId="4392" fillId="0" borderId="38" xfId="0" applyFont="1" applyBorder="1" applyAlignment="1">
      <alignment horizontal="center" vertical="center" wrapText="1"/>
    </xf>
    <xf numFmtId="0" fontId="4399" fillId="0" borderId="38" xfId="0" applyFont="1" applyBorder="1" applyAlignment="1">
      <alignment horizontal="center" vertical="center" wrapText="1"/>
    </xf>
    <xf numFmtId="0" fontId="4406" fillId="0" borderId="38" xfId="0" applyFont="1" applyBorder="1" applyAlignment="1">
      <alignment horizontal="center" vertical="center" wrapText="1"/>
    </xf>
    <xf numFmtId="0" fontId="4413" fillId="0" borderId="38" xfId="0" applyFont="1" applyBorder="1" applyAlignment="1">
      <alignment horizontal="center" vertical="center" wrapText="1"/>
    </xf>
    <xf numFmtId="0" fontId="4420" fillId="3" borderId="38" xfId="0" applyNumberFormat="1" applyFont="1" applyFill="1" applyBorder="1" applyAlignment="1">
      <alignment horizontal="center" vertical="center" wrapText="1"/>
    </xf>
    <xf numFmtId="164" fontId="4420" fillId="3" borderId="39" xfId="0" applyNumberFormat="1" applyFont="1" applyFill="1" applyBorder="1" applyAlignment="1">
      <alignment horizontal="center" vertical="center" wrapText="1"/>
    </xf>
    <xf numFmtId="0" fontId="4421" fillId="0" borderId="38" xfId="0" applyFont="1" applyBorder="1" applyAlignment="1">
      <alignment horizontal="center" vertical="center" wrapText="1"/>
    </xf>
    <xf numFmtId="0" fontId="4428" fillId="3" borderId="38" xfId="0" applyNumberFormat="1" applyFont="1" applyFill="1" applyBorder="1" applyAlignment="1">
      <alignment horizontal="center" vertical="center" wrapText="1"/>
    </xf>
    <xf numFmtId="164" fontId="4428" fillId="3" borderId="39" xfId="0" applyNumberFormat="1" applyFont="1" applyFill="1" applyBorder="1" applyAlignment="1">
      <alignment horizontal="center" vertical="center" wrapText="1"/>
    </xf>
    <xf numFmtId="0" fontId="4429" fillId="0" borderId="38" xfId="0" applyFont="1" applyBorder="1" applyAlignment="1">
      <alignment horizontal="center" vertical="center" wrapText="1"/>
    </xf>
    <xf numFmtId="0" fontId="4436" fillId="0" borderId="38" xfId="0" applyFont="1" applyBorder="1" applyAlignment="1">
      <alignment horizontal="center" vertical="center" wrapText="1"/>
    </xf>
    <xf numFmtId="0" fontId="4443" fillId="3" borderId="38" xfId="0" applyNumberFormat="1" applyFont="1" applyFill="1" applyBorder="1" applyAlignment="1">
      <alignment horizontal="center" vertical="center" wrapText="1"/>
    </xf>
    <xf numFmtId="164" fontId="4443" fillId="3" borderId="39" xfId="0" applyNumberFormat="1" applyFont="1" applyFill="1" applyBorder="1" applyAlignment="1">
      <alignment horizontal="center" vertical="center" wrapText="1"/>
    </xf>
    <xf numFmtId="0" fontId="4444" fillId="0" borderId="38" xfId="0" applyFont="1" applyBorder="1" applyAlignment="1">
      <alignment horizontal="center" vertical="center" wrapText="1"/>
    </xf>
    <xf numFmtId="0" fontId="4451" fillId="0" borderId="38" xfId="0" applyFont="1" applyBorder="1" applyAlignment="1">
      <alignment horizontal="center" vertical="center" wrapText="1"/>
    </xf>
    <xf numFmtId="0" fontId="4458" fillId="0" borderId="38" xfId="0" applyFont="1" applyBorder="1" applyAlignment="1">
      <alignment horizontal="center" vertical="center" wrapText="1"/>
    </xf>
    <xf numFmtId="0" fontId="4465" fillId="0" borderId="38" xfId="0" applyFont="1" applyBorder="1" applyAlignment="1">
      <alignment horizontal="center" vertical="center" wrapText="1"/>
    </xf>
    <xf numFmtId="0" fontId="4472" fillId="0" borderId="38" xfId="0" applyFont="1" applyBorder="1" applyAlignment="1">
      <alignment horizontal="center" vertical="center" wrapText="1"/>
    </xf>
    <xf numFmtId="0" fontId="4479" fillId="3" borderId="38" xfId="0" applyNumberFormat="1" applyFont="1" applyFill="1" applyBorder="1" applyAlignment="1">
      <alignment horizontal="center" vertical="center" wrapText="1"/>
    </xf>
    <xf numFmtId="164" fontId="4479" fillId="3" borderId="39" xfId="0" applyNumberFormat="1" applyFont="1" applyFill="1" applyBorder="1" applyAlignment="1">
      <alignment horizontal="center" vertical="center" wrapText="1"/>
    </xf>
    <xf numFmtId="0" fontId="4480" fillId="0" borderId="38" xfId="0" applyFont="1" applyBorder="1" applyAlignment="1">
      <alignment horizontal="center" vertical="center" wrapText="1"/>
    </xf>
    <xf numFmtId="0" fontId="4487" fillId="0" borderId="38" xfId="0" applyFont="1" applyBorder="1" applyAlignment="1">
      <alignment horizontal="center" vertical="center" wrapText="1"/>
    </xf>
    <xf numFmtId="0" fontId="4494" fillId="3" borderId="38" xfId="0" applyNumberFormat="1" applyFont="1" applyFill="1" applyBorder="1" applyAlignment="1">
      <alignment horizontal="center" vertical="center" wrapText="1"/>
    </xf>
    <xf numFmtId="164" fontId="4494" fillId="3" borderId="39" xfId="0" applyNumberFormat="1" applyFont="1" applyFill="1" applyBorder="1" applyAlignment="1">
      <alignment horizontal="center" vertical="center" wrapText="1"/>
    </xf>
    <xf numFmtId="0" fontId="4495" fillId="0" borderId="38" xfId="0" applyFont="1" applyBorder="1" applyAlignment="1">
      <alignment horizontal="center" vertical="center" wrapText="1"/>
    </xf>
    <xf numFmtId="0" fontId="4502" fillId="0" borderId="38" xfId="0" applyFont="1" applyBorder="1" applyAlignment="1">
      <alignment horizontal="center" vertical="center" wrapText="1"/>
    </xf>
    <xf numFmtId="0" fontId="4509" fillId="0" borderId="38" xfId="0" applyFont="1" applyBorder="1" applyAlignment="1">
      <alignment horizontal="center" vertical="center" wrapText="1"/>
    </xf>
    <xf numFmtId="44" fontId="4530" fillId="3" borderId="42" xfId="0" applyNumberFormat="1" applyFont="1" applyFill="1" applyBorder="1" applyAlignment="1">
      <alignment horizontal="center" vertical="center" wrapText="1"/>
    </xf>
    <xf numFmtId="0" fontId="4545" fillId="3" borderId="43" xfId="0" applyNumberFormat="1" applyFont="1" applyFill="1" applyBorder="1" applyAlignment="1">
      <alignment horizontal="center" vertical="center" wrapText="1"/>
    </xf>
    <xf numFmtId="0" fontId="4538" fillId="3" borderId="44" xfId="0" applyNumberFormat="1" applyFont="1" applyFill="1" applyBorder="1" applyAlignment="1">
      <alignment horizontal="center" vertical="center" wrapText="1"/>
    </xf>
    <xf numFmtId="0" fontId="4538" fillId="3" borderId="45" xfId="0" applyNumberFormat="1" applyFont="1" applyFill="1" applyBorder="1" applyAlignment="1">
      <alignment horizontal="center" vertical="center" wrapText="1"/>
    </xf>
    <xf numFmtId="0" fontId="4524" fillId="0" borderId="1" xfId="0" applyFont="1" applyBorder="1" applyAlignment="1">
      <alignment horizontal="center" vertical="center"/>
    </xf>
    <xf numFmtId="0" fontId="4520" fillId="0" borderId="1" xfId="0" applyFont="1" applyBorder="1" applyAlignment="1">
      <alignment horizontal="center" vertical="center"/>
    </xf>
    <xf numFmtId="0" fontId="4522" fillId="0" borderId="35" xfId="0" applyFont="1" applyBorder="1" applyAlignment="1">
      <alignment horizontal="center" vertical="center" wrapText="1"/>
    </xf>
    <xf numFmtId="0" fontId="4522" fillId="0" borderId="36" xfId="0" applyFont="1" applyBorder="1" applyAlignment="1">
      <alignment horizontal="center" vertical="center" wrapText="1"/>
    </xf>
    <xf numFmtId="0" fontId="4522" fillId="0" borderId="37" xfId="0" applyFont="1" applyBorder="1" applyAlignment="1">
      <alignment horizontal="center" vertical="center" wrapText="1"/>
    </xf>
    <xf numFmtId="0" fontId="4521" fillId="0" borderId="0" xfId="0" applyFont="1" applyAlignment="1">
      <alignment horizontal="center" wrapText="1"/>
    </xf>
    <xf numFmtId="0" fontId="4522" fillId="0" borderId="0" xfId="0" applyFont="1" applyAlignment="1">
      <alignment horizontal="center" wrapText="1"/>
    </xf>
    <xf numFmtId="0" fontId="4530" fillId="6" borderId="6" xfId="0" applyFont="1" applyFill="1" applyBorder="1" applyAlignment="1">
      <alignment horizontal="right" vertical="center"/>
    </xf>
    <xf numFmtId="0" fontId="4530" fillId="6" borderId="7" xfId="0" applyFont="1" applyFill="1" applyBorder="1" applyAlignment="1">
      <alignment horizontal="right" vertical="center"/>
    </xf>
    <xf numFmtId="0" fontId="4530" fillId="6" borderId="8" xfId="0" applyFont="1" applyFill="1" applyBorder="1" applyAlignment="1">
      <alignment horizontal="right" vertical="center"/>
    </xf>
    <xf numFmtId="0" fontId="4527" fillId="0" borderId="1" xfId="0" applyNumberFormat="1" applyFont="1" applyBorder="1" applyAlignment="1">
      <alignment horizontal="center" vertical="center"/>
    </xf>
    <xf numFmtId="0" fontId="4528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4529" fillId="0" borderId="1" xfId="0" applyNumberFormat="1" applyFont="1" applyBorder="1" applyAlignment="1">
      <alignment horizontal="left" vertical="center" wrapText="1"/>
    </xf>
    <xf numFmtId="0" fontId="4530" fillId="5" borderId="2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4530" fillId="0" borderId="6" xfId="0" applyFont="1" applyBorder="1" applyAlignment="1">
      <alignment horizontal="left" vertical="center"/>
    </xf>
    <xf numFmtId="0" fontId="4530" fillId="0" borderId="7" xfId="0" applyFont="1" applyBorder="1" applyAlignment="1">
      <alignment horizontal="left" vertical="center"/>
    </xf>
    <xf numFmtId="0" fontId="4530" fillId="0" borderId="8" xfId="0" applyFont="1" applyBorder="1" applyAlignment="1">
      <alignment horizontal="left" vertical="center"/>
    </xf>
    <xf numFmtId="0" fontId="4519" fillId="6" borderId="6" xfId="0" applyFont="1" applyFill="1" applyBorder="1" applyAlignment="1">
      <alignment horizontal="left" vertical="center"/>
    </xf>
    <xf numFmtId="0" fontId="4519" fillId="6" borderId="7" xfId="0" applyFont="1" applyFill="1" applyBorder="1" applyAlignment="1">
      <alignment horizontal="left" vertical="center"/>
    </xf>
    <xf numFmtId="0" fontId="4519" fillId="6" borderId="8" xfId="0" applyFont="1" applyFill="1" applyBorder="1" applyAlignment="1">
      <alignment horizontal="left" vertical="center"/>
    </xf>
    <xf numFmtId="0" fontId="4519" fillId="6" borderId="5" xfId="0" applyFont="1" applyFill="1" applyBorder="1" applyAlignment="1">
      <alignment horizontal="center" vertical="center"/>
    </xf>
    <xf numFmtId="0" fontId="4519" fillId="6" borderId="10" xfId="0" applyFont="1" applyFill="1" applyBorder="1" applyAlignment="1">
      <alignment horizontal="center" vertical="center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4530" fillId="6" borderId="6" xfId="0" applyFont="1" applyFill="1" applyBorder="1" applyAlignment="1">
      <alignment horizontal="left" vertical="center"/>
    </xf>
    <xf numFmtId="0" fontId="4530" fillId="6" borderId="7" xfId="0" applyFont="1" applyFill="1" applyBorder="1" applyAlignment="1">
      <alignment horizontal="left" vertical="center"/>
    </xf>
    <xf numFmtId="0" fontId="4530" fillId="6" borderId="8" xfId="0" applyFont="1" applyFill="1" applyBorder="1" applyAlignment="1">
      <alignment horizontal="left" vertical="center"/>
    </xf>
    <xf numFmtId="0" fontId="4519" fillId="0" borderId="11" xfId="0" applyFont="1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4519" fillId="6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0" fillId="0" borderId="0" xfId="0" applyAlignment="1">
      <alignment horizontal="left"/>
    </xf>
    <xf numFmtId="0" fontId="4532" fillId="0" borderId="0" xfId="0" applyFont="1" applyAlignment="1">
      <alignment horizontal="center"/>
    </xf>
    <xf numFmtId="0" fontId="4523" fillId="0" borderId="0" xfId="0" applyFont="1" applyAlignment="1">
      <alignment horizontal="center"/>
    </xf>
    <xf numFmtId="0" fontId="4518" fillId="0" borderId="0" xfId="0" applyFont="1" applyAlignment="1">
      <alignment horizontal="center"/>
    </xf>
    <xf numFmtId="0" fontId="4518" fillId="0" borderId="0" xfId="0" applyFont="1" applyAlignment="1">
      <alignment horizontal="left" vertical="center" wrapText="1"/>
    </xf>
    <xf numFmtId="0" fontId="4533" fillId="6" borderId="1" xfId="1" applyFont="1" applyFill="1" applyBorder="1" applyAlignment="1">
      <alignment horizontal="center" vertical="center" wrapText="1"/>
    </xf>
    <xf numFmtId="0" fontId="4534" fillId="6" borderId="2" xfId="1" applyFont="1" applyFill="1" applyBorder="1" applyAlignment="1">
      <alignment horizontal="center" vertical="center"/>
    </xf>
    <xf numFmtId="0" fontId="4536" fillId="6" borderId="2" xfId="1" applyFont="1" applyFill="1" applyBorder="1" applyAlignment="1">
      <alignment horizontal="center" vertical="center"/>
    </xf>
    <xf numFmtId="0" fontId="4534" fillId="6" borderId="2" xfId="1" applyFont="1" applyFill="1" applyBorder="1" applyAlignment="1">
      <alignment horizontal="right" vertical="center"/>
    </xf>
    <xf numFmtId="0" fontId="4540" fillId="3" borderId="31" xfId="6" applyFont="1" applyFill="1" applyBorder="1" applyAlignment="1">
      <alignment horizontal="left" vertical="center" wrapText="1"/>
    </xf>
    <xf numFmtId="0" fontId="4540" fillId="3" borderId="27" xfId="6" applyFont="1" applyFill="1" applyBorder="1" applyAlignment="1">
      <alignment horizontal="left" vertical="center" wrapText="1"/>
    </xf>
    <xf numFmtId="0" fontId="4540" fillId="3" borderId="32" xfId="6" applyFont="1" applyFill="1" applyBorder="1" applyAlignment="1">
      <alignment horizontal="left" vertical="center" wrapText="1"/>
    </xf>
    <xf numFmtId="0" fontId="4541" fillId="8" borderId="31" xfId="6" applyFont="1" applyFill="1" applyBorder="1" applyAlignment="1">
      <alignment horizontal="left" vertical="center" wrapText="1"/>
    </xf>
    <xf numFmtId="0" fontId="4541" fillId="8" borderId="27" xfId="6" applyFont="1" applyFill="1" applyBorder="1" applyAlignment="1">
      <alignment horizontal="left" vertical="center" wrapText="1"/>
    </xf>
    <xf numFmtId="0" fontId="4541" fillId="3" borderId="27" xfId="6" applyFont="1" applyFill="1" applyBorder="1" applyAlignment="1">
      <alignment horizontal="right" vertical="top" wrapText="1"/>
    </xf>
    <xf numFmtId="0" fontId="4544" fillId="3" borderId="27" xfId="6" applyFont="1" applyFill="1" applyBorder="1" applyAlignment="1">
      <alignment horizontal="right" vertical="center" wrapText="1"/>
    </xf>
    <xf numFmtId="0" fontId="4539" fillId="3" borderId="1" xfId="6" applyFont="1" applyFill="1" applyBorder="1" applyAlignment="1">
      <alignment horizontal="left" vertical="top" wrapText="1"/>
    </xf>
    <xf numFmtId="0" fontId="4539" fillId="3" borderId="20" xfId="6" applyFont="1" applyFill="1" applyBorder="1" applyAlignment="1">
      <alignment horizontal="left" vertical="top" wrapText="1"/>
    </xf>
    <xf numFmtId="0" fontId="4520" fillId="3" borderId="16" xfId="1" applyFont="1" applyBorder="1" applyAlignment="1">
      <alignment horizontal="center" wrapText="1"/>
    </xf>
    <xf numFmtId="0" fontId="4538" fillId="3" borderId="17" xfId="1" applyFont="1" applyBorder="1" applyAlignment="1">
      <alignment horizontal="center" wrapText="1"/>
    </xf>
    <xf numFmtId="0" fontId="4538" fillId="3" borderId="18" xfId="1" applyFont="1" applyBorder="1" applyAlignment="1">
      <alignment horizontal="center" wrapText="1"/>
    </xf>
    <xf numFmtId="0" fontId="4538" fillId="3" borderId="19" xfId="1" applyFont="1" applyBorder="1" applyAlignment="1">
      <alignment horizontal="center" wrapText="1"/>
    </xf>
    <xf numFmtId="0" fontId="4538" fillId="3" borderId="1" xfId="1" applyFont="1" applyBorder="1" applyAlignment="1">
      <alignment horizontal="center" wrapText="1"/>
    </xf>
    <xf numFmtId="0" fontId="4538" fillId="3" borderId="20" xfId="1" applyFont="1" applyBorder="1" applyAlignment="1">
      <alignment horizontal="center" wrapText="1"/>
    </xf>
    <xf numFmtId="0" fontId="4538" fillId="3" borderId="21" xfId="1" applyFont="1" applyBorder="1" applyAlignment="1">
      <alignment horizontal="center" wrapText="1"/>
    </xf>
    <xf numFmtId="0" fontId="4538" fillId="3" borderId="22" xfId="1" applyFont="1" applyBorder="1" applyAlignment="1">
      <alignment horizontal="center" wrapText="1"/>
    </xf>
    <xf numFmtId="0" fontId="4538" fillId="3" borderId="23" xfId="1" applyFont="1" applyBorder="1" applyAlignment="1">
      <alignment horizontal="center" wrapText="1"/>
    </xf>
    <xf numFmtId="0" fontId="4544" fillId="3" borderId="33" xfId="6" applyFont="1" applyFill="1" applyBorder="1" applyAlignment="1">
      <alignment horizontal="right" vertical="center" wrapText="1"/>
    </xf>
    <xf numFmtId="168" fontId="3" fillId="3" borderId="19" xfId="3" applyFont="1" applyFill="1" applyBorder="1" applyAlignment="1">
      <alignment horizontal="left" vertical="center" wrapText="1"/>
    </xf>
    <xf numFmtId="168" fontId="3" fillId="3" borderId="1" xfId="3" applyFont="1" applyFill="1" applyBorder="1" applyAlignment="1">
      <alignment horizontal="left" vertical="center" wrapText="1"/>
    </xf>
    <xf numFmtId="168" fontId="3" fillId="3" borderId="20" xfId="3" applyFont="1" applyFill="1" applyBorder="1" applyAlignment="1">
      <alignment horizontal="left" vertical="center" wrapText="1"/>
    </xf>
    <xf numFmtId="0" fontId="0" fillId="3" borderId="29" xfId="0" applyFill="1" applyBorder="1" applyAlignment="1" applyProtection="1">
      <alignment horizontal="center" wrapText="1"/>
      <protection locked="0"/>
    </xf>
    <xf numFmtId="0" fontId="0" fillId="3" borderId="28" xfId="0" applyFill="1" applyBorder="1" applyAlignment="1" applyProtection="1">
      <alignment horizontal="center" wrapText="1"/>
      <protection locked="0"/>
    </xf>
    <xf numFmtId="0" fontId="0" fillId="3" borderId="30" xfId="0" applyFill="1" applyBorder="1" applyAlignment="1" applyProtection="1">
      <alignment horizontal="center" wrapText="1"/>
      <protection locked="0"/>
    </xf>
    <xf numFmtId="0" fontId="4521" fillId="0" borderId="0" xfId="0" applyFont="1" applyAlignment="1">
      <alignment vertical="center" wrapText="1"/>
    </xf>
    <xf numFmtId="0" fontId="4521" fillId="0" borderId="0" xfId="0" applyFont="1" applyAlignment="1">
      <alignment horizontal="left" vertical="center" wrapText="1"/>
    </xf>
    <xf numFmtId="44" fontId="4521" fillId="0" borderId="0" xfId="0" applyNumberFormat="1" applyFont="1" applyAlignment="1">
      <alignment vertical="center" wrapText="1"/>
    </xf>
    <xf numFmtId="0" fontId="4521" fillId="0" borderId="0" xfId="0" applyFont="1" applyAlignment="1">
      <alignment horizontal="center" vertical="center" wrapText="1"/>
    </xf>
    <xf numFmtId="0" fontId="4546" fillId="2" borderId="35" xfId="0" applyFont="1" applyFill="1" applyBorder="1" applyAlignment="1">
      <alignment horizontal="center" vertical="center" wrapText="1"/>
    </xf>
    <xf numFmtId="0" fontId="4546" fillId="2" borderId="36" xfId="0" applyFont="1" applyFill="1" applyBorder="1" applyAlignment="1">
      <alignment horizontal="center" vertical="center" wrapText="1"/>
    </xf>
    <xf numFmtId="44" fontId="4546" fillId="2" borderId="36" xfId="0" applyNumberFormat="1" applyFont="1" applyFill="1" applyBorder="1" applyAlignment="1">
      <alignment horizontal="center" vertical="center" wrapText="1"/>
    </xf>
    <xf numFmtId="0" fontId="4546" fillId="2" borderId="37" xfId="0" applyFont="1" applyFill="1" applyBorder="1" applyAlignment="1">
      <alignment horizontal="center" vertical="center" wrapText="1"/>
    </xf>
    <xf numFmtId="0" fontId="4547" fillId="0" borderId="46" xfId="0" applyFont="1" applyBorder="1" applyAlignment="1">
      <alignment horizontal="center" vertical="center" wrapText="1"/>
    </xf>
    <xf numFmtId="0" fontId="4547" fillId="0" borderId="3" xfId="0" applyFont="1" applyBorder="1" applyAlignment="1">
      <alignment horizontal="left" vertical="center" wrapText="1"/>
    </xf>
    <xf numFmtId="44" fontId="4547" fillId="0" borderId="3" xfId="0" applyNumberFormat="1" applyFont="1" applyBorder="1" applyAlignment="1">
      <alignment horizontal="center" vertical="center" wrapText="1"/>
    </xf>
    <xf numFmtId="10" fontId="4547" fillId="0" borderId="3" xfId="0" applyNumberFormat="1" applyFont="1" applyBorder="1" applyAlignment="1">
      <alignment horizontal="center" vertical="center" wrapText="1"/>
    </xf>
    <xf numFmtId="10" fontId="4521" fillId="4" borderId="2" xfId="0" applyNumberFormat="1" applyFont="1" applyFill="1" applyBorder="1" applyAlignment="1">
      <alignment horizontal="center" vertical="center" wrapText="1"/>
    </xf>
    <xf numFmtId="10" fontId="4521" fillId="0" borderId="2" xfId="0" applyNumberFormat="1" applyFont="1" applyBorder="1" applyAlignment="1">
      <alignment horizontal="center" vertical="center" wrapText="1"/>
    </xf>
    <xf numFmtId="10" fontId="4521" fillId="4" borderId="39" xfId="0" applyNumberFormat="1" applyFont="1" applyFill="1" applyBorder="1" applyAlignment="1">
      <alignment horizontal="center" vertical="center" wrapText="1"/>
    </xf>
    <xf numFmtId="10" fontId="4521" fillId="0" borderId="0" xfId="0" applyNumberFormat="1" applyFont="1" applyAlignment="1">
      <alignment vertical="center" wrapText="1"/>
    </xf>
    <xf numFmtId="0" fontId="4547" fillId="0" borderId="47" xfId="0" applyFont="1" applyBorder="1" applyAlignment="1">
      <alignment horizontal="center" vertical="center" wrapText="1"/>
    </xf>
    <xf numFmtId="0" fontId="4547" fillId="0" borderId="4" xfId="0" applyFont="1" applyBorder="1" applyAlignment="1">
      <alignment horizontal="left" vertical="center" wrapText="1"/>
    </xf>
    <xf numFmtId="44" fontId="4547" fillId="0" borderId="4" xfId="0" applyNumberFormat="1" applyFont="1" applyBorder="1" applyAlignment="1">
      <alignment horizontal="center" vertical="center" wrapText="1"/>
    </xf>
    <xf numFmtId="10" fontId="4547" fillId="0" borderId="4" xfId="0" applyNumberFormat="1" applyFont="1" applyBorder="1" applyAlignment="1">
      <alignment horizontal="center" vertical="center" wrapText="1"/>
    </xf>
    <xf numFmtId="44" fontId="4521" fillId="0" borderId="2" xfId="0" applyNumberFormat="1" applyFont="1" applyBorder="1" applyAlignment="1">
      <alignment horizontal="center" vertical="center" wrapText="1"/>
    </xf>
    <xf numFmtId="44" fontId="4521" fillId="0" borderId="39" xfId="0" applyNumberFormat="1" applyFont="1" applyBorder="1" applyAlignment="1">
      <alignment horizontal="center" vertical="center" wrapText="1"/>
    </xf>
    <xf numFmtId="10" fontId="4521" fillId="0" borderId="39" xfId="0" applyNumberFormat="1" applyFont="1" applyBorder="1" applyAlignment="1">
      <alignment horizontal="center" vertical="center" wrapText="1"/>
    </xf>
    <xf numFmtId="0" fontId="4521" fillId="0" borderId="2" xfId="0" applyFont="1" applyBorder="1" applyAlignment="1">
      <alignment horizontal="center" vertical="center" wrapText="1"/>
    </xf>
    <xf numFmtId="0" fontId="4521" fillId="0" borderId="39" xfId="0" applyFont="1" applyBorder="1" applyAlignment="1">
      <alignment horizontal="center" vertical="center" wrapText="1"/>
    </xf>
    <xf numFmtId="9" fontId="4521" fillId="4" borderId="2" xfId="0" applyNumberFormat="1" applyFont="1" applyFill="1" applyBorder="1" applyAlignment="1">
      <alignment horizontal="center" vertical="center" wrapText="1"/>
    </xf>
    <xf numFmtId="44" fontId="4521" fillId="0" borderId="38" xfId="0" applyNumberFormat="1" applyFont="1" applyBorder="1" applyAlignment="1">
      <alignment vertical="center" wrapText="1"/>
    </xf>
    <xf numFmtId="44" fontId="4521" fillId="0" borderId="2" xfId="0" applyNumberFormat="1" applyFont="1" applyBorder="1" applyAlignment="1">
      <alignment horizontal="left" vertical="center" wrapText="1"/>
    </xf>
    <xf numFmtId="44" fontId="4548" fillId="0" borderId="2" xfId="0" applyNumberFormat="1" applyFont="1" applyBorder="1" applyAlignment="1">
      <alignment vertical="center" wrapText="1"/>
    </xf>
    <xf numFmtId="10" fontId="4548" fillId="0" borderId="2" xfId="0" applyNumberFormat="1" applyFont="1" applyBorder="1" applyAlignment="1">
      <alignment horizontal="center" vertical="center" wrapText="1"/>
    </xf>
    <xf numFmtId="10" fontId="4521" fillId="0" borderId="38" xfId="0" applyNumberFormat="1" applyFont="1" applyBorder="1" applyAlignment="1">
      <alignment horizontal="center" vertical="center" wrapText="1"/>
    </xf>
    <xf numFmtId="10" fontId="4521" fillId="0" borderId="2" xfId="0" applyNumberFormat="1" applyFont="1" applyBorder="1" applyAlignment="1">
      <alignment horizontal="center" vertical="center" wrapText="1"/>
    </xf>
    <xf numFmtId="0" fontId="4521" fillId="0" borderId="38" xfId="0" applyFont="1" applyBorder="1" applyAlignment="1">
      <alignment horizontal="center" vertical="center" wrapText="1"/>
    </xf>
    <xf numFmtId="0" fontId="4521" fillId="0" borderId="2" xfId="0" applyFont="1" applyBorder="1" applyAlignment="1">
      <alignment horizontal="center" vertical="center" wrapText="1"/>
    </xf>
    <xf numFmtId="10" fontId="4521" fillId="0" borderId="40" xfId="0" applyNumberFormat="1" applyFont="1" applyBorder="1" applyAlignment="1">
      <alignment horizontal="center" vertical="center" wrapText="1"/>
    </xf>
    <xf numFmtId="10" fontId="4521" fillId="0" borderId="41" xfId="0" applyNumberFormat="1" applyFont="1" applyBorder="1" applyAlignment="1">
      <alignment horizontal="center" vertical="center" wrapText="1"/>
    </xf>
    <xf numFmtId="10" fontId="4521" fillId="0" borderId="41" xfId="0" applyNumberFormat="1" applyFont="1" applyBorder="1" applyAlignment="1">
      <alignment horizontal="center" vertical="center" wrapText="1"/>
    </xf>
    <xf numFmtId="10" fontId="4521" fillId="0" borderId="42" xfId="0" applyNumberFormat="1" applyFont="1" applyBorder="1" applyAlignment="1">
      <alignment horizontal="center" vertical="center" wrapText="1"/>
    </xf>
  </cellXfs>
  <cellStyles count="7">
    <cellStyle name="Normal" xfId="0" builtinId="0"/>
    <cellStyle name="Normal 2 10" xfId="1"/>
    <cellStyle name="Normal 3" xfId="6"/>
    <cellStyle name="Porcentagem 2" xfId="5"/>
    <cellStyle name="Vírgula 2" xfId="2"/>
    <cellStyle name="Vírgula 2 2" xfId="4"/>
    <cellStyle name="Vírgula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2.wdp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3492500</xdr:colOff>
      <xdr:row>0</xdr:row>
      <xdr:rowOff>38099</xdr:rowOff>
    </xdr:from>
    <xdr:to>
      <xdr:col>4</xdr:col>
      <xdr:colOff>4381500</xdr:colOff>
      <xdr:row>0</xdr:row>
      <xdr:rowOff>741484</xdr:rowOff>
    </xdr:to>
    <xdr:pic>
      <xdr:nvPicPr>
        <xdr:cNvPr id="2" name="Imagem 1" descr="BRASA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20000"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38099"/>
          <a:ext cx="889000" cy="7033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1164773</xdr:colOff>
      <xdr:row>0</xdr:row>
      <xdr:rowOff>46266</xdr:rowOff>
    </xdr:from>
    <xdr:to>
      <xdr:col>14</xdr:col>
      <xdr:colOff>1023256</xdr:colOff>
      <xdr:row>5</xdr:row>
      <xdr:rowOff>8773</xdr:rowOff>
    </xdr:to>
    <xdr:pic>
      <xdr:nvPicPr>
        <xdr:cNvPr id="2" name="Imagem 1" descr="BRASA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2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90873" y="46266"/>
          <a:ext cx="1363433" cy="9721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2429436</xdr:colOff>
      <xdr:row>0</xdr:row>
      <xdr:rowOff>79786</xdr:rowOff>
    </xdr:from>
    <xdr:to>
      <xdr:col>1</xdr:col>
      <xdr:colOff>3182471</xdr:colOff>
      <xdr:row>3</xdr:row>
      <xdr:rowOff>155986</xdr:rowOff>
    </xdr:to>
    <xdr:pic>
      <xdr:nvPicPr>
        <xdr:cNvPr id="4" name="Picture 1" descr="obido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9742" y="79786"/>
          <a:ext cx="753035" cy="6140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464820</xdr:colOff>
      <xdr:row>1</xdr:row>
      <xdr:rowOff>53340</xdr:rowOff>
    </xdr:from>
    <xdr:to>
      <xdr:col>18</xdr:col>
      <xdr:colOff>601980</xdr:colOff>
      <xdr:row>42</xdr:row>
      <xdr:rowOff>125057</xdr:rowOff>
    </xdr:to>
    <xdr:pic>
      <xdr:nvPicPr>
        <xdr:cNvPr id="5" name="Imagem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4540" y="236220"/>
          <a:ext cx="6545580" cy="814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1988820</xdr:colOff>
      <xdr:row>0</xdr:row>
      <xdr:rowOff>68580</xdr:rowOff>
    </xdr:from>
    <xdr:to>
      <xdr:col>1</xdr:col>
      <xdr:colOff>2529840</xdr:colOff>
      <xdr:row>2</xdr:row>
      <xdr:rowOff>152400</xdr:rowOff>
    </xdr:to>
    <xdr:pic>
      <xdr:nvPicPr>
        <xdr:cNvPr id="4" name="Image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7020" y="68580"/>
          <a:ext cx="541020" cy="449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220980</xdr:colOff>
      <xdr:row>2</xdr:row>
      <xdr:rowOff>160020</xdr:rowOff>
    </xdr:from>
    <xdr:to>
      <xdr:col>13</xdr:col>
      <xdr:colOff>518160</xdr:colOff>
      <xdr:row>43</xdr:row>
      <xdr:rowOff>71120</xdr:rowOff>
    </xdr:to>
    <xdr:pic>
      <xdr:nvPicPr>
        <xdr:cNvPr id="5" name="Imagem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994" t="21696" r="38802" b="11736"/>
        <a:stretch>
          <a:fillRect/>
        </a:stretch>
      </xdr:blipFill>
      <xdr:spPr bwMode="auto">
        <a:xfrm>
          <a:off x="6507480" y="510540"/>
          <a:ext cx="5783580" cy="804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0</xdr:row>
      <xdr:rowOff>167640</xdr:rowOff>
    </xdr:from>
    <xdr:to>
      <xdr:col>2</xdr:col>
      <xdr:colOff>601980</xdr:colOff>
      <xdr:row>1</xdr:row>
      <xdr:rowOff>325120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2840" y="167640"/>
          <a:ext cx="541020" cy="439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EMPOF\RECUPERA&#199;&#195;O%20DA%20ORLA\DEFESA%20CIVIL%202025\RECUPERA&#199;&#195;O%20DA%20ORLA%202025%20_R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Geral  C-correção"/>
      <sheetName val="CRONOGRAMA"/>
      <sheetName val="BDI"/>
      <sheetName val="COMPOSIÇÃO UNITÁRIA"/>
      <sheetName val="ENCARGOS SOCIAIS"/>
    </sheetNames>
    <sheetDataSet>
      <sheetData sheetId="0">
        <row r="2">
          <cell r="A2" t="str">
            <v>ESTADO DO PARÁ</v>
          </cell>
        </row>
        <row r="3">
          <cell r="A3" t="str">
            <v>PREFEITURA MUNICIPAL DE ÓBIDOS</v>
          </cell>
        </row>
        <row r="4">
          <cell r="A4" t="str">
            <v>SECRETARIA MUNICIPAL DE PLANEJAMENTO,ORÇAMENTO E FINANÇAS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26"/>
  <sheetViews>
    <sheetView view="pageBreakPreview" zoomScale="60" zoomScaleNormal="55" workbookViewId="0">
      <pane ySplit="9" topLeftCell="A324" activePane="bottomLeft" state="frozen"/>
      <selection pane="bottomLeft" activeCell="E723" sqref="E723"/>
    </sheetView>
  </sheetViews>
  <sheetFormatPr defaultRowHeight="14.4"/>
  <cols>
    <col min="1" max="1" width="16.44140625" style="1987" bestFit="1" customWidth="1"/>
    <col min="2" max="2" width="16.33203125" style="1987" customWidth="1"/>
    <col min="3" max="4" width="12" style="1987" customWidth="1"/>
    <col min="5" max="5" width="70" style="1989" customWidth="1"/>
    <col min="6" max="6" width="20" style="1987" customWidth="1"/>
    <col min="7" max="7" width="10" style="1987" customWidth="1"/>
    <col min="8" max="8" width="15" style="1987" customWidth="1"/>
    <col min="9" max="9" width="13" style="1987" customWidth="1"/>
    <col min="10" max="10" width="21.6640625" style="1987" customWidth="1"/>
    <col min="11" max="11" width="21.33203125" style="1987" customWidth="1"/>
    <col min="12" max="12" width="20" style="1987" customWidth="1"/>
    <col min="13" max="13" width="50" style="1987" customWidth="1"/>
    <col min="14" max="14" width="15" style="1987" customWidth="1"/>
    <col min="15" max="15" width="19" style="1987" bestFit="1" customWidth="1"/>
  </cols>
  <sheetData>
    <row r="1" spans="1:17" ht="59.4" customHeight="1">
      <c r="A1" s="1991"/>
      <c r="B1" s="1991"/>
      <c r="C1" s="1991"/>
      <c r="D1" s="1991"/>
      <c r="E1" s="1992"/>
      <c r="F1" s="1991"/>
      <c r="G1" s="1991"/>
      <c r="H1" s="1991"/>
      <c r="I1" s="1991"/>
      <c r="J1" s="1991"/>
      <c r="K1" s="1991"/>
    </row>
    <row r="2" spans="1:17">
      <c r="A2" s="6852" t="s">
        <v>1958</v>
      </c>
      <c r="B2" s="6852"/>
      <c r="C2" s="6852"/>
      <c r="D2" s="6852"/>
      <c r="E2" s="6852"/>
      <c r="F2" s="6852"/>
      <c r="G2" s="6852"/>
      <c r="H2" s="6852"/>
      <c r="I2" s="6852"/>
      <c r="J2" s="6852"/>
      <c r="K2" s="6852"/>
    </row>
    <row r="3" spans="1:17">
      <c r="A3" s="6853" t="s">
        <v>1959</v>
      </c>
      <c r="B3" s="6853"/>
      <c r="C3" s="6853"/>
      <c r="D3" s="6853"/>
      <c r="E3" s="6853"/>
      <c r="F3" s="6853"/>
      <c r="G3" s="6853"/>
      <c r="H3" s="6853"/>
      <c r="I3" s="6853"/>
      <c r="J3" s="6853"/>
      <c r="K3" s="6853"/>
    </row>
    <row r="4" spans="1:17">
      <c r="A4" s="6853" t="s">
        <v>1960</v>
      </c>
      <c r="B4" s="6853"/>
      <c r="C4" s="6853"/>
      <c r="D4" s="6853"/>
      <c r="E4" s="6853"/>
      <c r="F4" s="6853"/>
      <c r="G4" s="6853"/>
      <c r="H4" s="6853"/>
      <c r="I4" s="6853"/>
      <c r="J4" s="6853"/>
      <c r="K4" s="6853"/>
    </row>
    <row r="5" spans="1:17">
      <c r="A5" s="6853" t="s">
        <v>1961</v>
      </c>
      <c r="B5" s="6853"/>
      <c r="C5" s="6853"/>
      <c r="D5" s="6853"/>
      <c r="E5" s="6853"/>
      <c r="F5" s="6853"/>
      <c r="G5" s="6853"/>
      <c r="H5" s="6853"/>
      <c r="I5" s="6853"/>
      <c r="J5" s="6853"/>
      <c r="K5" s="6853"/>
    </row>
    <row r="6" spans="1:17" ht="38.4" customHeight="1">
      <c r="A6" s="1996" t="s">
        <v>1964</v>
      </c>
      <c r="B6" s="1993"/>
      <c r="C6" s="1993"/>
      <c r="D6" s="1993"/>
      <c r="E6" s="1993"/>
      <c r="F6" s="1993"/>
      <c r="G6" s="1993"/>
      <c r="H6" s="1993"/>
      <c r="I6" s="2084" t="s">
        <v>2897</v>
      </c>
      <c r="J6" s="2084"/>
      <c r="K6" s="1993"/>
    </row>
    <row r="7" spans="1:17" ht="22.2" customHeight="1" thickBot="1">
      <c r="A7" s="1995" t="s">
        <v>1963</v>
      </c>
      <c r="B7" s="1993"/>
      <c r="C7" s="1993"/>
      <c r="D7" s="1993"/>
      <c r="E7" s="1993"/>
      <c r="F7" s="1990"/>
      <c r="G7" s="1993"/>
      <c r="H7" s="1993"/>
      <c r="I7" s="1994" t="s">
        <v>2057</v>
      </c>
      <c r="J7" s="1993"/>
      <c r="K7" s="1993"/>
    </row>
    <row r="8" spans="1:17" ht="28.2" customHeight="1">
      <c r="A8" s="6854" t="s">
        <v>1962</v>
      </c>
      <c r="B8" s="6855"/>
      <c r="C8" s="6855"/>
      <c r="D8" s="6855"/>
      <c r="E8" s="6855"/>
      <c r="F8" s="6855"/>
      <c r="G8" s="6855"/>
      <c r="H8" s="6855"/>
      <c r="I8" s="6855"/>
      <c r="J8" s="6855"/>
      <c r="K8" s="6856"/>
    </row>
    <row r="9" spans="1:17" ht="40.200000000000003">
      <c r="A9" s="6048" t="s">
        <v>0</v>
      </c>
      <c r="B9" s="2085" t="s">
        <v>1</v>
      </c>
      <c r="C9" s="2085" t="s">
        <v>2</v>
      </c>
      <c r="D9" s="2085" t="s">
        <v>3</v>
      </c>
      <c r="E9" s="2085" t="s">
        <v>4</v>
      </c>
      <c r="F9" s="2085" t="s">
        <v>5</v>
      </c>
      <c r="G9" s="2085" t="s">
        <v>6</v>
      </c>
      <c r="H9" s="2085" t="s">
        <v>7</v>
      </c>
      <c r="I9" s="2085" t="s">
        <v>8</v>
      </c>
      <c r="J9" s="2085" t="s">
        <v>9</v>
      </c>
      <c r="K9" s="6049" t="s">
        <v>10</v>
      </c>
      <c r="L9" s="718" t="s">
        <v>11</v>
      </c>
      <c r="M9" s="718" t="s">
        <v>12</v>
      </c>
      <c r="N9" s="718" t="s">
        <v>13</v>
      </c>
      <c r="O9" s="718" t="s">
        <v>14</v>
      </c>
    </row>
    <row r="10" spans="1:17" ht="45" customHeight="1">
      <c r="A10" s="6050" t="s">
        <v>15</v>
      </c>
      <c r="B10" s="2086" t="s">
        <v>16</v>
      </c>
      <c r="C10" s="2086" t="s">
        <v>17</v>
      </c>
      <c r="D10" s="2086" t="s">
        <v>17</v>
      </c>
      <c r="E10" s="2087" t="s">
        <v>18</v>
      </c>
      <c r="F10" s="2086" t="s">
        <v>17</v>
      </c>
      <c r="G10" s="2086" t="s">
        <v>17</v>
      </c>
      <c r="H10" s="2086" t="s">
        <v>17</v>
      </c>
      <c r="I10" s="2086" t="s">
        <v>17</v>
      </c>
      <c r="J10" s="2086" t="s">
        <v>17</v>
      </c>
      <c r="K10" s="6051">
        <f>ROUND(K11,2)+ROUND(K12,2)+ROUND(K13,2)+ROUND(K14,2)+ROUND(K15,2)+ROUND(K16,2)+ROUND(K17,2)+ROUND(K18,2)+ROUND(K19,2)</f>
        <v>526328.56000000006</v>
      </c>
      <c r="L10" s="1" t="s">
        <v>17</v>
      </c>
      <c r="M10" s="1" t="s">
        <v>17</v>
      </c>
      <c r="N10" s="1" t="s">
        <v>17</v>
      </c>
      <c r="O10" s="1" t="s">
        <v>17</v>
      </c>
      <c r="P10" s="1" t="s">
        <v>17</v>
      </c>
      <c r="Q10" s="1" t="s">
        <v>17</v>
      </c>
    </row>
    <row r="11" spans="1:17" ht="45" customHeight="1">
      <c r="A11" s="6052" t="s">
        <v>19</v>
      </c>
      <c r="B11" s="2088" t="s">
        <v>20</v>
      </c>
      <c r="C11" s="2088" t="s">
        <v>21</v>
      </c>
      <c r="D11" s="2088" t="s">
        <v>22</v>
      </c>
      <c r="E11" s="2089" t="s">
        <v>23</v>
      </c>
      <c r="F11" s="2090">
        <f t="shared" ref="F11:F19" si="0">N11</f>
        <v>6.48</v>
      </c>
      <c r="G11" s="2088" t="s">
        <v>24</v>
      </c>
      <c r="H11" s="2091">
        <v>468.65</v>
      </c>
      <c r="I11" s="2092">
        <v>0.25</v>
      </c>
      <c r="J11" s="2093">
        <f t="shared" ref="J11:J19" si="1">ROUND(H11,2)+(ROUND(H11,2)*I11)</f>
        <v>585.8125</v>
      </c>
      <c r="K11" s="6053">
        <f>ROUND(J11,2)*F11</f>
        <v>3796.0488</v>
      </c>
      <c r="L11" s="2" t="s">
        <v>16</v>
      </c>
      <c r="M11" s="2" t="s">
        <v>25</v>
      </c>
      <c r="N11" s="719">
        <v>6.48</v>
      </c>
      <c r="O11" s="720">
        <f t="shared" ref="O11:O19" si="2">ROUND(J11,2)*N11</f>
        <v>3796.0488</v>
      </c>
    </row>
    <row r="12" spans="1:17" ht="45" customHeight="1">
      <c r="A12" s="6054" t="s">
        <v>19</v>
      </c>
      <c r="B12" s="2094" t="s">
        <v>26</v>
      </c>
      <c r="C12" s="2094" t="s">
        <v>21</v>
      </c>
      <c r="D12" s="2094" t="s">
        <v>27</v>
      </c>
      <c r="E12" s="2095" t="s">
        <v>28</v>
      </c>
      <c r="F12" s="2096">
        <f t="shared" si="0"/>
        <v>501.6</v>
      </c>
      <c r="G12" s="2094" t="s">
        <v>24</v>
      </c>
      <c r="H12" s="2097">
        <v>94.19</v>
      </c>
      <c r="I12" s="2098">
        <v>0.25</v>
      </c>
      <c r="J12" s="2099">
        <f t="shared" si="1"/>
        <v>117.7375</v>
      </c>
      <c r="K12" s="6053">
        <f t="shared" ref="K12:K75" si="3">ROUND(J12,2)*F12</f>
        <v>59058.383999999998</v>
      </c>
      <c r="L12" s="3" t="s">
        <v>16</v>
      </c>
      <c r="M12" s="3" t="s">
        <v>25</v>
      </c>
      <c r="N12" s="721">
        <v>501.6</v>
      </c>
      <c r="O12" s="722">
        <f t="shared" si="2"/>
        <v>59058.383999999998</v>
      </c>
    </row>
    <row r="13" spans="1:17" ht="45" customHeight="1">
      <c r="A13" s="6055" t="s">
        <v>19</v>
      </c>
      <c r="B13" s="2100" t="s">
        <v>29</v>
      </c>
      <c r="C13" s="2100" t="s">
        <v>21</v>
      </c>
      <c r="D13" s="2100" t="s">
        <v>30</v>
      </c>
      <c r="E13" s="2101" t="s">
        <v>31</v>
      </c>
      <c r="F13" s="2102">
        <f t="shared" si="0"/>
        <v>1</v>
      </c>
      <c r="G13" s="2100" t="s">
        <v>32</v>
      </c>
      <c r="H13" s="2103">
        <v>2024.29</v>
      </c>
      <c r="I13" s="2104">
        <v>0.25</v>
      </c>
      <c r="J13" s="2105">
        <f t="shared" si="1"/>
        <v>2530.3625000000002</v>
      </c>
      <c r="K13" s="6053">
        <f t="shared" si="3"/>
        <v>2530.36</v>
      </c>
      <c r="L13" s="4" t="s">
        <v>16</v>
      </c>
      <c r="M13" s="4" t="s">
        <v>25</v>
      </c>
      <c r="N13" s="723">
        <v>1</v>
      </c>
      <c r="O13" s="724">
        <f t="shared" si="2"/>
        <v>2530.36</v>
      </c>
    </row>
    <row r="14" spans="1:17" ht="45" customHeight="1">
      <c r="A14" s="6056" t="s">
        <v>19</v>
      </c>
      <c r="B14" s="2106" t="s">
        <v>33</v>
      </c>
      <c r="C14" s="2106" t="s">
        <v>34</v>
      </c>
      <c r="D14" s="2106" t="s">
        <v>35</v>
      </c>
      <c r="E14" s="2107" t="s">
        <v>36</v>
      </c>
      <c r="F14" s="2108">
        <f t="shared" si="0"/>
        <v>1</v>
      </c>
      <c r="G14" s="2106" t="s">
        <v>32</v>
      </c>
      <c r="H14" s="2109">
        <v>3173.86</v>
      </c>
      <c r="I14" s="2110">
        <v>0.25</v>
      </c>
      <c r="J14" s="2111">
        <f t="shared" si="1"/>
        <v>3967.3250000000003</v>
      </c>
      <c r="K14" s="6053">
        <f t="shared" si="3"/>
        <v>3967.33</v>
      </c>
      <c r="L14" s="5" t="s">
        <v>16</v>
      </c>
      <c r="M14" s="5" t="s">
        <v>25</v>
      </c>
      <c r="N14" s="725">
        <v>1</v>
      </c>
      <c r="O14" s="726">
        <f t="shared" si="2"/>
        <v>3967.33</v>
      </c>
    </row>
    <row r="15" spans="1:17" ht="45" customHeight="1">
      <c r="A15" s="6057" t="s">
        <v>19</v>
      </c>
      <c r="B15" s="2112" t="s">
        <v>37</v>
      </c>
      <c r="C15" s="2112" t="s">
        <v>21</v>
      </c>
      <c r="D15" s="2112" t="s">
        <v>38</v>
      </c>
      <c r="E15" s="2113" t="s">
        <v>39</v>
      </c>
      <c r="F15" s="2114">
        <f t="shared" si="0"/>
        <v>254</v>
      </c>
      <c r="G15" s="2112" t="s">
        <v>40</v>
      </c>
      <c r="H15" s="2115">
        <v>67.2</v>
      </c>
      <c r="I15" s="2116">
        <v>0.25</v>
      </c>
      <c r="J15" s="2117">
        <f t="shared" si="1"/>
        <v>84</v>
      </c>
      <c r="K15" s="6053">
        <f t="shared" si="3"/>
        <v>21336</v>
      </c>
      <c r="L15" s="6" t="s">
        <v>16</v>
      </c>
      <c r="M15" s="6" t="s">
        <v>25</v>
      </c>
      <c r="N15" s="727">
        <v>254</v>
      </c>
      <c r="O15" s="728">
        <f t="shared" si="2"/>
        <v>21336</v>
      </c>
    </row>
    <row r="16" spans="1:17" ht="45" customHeight="1">
      <c r="A16" s="6058" t="s">
        <v>19</v>
      </c>
      <c r="B16" s="2118" t="s">
        <v>41</v>
      </c>
      <c r="C16" s="2118" t="s">
        <v>34</v>
      </c>
      <c r="D16" s="2118" t="s">
        <v>42</v>
      </c>
      <c r="E16" s="2119" t="s">
        <v>43</v>
      </c>
      <c r="F16" s="2120">
        <f t="shared" si="0"/>
        <v>1</v>
      </c>
      <c r="G16" s="2118" t="s">
        <v>32</v>
      </c>
      <c r="H16" s="2121">
        <v>316621.95</v>
      </c>
      <c r="I16" s="2122">
        <v>0.25</v>
      </c>
      <c r="J16" s="2123">
        <f t="shared" si="1"/>
        <v>395777.4375</v>
      </c>
      <c r="K16" s="6053">
        <f t="shared" si="3"/>
        <v>395777.44</v>
      </c>
      <c r="L16" s="7" t="s">
        <v>16</v>
      </c>
      <c r="M16" s="7" t="s">
        <v>25</v>
      </c>
      <c r="N16" s="729">
        <v>1</v>
      </c>
      <c r="O16" s="730">
        <f t="shared" si="2"/>
        <v>395777.44</v>
      </c>
    </row>
    <row r="17" spans="1:17" ht="45" customHeight="1">
      <c r="A17" s="6059" t="s">
        <v>19</v>
      </c>
      <c r="B17" s="2124" t="s">
        <v>44</v>
      </c>
      <c r="C17" s="2124" t="s">
        <v>34</v>
      </c>
      <c r="D17" s="2124" t="s">
        <v>45</v>
      </c>
      <c r="E17" s="2125" t="s">
        <v>46</v>
      </c>
      <c r="F17" s="2126">
        <f t="shared" si="0"/>
        <v>10</v>
      </c>
      <c r="G17" s="2124" t="s">
        <v>47</v>
      </c>
      <c r="H17" s="2127">
        <v>1054.3399999999999</v>
      </c>
      <c r="I17" s="2128">
        <v>0.25</v>
      </c>
      <c r="J17" s="2129">
        <f t="shared" si="1"/>
        <v>1317.925</v>
      </c>
      <c r="K17" s="6053">
        <f t="shared" si="3"/>
        <v>13179.300000000001</v>
      </c>
      <c r="L17" s="8" t="s">
        <v>16</v>
      </c>
      <c r="M17" s="8" t="s">
        <v>25</v>
      </c>
      <c r="N17" s="731">
        <v>10</v>
      </c>
      <c r="O17" s="732">
        <f t="shared" si="2"/>
        <v>13179.300000000001</v>
      </c>
    </row>
    <row r="18" spans="1:17" ht="45" customHeight="1">
      <c r="A18" s="6060" t="s">
        <v>19</v>
      </c>
      <c r="B18" s="2130" t="s">
        <v>48</v>
      </c>
      <c r="C18" s="2130" t="s">
        <v>34</v>
      </c>
      <c r="D18" s="2130" t="s">
        <v>49</v>
      </c>
      <c r="E18" s="2131" t="s">
        <v>50</v>
      </c>
      <c r="F18" s="2132">
        <f t="shared" si="0"/>
        <v>10</v>
      </c>
      <c r="G18" s="2130" t="s">
        <v>47</v>
      </c>
      <c r="H18" s="2133">
        <v>872.23</v>
      </c>
      <c r="I18" s="2134">
        <v>0.25</v>
      </c>
      <c r="J18" s="2135">
        <f t="shared" si="1"/>
        <v>1090.2874999999999</v>
      </c>
      <c r="K18" s="6053">
        <f t="shared" si="3"/>
        <v>10902.9</v>
      </c>
      <c r="L18" s="9" t="s">
        <v>16</v>
      </c>
      <c r="M18" s="9" t="s">
        <v>25</v>
      </c>
      <c r="N18" s="733">
        <v>10</v>
      </c>
      <c r="O18" s="734">
        <f t="shared" si="2"/>
        <v>10902.9</v>
      </c>
    </row>
    <row r="19" spans="1:17" ht="45" customHeight="1">
      <c r="A19" s="6061" t="s">
        <v>19</v>
      </c>
      <c r="B19" s="2136" t="s">
        <v>51</v>
      </c>
      <c r="C19" s="2136" t="s">
        <v>34</v>
      </c>
      <c r="D19" s="2136" t="s">
        <v>52</v>
      </c>
      <c r="E19" s="2137" t="s">
        <v>53</v>
      </c>
      <c r="F19" s="2138">
        <f t="shared" si="0"/>
        <v>10</v>
      </c>
      <c r="G19" s="2136" t="s">
        <v>47</v>
      </c>
      <c r="H19" s="2139">
        <v>1262.46</v>
      </c>
      <c r="I19" s="2140">
        <v>0.25</v>
      </c>
      <c r="J19" s="2141">
        <f t="shared" si="1"/>
        <v>1578.075</v>
      </c>
      <c r="K19" s="6053">
        <f t="shared" si="3"/>
        <v>15780.8</v>
      </c>
      <c r="L19" s="10" t="s">
        <v>16</v>
      </c>
      <c r="M19" s="10" t="s">
        <v>25</v>
      </c>
      <c r="N19" s="735">
        <v>10</v>
      </c>
      <c r="O19" s="736">
        <f t="shared" si="2"/>
        <v>15780.8</v>
      </c>
    </row>
    <row r="20" spans="1:17" ht="45" customHeight="1">
      <c r="A20" s="6062" t="s">
        <v>15</v>
      </c>
      <c r="B20" s="2142" t="s">
        <v>54</v>
      </c>
      <c r="C20" s="2142" t="s">
        <v>17</v>
      </c>
      <c r="D20" s="2142" t="s">
        <v>17</v>
      </c>
      <c r="E20" s="2143" t="s">
        <v>55</v>
      </c>
      <c r="F20" s="2142" t="s">
        <v>17</v>
      </c>
      <c r="G20" s="2142" t="s">
        <v>17</v>
      </c>
      <c r="H20" s="2142" t="s">
        <v>17</v>
      </c>
      <c r="I20" s="2142" t="s">
        <v>17</v>
      </c>
      <c r="J20" s="2142" t="s">
        <v>17</v>
      </c>
      <c r="K20" s="6063">
        <f>ROUND(K21,2)+ROUND(K22,2)+ROUND(K23,2)+ROUND(K24,2)+ROUND(K25,2)+ROUND(K26,2)+ROUND(K27,2)</f>
        <v>161722.32</v>
      </c>
      <c r="L20" s="11" t="s">
        <v>17</v>
      </c>
      <c r="M20" s="11" t="s">
        <v>17</v>
      </c>
      <c r="N20" s="11" t="s">
        <v>17</v>
      </c>
      <c r="O20" s="11" t="s">
        <v>17</v>
      </c>
      <c r="P20" s="11" t="s">
        <v>17</v>
      </c>
      <c r="Q20" s="11" t="s">
        <v>17</v>
      </c>
    </row>
    <row r="21" spans="1:17" ht="45" customHeight="1">
      <c r="A21" s="6064" t="s">
        <v>19</v>
      </c>
      <c r="B21" s="2144" t="s">
        <v>56</v>
      </c>
      <c r="C21" s="2144" t="s">
        <v>21</v>
      </c>
      <c r="D21" s="2144" t="s">
        <v>57</v>
      </c>
      <c r="E21" s="2145" t="s">
        <v>58</v>
      </c>
      <c r="F21" s="2146">
        <f t="shared" ref="F21:F27" si="4">N21</f>
        <v>2925</v>
      </c>
      <c r="G21" s="2144" t="s">
        <v>24</v>
      </c>
      <c r="H21" s="2147">
        <v>0.69</v>
      </c>
      <c r="I21" s="2148">
        <v>0.25</v>
      </c>
      <c r="J21" s="2149">
        <f t="shared" ref="J21:J27" si="5">ROUND(H21,2)+(ROUND(H21,2)*I21)</f>
        <v>0.86249999999999993</v>
      </c>
      <c r="K21" s="6053">
        <f t="shared" si="3"/>
        <v>2515.5</v>
      </c>
      <c r="L21" s="12" t="s">
        <v>16</v>
      </c>
      <c r="M21" s="12" t="s">
        <v>25</v>
      </c>
      <c r="N21" s="737">
        <v>2925</v>
      </c>
      <c r="O21" s="738">
        <f t="shared" ref="O21:O27" si="6">ROUND(J21,2)*N21</f>
        <v>2515.5</v>
      </c>
    </row>
    <row r="22" spans="1:17" ht="45" customHeight="1">
      <c r="A22" s="6065" t="s">
        <v>19</v>
      </c>
      <c r="B22" s="2150" t="s">
        <v>59</v>
      </c>
      <c r="C22" s="2150" t="s">
        <v>21</v>
      </c>
      <c r="D22" s="2150" t="s">
        <v>60</v>
      </c>
      <c r="E22" s="2151" t="s">
        <v>61</v>
      </c>
      <c r="F22" s="2152">
        <f t="shared" si="4"/>
        <v>585</v>
      </c>
      <c r="G22" s="2150" t="s">
        <v>62</v>
      </c>
      <c r="H22" s="2153">
        <v>75.510000000000005</v>
      </c>
      <c r="I22" s="2154">
        <v>0.25</v>
      </c>
      <c r="J22" s="2155">
        <f t="shared" si="5"/>
        <v>94.387500000000003</v>
      </c>
      <c r="K22" s="6053">
        <f t="shared" si="3"/>
        <v>55218.15</v>
      </c>
      <c r="L22" s="13" t="s">
        <v>16</v>
      </c>
      <c r="M22" s="13" t="s">
        <v>25</v>
      </c>
      <c r="N22" s="739">
        <v>585</v>
      </c>
      <c r="O22" s="740">
        <f t="shared" si="6"/>
        <v>55218.15</v>
      </c>
    </row>
    <row r="23" spans="1:17" ht="45" customHeight="1">
      <c r="A23" s="6066" t="s">
        <v>19</v>
      </c>
      <c r="B23" s="2156" t="s">
        <v>63</v>
      </c>
      <c r="C23" s="2156" t="s">
        <v>21</v>
      </c>
      <c r="D23" s="2156" t="s">
        <v>64</v>
      </c>
      <c r="E23" s="2157" t="s">
        <v>65</v>
      </c>
      <c r="F23" s="2158">
        <f t="shared" si="4"/>
        <v>457.05</v>
      </c>
      <c r="G23" s="2156" t="s">
        <v>62</v>
      </c>
      <c r="H23" s="2159">
        <v>45.35</v>
      </c>
      <c r="I23" s="2160">
        <v>0.25</v>
      </c>
      <c r="J23" s="2161">
        <f t="shared" si="5"/>
        <v>56.6875</v>
      </c>
      <c r="K23" s="6053">
        <f t="shared" si="3"/>
        <v>25910.164499999999</v>
      </c>
      <c r="L23" s="14" t="s">
        <v>16</v>
      </c>
      <c r="M23" s="14" t="s">
        <v>25</v>
      </c>
      <c r="N23" s="741">
        <v>457.05</v>
      </c>
      <c r="O23" s="742">
        <f t="shared" si="6"/>
        <v>25910.164499999999</v>
      </c>
    </row>
    <row r="24" spans="1:17" ht="45" customHeight="1">
      <c r="A24" s="6067" t="s">
        <v>19</v>
      </c>
      <c r="B24" s="2162" t="s">
        <v>66</v>
      </c>
      <c r="C24" s="2162" t="s">
        <v>21</v>
      </c>
      <c r="D24" s="2162" t="s">
        <v>67</v>
      </c>
      <c r="E24" s="2163" t="s">
        <v>68</v>
      </c>
      <c r="F24" s="2164">
        <f t="shared" si="4"/>
        <v>264.04000000000002</v>
      </c>
      <c r="G24" s="2162" t="s">
        <v>62</v>
      </c>
      <c r="H24" s="2165">
        <v>57.15</v>
      </c>
      <c r="I24" s="2166">
        <v>0.25</v>
      </c>
      <c r="J24" s="2167">
        <f t="shared" si="5"/>
        <v>71.4375</v>
      </c>
      <c r="K24" s="6053">
        <f t="shared" si="3"/>
        <v>18863.017599999999</v>
      </c>
      <c r="L24" s="15" t="s">
        <v>16</v>
      </c>
      <c r="M24" s="15" t="s">
        <v>25</v>
      </c>
      <c r="N24" s="743">
        <v>264.04000000000002</v>
      </c>
      <c r="O24" s="744">
        <f t="shared" si="6"/>
        <v>18863.017599999999</v>
      </c>
    </row>
    <row r="25" spans="1:17" ht="45" customHeight="1">
      <c r="A25" s="6068" t="s">
        <v>19</v>
      </c>
      <c r="B25" s="2168" t="s">
        <v>69</v>
      </c>
      <c r="C25" s="2168" t="s">
        <v>21</v>
      </c>
      <c r="D25" s="2168" t="s">
        <v>70</v>
      </c>
      <c r="E25" s="2169" t="s">
        <v>71</v>
      </c>
      <c r="F25" s="2170">
        <f t="shared" si="4"/>
        <v>1317.99</v>
      </c>
      <c r="G25" s="2168" t="s">
        <v>24</v>
      </c>
      <c r="H25" s="2171">
        <v>7.21</v>
      </c>
      <c r="I25" s="2172">
        <v>0.25</v>
      </c>
      <c r="J25" s="2173">
        <f t="shared" si="5"/>
        <v>9.0124999999999993</v>
      </c>
      <c r="K25" s="6053">
        <f t="shared" si="3"/>
        <v>11875.089899999999</v>
      </c>
      <c r="L25" s="16" t="s">
        <v>16</v>
      </c>
      <c r="M25" s="16" t="s">
        <v>25</v>
      </c>
      <c r="N25" s="745">
        <v>1317.99</v>
      </c>
      <c r="O25" s="746">
        <f t="shared" si="6"/>
        <v>11875.089899999999</v>
      </c>
    </row>
    <row r="26" spans="1:17" ht="45" customHeight="1">
      <c r="A26" s="6069" t="s">
        <v>19</v>
      </c>
      <c r="B26" s="2174" t="s">
        <v>72</v>
      </c>
      <c r="C26" s="2174" t="s">
        <v>21</v>
      </c>
      <c r="D26" s="2174" t="s">
        <v>73</v>
      </c>
      <c r="E26" s="2175" t="s">
        <v>74</v>
      </c>
      <c r="F26" s="2176">
        <f t="shared" si="4"/>
        <v>619.96</v>
      </c>
      <c r="G26" s="2174" t="s">
        <v>62</v>
      </c>
      <c r="H26" s="2177">
        <v>28.87</v>
      </c>
      <c r="I26" s="2178">
        <v>0.25</v>
      </c>
      <c r="J26" s="2179">
        <f t="shared" si="5"/>
        <v>36.087499999999999</v>
      </c>
      <c r="K26" s="6053">
        <f t="shared" si="3"/>
        <v>22374.356400000004</v>
      </c>
      <c r="L26" s="17" t="s">
        <v>16</v>
      </c>
      <c r="M26" s="17" t="s">
        <v>25</v>
      </c>
      <c r="N26" s="747">
        <v>619.96</v>
      </c>
      <c r="O26" s="748">
        <f t="shared" si="6"/>
        <v>22374.356400000004</v>
      </c>
    </row>
    <row r="27" spans="1:17" ht="45" customHeight="1">
      <c r="A27" s="6070" t="s">
        <v>19</v>
      </c>
      <c r="B27" s="2180" t="s">
        <v>75</v>
      </c>
      <c r="C27" s="2180" t="s">
        <v>21</v>
      </c>
      <c r="D27" s="2180" t="s">
        <v>76</v>
      </c>
      <c r="E27" s="2181" t="s">
        <v>77</v>
      </c>
      <c r="F27" s="2182">
        <f t="shared" si="4"/>
        <v>247.36</v>
      </c>
      <c r="G27" s="2180" t="s">
        <v>62</v>
      </c>
      <c r="H27" s="2183">
        <v>80.739999999999995</v>
      </c>
      <c r="I27" s="2184">
        <v>0.25</v>
      </c>
      <c r="J27" s="2185">
        <f t="shared" si="5"/>
        <v>100.925</v>
      </c>
      <c r="K27" s="6053">
        <f t="shared" si="3"/>
        <v>24966.044800000003</v>
      </c>
      <c r="L27" s="18" t="s">
        <v>16</v>
      </c>
      <c r="M27" s="18" t="s">
        <v>25</v>
      </c>
      <c r="N27" s="749">
        <v>247.36</v>
      </c>
      <c r="O27" s="750">
        <f t="shared" si="6"/>
        <v>24966.044800000003</v>
      </c>
    </row>
    <row r="28" spans="1:17" ht="45" customHeight="1">
      <c r="A28" s="6071" t="s">
        <v>15</v>
      </c>
      <c r="B28" s="2186" t="s">
        <v>78</v>
      </c>
      <c r="C28" s="2186" t="s">
        <v>17</v>
      </c>
      <c r="D28" s="2186" t="s">
        <v>17</v>
      </c>
      <c r="E28" s="2187" t="s">
        <v>79</v>
      </c>
      <c r="F28" s="2186" t="s">
        <v>17</v>
      </c>
      <c r="G28" s="2186" t="s">
        <v>17</v>
      </c>
      <c r="H28" s="2186" t="s">
        <v>17</v>
      </c>
      <c r="I28" s="2186" t="s">
        <v>17</v>
      </c>
      <c r="J28" s="2186" t="s">
        <v>17</v>
      </c>
      <c r="K28" s="6072">
        <f>ROUND(K29,2)+ROUND(K30,2)+ROUND(K31,2)</f>
        <v>97428.450000000012</v>
      </c>
      <c r="L28" s="19" t="s">
        <v>17</v>
      </c>
      <c r="M28" s="19" t="s">
        <v>17</v>
      </c>
      <c r="N28" s="19" t="s">
        <v>17</v>
      </c>
      <c r="O28" s="19" t="s">
        <v>17</v>
      </c>
      <c r="P28" s="19" t="s">
        <v>17</v>
      </c>
      <c r="Q28" s="19" t="s">
        <v>17</v>
      </c>
    </row>
    <row r="29" spans="1:17" ht="45" customHeight="1">
      <c r="A29" s="6073" t="s">
        <v>19</v>
      </c>
      <c r="B29" s="2188" t="s">
        <v>80</v>
      </c>
      <c r="C29" s="2188" t="s">
        <v>21</v>
      </c>
      <c r="D29" s="2188" t="s">
        <v>81</v>
      </c>
      <c r="E29" s="2189" t="s">
        <v>82</v>
      </c>
      <c r="F29" s="2190">
        <f>N29</f>
        <v>620</v>
      </c>
      <c r="G29" s="2188" t="s">
        <v>40</v>
      </c>
      <c r="H29" s="2191">
        <v>72.5</v>
      </c>
      <c r="I29" s="2192">
        <v>0.25</v>
      </c>
      <c r="J29" s="2193">
        <f>ROUND(H29,2)+(ROUND(H29,2)*I29)</f>
        <v>90.625</v>
      </c>
      <c r="K29" s="6053">
        <f t="shared" si="3"/>
        <v>56190.6</v>
      </c>
      <c r="L29" s="20" t="s">
        <v>16</v>
      </c>
      <c r="M29" s="20" t="s">
        <v>25</v>
      </c>
      <c r="N29" s="751">
        <v>620</v>
      </c>
      <c r="O29" s="752">
        <f>ROUND(J29,2)*N29</f>
        <v>56190.6</v>
      </c>
    </row>
    <row r="30" spans="1:17" ht="45" customHeight="1">
      <c r="A30" s="6074" t="s">
        <v>19</v>
      </c>
      <c r="B30" s="2194" t="s">
        <v>83</v>
      </c>
      <c r="C30" s="2194" t="s">
        <v>21</v>
      </c>
      <c r="D30" s="2194" t="s">
        <v>84</v>
      </c>
      <c r="E30" s="2195" t="s">
        <v>85</v>
      </c>
      <c r="F30" s="2196">
        <f>N30</f>
        <v>205</v>
      </c>
      <c r="G30" s="2194" t="s">
        <v>40</v>
      </c>
      <c r="H30" s="2197">
        <v>146.63999999999999</v>
      </c>
      <c r="I30" s="2198">
        <v>0.25</v>
      </c>
      <c r="J30" s="2199">
        <f>ROUND(H30,2)+(ROUND(H30,2)*I30)</f>
        <v>183.29999999999998</v>
      </c>
      <c r="K30" s="6053">
        <f t="shared" si="3"/>
        <v>37576.5</v>
      </c>
      <c r="L30" s="21" t="s">
        <v>16</v>
      </c>
      <c r="M30" s="21" t="s">
        <v>25</v>
      </c>
      <c r="N30" s="753">
        <v>205</v>
      </c>
      <c r="O30" s="754">
        <f>ROUND(J30,2)*N30</f>
        <v>37576.5</v>
      </c>
    </row>
    <row r="31" spans="1:17" ht="45" customHeight="1">
      <c r="A31" s="6075" t="s">
        <v>19</v>
      </c>
      <c r="B31" s="2200" t="s">
        <v>86</v>
      </c>
      <c r="C31" s="2200" t="s">
        <v>21</v>
      </c>
      <c r="D31" s="2200" t="s">
        <v>87</v>
      </c>
      <c r="E31" s="2201" t="s">
        <v>88</v>
      </c>
      <c r="F31" s="2202">
        <f>N31</f>
        <v>165</v>
      </c>
      <c r="G31" s="2200" t="s">
        <v>32</v>
      </c>
      <c r="H31" s="2203">
        <v>17.75</v>
      </c>
      <c r="I31" s="2204">
        <v>0.25</v>
      </c>
      <c r="J31" s="2205">
        <f>ROUND(H31,2)+(ROUND(H31,2)*I31)</f>
        <v>22.1875</v>
      </c>
      <c r="K31" s="6053">
        <f t="shared" si="3"/>
        <v>3661.3500000000004</v>
      </c>
      <c r="L31" s="22" t="s">
        <v>16</v>
      </c>
      <c r="M31" s="22" t="s">
        <v>25</v>
      </c>
      <c r="N31" s="755">
        <v>165</v>
      </c>
      <c r="O31" s="756">
        <f>ROUND(J31,2)*N31</f>
        <v>3661.3500000000004</v>
      </c>
    </row>
    <row r="32" spans="1:17" ht="45" customHeight="1">
      <c r="A32" s="6076" t="s">
        <v>15</v>
      </c>
      <c r="B32" s="2206" t="s">
        <v>89</v>
      </c>
      <c r="C32" s="2206" t="s">
        <v>17</v>
      </c>
      <c r="D32" s="2206" t="s">
        <v>17</v>
      </c>
      <c r="E32" s="2207" t="s">
        <v>90</v>
      </c>
      <c r="F32" s="2206" t="s">
        <v>17</v>
      </c>
      <c r="G32" s="2206" t="s">
        <v>17</v>
      </c>
      <c r="H32" s="2206" t="s">
        <v>17</v>
      </c>
      <c r="I32" s="2206" t="s">
        <v>17</v>
      </c>
      <c r="J32" s="2206" t="s">
        <v>17</v>
      </c>
      <c r="K32" s="6077">
        <f>ROUND(K33,2)+ROUND(K34,2)+ROUND(K35,2)+ROUND(K36,2)+ROUND(K37,2)+ROUND(K38,2)+ROUND(K39,2)</f>
        <v>27215.85</v>
      </c>
      <c r="L32" s="23" t="s">
        <v>17</v>
      </c>
      <c r="M32" s="23" t="s">
        <v>17</v>
      </c>
      <c r="N32" s="23" t="s">
        <v>17</v>
      </c>
      <c r="O32" s="23" t="s">
        <v>17</v>
      </c>
      <c r="P32" s="23" t="s">
        <v>17</v>
      </c>
      <c r="Q32" s="23" t="s">
        <v>17</v>
      </c>
    </row>
    <row r="33" spans="1:17" ht="45" customHeight="1">
      <c r="A33" s="6078" t="s">
        <v>19</v>
      </c>
      <c r="B33" s="2208" t="s">
        <v>91</v>
      </c>
      <c r="C33" s="2208" t="s">
        <v>21</v>
      </c>
      <c r="D33" s="2208" t="s">
        <v>92</v>
      </c>
      <c r="E33" s="2209" t="s">
        <v>93</v>
      </c>
      <c r="F33" s="2210">
        <f t="shared" ref="F33:F39" si="7">N33</f>
        <v>1.37</v>
      </c>
      <c r="G33" s="2208" t="s">
        <v>62</v>
      </c>
      <c r="H33" s="2211">
        <v>432.41</v>
      </c>
      <c r="I33" s="2212">
        <v>0.25</v>
      </c>
      <c r="J33" s="2213">
        <f t="shared" ref="J33:J39" si="8">ROUND(H33,2)+(ROUND(H33,2)*I33)</f>
        <v>540.51250000000005</v>
      </c>
      <c r="K33" s="6053">
        <f t="shared" si="3"/>
        <v>740.4987000000001</v>
      </c>
      <c r="L33" s="24" t="s">
        <v>16</v>
      </c>
      <c r="M33" s="24" t="s">
        <v>25</v>
      </c>
      <c r="N33" s="757">
        <v>1.37</v>
      </c>
      <c r="O33" s="758">
        <f t="shared" ref="O33:O39" si="9">ROUND(J33,2)*N33</f>
        <v>740.4987000000001</v>
      </c>
    </row>
    <row r="34" spans="1:17" ht="45" customHeight="1">
      <c r="A34" s="6079" t="s">
        <v>19</v>
      </c>
      <c r="B34" s="2214" t="s">
        <v>94</v>
      </c>
      <c r="C34" s="2214" t="s">
        <v>21</v>
      </c>
      <c r="D34" s="2214" t="s">
        <v>95</v>
      </c>
      <c r="E34" s="2215" t="s">
        <v>96</v>
      </c>
      <c r="F34" s="2216">
        <f t="shared" si="7"/>
        <v>27.34</v>
      </c>
      <c r="G34" s="2214" t="s">
        <v>24</v>
      </c>
      <c r="H34" s="2217">
        <v>52.62</v>
      </c>
      <c r="I34" s="2218">
        <v>0.25</v>
      </c>
      <c r="J34" s="2219">
        <f t="shared" si="8"/>
        <v>65.774999999999991</v>
      </c>
      <c r="K34" s="6053">
        <f t="shared" si="3"/>
        <v>1798.4252000000001</v>
      </c>
      <c r="L34" s="25" t="s">
        <v>16</v>
      </c>
      <c r="M34" s="25" t="s">
        <v>25</v>
      </c>
      <c r="N34" s="759">
        <v>27.34</v>
      </c>
      <c r="O34" s="760">
        <f t="shared" si="9"/>
        <v>1798.4252000000001</v>
      </c>
    </row>
    <row r="35" spans="1:17" ht="45" customHeight="1">
      <c r="A35" s="6080" t="s">
        <v>19</v>
      </c>
      <c r="B35" s="2220" t="s">
        <v>97</v>
      </c>
      <c r="C35" s="2220" t="s">
        <v>21</v>
      </c>
      <c r="D35" s="2220" t="s">
        <v>98</v>
      </c>
      <c r="E35" s="2221" t="s">
        <v>99</v>
      </c>
      <c r="F35" s="2222">
        <f t="shared" si="7"/>
        <v>20.39</v>
      </c>
      <c r="G35" s="2220" t="s">
        <v>24</v>
      </c>
      <c r="H35" s="2223">
        <v>143.86000000000001</v>
      </c>
      <c r="I35" s="2224">
        <v>0.25</v>
      </c>
      <c r="J35" s="2225">
        <f t="shared" si="8"/>
        <v>179.82500000000002</v>
      </c>
      <c r="K35" s="6053">
        <f t="shared" si="3"/>
        <v>3666.7337000000002</v>
      </c>
      <c r="L35" s="26" t="s">
        <v>16</v>
      </c>
      <c r="M35" s="26" t="s">
        <v>25</v>
      </c>
      <c r="N35" s="761">
        <v>20.39</v>
      </c>
      <c r="O35" s="762">
        <f t="shared" si="9"/>
        <v>3666.7337000000002</v>
      </c>
    </row>
    <row r="36" spans="1:17" ht="45" customHeight="1">
      <c r="A36" s="6081" t="s">
        <v>19</v>
      </c>
      <c r="B36" s="2226" t="s">
        <v>100</v>
      </c>
      <c r="C36" s="2226" t="s">
        <v>21</v>
      </c>
      <c r="D36" s="2226" t="s">
        <v>101</v>
      </c>
      <c r="E36" s="2227" t="s">
        <v>102</v>
      </c>
      <c r="F36" s="2228">
        <f t="shared" si="7"/>
        <v>762.7</v>
      </c>
      <c r="G36" s="2226" t="s">
        <v>103</v>
      </c>
      <c r="H36" s="2229">
        <v>16.09</v>
      </c>
      <c r="I36" s="2230">
        <v>0.25</v>
      </c>
      <c r="J36" s="2231">
        <f t="shared" si="8"/>
        <v>20.112500000000001</v>
      </c>
      <c r="K36" s="6053">
        <f t="shared" si="3"/>
        <v>15337.897000000001</v>
      </c>
      <c r="L36" s="27" t="s">
        <v>16</v>
      </c>
      <c r="M36" s="27" t="s">
        <v>25</v>
      </c>
      <c r="N36" s="763">
        <v>762.7</v>
      </c>
      <c r="O36" s="764">
        <f t="shared" si="9"/>
        <v>15337.897000000001</v>
      </c>
    </row>
    <row r="37" spans="1:17" ht="45" customHeight="1">
      <c r="A37" s="6082" t="s">
        <v>19</v>
      </c>
      <c r="B37" s="2232" t="s">
        <v>104</v>
      </c>
      <c r="C37" s="2232" t="s">
        <v>21</v>
      </c>
      <c r="D37" s="2232" t="s">
        <v>105</v>
      </c>
      <c r="E37" s="2233" t="s">
        <v>106</v>
      </c>
      <c r="F37" s="2234">
        <f t="shared" si="7"/>
        <v>62.54</v>
      </c>
      <c r="G37" s="2232" t="s">
        <v>103</v>
      </c>
      <c r="H37" s="2235">
        <v>14.34</v>
      </c>
      <c r="I37" s="2236">
        <v>0.25</v>
      </c>
      <c r="J37" s="2237">
        <f t="shared" si="8"/>
        <v>17.925000000000001</v>
      </c>
      <c r="K37" s="6053">
        <f t="shared" si="3"/>
        <v>1121.3422</v>
      </c>
      <c r="L37" s="28" t="s">
        <v>16</v>
      </c>
      <c r="M37" s="28" t="s">
        <v>25</v>
      </c>
      <c r="N37" s="765">
        <v>62.54</v>
      </c>
      <c r="O37" s="766">
        <f t="shared" si="9"/>
        <v>1121.3422</v>
      </c>
    </row>
    <row r="38" spans="1:17" ht="45" customHeight="1">
      <c r="A38" s="6083" t="s">
        <v>19</v>
      </c>
      <c r="B38" s="2238" t="s">
        <v>107</v>
      </c>
      <c r="C38" s="2238" t="s">
        <v>21</v>
      </c>
      <c r="D38" s="2238" t="s">
        <v>108</v>
      </c>
      <c r="E38" s="2239" t="s">
        <v>109</v>
      </c>
      <c r="F38" s="2240">
        <f t="shared" si="7"/>
        <v>16.11</v>
      </c>
      <c r="G38" s="2238" t="s">
        <v>103</v>
      </c>
      <c r="H38" s="2241">
        <v>18.7</v>
      </c>
      <c r="I38" s="2242">
        <v>0.25</v>
      </c>
      <c r="J38" s="2243">
        <f t="shared" si="8"/>
        <v>23.375</v>
      </c>
      <c r="K38" s="6053">
        <f t="shared" si="3"/>
        <v>376.65179999999998</v>
      </c>
      <c r="L38" s="29" t="s">
        <v>16</v>
      </c>
      <c r="M38" s="29" t="s">
        <v>25</v>
      </c>
      <c r="N38" s="767">
        <v>16.11</v>
      </c>
      <c r="O38" s="768">
        <f t="shared" si="9"/>
        <v>376.65179999999998</v>
      </c>
    </row>
    <row r="39" spans="1:17" ht="45" customHeight="1">
      <c r="A39" s="6084" t="s">
        <v>19</v>
      </c>
      <c r="B39" s="2244" t="s">
        <v>110</v>
      </c>
      <c r="C39" s="2244" t="s">
        <v>21</v>
      </c>
      <c r="D39" s="2244" t="s">
        <v>111</v>
      </c>
      <c r="E39" s="2245" t="s">
        <v>112</v>
      </c>
      <c r="F39" s="2246">
        <f t="shared" si="7"/>
        <v>3.38</v>
      </c>
      <c r="G39" s="2244" t="s">
        <v>62</v>
      </c>
      <c r="H39" s="2247">
        <v>988</v>
      </c>
      <c r="I39" s="2248">
        <v>0.25</v>
      </c>
      <c r="J39" s="2249">
        <f t="shared" si="8"/>
        <v>1235</v>
      </c>
      <c r="K39" s="6053">
        <f t="shared" si="3"/>
        <v>4174.3</v>
      </c>
      <c r="L39" s="30" t="s">
        <v>16</v>
      </c>
      <c r="M39" s="30" t="s">
        <v>25</v>
      </c>
      <c r="N39" s="769">
        <v>3.38</v>
      </c>
      <c r="O39" s="770">
        <f t="shared" si="9"/>
        <v>4174.3</v>
      </c>
    </row>
    <row r="40" spans="1:17" ht="45" customHeight="1">
      <c r="A40" s="6085" t="s">
        <v>15</v>
      </c>
      <c r="B40" s="2250" t="s">
        <v>113</v>
      </c>
      <c r="C40" s="2250" t="s">
        <v>17</v>
      </c>
      <c r="D40" s="2250" t="s">
        <v>17</v>
      </c>
      <c r="E40" s="2251" t="s">
        <v>114</v>
      </c>
      <c r="F40" s="2250" t="s">
        <v>17</v>
      </c>
      <c r="G40" s="2250" t="s">
        <v>17</v>
      </c>
      <c r="H40" s="2250" t="s">
        <v>17</v>
      </c>
      <c r="I40" s="2250" t="s">
        <v>17</v>
      </c>
      <c r="J40" s="2250" t="s">
        <v>17</v>
      </c>
      <c r="K40" s="6086">
        <f>ROUND(K41,2)+ROUND(K42,2)+ROUND(K43,2)+ROUND(K44,2)+ROUND(K45,2)+ROUND(K46,2)+ROUND(K47,2)+ROUND(K48,2)+ROUND(K49,2)+ROUND(K50,2)</f>
        <v>157318.68</v>
      </c>
      <c r="L40" s="31" t="s">
        <v>17</v>
      </c>
      <c r="M40" s="31" t="s">
        <v>17</v>
      </c>
      <c r="N40" s="31" t="s">
        <v>17</v>
      </c>
      <c r="O40" s="31" t="s">
        <v>17</v>
      </c>
      <c r="P40" s="31" t="s">
        <v>17</v>
      </c>
      <c r="Q40" s="31" t="s">
        <v>17</v>
      </c>
    </row>
    <row r="41" spans="1:17" ht="45" customHeight="1">
      <c r="A41" s="6087" t="s">
        <v>19</v>
      </c>
      <c r="B41" s="2252" t="s">
        <v>115</v>
      </c>
      <c r="C41" s="2252" t="s">
        <v>21</v>
      </c>
      <c r="D41" s="2252" t="s">
        <v>92</v>
      </c>
      <c r="E41" s="2253" t="s">
        <v>93</v>
      </c>
      <c r="F41" s="2254">
        <f t="shared" ref="F41:F50" si="10">N41</f>
        <v>20.239999999999998</v>
      </c>
      <c r="G41" s="2252" t="s">
        <v>62</v>
      </c>
      <c r="H41" s="2255">
        <v>432.41</v>
      </c>
      <c r="I41" s="2256">
        <v>0.25</v>
      </c>
      <c r="J41" s="2257">
        <f t="shared" ref="J41:J50" si="11">ROUND(H41,2)+(ROUND(H41,2)*I41)</f>
        <v>540.51250000000005</v>
      </c>
      <c r="K41" s="6053">
        <f t="shared" si="3"/>
        <v>10939.922399999999</v>
      </c>
      <c r="L41" s="32" t="s">
        <v>16</v>
      </c>
      <c r="M41" s="32" t="s">
        <v>25</v>
      </c>
      <c r="N41" s="771">
        <v>20.239999999999998</v>
      </c>
      <c r="O41" s="772">
        <f t="shared" ref="O41:O50" si="12">ROUND(J41,2)*N41</f>
        <v>10939.922399999999</v>
      </c>
    </row>
    <row r="42" spans="1:17" ht="45" customHeight="1">
      <c r="A42" s="6088" t="s">
        <v>19</v>
      </c>
      <c r="B42" s="2258" t="s">
        <v>116</v>
      </c>
      <c r="C42" s="2258" t="s">
        <v>21</v>
      </c>
      <c r="D42" s="2258" t="s">
        <v>95</v>
      </c>
      <c r="E42" s="2259" t="s">
        <v>96</v>
      </c>
      <c r="F42" s="2260">
        <f t="shared" si="10"/>
        <v>404.84</v>
      </c>
      <c r="G42" s="2258" t="s">
        <v>24</v>
      </c>
      <c r="H42" s="2261">
        <v>52.62</v>
      </c>
      <c r="I42" s="2262">
        <v>0.25</v>
      </c>
      <c r="J42" s="2263">
        <f t="shared" si="11"/>
        <v>65.774999999999991</v>
      </c>
      <c r="K42" s="6053">
        <f t="shared" si="3"/>
        <v>26630.375199999999</v>
      </c>
      <c r="L42" s="33" t="s">
        <v>16</v>
      </c>
      <c r="M42" s="33" t="s">
        <v>25</v>
      </c>
      <c r="N42" s="773">
        <v>404.84</v>
      </c>
      <c r="O42" s="774">
        <f t="shared" si="12"/>
        <v>26630.375199999999</v>
      </c>
    </row>
    <row r="43" spans="1:17" ht="45" customHeight="1">
      <c r="A43" s="6089" t="s">
        <v>19</v>
      </c>
      <c r="B43" s="2264" t="s">
        <v>117</v>
      </c>
      <c r="C43" s="2264" t="s">
        <v>21</v>
      </c>
      <c r="D43" s="2264" t="s">
        <v>118</v>
      </c>
      <c r="E43" s="2265" t="s">
        <v>119</v>
      </c>
      <c r="F43" s="2266">
        <f t="shared" si="10"/>
        <v>311.22000000000003</v>
      </c>
      <c r="G43" s="2264" t="s">
        <v>24</v>
      </c>
      <c r="H43" s="2267">
        <v>85.64</v>
      </c>
      <c r="I43" s="2268">
        <v>0.25</v>
      </c>
      <c r="J43" s="2269">
        <f t="shared" si="11"/>
        <v>107.05</v>
      </c>
      <c r="K43" s="6053">
        <f t="shared" si="3"/>
        <v>33316.101000000002</v>
      </c>
      <c r="L43" s="34" t="s">
        <v>16</v>
      </c>
      <c r="M43" s="34" t="s">
        <v>25</v>
      </c>
      <c r="N43" s="775">
        <v>311.22000000000003</v>
      </c>
      <c r="O43" s="776">
        <f t="shared" si="12"/>
        <v>33316.101000000002</v>
      </c>
    </row>
    <row r="44" spans="1:17" ht="45" customHeight="1">
      <c r="A44" s="6090" t="s">
        <v>19</v>
      </c>
      <c r="B44" s="2270" t="s">
        <v>120</v>
      </c>
      <c r="C44" s="2270" t="s">
        <v>21</v>
      </c>
      <c r="D44" s="2270" t="s">
        <v>121</v>
      </c>
      <c r="E44" s="2271" t="s">
        <v>122</v>
      </c>
      <c r="F44" s="2272">
        <f t="shared" si="10"/>
        <v>394.89</v>
      </c>
      <c r="G44" s="2270" t="s">
        <v>103</v>
      </c>
      <c r="H44" s="2273">
        <v>20.03</v>
      </c>
      <c r="I44" s="2274">
        <v>0.25</v>
      </c>
      <c r="J44" s="2275">
        <f t="shared" si="11"/>
        <v>25.037500000000001</v>
      </c>
      <c r="K44" s="6053">
        <f t="shared" si="3"/>
        <v>9888.0455999999995</v>
      </c>
      <c r="L44" s="35" t="s">
        <v>16</v>
      </c>
      <c r="M44" s="35" t="s">
        <v>25</v>
      </c>
      <c r="N44" s="777">
        <v>394.89</v>
      </c>
      <c r="O44" s="778">
        <f t="shared" si="12"/>
        <v>9888.0455999999995</v>
      </c>
    </row>
    <row r="45" spans="1:17" ht="45" customHeight="1">
      <c r="A45" s="6091" t="s">
        <v>19</v>
      </c>
      <c r="B45" s="2276" t="s">
        <v>123</v>
      </c>
      <c r="C45" s="2276" t="s">
        <v>21</v>
      </c>
      <c r="D45" s="2276" t="s">
        <v>124</v>
      </c>
      <c r="E45" s="2277" t="s">
        <v>125</v>
      </c>
      <c r="F45" s="2278">
        <f t="shared" si="10"/>
        <v>125.61</v>
      </c>
      <c r="G45" s="2276" t="s">
        <v>103</v>
      </c>
      <c r="H45" s="2279">
        <v>18.04</v>
      </c>
      <c r="I45" s="2280">
        <v>0.25</v>
      </c>
      <c r="J45" s="2281">
        <f t="shared" si="11"/>
        <v>22.549999999999997</v>
      </c>
      <c r="K45" s="6053">
        <f t="shared" si="3"/>
        <v>2832.5055000000002</v>
      </c>
      <c r="L45" s="36" t="s">
        <v>16</v>
      </c>
      <c r="M45" s="36" t="s">
        <v>25</v>
      </c>
      <c r="N45" s="779">
        <v>125.61</v>
      </c>
      <c r="O45" s="780">
        <f t="shared" si="12"/>
        <v>2832.5055000000002</v>
      </c>
    </row>
    <row r="46" spans="1:17" ht="45" customHeight="1">
      <c r="A46" s="6092" t="s">
        <v>19</v>
      </c>
      <c r="B46" s="2282" t="s">
        <v>126</v>
      </c>
      <c r="C46" s="2282" t="s">
        <v>21</v>
      </c>
      <c r="D46" s="2282" t="s">
        <v>127</v>
      </c>
      <c r="E46" s="2283" t="s">
        <v>128</v>
      </c>
      <c r="F46" s="2284">
        <f t="shared" si="10"/>
        <v>608.95000000000005</v>
      </c>
      <c r="G46" s="2282" t="s">
        <v>103</v>
      </c>
      <c r="H46" s="2285">
        <v>15.76</v>
      </c>
      <c r="I46" s="2286">
        <v>0.25</v>
      </c>
      <c r="J46" s="2287">
        <f t="shared" si="11"/>
        <v>19.7</v>
      </c>
      <c r="K46" s="6053">
        <f t="shared" si="3"/>
        <v>11996.315000000001</v>
      </c>
      <c r="L46" s="37" t="s">
        <v>16</v>
      </c>
      <c r="M46" s="37" t="s">
        <v>25</v>
      </c>
      <c r="N46" s="781">
        <v>608.95000000000005</v>
      </c>
      <c r="O46" s="782">
        <f t="shared" si="12"/>
        <v>11996.315000000001</v>
      </c>
    </row>
    <row r="47" spans="1:17" ht="45" customHeight="1">
      <c r="A47" s="6093" t="s">
        <v>19</v>
      </c>
      <c r="B47" s="2288" t="s">
        <v>129</v>
      </c>
      <c r="C47" s="2288" t="s">
        <v>21</v>
      </c>
      <c r="D47" s="2288" t="s">
        <v>130</v>
      </c>
      <c r="E47" s="2289" t="s">
        <v>131</v>
      </c>
      <c r="F47" s="2290">
        <f t="shared" si="10"/>
        <v>6.88</v>
      </c>
      <c r="G47" s="2288" t="s">
        <v>103</v>
      </c>
      <c r="H47" s="2291">
        <v>12.17</v>
      </c>
      <c r="I47" s="2292">
        <v>0.25</v>
      </c>
      <c r="J47" s="2293">
        <f t="shared" si="11"/>
        <v>15.2125</v>
      </c>
      <c r="K47" s="6053">
        <f t="shared" si="3"/>
        <v>104.6448</v>
      </c>
      <c r="L47" s="38" t="s">
        <v>16</v>
      </c>
      <c r="M47" s="38" t="s">
        <v>25</v>
      </c>
      <c r="N47" s="783">
        <v>6.88</v>
      </c>
      <c r="O47" s="784">
        <f t="shared" si="12"/>
        <v>104.6448</v>
      </c>
    </row>
    <row r="48" spans="1:17" ht="45" customHeight="1">
      <c r="A48" s="6094" t="s">
        <v>19</v>
      </c>
      <c r="B48" s="2294" t="s">
        <v>132</v>
      </c>
      <c r="C48" s="2294" t="s">
        <v>21</v>
      </c>
      <c r="D48" s="2294" t="s">
        <v>133</v>
      </c>
      <c r="E48" s="2295" t="s">
        <v>134</v>
      </c>
      <c r="F48" s="2296">
        <f t="shared" si="10"/>
        <v>10.130000000000001</v>
      </c>
      <c r="G48" s="2294" t="s">
        <v>103</v>
      </c>
      <c r="H48" s="2297">
        <v>11.45</v>
      </c>
      <c r="I48" s="2298">
        <v>0.25</v>
      </c>
      <c r="J48" s="2299">
        <f t="shared" si="11"/>
        <v>14.3125</v>
      </c>
      <c r="K48" s="6053">
        <f t="shared" si="3"/>
        <v>144.96030000000002</v>
      </c>
      <c r="L48" s="39" t="s">
        <v>16</v>
      </c>
      <c r="M48" s="39" t="s">
        <v>25</v>
      </c>
      <c r="N48" s="785">
        <v>10.130000000000001</v>
      </c>
      <c r="O48" s="786">
        <f t="shared" si="12"/>
        <v>144.96030000000002</v>
      </c>
    </row>
    <row r="49" spans="1:17" ht="45" customHeight="1">
      <c r="A49" s="6095" t="s">
        <v>19</v>
      </c>
      <c r="B49" s="2300" t="s">
        <v>135</v>
      </c>
      <c r="C49" s="2300" t="s">
        <v>21</v>
      </c>
      <c r="D49" s="2300" t="s">
        <v>136</v>
      </c>
      <c r="E49" s="2301" t="s">
        <v>137</v>
      </c>
      <c r="F49" s="2302">
        <f t="shared" si="10"/>
        <v>286.77999999999997</v>
      </c>
      <c r="G49" s="2300" t="s">
        <v>103</v>
      </c>
      <c r="H49" s="2303">
        <v>22.25</v>
      </c>
      <c r="I49" s="2304">
        <v>0.25</v>
      </c>
      <c r="J49" s="2305">
        <f t="shared" si="11"/>
        <v>27.8125</v>
      </c>
      <c r="K49" s="6053">
        <f t="shared" si="3"/>
        <v>7975.3517999999985</v>
      </c>
      <c r="L49" s="40" t="s">
        <v>16</v>
      </c>
      <c r="M49" s="40" t="s">
        <v>25</v>
      </c>
      <c r="N49" s="787">
        <v>286.77999999999997</v>
      </c>
      <c r="O49" s="788">
        <f t="shared" si="12"/>
        <v>7975.3517999999985</v>
      </c>
    </row>
    <row r="50" spans="1:17" ht="45" customHeight="1">
      <c r="A50" s="6096" t="s">
        <v>19</v>
      </c>
      <c r="B50" s="2306" t="s">
        <v>138</v>
      </c>
      <c r="C50" s="2306" t="s">
        <v>21</v>
      </c>
      <c r="D50" s="2306" t="s">
        <v>139</v>
      </c>
      <c r="E50" s="2307" t="s">
        <v>140</v>
      </c>
      <c r="F50" s="2308">
        <f t="shared" si="10"/>
        <v>45.14</v>
      </c>
      <c r="G50" s="2306" t="s">
        <v>62</v>
      </c>
      <c r="H50" s="2309">
        <v>947.99</v>
      </c>
      <c r="I50" s="2310">
        <v>0.25</v>
      </c>
      <c r="J50" s="2311">
        <f t="shared" si="11"/>
        <v>1184.9875</v>
      </c>
      <c r="K50" s="6053">
        <f t="shared" si="3"/>
        <v>53490.448600000003</v>
      </c>
      <c r="L50" s="41" t="s">
        <v>16</v>
      </c>
      <c r="M50" s="41" t="s">
        <v>25</v>
      </c>
      <c r="N50" s="789">
        <v>45.14</v>
      </c>
      <c r="O50" s="790">
        <f t="shared" si="12"/>
        <v>53490.448600000003</v>
      </c>
    </row>
    <row r="51" spans="1:17" ht="45" customHeight="1">
      <c r="A51" s="6097" t="s">
        <v>15</v>
      </c>
      <c r="B51" s="2312" t="s">
        <v>141</v>
      </c>
      <c r="C51" s="2312" t="s">
        <v>17</v>
      </c>
      <c r="D51" s="2312" t="s">
        <v>17</v>
      </c>
      <c r="E51" s="2313" t="s">
        <v>142</v>
      </c>
      <c r="F51" s="2312" t="s">
        <v>17</v>
      </c>
      <c r="G51" s="2312" t="s">
        <v>17</v>
      </c>
      <c r="H51" s="2312" t="s">
        <v>17</v>
      </c>
      <c r="I51" s="2312" t="s">
        <v>17</v>
      </c>
      <c r="J51" s="2312" t="s">
        <v>17</v>
      </c>
      <c r="K51" s="6098">
        <f>ROUND(K52,2)+ROUND(K53,2)+ROUND(K54,2)+ROUND(K55,2)+ROUND(K56,2)+ROUND(K57,2)+ROUND(K58,2)+ROUND(K59,2)+ROUND(K60,2)+ROUND(K61,2)</f>
        <v>251893.81999999998</v>
      </c>
      <c r="L51" s="42" t="s">
        <v>17</v>
      </c>
      <c r="M51" s="42" t="s">
        <v>17</v>
      </c>
      <c r="N51" s="42" t="s">
        <v>17</v>
      </c>
      <c r="O51" s="42" t="s">
        <v>17</v>
      </c>
      <c r="P51" s="42" t="s">
        <v>17</v>
      </c>
      <c r="Q51" s="42" t="s">
        <v>17</v>
      </c>
    </row>
    <row r="52" spans="1:17" ht="45" customHeight="1">
      <c r="A52" s="6099" t="s">
        <v>19</v>
      </c>
      <c r="B52" s="2314" t="s">
        <v>143</v>
      </c>
      <c r="C52" s="2314" t="s">
        <v>21</v>
      </c>
      <c r="D52" s="2314" t="s">
        <v>92</v>
      </c>
      <c r="E52" s="2315" t="s">
        <v>93</v>
      </c>
      <c r="F52" s="2316">
        <f t="shared" ref="F52:F61" si="13">N52</f>
        <v>43.64</v>
      </c>
      <c r="G52" s="2314" t="s">
        <v>62</v>
      </c>
      <c r="H52" s="2317">
        <v>432.41</v>
      </c>
      <c r="I52" s="2318">
        <v>0.25</v>
      </c>
      <c r="J52" s="2319">
        <f t="shared" ref="J52:J61" si="14">ROUND(H52,2)+(ROUND(H52,2)*I52)</f>
        <v>540.51250000000005</v>
      </c>
      <c r="K52" s="6053">
        <f t="shared" si="3"/>
        <v>23587.856400000001</v>
      </c>
      <c r="L52" s="43" t="s">
        <v>16</v>
      </c>
      <c r="M52" s="43" t="s">
        <v>25</v>
      </c>
      <c r="N52" s="791">
        <v>43.64</v>
      </c>
      <c r="O52" s="792">
        <f t="shared" ref="O52:O61" si="15">ROUND(J52,2)*N52</f>
        <v>23587.856400000001</v>
      </c>
    </row>
    <row r="53" spans="1:17" ht="45" customHeight="1">
      <c r="A53" s="6100" t="s">
        <v>19</v>
      </c>
      <c r="B53" s="2320" t="s">
        <v>144</v>
      </c>
      <c r="C53" s="2320" t="s">
        <v>21</v>
      </c>
      <c r="D53" s="2320" t="s">
        <v>95</v>
      </c>
      <c r="E53" s="2321" t="s">
        <v>96</v>
      </c>
      <c r="F53" s="2322">
        <f t="shared" si="13"/>
        <v>872.87</v>
      </c>
      <c r="G53" s="2320" t="s">
        <v>24</v>
      </c>
      <c r="H53" s="2323">
        <v>52.62</v>
      </c>
      <c r="I53" s="2324">
        <v>0.25</v>
      </c>
      <c r="J53" s="2325">
        <f t="shared" si="14"/>
        <v>65.774999999999991</v>
      </c>
      <c r="K53" s="6053">
        <f t="shared" si="3"/>
        <v>57417.388599999998</v>
      </c>
      <c r="L53" s="44" t="s">
        <v>16</v>
      </c>
      <c r="M53" s="44" t="s">
        <v>25</v>
      </c>
      <c r="N53" s="793">
        <v>872.87</v>
      </c>
      <c r="O53" s="794">
        <f t="shared" si="15"/>
        <v>57417.388599999998</v>
      </c>
    </row>
    <row r="54" spans="1:17" ht="45" customHeight="1">
      <c r="A54" s="6101" t="s">
        <v>19</v>
      </c>
      <c r="B54" s="2326" t="s">
        <v>145</v>
      </c>
      <c r="C54" s="2326" t="s">
        <v>21</v>
      </c>
      <c r="D54" s="2326" t="s">
        <v>146</v>
      </c>
      <c r="E54" s="2327" t="s">
        <v>147</v>
      </c>
      <c r="F54" s="2328">
        <f t="shared" si="13"/>
        <v>525.29999999999995</v>
      </c>
      <c r="G54" s="2326" t="s">
        <v>24</v>
      </c>
      <c r="H54" s="2329">
        <v>74.23</v>
      </c>
      <c r="I54" s="2330">
        <v>0.25</v>
      </c>
      <c r="J54" s="2331">
        <f t="shared" si="14"/>
        <v>92.787500000000009</v>
      </c>
      <c r="K54" s="6053">
        <f t="shared" si="3"/>
        <v>48742.587</v>
      </c>
      <c r="L54" s="45" t="s">
        <v>16</v>
      </c>
      <c r="M54" s="45" t="s">
        <v>25</v>
      </c>
      <c r="N54" s="795">
        <v>525.29999999999995</v>
      </c>
      <c r="O54" s="796">
        <f t="shared" si="15"/>
        <v>48742.587</v>
      </c>
    </row>
    <row r="55" spans="1:17" ht="45" customHeight="1">
      <c r="A55" s="6102" t="s">
        <v>19</v>
      </c>
      <c r="B55" s="2332" t="s">
        <v>148</v>
      </c>
      <c r="C55" s="2332" t="s">
        <v>21</v>
      </c>
      <c r="D55" s="2332" t="s">
        <v>101</v>
      </c>
      <c r="E55" s="2333" t="s">
        <v>102</v>
      </c>
      <c r="F55" s="2334">
        <f t="shared" si="13"/>
        <v>589.1</v>
      </c>
      <c r="G55" s="2332" t="s">
        <v>103</v>
      </c>
      <c r="H55" s="2335">
        <v>16.09</v>
      </c>
      <c r="I55" s="2336">
        <v>0.25</v>
      </c>
      <c r="J55" s="2337">
        <f t="shared" si="14"/>
        <v>20.112500000000001</v>
      </c>
      <c r="K55" s="6053">
        <f t="shared" si="3"/>
        <v>11846.800999999999</v>
      </c>
      <c r="L55" s="46" t="s">
        <v>16</v>
      </c>
      <c r="M55" s="46" t="s">
        <v>25</v>
      </c>
      <c r="N55" s="797">
        <v>589.1</v>
      </c>
      <c r="O55" s="798">
        <f t="shared" si="15"/>
        <v>11846.800999999999</v>
      </c>
    </row>
    <row r="56" spans="1:17" ht="45" customHeight="1">
      <c r="A56" s="6103" t="s">
        <v>19</v>
      </c>
      <c r="B56" s="2338" t="s">
        <v>149</v>
      </c>
      <c r="C56" s="2338" t="s">
        <v>21</v>
      </c>
      <c r="D56" s="2338" t="s">
        <v>105</v>
      </c>
      <c r="E56" s="2339" t="s">
        <v>106</v>
      </c>
      <c r="F56" s="2340">
        <f t="shared" si="13"/>
        <v>521.54999999999995</v>
      </c>
      <c r="G56" s="2338" t="s">
        <v>103</v>
      </c>
      <c r="H56" s="2341">
        <v>14.34</v>
      </c>
      <c r="I56" s="2342">
        <v>0.25</v>
      </c>
      <c r="J56" s="2343">
        <f t="shared" si="14"/>
        <v>17.925000000000001</v>
      </c>
      <c r="K56" s="6053">
        <f t="shared" si="3"/>
        <v>9351.3914999999997</v>
      </c>
      <c r="L56" s="47" t="s">
        <v>16</v>
      </c>
      <c r="M56" s="47" t="s">
        <v>25</v>
      </c>
      <c r="N56" s="799">
        <v>521.54999999999995</v>
      </c>
      <c r="O56" s="800">
        <f t="shared" si="15"/>
        <v>9351.3914999999997</v>
      </c>
    </row>
    <row r="57" spans="1:17" ht="45" customHeight="1">
      <c r="A57" s="6104" t="s">
        <v>19</v>
      </c>
      <c r="B57" s="2344" t="s">
        <v>150</v>
      </c>
      <c r="C57" s="2344" t="s">
        <v>21</v>
      </c>
      <c r="D57" s="2344" t="s">
        <v>130</v>
      </c>
      <c r="E57" s="2345" t="s">
        <v>131</v>
      </c>
      <c r="F57" s="2346">
        <f t="shared" si="13"/>
        <v>1219.83</v>
      </c>
      <c r="G57" s="2344" t="s">
        <v>103</v>
      </c>
      <c r="H57" s="2347">
        <v>12.17</v>
      </c>
      <c r="I57" s="2348">
        <v>0.25</v>
      </c>
      <c r="J57" s="2349">
        <f t="shared" si="14"/>
        <v>15.2125</v>
      </c>
      <c r="K57" s="6053">
        <f t="shared" si="3"/>
        <v>18553.614300000001</v>
      </c>
      <c r="L57" s="48" t="s">
        <v>16</v>
      </c>
      <c r="M57" s="48" t="s">
        <v>25</v>
      </c>
      <c r="N57" s="801">
        <v>1219.83</v>
      </c>
      <c r="O57" s="802">
        <f t="shared" si="15"/>
        <v>18553.614300000001</v>
      </c>
    </row>
    <row r="58" spans="1:17" ht="45" customHeight="1">
      <c r="A58" s="6105" t="s">
        <v>19</v>
      </c>
      <c r="B58" s="2350" t="s">
        <v>151</v>
      </c>
      <c r="C58" s="2350" t="s">
        <v>21</v>
      </c>
      <c r="D58" s="2350" t="s">
        <v>133</v>
      </c>
      <c r="E58" s="2351" t="s">
        <v>134</v>
      </c>
      <c r="F58" s="2352">
        <f t="shared" si="13"/>
        <v>171.64</v>
      </c>
      <c r="G58" s="2350" t="s">
        <v>103</v>
      </c>
      <c r="H58" s="2353">
        <v>11.45</v>
      </c>
      <c r="I58" s="2354">
        <v>0.25</v>
      </c>
      <c r="J58" s="2355">
        <f t="shared" si="14"/>
        <v>14.3125</v>
      </c>
      <c r="K58" s="6053">
        <f t="shared" si="3"/>
        <v>2456.1684</v>
      </c>
      <c r="L58" s="49" t="s">
        <v>16</v>
      </c>
      <c r="M58" s="49" t="s">
        <v>25</v>
      </c>
      <c r="N58" s="803">
        <v>171.64</v>
      </c>
      <c r="O58" s="804">
        <f t="shared" si="15"/>
        <v>2456.1684</v>
      </c>
    </row>
    <row r="59" spans="1:17" ht="45" customHeight="1">
      <c r="A59" s="6106" t="s">
        <v>19</v>
      </c>
      <c r="B59" s="2356" t="s">
        <v>152</v>
      </c>
      <c r="C59" s="2356" t="s">
        <v>21</v>
      </c>
      <c r="D59" s="2356" t="s">
        <v>153</v>
      </c>
      <c r="E59" s="2357" t="s">
        <v>154</v>
      </c>
      <c r="F59" s="2358">
        <f t="shared" si="13"/>
        <v>32.950000000000003</v>
      </c>
      <c r="G59" s="2356" t="s">
        <v>103</v>
      </c>
      <c r="H59" s="2359">
        <v>12.61</v>
      </c>
      <c r="I59" s="2360">
        <v>0.25</v>
      </c>
      <c r="J59" s="2361">
        <f t="shared" si="14"/>
        <v>15.762499999999999</v>
      </c>
      <c r="K59" s="6053">
        <f>ROUND(J59,2)*F59</f>
        <v>519.29200000000003</v>
      </c>
      <c r="L59" s="50" t="s">
        <v>16</v>
      </c>
      <c r="M59" s="50" t="s">
        <v>25</v>
      </c>
      <c r="N59" s="805">
        <v>32.950000000000003</v>
      </c>
      <c r="O59" s="806">
        <f t="shared" si="15"/>
        <v>519.29200000000003</v>
      </c>
    </row>
    <row r="60" spans="1:17" ht="45" customHeight="1">
      <c r="A60" s="6107" t="s">
        <v>19</v>
      </c>
      <c r="B60" s="2362" t="s">
        <v>155</v>
      </c>
      <c r="C60" s="2362" t="s">
        <v>21</v>
      </c>
      <c r="D60" s="2362" t="s">
        <v>108</v>
      </c>
      <c r="E60" s="2363" t="s">
        <v>109</v>
      </c>
      <c r="F60" s="2364">
        <f t="shared" si="13"/>
        <v>795.26</v>
      </c>
      <c r="G60" s="2362" t="s">
        <v>103</v>
      </c>
      <c r="H60" s="2365">
        <v>18.7</v>
      </c>
      <c r="I60" s="2366">
        <v>0.25</v>
      </c>
      <c r="J60" s="2367">
        <f t="shared" si="14"/>
        <v>23.375</v>
      </c>
      <c r="K60" s="6053">
        <f t="shared" si="3"/>
        <v>18593.178799999998</v>
      </c>
      <c r="L60" s="51" t="s">
        <v>16</v>
      </c>
      <c r="M60" s="51" t="s">
        <v>25</v>
      </c>
      <c r="N60" s="807">
        <v>795.26</v>
      </c>
      <c r="O60" s="808">
        <f t="shared" si="15"/>
        <v>18593.178799999998</v>
      </c>
    </row>
    <row r="61" spans="1:17" ht="45" customHeight="1">
      <c r="A61" s="6108" t="s">
        <v>19</v>
      </c>
      <c r="B61" s="2368" t="s">
        <v>156</v>
      </c>
      <c r="C61" s="2368" t="s">
        <v>21</v>
      </c>
      <c r="D61" s="2368" t="s">
        <v>139</v>
      </c>
      <c r="E61" s="2369" t="s">
        <v>140</v>
      </c>
      <c r="F61" s="2370">
        <f t="shared" si="13"/>
        <v>51.33</v>
      </c>
      <c r="G61" s="2368" t="s">
        <v>62</v>
      </c>
      <c r="H61" s="2371">
        <v>947.99</v>
      </c>
      <c r="I61" s="2372">
        <v>0.25</v>
      </c>
      <c r="J61" s="2373">
        <f t="shared" si="14"/>
        <v>1184.9875</v>
      </c>
      <c r="K61" s="6053">
        <f t="shared" si="3"/>
        <v>60825.536699999997</v>
      </c>
      <c r="L61" s="52" t="s">
        <v>16</v>
      </c>
      <c r="M61" s="52" t="s">
        <v>25</v>
      </c>
      <c r="N61" s="809">
        <v>51.33</v>
      </c>
      <c r="O61" s="810">
        <f t="shared" si="15"/>
        <v>60825.536699999997</v>
      </c>
    </row>
    <row r="62" spans="1:17" ht="45" customHeight="1">
      <c r="A62" s="6109" t="s">
        <v>15</v>
      </c>
      <c r="B62" s="2374" t="s">
        <v>157</v>
      </c>
      <c r="C62" s="2374" t="s">
        <v>17</v>
      </c>
      <c r="D62" s="2374" t="s">
        <v>17</v>
      </c>
      <c r="E62" s="2375" t="s">
        <v>158</v>
      </c>
      <c r="F62" s="2374" t="s">
        <v>17</v>
      </c>
      <c r="G62" s="2374" t="s">
        <v>17</v>
      </c>
      <c r="H62" s="2374" t="s">
        <v>17</v>
      </c>
      <c r="I62" s="2374" t="s">
        <v>17</v>
      </c>
      <c r="J62" s="2374" t="s">
        <v>17</v>
      </c>
      <c r="K62" s="6110">
        <f>ROUND(K63,2)+ROUND(K64,2)+ROUND(K65,2)+ROUND(K66,2)+ROUND(K67,2)+ROUND(K68,2)</f>
        <v>113412.62000000001</v>
      </c>
      <c r="L62" s="53" t="s">
        <v>17</v>
      </c>
      <c r="M62" s="53" t="s">
        <v>17</v>
      </c>
      <c r="N62" s="53" t="s">
        <v>17</v>
      </c>
      <c r="O62" s="53" t="s">
        <v>17</v>
      </c>
      <c r="P62" s="53" t="s">
        <v>17</v>
      </c>
      <c r="Q62" s="53" t="s">
        <v>17</v>
      </c>
    </row>
    <row r="63" spans="1:17" ht="45" customHeight="1">
      <c r="A63" s="6111" t="s">
        <v>19</v>
      </c>
      <c r="B63" s="2376" t="s">
        <v>159</v>
      </c>
      <c r="C63" s="2376" t="s">
        <v>21</v>
      </c>
      <c r="D63" s="2376" t="s">
        <v>160</v>
      </c>
      <c r="E63" s="2377" t="s">
        <v>161</v>
      </c>
      <c r="F63" s="2378">
        <f t="shared" ref="F63:F68" si="16">N63</f>
        <v>581.21</v>
      </c>
      <c r="G63" s="2376" t="s">
        <v>24</v>
      </c>
      <c r="H63" s="2379">
        <v>51.59</v>
      </c>
      <c r="I63" s="2380">
        <v>0.25</v>
      </c>
      <c r="J63" s="2381">
        <f t="shared" ref="J63:J68" si="17">ROUND(H63,2)+(ROUND(H63,2)*I63)</f>
        <v>64.487500000000011</v>
      </c>
      <c r="K63" s="6053">
        <f t="shared" si="3"/>
        <v>37482.232900000003</v>
      </c>
      <c r="L63" s="54" t="s">
        <v>16</v>
      </c>
      <c r="M63" s="54" t="s">
        <v>25</v>
      </c>
      <c r="N63" s="811">
        <v>581.21</v>
      </c>
      <c r="O63" s="812">
        <f t="shared" ref="O63:O68" si="18">ROUND(J63,2)*N63</f>
        <v>37482.232900000003</v>
      </c>
    </row>
    <row r="64" spans="1:17" ht="45" customHeight="1">
      <c r="A64" s="6112" t="s">
        <v>19</v>
      </c>
      <c r="B64" s="2382" t="s">
        <v>162</v>
      </c>
      <c r="C64" s="2382" t="s">
        <v>21</v>
      </c>
      <c r="D64" s="2382" t="s">
        <v>163</v>
      </c>
      <c r="E64" s="2383" t="s">
        <v>164</v>
      </c>
      <c r="F64" s="2384">
        <f t="shared" si="16"/>
        <v>1755.23</v>
      </c>
      <c r="G64" s="2382" t="s">
        <v>103</v>
      </c>
      <c r="H64" s="2385">
        <v>12.46</v>
      </c>
      <c r="I64" s="2386">
        <v>0.25</v>
      </c>
      <c r="J64" s="2387">
        <f t="shared" si="17"/>
        <v>15.575000000000001</v>
      </c>
      <c r="K64" s="6053">
        <f t="shared" si="3"/>
        <v>27346.483400000001</v>
      </c>
      <c r="L64" s="55" t="s">
        <v>16</v>
      </c>
      <c r="M64" s="55" t="s">
        <v>25</v>
      </c>
      <c r="N64" s="813">
        <v>1755.23</v>
      </c>
      <c r="O64" s="814">
        <f t="shared" si="18"/>
        <v>27346.483400000001</v>
      </c>
    </row>
    <row r="65" spans="1:17" ht="45" customHeight="1">
      <c r="A65" s="6113" t="s">
        <v>19</v>
      </c>
      <c r="B65" s="2388" t="s">
        <v>165</v>
      </c>
      <c r="C65" s="2388" t="s">
        <v>21</v>
      </c>
      <c r="D65" s="2388" t="s">
        <v>166</v>
      </c>
      <c r="E65" s="2389" t="s">
        <v>167</v>
      </c>
      <c r="F65" s="2390">
        <f t="shared" si="16"/>
        <v>41.25</v>
      </c>
      <c r="G65" s="2388" t="s">
        <v>103</v>
      </c>
      <c r="H65" s="2391">
        <v>10.48</v>
      </c>
      <c r="I65" s="2392">
        <v>0.25</v>
      </c>
      <c r="J65" s="2393">
        <f t="shared" si="17"/>
        <v>13.100000000000001</v>
      </c>
      <c r="K65" s="6053">
        <f t="shared" si="3"/>
        <v>540.375</v>
      </c>
      <c r="L65" s="56" t="s">
        <v>16</v>
      </c>
      <c r="M65" s="56" t="s">
        <v>25</v>
      </c>
      <c r="N65" s="815">
        <v>41.25</v>
      </c>
      <c r="O65" s="816">
        <f t="shared" si="18"/>
        <v>540.375</v>
      </c>
    </row>
    <row r="66" spans="1:17" ht="45" customHeight="1">
      <c r="A66" s="6114" t="s">
        <v>19</v>
      </c>
      <c r="B66" s="2394" t="s">
        <v>168</v>
      </c>
      <c r="C66" s="2394" t="s">
        <v>21</v>
      </c>
      <c r="D66" s="2394" t="s">
        <v>169</v>
      </c>
      <c r="E66" s="2395" t="s">
        <v>170</v>
      </c>
      <c r="F66" s="2396">
        <f t="shared" si="16"/>
        <v>13.26</v>
      </c>
      <c r="G66" s="2394" t="s">
        <v>103</v>
      </c>
      <c r="H66" s="2397">
        <v>10.14</v>
      </c>
      <c r="I66" s="2398">
        <v>0.25</v>
      </c>
      <c r="J66" s="2399">
        <f t="shared" si="17"/>
        <v>12.675000000000001</v>
      </c>
      <c r="K66" s="6053">
        <f t="shared" si="3"/>
        <v>168.13679999999999</v>
      </c>
      <c r="L66" s="57" t="s">
        <v>16</v>
      </c>
      <c r="M66" s="57" t="s">
        <v>25</v>
      </c>
      <c r="N66" s="817">
        <v>13.26</v>
      </c>
      <c r="O66" s="818">
        <f t="shared" si="18"/>
        <v>168.13679999999999</v>
      </c>
    </row>
    <row r="67" spans="1:17" ht="45" customHeight="1">
      <c r="A67" s="6115" t="s">
        <v>19</v>
      </c>
      <c r="B67" s="2400" t="s">
        <v>171</v>
      </c>
      <c r="C67" s="2400" t="s">
        <v>21</v>
      </c>
      <c r="D67" s="2400" t="s">
        <v>172</v>
      </c>
      <c r="E67" s="2401" t="s">
        <v>173</v>
      </c>
      <c r="F67" s="2402">
        <f t="shared" si="16"/>
        <v>803.5</v>
      </c>
      <c r="G67" s="2400" t="s">
        <v>103</v>
      </c>
      <c r="H67" s="2403">
        <v>15.79</v>
      </c>
      <c r="I67" s="2404">
        <v>0.25</v>
      </c>
      <c r="J67" s="2405">
        <f t="shared" si="17"/>
        <v>19.737499999999997</v>
      </c>
      <c r="K67" s="6053">
        <f t="shared" si="3"/>
        <v>15861.089999999998</v>
      </c>
      <c r="L67" s="58" t="s">
        <v>16</v>
      </c>
      <c r="M67" s="58" t="s">
        <v>25</v>
      </c>
      <c r="N67" s="819">
        <v>803.5</v>
      </c>
      <c r="O67" s="820">
        <f t="shared" si="18"/>
        <v>15861.089999999998</v>
      </c>
    </row>
    <row r="68" spans="1:17" ht="45" customHeight="1">
      <c r="A68" s="6116" t="s">
        <v>19</v>
      </c>
      <c r="B68" s="2406" t="s">
        <v>174</v>
      </c>
      <c r="C68" s="2406" t="s">
        <v>34</v>
      </c>
      <c r="D68" s="2406" t="s">
        <v>175</v>
      </c>
      <c r="E68" s="2407" t="s">
        <v>176</v>
      </c>
      <c r="F68" s="2408">
        <f t="shared" si="16"/>
        <v>29.2</v>
      </c>
      <c r="G68" s="2406" t="s">
        <v>62</v>
      </c>
      <c r="H68" s="2409">
        <v>877.1</v>
      </c>
      <c r="I68" s="2410">
        <v>0.25</v>
      </c>
      <c r="J68" s="2411">
        <f t="shared" si="17"/>
        <v>1096.375</v>
      </c>
      <c r="K68" s="6053">
        <f t="shared" si="3"/>
        <v>32014.296000000002</v>
      </c>
      <c r="L68" s="59" t="s">
        <v>16</v>
      </c>
      <c r="M68" s="59" t="s">
        <v>25</v>
      </c>
      <c r="N68" s="821">
        <v>29.2</v>
      </c>
      <c r="O68" s="822">
        <f t="shared" si="18"/>
        <v>32014.296000000002</v>
      </c>
    </row>
    <row r="69" spans="1:17" ht="45" customHeight="1">
      <c r="A69" s="6117" t="s">
        <v>15</v>
      </c>
      <c r="B69" s="2412" t="s">
        <v>177</v>
      </c>
      <c r="C69" s="2412" t="s">
        <v>17</v>
      </c>
      <c r="D69" s="2412" t="s">
        <v>17</v>
      </c>
      <c r="E69" s="2413" t="s">
        <v>178</v>
      </c>
      <c r="F69" s="2412" t="s">
        <v>17</v>
      </c>
      <c r="G69" s="2412" t="s">
        <v>17</v>
      </c>
      <c r="H69" s="2412" t="s">
        <v>17</v>
      </c>
      <c r="I69" s="2412" t="s">
        <v>17</v>
      </c>
      <c r="J69" s="2412" t="s">
        <v>17</v>
      </c>
      <c r="K69" s="6118">
        <f>ROUND(K70,2)+ROUND(K71,2)+ROUND(K72,2)+ROUND(K73,2)+ROUND(K74,2)+ROUND(K75,2)+ROUND(K76,2)</f>
        <v>172646.41000000003</v>
      </c>
      <c r="L69" s="60" t="s">
        <v>17</v>
      </c>
      <c r="M69" s="60" t="s">
        <v>17</v>
      </c>
      <c r="N69" s="60" t="s">
        <v>17</v>
      </c>
      <c r="O69" s="60" t="s">
        <v>17</v>
      </c>
      <c r="P69" s="60" t="s">
        <v>17</v>
      </c>
      <c r="Q69" s="60" t="s">
        <v>17</v>
      </c>
    </row>
    <row r="70" spans="1:17" ht="45" customHeight="1">
      <c r="A70" s="6119" t="s">
        <v>19</v>
      </c>
      <c r="B70" s="2414" t="s">
        <v>179</v>
      </c>
      <c r="C70" s="2414" t="s">
        <v>21</v>
      </c>
      <c r="D70" s="2414" t="s">
        <v>180</v>
      </c>
      <c r="E70" s="2415" t="s">
        <v>181</v>
      </c>
      <c r="F70" s="2416">
        <f t="shared" ref="F70:F76" si="19">N70</f>
        <v>800.94</v>
      </c>
      <c r="G70" s="2414" t="s">
        <v>24</v>
      </c>
      <c r="H70" s="2417">
        <v>71.819999999999993</v>
      </c>
      <c r="I70" s="2418">
        <v>0.25</v>
      </c>
      <c r="J70" s="2419">
        <f t="shared" ref="J70:J76" si="20">ROUND(H70,2)+(ROUND(H70,2)*I70)</f>
        <v>89.774999999999991</v>
      </c>
      <c r="K70" s="6053">
        <f t="shared" si="3"/>
        <v>71908.393200000006</v>
      </c>
      <c r="L70" s="61" t="s">
        <v>16</v>
      </c>
      <c r="M70" s="61" t="s">
        <v>25</v>
      </c>
      <c r="N70" s="823">
        <v>800.94</v>
      </c>
      <c r="O70" s="824">
        <f t="shared" ref="O70:O76" si="21">ROUND(J70,2)*N70</f>
        <v>71908.393200000006</v>
      </c>
    </row>
    <row r="71" spans="1:17" ht="45" customHeight="1">
      <c r="A71" s="6120" t="s">
        <v>19</v>
      </c>
      <c r="B71" s="2420" t="s">
        <v>182</v>
      </c>
      <c r="C71" s="2420" t="s">
        <v>21</v>
      </c>
      <c r="D71" s="2420" t="s">
        <v>183</v>
      </c>
      <c r="E71" s="2421" t="s">
        <v>184</v>
      </c>
      <c r="F71" s="2422">
        <f t="shared" si="19"/>
        <v>958.05</v>
      </c>
      <c r="G71" s="2420" t="s">
        <v>103</v>
      </c>
      <c r="H71" s="2423">
        <v>13.98</v>
      </c>
      <c r="I71" s="2424">
        <v>0.25</v>
      </c>
      <c r="J71" s="2425">
        <f t="shared" si="20"/>
        <v>17.475000000000001</v>
      </c>
      <c r="K71" s="6053">
        <f t="shared" si="3"/>
        <v>16746.714</v>
      </c>
      <c r="L71" s="62" t="s">
        <v>16</v>
      </c>
      <c r="M71" s="62" t="s">
        <v>25</v>
      </c>
      <c r="N71" s="825">
        <v>958.05</v>
      </c>
      <c r="O71" s="826">
        <f t="shared" si="21"/>
        <v>16746.714</v>
      </c>
    </row>
    <row r="72" spans="1:17" ht="45" customHeight="1">
      <c r="A72" s="6121" t="s">
        <v>19</v>
      </c>
      <c r="B72" s="2426" t="s">
        <v>185</v>
      </c>
      <c r="C72" s="2426" t="s">
        <v>21</v>
      </c>
      <c r="D72" s="2426" t="s">
        <v>163</v>
      </c>
      <c r="E72" s="2427" t="s">
        <v>164</v>
      </c>
      <c r="F72" s="2428">
        <f t="shared" si="19"/>
        <v>939.81</v>
      </c>
      <c r="G72" s="2426" t="s">
        <v>103</v>
      </c>
      <c r="H72" s="2429">
        <v>12.46</v>
      </c>
      <c r="I72" s="2430">
        <v>0.25</v>
      </c>
      <c r="J72" s="2431">
        <f t="shared" si="20"/>
        <v>15.575000000000001</v>
      </c>
      <c r="K72" s="6053">
        <f t="shared" si="3"/>
        <v>14642.239799999999</v>
      </c>
      <c r="L72" s="63" t="s">
        <v>16</v>
      </c>
      <c r="M72" s="63" t="s">
        <v>25</v>
      </c>
      <c r="N72" s="827">
        <v>939.81</v>
      </c>
      <c r="O72" s="828">
        <f t="shared" si="21"/>
        <v>14642.239799999999</v>
      </c>
    </row>
    <row r="73" spans="1:17" ht="45" customHeight="1">
      <c r="A73" s="6122" t="s">
        <v>19</v>
      </c>
      <c r="B73" s="2432" t="s">
        <v>186</v>
      </c>
      <c r="C73" s="2432" t="s">
        <v>21</v>
      </c>
      <c r="D73" s="2432" t="s">
        <v>166</v>
      </c>
      <c r="E73" s="2433" t="s">
        <v>167</v>
      </c>
      <c r="F73" s="2434">
        <f t="shared" si="19"/>
        <v>164.31</v>
      </c>
      <c r="G73" s="2432" t="s">
        <v>103</v>
      </c>
      <c r="H73" s="2435">
        <v>10.48</v>
      </c>
      <c r="I73" s="2436">
        <v>0.25</v>
      </c>
      <c r="J73" s="2437">
        <f t="shared" si="20"/>
        <v>13.100000000000001</v>
      </c>
      <c r="K73" s="6053">
        <f t="shared" si="3"/>
        <v>2152.4609999999998</v>
      </c>
      <c r="L73" s="64" t="s">
        <v>16</v>
      </c>
      <c r="M73" s="64" t="s">
        <v>25</v>
      </c>
      <c r="N73" s="829">
        <v>164.31</v>
      </c>
      <c r="O73" s="830">
        <f t="shared" si="21"/>
        <v>2152.4609999999998</v>
      </c>
    </row>
    <row r="74" spans="1:17" ht="45" customHeight="1">
      <c r="A74" s="6123" t="s">
        <v>19</v>
      </c>
      <c r="B74" s="2438" t="s">
        <v>187</v>
      </c>
      <c r="C74" s="2438" t="s">
        <v>21</v>
      </c>
      <c r="D74" s="2438" t="s">
        <v>169</v>
      </c>
      <c r="E74" s="2439" t="s">
        <v>170</v>
      </c>
      <c r="F74" s="2440">
        <f t="shared" si="19"/>
        <v>143.35</v>
      </c>
      <c r="G74" s="2438" t="s">
        <v>103</v>
      </c>
      <c r="H74" s="2441">
        <v>10.14</v>
      </c>
      <c r="I74" s="2442">
        <v>0.25</v>
      </c>
      <c r="J74" s="2443">
        <f t="shared" si="20"/>
        <v>12.675000000000001</v>
      </c>
      <c r="K74" s="6053">
        <f t="shared" si="3"/>
        <v>1817.6779999999999</v>
      </c>
      <c r="L74" s="65" t="s">
        <v>16</v>
      </c>
      <c r="M74" s="65" t="s">
        <v>25</v>
      </c>
      <c r="N74" s="831">
        <v>143.35</v>
      </c>
      <c r="O74" s="832">
        <f t="shared" si="21"/>
        <v>1817.6779999999999</v>
      </c>
    </row>
    <row r="75" spans="1:17" ht="45" customHeight="1">
      <c r="A75" s="6124" t="s">
        <v>19</v>
      </c>
      <c r="B75" s="2444" t="s">
        <v>188</v>
      </c>
      <c r="C75" s="2444" t="s">
        <v>21</v>
      </c>
      <c r="D75" s="2444" t="s">
        <v>172</v>
      </c>
      <c r="E75" s="2445" t="s">
        <v>173</v>
      </c>
      <c r="F75" s="2446">
        <f t="shared" si="19"/>
        <v>713.59</v>
      </c>
      <c r="G75" s="2444" t="s">
        <v>103</v>
      </c>
      <c r="H75" s="2447">
        <v>15.79</v>
      </c>
      <c r="I75" s="2448">
        <v>0.25</v>
      </c>
      <c r="J75" s="2449">
        <f t="shared" si="20"/>
        <v>19.737499999999997</v>
      </c>
      <c r="K75" s="6053">
        <f t="shared" si="3"/>
        <v>14086.266599999999</v>
      </c>
      <c r="L75" s="66" t="s">
        <v>16</v>
      </c>
      <c r="M75" s="66" t="s">
        <v>25</v>
      </c>
      <c r="N75" s="833">
        <v>713.59</v>
      </c>
      <c r="O75" s="834">
        <f t="shared" si="21"/>
        <v>14086.266599999999</v>
      </c>
    </row>
    <row r="76" spans="1:17" ht="45" customHeight="1">
      <c r="A76" s="6125" t="s">
        <v>19</v>
      </c>
      <c r="B76" s="2450" t="s">
        <v>189</v>
      </c>
      <c r="C76" s="2450" t="s">
        <v>34</v>
      </c>
      <c r="D76" s="2450" t="s">
        <v>190</v>
      </c>
      <c r="E76" s="2451" t="s">
        <v>191</v>
      </c>
      <c r="F76" s="2452">
        <f t="shared" si="19"/>
        <v>46.77</v>
      </c>
      <c r="G76" s="2450" t="s">
        <v>62</v>
      </c>
      <c r="H76" s="2453">
        <v>877.36</v>
      </c>
      <c r="I76" s="2454">
        <v>0.25</v>
      </c>
      <c r="J76" s="2455">
        <f t="shared" si="20"/>
        <v>1096.7</v>
      </c>
      <c r="K76" s="6053">
        <f t="shared" ref="K76" si="22">ROUND(J76,2)*F76</f>
        <v>51292.659000000007</v>
      </c>
      <c r="L76" s="67" t="s">
        <v>16</v>
      </c>
      <c r="M76" s="67" t="s">
        <v>25</v>
      </c>
      <c r="N76" s="835">
        <v>46.77</v>
      </c>
      <c r="O76" s="836">
        <f t="shared" si="21"/>
        <v>51292.659000000007</v>
      </c>
    </row>
    <row r="77" spans="1:17" ht="45" customHeight="1">
      <c r="A77" s="6126" t="s">
        <v>15</v>
      </c>
      <c r="B77" s="2456" t="s">
        <v>192</v>
      </c>
      <c r="C77" s="2456" t="s">
        <v>17</v>
      </c>
      <c r="D77" s="2456" t="s">
        <v>17</v>
      </c>
      <c r="E77" s="2457" t="s">
        <v>193</v>
      </c>
      <c r="F77" s="2456" t="s">
        <v>17</v>
      </c>
      <c r="G77" s="2456" t="s">
        <v>17</v>
      </c>
      <c r="H77" s="2456" t="s">
        <v>17</v>
      </c>
      <c r="I77" s="2456" t="s">
        <v>17</v>
      </c>
      <c r="J77" s="2456" t="s">
        <v>17</v>
      </c>
      <c r="K77" s="6127">
        <f>ROUND(K78,2)+ROUND(K79,2)+ROUND(K80,2)+ROUND(K81,2)+ROUND(K82,2)+ROUND(K83,2)+ROUND(K84,2)</f>
        <v>4654.9400000000005</v>
      </c>
      <c r="L77" s="68" t="s">
        <v>17</v>
      </c>
      <c r="M77" s="68" t="s">
        <v>17</v>
      </c>
      <c r="N77" s="68" t="s">
        <v>17</v>
      </c>
      <c r="O77" s="68" t="s">
        <v>17</v>
      </c>
      <c r="P77" s="68" t="s">
        <v>17</v>
      </c>
      <c r="Q77" s="68" t="s">
        <v>17</v>
      </c>
    </row>
    <row r="78" spans="1:17" ht="45" customHeight="1">
      <c r="A78" s="6128" t="s">
        <v>19</v>
      </c>
      <c r="B78" s="2458" t="s">
        <v>194</v>
      </c>
      <c r="C78" s="2458" t="s">
        <v>21</v>
      </c>
      <c r="D78" s="2458" t="s">
        <v>195</v>
      </c>
      <c r="E78" s="2459" t="s">
        <v>196</v>
      </c>
      <c r="F78" s="2460">
        <f t="shared" ref="F78:F84" si="23">N78</f>
        <v>12.94</v>
      </c>
      <c r="G78" s="2458" t="s">
        <v>24</v>
      </c>
      <c r="H78" s="2461">
        <v>3.8</v>
      </c>
      <c r="I78" s="2462">
        <v>0.25</v>
      </c>
      <c r="J78" s="2463">
        <f t="shared" ref="J78:J84" si="24">ROUND(H78,2)+(ROUND(H78,2)*I78)</f>
        <v>4.75</v>
      </c>
      <c r="K78" s="6053">
        <f t="shared" ref="K78:K141" si="25">ROUND(J78,2)*F78</f>
        <v>61.464999999999996</v>
      </c>
      <c r="L78" s="69" t="s">
        <v>16</v>
      </c>
      <c r="M78" s="69" t="s">
        <v>25</v>
      </c>
      <c r="N78" s="837">
        <v>12.94</v>
      </c>
      <c r="O78" s="838">
        <f t="shared" ref="O78:O84" si="26">ROUND(J78,2)*N78</f>
        <v>61.464999999999996</v>
      </c>
    </row>
    <row r="79" spans="1:17" ht="45" customHeight="1">
      <c r="A79" s="6129" t="s">
        <v>19</v>
      </c>
      <c r="B79" s="2464" t="s">
        <v>197</v>
      </c>
      <c r="C79" s="2464" t="s">
        <v>21</v>
      </c>
      <c r="D79" s="2464" t="s">
        <v>198</v>
      </c>
      <c r="E79" s="2465" t="s">
        <v>199</v>
      </c>
      <c r="F79" s="2466">
        <f t="shared" si="23"/>
        <v>0.65</v>
      </c>
      <c r="G79" s="2464" t="s">
        <v>62</v>
      </c>
      <c r="H79" s="2467">
        <v>355.3</v>
      </c>
      <c r="I79" s="2468">
        <v>0.25</v>
      </c>
      <c r="J79" s="2469">
        <f t="shared" si="24"/>
        <v>444.125</v>
      </c>
      <c r="K79" s="6053">
        <f t="shared" si="25"/>
        <v>288.68450000000001</v>
      </c>
      <c r="L79" s="70" t="s">
        <v>16</v>
      </c>
      <c r="M79" s="70" t="s">
        <v>25</v>
      </c>
      <c r="N79" s="839">
        <v>0.65</v>
      </c>
      <c r="O79" s="840">
        <f t="shared" si="26"/>
        <v>288.68450000000001</v>
      </c>
    </row>
    <row r="80" spans="1:17" ht="45" customHeight="1">
      <c r="A80" s="6130" t="s">
        <v>19</v>
      </c>
      <c r="B80" s="2470" t="s">
        <v>200</v>
      </c>
      <c r="C80" s="2470" t="s">
        <v>21</v>
      </c>
      <c r="D80" s="2470" t="s">
        <v>201</v>
      </c>
      <c r="E80" s="2471" t="s">
        <v>202</v>
      </c>
      <c r="F80" s="2472">
        <f t="shared" si="23"/>
        <v>12.94</v>
      </c>
      <c r="G80" s="2470" t="s">
        <v>24</v>
      </c>
      <c r="H80" s="2473">
        <v>2.41</v>
      </c>
      <c r="I80" s="2474">
        <v>0.25</v>
      </c>
      <c r="J80" s="2475">
        <f t="shared" si="24"/>
        <v>3.0125000000000002</v>
      </c>
      <c r="K80" s="6053">
        <f t="shared" si="25"/>
        <v>38.949399999999997</v>
      </c>
      <c r="L80" s="71" t="s">
        <v>16</v>
      </c>
      <c r="M80" s="71" t="s">
        <v>25</v>
      </c>
      <c r="N80" s="841">
        <v>12.94</v>
      </c>
      <c r="O80" s="842">
        <f t="shared" si="26"/>
        <v>38.949399999999997</v>
      </c>
    </row>
    <row r="81" spans="1:17" ht="45" customHeight="1">
      <c r="A81" s="6131" t="s">
        <v>19</v>
      </c>
      <c r="B81" s="2476" t="s">
        <v>203</v>
      </c>
      <c r="C81" s="2476" t="s">
        <v>21</v>
      </c>
      <c r="D81" s="2476" t="s">
        <v>204</v>
      </c>
      <c r="E81" s="2477" t="s">
        <v>205</v>
      </c>
      <c r="F81" s="2478">
        <f t="shared" si="23"/>
        <v>3.3</v>
      </c>
      <c r="G81" s="2476" t="s">
        <v>24</v>
      </c>
      <c r="H81" s="2479">
        <v>138.36000000000001</v>
      </c>
      <c r="I81" s="2480">
        <v>0.25</v>
      </c>
      <c r="J81" s="2481">
        <f t="shared" si="24"/>
        <v>172.95000000000002</v>
      </c>
      <c r="K81" s="6053">
        <f t="shared" si="25"/>
        <v>570.7349999999999</v>
      </c>
      <c r="L81" s="72" t="s">
        <v>16</v>
      </c>
      <c r="M81" s="72" t="s">
        <v>25</v>
      </c>
      <c r="N81" s="843">
        <v>3.3</v>
      </c>
      <c r="O81" s="844">
        <f t="shared" si="26"/>
        <v>570.7349999999999</v>
      </c>
    </row>
    <row r="82" spans="1:17" ht="45" customHeight="1">
      <c r="A82" s="6132" t="s">
        <v>19</v>
      </c>
      <c r="B82" s="2482" t="s">
        <v>206</v>
      </c>
      <c r="C82" s="2482" t="s">
        <v>21</v>
      </c>
      <c r="D82" s="2482" t="s">
        <v>207</v>
      </c>
      <c r="E82" s="2483" t="s">
        <v>208</v>
      </c>
      <c r="F82" s="2484">
        <f t="shared" si="23"/>
        <v>15.96</v>
      </c>
      <c r="G82" s="2482" t="s">
        <v>103</v>
      </c>
      <c r="H82" s="2485">
        <v>16.47</v>
      </c>
      <c r="I82" s="2486">
        <v>0.25</v>
      </c>
      <c r="J82" s="2487">
        <f t="shared" si="24"/>
        <v>20.587499999999999</v>
      </c>
      <c r="K82" s="6053">
        <f t="shared" si="25"/>
        <v>328.6164</v>
      </c>
      <c r="L82" s="73" t="s">
        <v>16</v>
      </c>
      <c r="M82" s="73" t="s">
        <v>25</v>
      </c>
      <c r="N82" s="845">
        <v>15.96</v>
      </c>
      <c r="O82" s="846">
        <f t="shared" si="26"/>
        <v>328.6164</v>
      </c>
    </row>
    <row r="83" spans="1:17" ht="45" customHeight="1">
      <c r="A83" s="6133" t="s">
        <v>19</v>
      </c>
      <c r="B83" s="2488" t="s">
        <v>209</v>
      </c>
      <c r="C83" s="2488" t="s">
        <v>21</v>
      </c>
      <c r="D83" s="2488" t="s">
        <v>210</v>
      </c>
      <c r="E83" s="2489" t="s">
        <v>211</v>
      </c>
      <c r="F83" s="2490">
        <f t="shared" si="23"/>
        <v>1.27</v>
      </c>
      <c r="G83" s="2488" t="s">
        <v>62</v>
      </c>
      <c r="H83" s="2491">
        <v>820.19</v>
      </c>
      <c r="I83" s="2492">
        <v>0.25</v>
      </c>
      <c r="J83" s="2493">
        <f t="shared" si="24"/>
        <v>1025.2375000000002</v>
      </c>
      <c r="K83" s="6053">
        <f t="shared" si="25"/>
        <v>1302.0548000000001</v>
      </c>
      <c r="L83" s="74" t="s">
        <v>16</v>
      </c>
      <c r="M83" s="74" t="s">
        <v>25</v>
      </c>
      <c r="N83" s="847">
        <v>1.27</v>
      </c>
      <c r="O83" s="848">
        <f t="shared" si="26"/>
        <v>1302.0548000000001</v>
      </c>
    </row>
    <row r="84" spans="1:17" ht="45" customHeight="1">
      <c r="A84" s="6134" t="s">
        <v>19</v>
      </c>
      <c r="B84" s="2494" t="s">
        <v>212</v>
      </c>
      <c r="C84" s="2494" t="s">
        <v>21</v>
      </c>
      <c r="D84" s="2494" t="s">
        <v>213</v>
      </c>
      <c r="E84" s="2495" t="s">
        <v>214</v>
      </c>
      <c r="F84" s="2496">
        <f t="shared" si="23"/>
        <v>37.090000000000003</v>
      </c>
      <c r="G84" s="2494" t="s">
        <v>24</v>
      </c>
      <c r="H84" s="2497">
        <v>44.53</v>
      </c>
      <c r="I84" s="2498">
        <v>0.25</v>
      </c>
      <c r="J84" s="2499">
        <f t="shared" si="24"/>
        <v>55.662500000000001</v>
      </c>
      <c r="K84" s="6053">
        <f t="shared" si="25"/>
        <v>2064.4294</v>
      </c>
      <c r="L84" s="75" t="s">
        <v>16</v>
      </c>
      <c r="M84" s="75" t="s">
        <v>25</v>
      </c>
      <c r="N84" s="849">
        <v>37.090000000000003</v>
      </c>
      <c r="O84" s="850">
        <f t="shared" si="26"/>
        <v>2064.4294</v>
      </c>
    </row>
    <row r="85" spans="1:17" ht="45" customHeight="1">
      <c r="A85" s="6135" t="s">
        <v>15</v>
      </c>
      <c r="B85" s="2500" t="s">
        <v>215</v>
      </c>
      <c r="C85" s="2500" t="s">
        <v>17</v>
      </c>
      <c r="D85" s="2500" t="s">
        <v>17</v>
      </c>
      <c r="E85" s="2501" t="s">
        <v>216</v>
      </c>
      <c r="F85" s="2500" t="s">
        <v>17</v>
      </c>
      <c r="G85" s="2500" t="s">
        <v>17</v>
      </c>
      <c r="H85" s="2500" t="s">
        <v>17</v>
      </c>
      <c r="I85" s="2500" t="s">
        <v>17</v>
      </c>
      <c r="J85" s="2500" t="s">
        <v>17</v>
      </c>
      <c r="K85" s="6136">
        <f>ROUND(K86,2)+ROUND(K87,2)+ROUND(K88,2)+ROUND(K89,2)</f>
        <v>2847.86</v>
      </c>
      <c r="L85" s="76" t="s">
        <v>17</v>
      </c>
      <c r="M85" s="76" t="s">
        <v>17</v>
      </c>
      <c r="N85" s="76" t="s">
        <v>17</v>
      </c>
      <c r="O85" s="76" t="s">
        <v>17</v>
      </c>
      <c r="P85" s="76" t="s">
        <v>17</v>
      </c>
      <c r="Q85" s="76" t="s">
        <v>17</v>
      </c>
    </row>
    <row r="86" spans="1:17" ht="45" customHeight="1">
      <c r="A86" s="6137" t="s">
        <v>19</v>
      </c>
      <c r="B86" s="2502" t="s">
        <v>217</v>
      </c>
      <c r="C86" s="2502" t="s">
        <v>21</v>
      </c>
      <c r="D86" s="2502" t="s">
        <v>218</v>
      </c>
      <c r="E86" s="2503" t="s">
        <v>219</v>
      </c>
      <c r="F86" s="2504">
        <f>N86</f>
        <v>15.15</v>
      </c>
      <c r="G86" s="2502" t="s">
        <v>24</v>
      </c>
      <c r="H86" s="2505">
        <v>32.979999999999997</v>
      </c>
      <c r="I86" s="2506">
        <v>0.25</v>
      </c>
      <c r="J86" s="2507">
        <f>ROUND(H86,2)+(ROUND(H86,2)*I86)</f>
        <v>41.224999999999994</v>
      </c>
      <c r="K86" s="6053">
        <f t="shared" si="25"/>
        <v>624.6345</v>
      </c>
      <c r="L86" s="77" t="s">
        <v>16</v>
      </c>
      <c r="M86" s="77" t="s">
        <v>25</v>
      </c>
      <c r="N86" s="851">
        <v>15.15</v>
      </c>
      <c r="O86" s="852">
        <f>ROUND(J86,2)*N86</f>
        <v>624.6345</v>
      </c>
    </row>
    <row r="87" spans="1:17" ht="45" customHeight="1">
      <c r="A87" s="6138" t="s">
        <v>19</v>
      </c>
      <c r="B87" s="2508" t="s">
        <v>220</v>
      </c>
      <c r="C87" s="2508" t="s">
        <v>21</v>
      </c>
      <c r="D87" s="2508" t="s">
        <v>221</v>
      </c>
      <c r="E87" s="2509" t="s">
        <v>222</v>
      </c>
      <c r="F87" s="2510">
        <f>N87</f>
        <v>8.18</v>
      </c>
      <c r="G87" s="2508" t="s">
        <v>103</v>
      </c>
      <c r="H87" s="2511">
        <v>14.31</v>
      </c>
      <c r="I87" s="2512">
        <v>0.25</v>
      </c>
      <c r="J87" s="2513">
        <f>ROUND(H87,2)+(ROUND(H87,2)*I87)</f>
        <v>17.887499999999999</v>
      </c>
      <c r="K87" s="6053">
        <f t="shared" si="25"/>
        <v>146.34020000000001</v>
      </c>
      <c r="L87" s="78" t="s">
        <v>16</v>
      </c>
      <c r="M87" s="78" t="s">
        <v>25</v>
      </c>
      <c r="N87" s="853">
        <v>8.18</v>
      </c>
      <c r="O87" s="854">
        <f>ROUND(J87,2)*N87</f>
        <v>146.34020000000001</v>
      </c>
    </row>
    <row r="88" spans="1:17" ht="45" customHeight="1">
      <c r="A88" s="6139" t="s">
        <v>19</v>
      </c>
      <c r="B88" s="2514" t="s">
        <v>223</v>
      </c>
      <c r="C88" s="2514" t="s">
        <v>21</v>
      </c>
      <c r="D88" s="2514" t="s">
        <v>224</v>
      </c>
      <c r="E88" s="2515" t="s">
        <v>225</v>
      </c>
      <c r="F88" s="2516">
        <f>N88</f>
        <v>13.31</v>
      </c>
      <c r="G88" s="2514" t="s">
        <v>103</v>
      </c>
      <c r="H88" s="2517">
        <v>13.43</v>
      </c>
      <c r="I88" s="2518">
        <v>0.25</v>
      </c>
      <c r="J88" s="2519">
        <f>ROUND(H88,2)+(ROUND(H88,2)*I88)</f>
        <v>16.787500000000001</v>
      </c>
      <c r="K88" s="6053">
        <f t="shared" si="25"/>
        <v>223.47489999999999</v>
      </c>
      <c r="L88" s="79" t="s">
        <v>16</v>
      </c>
      <c r="M88" s="79" t="s">
        <v>25</v>
      </c>
      <c r="N88" s="855">
        <v>13.31</v>
      </c>
      <c r="O88" s="856">
        <f>ROUND(J88,2)*N88</f>
        <v>223.47489999999999</v>
      </c>
    </row>
    <row r="89" spans="1:17" ht="45" customHeight="1">
      <c r="A89" s="6140" t="s">
        <v>19</v>
      </c>
      <c r="B89" s="2520" t="s">
        <v>226</v>
      </c>
      <c r="C89" s="2520" t="s">
        <v>34</v>
      </c>
      <c r="D89" s="2520" t="s">
        <v>190</v>
      </c>
      <c r="E89" s="2521" t="s">
        <v>191</v>
      </c>
      <c r="F89" s="2522">
        <f>N89</f>
        <v>1.69</v>
      </c>
      <c r="G89" s="2520" t="s">
        <v>62</v>
      </c>
      <c r="H89" s="2523">
        <v>877.36</v>
      </c>
      <c r="I89" s="2524">
        <v>0.25</v>
      </c>
      <c r="J89" s="2525">
        <f>ROUND(H89,2)+(ROUND(H89,2)*I89)</f>
        <v>1096.7</v>
      </c>
      <c r="K89" s="6053">
        <f t="shared" si="25"/>
        <v>1853.423</v>
      </c>
      <c r="L89" s="80" t="s">
        <v>16</v>
      </c>
      <c r="M89" s="80" t="s">
        <v>25</v>
      </c>
      <c r="N89" s="857">
        <v>1.69</v>
      </c>
      <c r="O89" s="858">
        <f>ROUND(J89,2)*N89</f>
        <v>1853.423</v>
      </c>
    </row>
    <row r="90" spans="1:17" ht="45" customHeight="1">
      <c r="A90" s="6141" t="s">
        <v>15</v>
      </c>
      <c r="B90" s="2526" t="s">
        <v>227</v>
      </c>
      <c r="C90" s="2526" t="s">
        <v>17</v>
      </c>
      <c r="D90" s="2526" t="s">
        <v>17</v>
      </c>
      <c r="E90" s="2527" t="s">
        <v>228</v>
      </c>
      <c r="F90" s="2526" t="s">
        <v>17</v>
      </c>
      <c r="G90" s="2526" t="s">
        <v>17</v>
      </c>
      <c r="H90" s="2526" t="s">
        <v>17</v>
      </c>
      <c r="I90" s="2526" t="s">
        <v>17</v>
      </c>
      <c r="J90" s="2526" t="s">
        <v>17</v>
      </c>
      <c r="K90" s="6142">
        <f>ROUND(K91,2)+ROUND(K92,2)+ROUND(K93,2)+ROUND(K94,2)</f>
        <v>333099.53999999998</v>
      </c>
      <c r="L90" s="81" t="s">
        <v>17</v>
      </c>
      <c r="M90" s="81" t="s">
        <v>17</v>
      </c>
      <c r="N90" s="81" t="s">
        <v>17</v>
      </c>
      <c r="O90" s="81" t="s">
        <v>17</v>
      </c>
      <c r="P90" s="81" t="s">
        <v>17</v>
      </c>
      <c r="Q90" s="81" t="s">
        <v>17</v>
      </c>
    </row>
    <row r="91" spans="1:17" ht="45" customHeight="1">
      <c r="A91" s="6143" t="s">
        <v>19</v>
      </c>
      <c r="B91" s="2528" t="s">
        <v>229</v>
      </c>
      <c r="C91" s="2528" t="s">
        <v>34</v>
      </c>
      <c r="D91" s="2528" t="s">
        <v>230</v>
      </c>
      <c r="E91" s="2529" t="s">
        <v>231</v>
      </c>
      <c r="F91" s="2530">
        <f>N91</f>
        <v>19006</v>
      </c>
      <c r="G91" s="2528" t="s">
        <v>103</v>
      </c>
      <c r="H91" s="2531">
        <v>12.62</v>
      </c>
      <c r="I91" s="2532">
        <v>0.25</v>
      </c>
      <c r="J91" s="2533">
        <f>ROUND(H91,2)+(ROUND(H91,2)*I91)</f>
        <v>15.774999999999999</v>
      </c>
      <c r="K91" s="6053">
        <f t="shared" si="25"/>
        <v>299914.68</v>
      </c>
      <c r="L91" s="82" t="s">
        <v>16</v>
      </c>
      <c r="M91" s="82" t="s">
        <v>25</v>
      </c>
      <c r="N91" s="859">
        <v>19006</v>
      </c>
      <c r="O91" s="860">
        <f>ROUND(J91,2)*N91</f>
        <v>299914.68</v>
      </c>
    </row>
    <row r="92" spans="1:17" ht="45" customHeight="1">
      <c r="A92" s="6144" t="s">
        <v>19</v>
      </c>
      <c r="B92" s="2534" t="s">
        <v>232</v>
      </c>
      <c r="C92" s="2534" t="s">
        <v>21</v>
      </c>
      <c r="D92" s="2534" t="s">
        <v>233</v>
      </c>
      <c r="E92" s="2535" t="s">
        <v>234</v>
      </c>
      <c r="F92" s="2536">
        <f>N92</f>
        <v>1611.6</v>
      </c>
      <c r="G92" s="2534" t="s">
        <v>24</v>
      </c>
      <c r="H92" s="2537">
        <v>13.06</v>
      </c>
      <c r="I92" s="2538">
        <v>0.25</v>
      </c>
      <c r="J92" s="2539">
        <f>ROUND(H92,2)+(ROUND(H92,2)*I92)</f>
        <v>16.324999999999999</v>
      </c>
      <c r="K92" s="6053">
        <f t="shared" si="25"/>
        <v>26317.427999999996</v>
      </c>
      <c r="L92" s="83" t="s">
        <v>16</v>
      </c>
      <c r="M92" s="83" t="s">
        <v>25</v>
      </c>
      <c r="N92" s="861">
        <v>1611.6</v>
      </c>
      <c r="O92" s="862">
        <f>ROUND(J92,2)*N92</f>
        <v>26317.427999999996</v>
      </c>
    </row>
    <row r="93" spans="1:17" ht="45" customHeight="1">
      <c r="A93" s="6145" t="s">
        <v>19</v>
      </c>
      <c r="B93" s="2540" t="s">
        <v>235</v>
      </c>
      <c r="C93" s="2540" t="s">
        <v>21</v>
      </c>
      <c r="D93" s="2540" t="s">
        <v>236</v>
      </c>
      <c r="E93" s="2541" t="s">
        <v>237</v>
      </c>
      <c r="F93" s="2542">
        <f>N93</f>
        <v>227.7</v>
      </c>
      <c r="G93" s="2540" t="s">
        <v>24</v>
      </c>
      <c r="H93" s="2543">
        <v>12.16</v>
      </c>
      <c r="I93" s="2544">
        <v>0.25</v>
      </c>
      <c r="J93" s="2545">
        <f>ROUND(H93,2)+(ROUND(H93,2)*I93)</f>
        <v>15.2</v>
      </c>
      <c r="K93" s="6053">
        <f t="shared" si="25"/>
        <v>3461.0399999999995</v>
      </c>
      <c r="L93" s="84" t="s">
        <v>16</v>
      </c>
      <c r="M93" s="84" t="s">
        <v>25</v>
      </c>
      <c r="N93" s="863">
        <v>227.7</v>
      </c>
      <c r="O93" s="864">
        <f>ROUND(J93,2)*N93</f>
        <v>3461.0399999999995</v>
      </c>
    </row>
    <row r="94" spans="1:17" ht="45" customHeight="1">
      <c r="A94" s="6146" t="s">
        <v>19</v>
      </c>
      <c r="B94" s="2546" t="s">
        <v>238</v>
      </c>
      <c r="C94" s="2546" t="s">
        <v>21</v>
      </c>
      <c r="D94" s="2546" t="s">
        <v>239</v>
      </c>
      <c r="E94" s="2547" t="s">
        <v>240</v>
      </c>
      <c r="F94" s="2548">
        <f>N94</f>
        <v>227.7</v>
      </c>
      <c r="G94" s="2546" t="s">
        <v>24</v>
      </c>
      <c r="H94" s="2549">
        <v>11.97</v>
      </c>
      <c r="I94" s="2550">
        <v>0.25</v>
      </c>
      <c r="J94" s="2551">
        <f>ROUND(H94,2)+(ROUND(H94,2)*I94)</f>
        <v>14.9625</v>
      </c>
      <c r="K94" s="6053">
        <f t="shared" si="25"/>
        <v>3406.3919999999998</v>
      </c>
      <c r="L94" s="85" t="s">
        <v>16</v>
      </c>
      <c r="M94" s="85" t="s">
        <v>25</v>
      </c>
      <c r="N94" s="865">
        <v>227.7</v>
      </c>
      <c r="O94" s="866">
        <f>ROUND(J94,2)*N94</f>
        <v>3406.3919999999998</v>
      </c>
    </row>
    <row r="95" spans="1:17" ht="45" customHeight="1">
      <c r="A95" s="6147" t="s">
        <v>15</v>
      </c>
      <c r="B95" s="2552" t="s">
        <v>241</v>
      </c>
      <c r="C95" s="2552" t="s">
        <v>17</v>
      </c>
      <c r="D95" s="2552" t="s">
        <v>17</v>
      </c>
      <c r="E95" s="2553" t="s">
        <v>242</v>
      </c>
      <c r="F95" s="2552" t="s">
        <v>17</v>
      </c>
      <c r="G95" s="2552" t="s">
        <v>17</v>
      </c>
      <c r="H95" s="2552" t="s">
        <v>17</v>
      </c>
      <c r="I95" s="2552" t="s">
        <v>17</v>
      </c>
      <c r="J95" s="2552" t="s">
        <v>17</v>
      </c>
      <c r="K95" s="6148">
        <f>ROUND(K96,2)</f>
        <v>1507.82</v>
      </c>
      <c r="L95" s="86" t="s">
        <v>17</v>
      </c>
      <c r="M95" s="86" t="s">
        <v>17</v>
      </c>
      <c r="N95" s="86" t="s">
        <v>17</v>
      </c>
      <c r="O95" s="86" t="s">
        <v>17</v>
      </c>
      <c r="P95" s="86" t="s">
        <v>17</v>
      </c>
      <c r="Q95" s="86" t="s">
        <v>17</v>
      </c>
    </row>
    <row r="96" spans="1:17" ht="45" customHeight="1">
      <c r="A96" s="6149" t="s">
        <v>19</v>
      </c>
      <c r="B96" s="2554" t="s">
        <v>243</v>
      </c>
      <c r="C96" s="2554" t="s">
        <v>21</v>
      </c>
      <c r="D96" s="2554" t="s">
        <v>244</v>
      </c>
      <c r="E96" s="2555" t="s">
        <v>245</v>
      </c>
      <c r="F96" s="2556">
        <f>N96</f>
        <v>4.8</v>
      </c>
      <c r="G96" s="2554" t="s">
        <v>24</v>
      </c>
      <c r="H96" s="2557">
        <v>251.3</v>
      </c>
      <c r="I96" s="2558">
        <v>0.25</v>
      </c>
      <c r="J96" s="2559">
        <f>ROUND(H96,2)+(ROUND(H96,2)*I96)</f>
        <v>314.125</v>
      </c>
      <c r="K96" s="6053">
        <f t="shared" si="25"/>
        <v>1507.8239999999998</v>
      </c>
      <c r="L96" s="87" t="s">
        <v>16</v>
      </c>
      <c r="M96" s="87" t="s">
        <v>25</v>
      </c>
      <c r="N96" s="867">
        <v>4.8</v>
      </c>
      <c r="O96" s="868">
        <f>ROUND(J96,2)*N96</f>
        <v>1507.8239999999998</v>
      </c>
    </row>
    <row r="97" spans="1:17" ht="45" customHeight="1">
      <c r="A97" s="6150" t="s">
        <v>15</v>
      </c>
      <c r="B97" s="2560" t="s">
        <v>246</v>
      </c>
      <c r="C97" s="2560" t="s">
        <v>17</v>
      </c>
      <c r="D97" s="2560" t="s">
        <v>17</v>
      </c>
      <c r="E97" s="2561" t="s">
        <v>247</v>
      </c>
      <c r="F97" s="2560" t="s">
        <v>17</v>
      </c>
      <c r="G97" s="2560" t="s">
        <v>17</v>
      </c>
      <c r="H97" s="2560" t="s">
        <v>17</v>
      </c>
      <c r="I97" s="2560" t="s">
        <v>17</v>
      </c>
      <c r="J97" s="2560" t="s">
        <v>17</v>
      </c>
      <c r="K97" s="6151">
        <f>ROUND(K98,2)+ROUND(K99,2)+ROUND(K100,2)+ROUND(K101,2)+ROUND(K102,2)</f>
        <v>181252.91</v>
      </c>
      <c r="L97" s="88" t="s">
        <v>17</v>
      </c>
      <c r="M97" s="88" t="s">
        <v>17</v>
      </c>
      <c r="N97" s="88" t="s">
        <v>17</v>
      </c>
      <c r="O97" s="88" t="s">
        <v>17</v>
      </c>
      <c r="P97" s="88" t="s">
        <v>17</v>
      </c>
      <c r="Q97" s="88" t="s">
        <v>17</v>
      </c>
    </row>
    <row r="98" spans="1:17" ht="45" customHeight="1">
      <c r="A98" s="6152" t="s">
        <v>19</v>
      </c>
      <c r="B98" s="2562" t="s">
        <v>248</v>
      </c>
      <c r="C98" s="2562" t="s">
        <v>21</v>
      </c>
      <c r="D98" s="2562" t="s">
        <v>249</v>
      </c>
      <c r="E98" s="2563" t="s">
        <v>250</v>
      </c>
      <c r="F98" s="2564">
        <f>N98</f>
        <v>823.51</v>
      </c>
      <c r="G98" s="2562" t="s">
        <v>24</v>
      </c>
      <c r="H98" s="2565">
        <v>86.83</v>
      </c>
      <c r="I98" s="2566">
        <v>0.25</v>
      </c>
      <c r="J98" s="2567">
        <f>ROUND(H98,2)+(ROUND(H98,2)*I98)</f>
        <v>108.53749999999999</v>
      </c>
      <c r="K98" s="6053">
        <f t="shared" si="25"/>
        <v>89383.775399999999</v>
      </c>
      <c r="L98" s="89" t="s">
        <v>16</v>
      </c>
      <c r="M98" s="89" t="s">
        <v>25</v>
      </c>
      <c r="N98" s="869">
        <v>823.51</v>
      </c>
      <c r="O98" s="870">
        <f>ROUND(J98,2)*N98</f>
        <v>89383.775399999999</v>
      </c>
    </row>
    <row r="99" spans="1:17" ht="45" customHeight="1">
      <c r="A99" s="6153" t="s">
        <v>19</v>
      </c>
      <c r="B99" s="2568" t="s">
        <v>251</v>
      </c>
      <c r="C99" s="2568" t="s">
        <v>21</v>
      </c>
      <c r="D99" s="2568" t="s">
        <v>252</v>
      </c>
      <c r="E99" s="2569" t="s">
        <v>253</v>
      </c>
      <c r="F99" s="2570">
        <f>N99</f>
        <v>933.85</v>
      </c>
      <c r="G99" s="2568" t="s">
        <v>24</v>
      </c>
      <c r="H99" s="2571">
        <v>65.22</v>
      </c>
      <c r="I99" s="2572">
        <v>0.25</v>
      </c>
      <c r="J99" s="2573">
        <f>ROUND(H99,2)+(ROUND(H99,2)*I99)</f>
        <v>81.525000000000006</v>
      </c>
      <c r="K99" s="6053">
        <f t="shared" si="25"/>
        <v>76136.790500000003</v>
      </c>
      <c r="L99" s="90" t="s">
        <v>16</v>
      </c>
      <c r="M99" s="90" t="s">
        <v>25</v>
      </c>
      <c r="N99" s="871">
        <v>933.85</v>
      </c>
      <c r="O99" s="872">
        <f>ROUND(J99,2)*N99</f>
        <v>76136.790500000003</v>
      </c>
    </row>
    <row r="100" spans="1:17" ht="45" customHeight="1">
      <c r="A100" s="6154" t="s">
        <v>19</v>
      </c>
      <c r="B100" s="2574" t="s">
        <v>254</v>
      </c>
      <c r="C100" s="2574" t="s">
        <v>21</v>
      </c>
      <c r="D100" s="2574" t="s">
        <v>255</v>
      </c>
      <c r="E100" s="2575" t="s">
        <v>256</v>
      </c>
      <c r="F100" s="2576">
        <f>N100</f>
        <v>17.16</v>
      </c>
      <c r="G100" s="2574" t="s">
        <v>24</v>
      </c>
      <c r="H100" s="2577">
        <v>103.71</v>
      </c>
      <c r="I100" s="2578">
        <v>0.25</v>
      </c>
      <c r="J100" s="2579">
        <f>ROUND(H100,2)+(ROUND(H100,2)*I100)</f>
        <v>129.63749999999999</v>
      </c>
      <c r="K100" s="6053">
        <f t="shared" si="25"/>
        <v>2224.6223999999997</v>
      </c>
      <c r="L100" s="91" t="s">
        <v>16</v>
      </c>
      <c r="M100" s="91" t="s">
        <v>25</v>
      </c>
      <c r="N100" s="873">
        <v>17.16</v>
      </c>
      <c r="O100" s="874">
        <f>ROUND(J100,2)*N100</f>
        <v>2224.6223999999997</v>
      </c>
    </row>
    <row r="101" spans="1:17" ht="45" customHeight="1">
      <c r="A101" s="6155" t="s">
        <v>19</v>
      </c>
      <c r="B101" s="2580" t="s">
        <v>257</v>
      </c>
      <c r="C101" s="2580" t="s">
        <v>21</v>
      </c>
      <c r="D101" s="2580" t="s">
        <v>258</v>
      </c>
      <c r="E101" s="2581" t="s">
        <v>259</v>
      </c>
      <c r="F101" s="2582">
        <f>N101</f>
        <v>639.94000000000005</v>
      </c>
      <c r="G101" s="2580" t="s">
        <v>40</v>
      </c>
      <c r="H101" s="2583">
        <v>13.4</v>
      </c>
      <c r="I101" s="2584">
        <v>0.25</v>
      </c>
      <c r="J101" s="2585">
        <f>ROUND(H101,2)+(ROUND(H101,2)*I101)</f>
        <v>16.75</v>
      </c>
      <c r="K101" s="6053">
        <f t="shared" si="25"/>
        <v>10718.995000000001</v>
      </c>
      <c r="L101" s="92" t="s">
        <v>16</v>
      </c>
      <c r="M101" s="92" t="s">
        <v>25</v>
      </c>
      <c r="N101" s="875">
        <v>639.94000000000005</v>
      </c>
      <c r="O101" s="876">
        <f>ROUND(J101,2)*N101</f>
        <v>10718.995000000001</v>
      </c>
    </row>
    <row r="102" spans="1:17" ht="45" customHeight="1">
      <c r="A102" s="6156" t="s">
        <v>19</v>
      </c>
      <c r="B102" s="2586" t="s">
        <v>260</v>
      </c>
      <c r="C102" s="2586" t="s">
        <v>21</v>
      </c>
      <c r="D102" s="2586" t="s">
        <v>261</v>
      </c>
      <c r="E102" s="2587" t="s">
        <v>262</v>
      </c>
      <c r="F102" s="2588">
        <f>N102</f>
        <v>14.71</v>
      </c>
      <c r="G102" s="2586" t="s">
        <v>24</v>
      </c>
      <c r="H102" s="2589">
        <v>151.66</v>
      </c>
      <c r="I102" s="2590">
        <v>0.25</v>
      </c>
      <c r="J102" s="2591">
        <f>ROUND(H102,2)+(ROUND(H102,2)*I102)</f>
        <v>189.57499999999999</v>
      </c>
      <c r="K102" s="6053">
        <f t="shared" si="25"/>
        <v>2788.7218000000003</v>
      </c>
      <c r="L102" s="93" t="s">
        <v>16</v>
      </c>
      <c r="M102" s="93" t="s">
        <v>25</v>
      </c>
      <c r="N102" s="877">
        <v>14.71</v>
      </c>
      <c r="O102" s="878">
        <f>ROUND(J102,2)*N102</f>
        <v>2788.7218000000003</v>
      </c>
    </row>
    <row r="103" spans="1:17" ht="45" customHeight="1">
      <c r="A103" s="6157" t="s">
        <v>15</v>
      </c>
      <c r="B103" s="2592" t="s">
        <v>263</v>
      </c>
      <c r="C103" s="2592" t="s">
        <v>17</v>
      </c>
      <c r="D103" s="2592" t="s">
        <v>17</v>
      </c>
      <c r="E103" s="2593" t="s">
        <v>264</v>
      </c>
      <c r="F103" s="2592" t="s">
        <v>17</v>
      </c>
      <c r="G103" s="2592" t="s">
        <v>17</v>
      </c>
      <c r="H103" s="2592" t="s">
        <v>17</v>
      </c>
      <c r="I103" s="2592" t="s">
        <v>17</v>
      </c>
      <c r="J103" s="2592" t="s">
        <v>17</v>
      </c>
      <c r="K103" s="6158">
        <f>ROUND(K104,2)+ROUND(K105,2)+ROUND(K106,2)+ROUND(K107,2)</f>
        <v>15709.21</v>
      </c>
      <c r="L103" s="94" t="s">
        <v>17</v>
      </c>
      <c r="M103" s="94" t="s">
        <v>17</v>
      </c>
      <c r="N103" s="94" t="s">
        <v>17</v>
      </c>
      <c r="O103" s="94" t="s">
        <v>17</v>
      </c>
      <c r="P103" s="94" t="s">
        <v>17</v>
      </c>
      <c r="Q103" s="94" t="s">
        <v>17</v>
      </c>
    </row>
    <row r="104" spans="1:17" ht="45" customHeight="1">
      <c r="A104" s="6159" t="s">
        <v>19</v>
      </c>
      <c r="B104" s="2594" t="s">
        <v>265</v>
      </c>
      <c r="C104" s="2594" t="s">
        <v>21</v>
      </c>
      <c r="D104" s="2594" t="s">
        <v>266</v>
      </c>
      <c r="E104" s="2595" t="s">
        <v>267</v>
      </c>
      <c r="F104" s="2596">
        <f>N104</f>
        <v>72.94</v>
      </c>
      <c r="G104" s="2594" t="s">
        <v>40</v>
      </c>
      <c r="H104" s="2597">
        <v>59.11</v>
      </c>
      <c r="I104" s="2598">
        <v>0.25</v>
      </c>
      <c r="J104" s="2599">
        <f>ROUND(H104,2)+(ROUND(H104,2)*I104)</f>
        <v>73.887500000000003</v>
      </c>
      <c r="K104" s="6053">
        <f t="shared" si="25"/>
        <v>5389.5365999999995</v>
      </c>
      <c r="L104" s="95" t="s">
        <v>16</v>
      </c>
      <c r="M104" s="95" t="s">
        <v>25</v>
      </c>
      <c r="N104" s="879">
        <v>72.94</v>
      </c>
      <c r="O104" s="880">
        <f>ROUND(J104,2)*N104</f>
        <v>5389.5365999999995</v>
      </c>
    </row>
    <row r="105" spans="1:17" ht="45" customHeight="1">
      <c r="A105" s="6160" t="s">
        <v>19</v>
      </c>
      <c r="B105" s="2600" t="s">
        <v>268</v>
      </c>
      <c r="C105" s="2600" t="s">
        <v>21</v>
      </c>
      <c r="D105" s="2600" t="s">
        <v>269</v>
      </c>
      <c r="E105" s="2601" t="s">
        <v>270</v>
      </c>
      <c r="F105" s="2602">
        <f>N105</f>
        <v>2.9</v>
      </c>
      <c r="G105" s="2600" t="s">
        <v>40</v>
      </c>
      <c r="H105" s="2603">
        <v>73.260000000000005</v>
      </c>
      <c r="I105" s="2604">
        <v>0.25</v>
      </c>
      <c r="J105" s="2605">
        <f>ROUND(H105,2)+(ROUND(H105,2)*I105)</f>
        <v>91.575000000000003</v>
      </c>
      <c r="K105" s="6053">
        <f t="shared" si="25"/>
        <v>265.58199999999999</v>
      </c>
      <c r="L105" s="96" t="s">
        <v>16</v>
      </c>
      <c r="M105" s="96" t="s">
        <v>25</v>
      </c>
      <c r="N105" s="881">
        <v>2.9</v>
      </c>
      <c r="O105" s="882">
        <f>ROUND(J105,2)*N105</f>
        <v>265.58199999999999</v>
      </c>
    </row>
    <row r="106" spans="1:17" ht="45" customHeight="1">
      <c r="A106" s="6161" t="s">
        <v>19</v>
      </c>
      <c r="B106" s="2606" t="s">
        <v>271</v>
      </c>
      <c r="C106" s="2606" t="s">
        <v>21</v>
      </c>
      <c r="D106" s="2606" t="s">
        <v>272</v>
      </c>
      <c r="E106" s="2607" t="s">
        <v>273</v>
      </c>
      <c r="F106" s="2608">
        <f>N106</f>
        <v>85.5</v>
      </c>
      <c r="G106" s="2606" t="s">
        <v>40</v>
      </c>
      <c r="H106" s="2609">
        <v>46.6</v>
      </c>
      <c r="I106" s="2610">
        <v>0.25</v>
      </c>
      <c r="J106" s="2611">
        <f>ROUND(H106,2)+(ROUND(H106,2)*I106)</f>
        <v>58.25</v>
      </c>
      <c r="K106" s="6053">
        <f t="shared" si="25"/>
        <v>4980.375</v>
      </c>
      <c r="L106" s="97" t="s">
        <v>16</v>
      </c>
      <c r="M106" s="97" t="s">
        <v>25</v>
      </c>
      <c r="N106" s="883">
        <v>85.5</v>
      </c>
      <c r="O106" s="884">
        <f>ROUND(J106,2)*N106</f>
        <v>4980.375</v>
      </c>
    </row>
    <row r="107" spans="1:17" ht="45" customHeight="1">
      <c r="A107" s="6162" t="s">
        <v>19</v>
      </c>
      <c r="B107" s="2612" t="s">
        <v>274</v>
      </c>
      <c r="C107" s="2612" t="s">
        <v>21</v>
      </c>
      <c r="D107" s="2612" t="s">
        <v>275</v>
      </c>
      <c r="E107" s="2613" t="s">
        <v>276</v>
      </c>
      <c r="F107" s="2614">
        <f>N107</f>
        <v>71.3</v>
      </c>
      <c r="G107" s="2612" t="s">
        <v>40</v>
      </c>
      <c r="H107" s="2615">
        <v>56.93</v>
      </c>
      <c r="I107" s="2616">
        <v>0.25</v>
      </c>
      <c r="J107" s="2617">
        <f>ROUND(H107,2)+(ROUND(H107,2)*I107)</f>
        <v>71.162499999999994</v>
      </c>
      <c r="K107" s="6053">
        <f t="shared" si="25"/>
        <v>5073.7079999999996</v>
      </c>
      <c r="L107" s="98" t="s">
        <v>16</v>
      </c>
      <c r="M107" s="98" t="s">
        <v>25</v>
      </c>
      <c r="N107" s="885">
        <v>71.3</v>
      </c>
      <c r="O107" s="886">
        <f>ROUND(J107,2)*N107</f>
        <v>5073.7079999999996</v>
      </c>
    </row>
    <row r="108" spans="1:17" ht="45" customHeight="1">
      <c r="A108" s="6163" t="s">
        <v>15</v>
      </c>
      <c r="B108" s="2618" t="s">
        <v>277</v>
      </c>
      <c r="C108" s="2618" t="s">
        <v>17</v>
      </c>
      <c r="D108" s="2618" t="s">
        <v>17</v>
      </c>
      <c r="E108" s="2619" t="s">
        <v>278</v>
      </c>
      <c r="F108" s="2618" t="s">
        <v>17</v>
      </c>
      <c r="G108" s="2618" t="s">
        <v>17</v>
      </c>
      <c r="H108" s="2618" t="s">
        <v>17</v>
      </c>
      <c r="I108" s="2618" t="s">
        <v>17</v>
      </c>
      <c r="J108" s="2618" t="s">
        <v>17</v>
      </c>
      <c r="K108" s="6164">
        <f>ROUND(K109,2)+ROUND(K110,2)+ROUND(K111,2)</f>
        <v>26806.07</v>
      </c>
      <c r="L108" s="99" t="s">
        <v>17</v>
      </c>
      <c r="M108" s="99" t="s">
        <v>17</v>
      </c>
      <c r="N108" s="99" t="s">
        <v>17</v>
      </c>
      <c r="O108" s="99" t="s">
        <v>17</v>
      </c>
      <c r="P108" s="99" t="s">
        <v>17</v>
      </c>
      <c r="Q108" s="99" t="s">
        <v>17</v>
      </c>
    </row>
    <row r="109" spans="1:17" ht="45" customHeight="1">
      <c r="A109" s="6165" t="s">
        <v>19</v>
      </c>
      <c r="B109" s="2620" t="s">
        <v>279</v>
      </c>
      <c r="C109" s="2620" t="s">
        <v>21</v>
      </c>
      <c r="D109" s="2620" t="s">
        <v>280</v>
      </c>
      <c r="E109" s="2621" t="s">
        <v>281</v>
      </c>
      <c r="F109" s="2622">
        <f>N109</f>
        <v>14.29</v>
      </c>
      <c r="G109" s="2620" t="s">
        <v>24</v>
      </c>
      <c r="H109" s="2623">
        <v>978.79</v>
      </c>
      <c r="I109" s="2624">
        <v>0.25</v>
      </c>
      <c r="J109" s="2625">
        <f>ROUND(H109,2)+(ROUND(H109,2)*I109)</f>
        <v>1223.4875</v>
      </c>
      <c r="K109" s="6053">
        <f t="shared" si="25"/>
        <v>17483.6721</v>
      </c>
      <c r="L109" s="100" t="s">
        <v>16</v>
      </c>
      <c r="M109" s="100" t="s">
        <v>25</v>
      </c>
      <c r="N109" s="887">
        <v>14.29</v>
      </c>
      <c r="O109" s="888">
        <f>ROUND(J109,2)*N109</f>
        <v>17483.6721</v>
      </c>
    </row>
    <row r="110" spans="1:17" ht="45" customHeight="1">
      <c r="A110" s="6166" t="s">
        <v>19</v>
      </c>
      <c r="B110" s="2626" t="s">
        <v>282</v>
      </c>
      <c r="C110" s="2626" t="s">
        <v>21</v>
      </c>
      <c r="D110" s="2626" t="s">
        <v>283</v>
      </c>
      <c r="E110" s="2627" t="s">
        <v>284</v>
      </c>
      <c r="F110" s="2628">
        <f>N110</f>
        <v>5.94</v>
      </c>
      <c r="G110" s="2626" t="s">
        <v>24</v>
      </c>
      <c r="H110" s="2629">
        <v>673.63</v>
      </c>
      <c r="I110" s="2630">
        <v>0.25</v>
      </c>
      <c r="J110" s="2631">
        <f>ROUND(H110,2)+(ROUND(H110,2)*I110)</f>
        <v>842.03750000000002</v>
      </c>
      <c r="K110" s="6053">
        <f t="shared" si="25"/>
        <v>5001.7175999999999</v>
      </c>
      <c r="L110" s="101" t="s">
        <v>16</v>
      </c>
      <c r="M110" s="101" t="s">
        <v>25</v>
      </c>
      <c r="N110" s="889">
        <v>5.94</v>
      </c>
      <c r="O110" s="890">
        <f>ROUND(J110,2)*N110</f>
        <v>5001.7175999999999</v>
      </c>
    </row>
    <row r="111" spans="1:17" ht="45" customHeight="1">
      <c r="A111" s="6167" t="s">
        <v>19</v>
      </c>
      <c r="B111" s="2632" t="s">
        <v>285</v>
      </c>
      <c r="C111" s="2632" t="s">
        <v>21</v>
      </c>
      <c r="D111" s="2632" t="s">
        <v>286</v>
      </c>
      <c r="E111" s="2633" t="s">
        <v>287</v>
      </c>
      <c r="F111" s="2634">
        <f>N111</f>
        <v>5.38</v>
      </c>
      <c r="G111" s="2632" t="s">
        <v>24</v>
      </c>
      <c r="H111" s="2635">
        <v>642.48</v>
      </c>
      <c r="I111" s="2636">
        <v>0.25</v>
      </c>
      <c r="J111" s="2637">
        <f>ROUND(H111,2)+(ROUND(H111,2)*I111)</f>
        <v>803.1</v>
      </c>
      <c r="K111" s="6053">
        <f t="shared" si="25"/>
        <v>4320.6779999999999</v>
      </c>
      <c r="L111" s="102" t="s">
        <v>16</v>
      </c>
      <c r="M111" s="102" t="s">
        <v>25</v>
      </c>
      <c r="N111" s="891">
        <v>5.38</v>
      </c>
      <c r="O111" s="892">
        <f>ROUND(J111,2)*N111</f>
        <v>4320.6779999999999</v>
      </c>
    </row>
    <row r="112" spans="1:17" ht="45" customHeight="1">
      <c r="A112" s="6168" t="s">
        <v>15</v>
      </c>
      <c r="B112" s="2638" t="s">
        <v>288</v>
      </c>
      <c r="C112" s="2638" t="s">
        <v>17</v>
      </c>
      <c r="D112" s="2638" t="s">
        <v>17</v>
      </c>
      <c r="E112" s="2639" t="s">
        <v>289</v>
      </c>
      <c r="F112" s="2638" t="s">
        <v>17</v>
      </c>
      <c r="G112" s="2638" t="s">
        <v>17</v>
      </c>
      <c r="H112" s="2638" t="s">
        <v>17</v>
      </c>
      <c r="I112" s="2638" t="s">
        <v>17</v>
      </c>
      <c r="J112" s="2638" t="s">
        <v>17</v>
      </c>
      <c r="K112" s="6169">
        <f>ROUND(K113,2)+ROUND(K114,2)+ROUND(K115,2)+ROUND(K116,2)+ROUND(K117,2)+ROUND(K118,2)</f>
        <v>63045.350000000006</v>
      </c>
      <c r="L112" s="103" t="s">
        <v>17</v>
      </c>
      <c r="M112" s="103" t="s">
        <v>17</v>
      </c>
      <c r="N112" s="103" t="s">
        <v>17</v>
      </c>
      <c r="O112" s="103" t="s">
        <v>17</v>
      </c>
      <c r="P112" s="103" t="s">
        <v>17</v>
      </c>
      <c r="Q112" s="103" t="s">
        <v>17</v>
      </c>
    </row>
    <row r="113" spans="1:17" ht="45" customHeight="1">
      <c r="A113" s="6170" t="s">
        <v>19</v>
      </c>
      <c r="B113" s="2640" t="s">
        <v>290</v>
      </c>
      <c r="C113" s="2640" t="s">
        <v>34</v>
      </c>
      <c r="D113" s="2640" t="s">
        <v>291</v>
      </c>
      <c r="E113" s="2641" t="s">
        <v>292</v>
      </c>
      <c r="F113" s="2642">
        <f t="shared" ref="F113:F118" si="27">N113</f>
        <v>17</v>
      </c>
      <c r="G113" s="2640" t="s">
        <v>32</v>
      </c>
      <c r="H113" s="2643">
        <v>1096.79</v>
      </c>
      <c r="I113" s="2644">
        <v>0.25</v>
      </c>
      <c r="J113" s="2645">
        <f t="shared" ref="J113:J118" si="28">ROUND(H113,2)+(ROUND(H113,2)*I113)</f>
        <v>1370.9875</v>
      </c>
      <c r="K113" s="6053">
        <f t="shared" si="25"/>
        <v>23306.83</v>
      </c>
      <c r="L113" s="104" t="s">
        <v>16</v>
      </c>
      <c r="M113" s="104" t="s">
        <v>25</v>
      </c>
      <c r="N113" s="893">
        <v>17</v>
      </c>
      <c r="O113" s="894">
        <f t="shared" ref="O113:O118" si="29">ROUND(J113,2)*N113</f>
        <v>23306.83</v>
      </c>
    </row>
    <row r="114" spans="1:17" ht="45" customHeight="1">
      <c r="A114" s="6171" t="s">
        <v>19</v>
      </c>
      <c r="B114" s="2646" t="s">
        <v>293</v>
      </c>
      <c r="C114" s="2646" t="s">
        <v>34</v>
      </c>
      <c r="D114" s="2646" t="s">
        <v>294</v>
      </c>
      <c r="E114" s="2647" t="s">
        <v>295</v>
      </c>
      <c r="F114" s="2648">
        <f t="shared" si="27"/>
        <v>2</v>
      </c>
      <c r="G114" s="2646" t="s">
        <v>32</v>
      </c>
      <c r="H114" s="2649">
        <v>1559.01</v>
      </c>
      <c r="I114" s="2650">
        <v>0.25</v>
      </c>
      <c r="J114" s="2651">
        <f t="shared" si="28"/>
        <v>1948.7625</v>
      </c>
      <c r="K114" s="6053">
        <f t="shared" si="25"/>
        <v>3897.52</v>
      </c>
      <c r="L114" s="105" t="s">
        <v>16</v>
      </c>
      <c r="M114" s="105" t="s">
        <v>25</v>
      </c>
      <c r="N114" s="895">
        <v>2</v>
      </c>
      <c r="O114" s="896">
        <f t="shared" si="29"/>
        <v>3897.52</v>
      </c>
    </row>
    <row r="115" spans="1:17" ht="45" customHeight="1">
      <c r="A115" s="6172" t="s">
        <v>19</v>
      </c>
      <c r="B115" s="2652" t="s">
        <v>296</v>
      </c>
      <c r="C115" s="2652" t="s">
        <v>34</v>
      </c>
      <c r="D115" s="2652" t="s">
        <v>297</v>
      </c>
      <c r="E115" s="2653" t="s">
        <v>298</v>
      </c>
      <c r="F115" s="2654">
        <f t="shared" si="27"/>
        <v>4</v>
      </c>
      <c r="G115" s="2652" t="s">
        <v>32</v>
      </c>
      <c r="H115" s="2655">
        <v>1096.79</v>
      </c>
      <c r="I115" s="2656">
        <v>0.25</v>
      </c>
      <c r="J115" s="2657">
        <f t="shared" si="28"/>
        <v>1370.9875</v>
      </c>
      <c r="K115" s="6053">
        <f t="shared" si="25"/>
        <v>5483.96</v>
      </c>
      <c r="L115" s="106" t="s">
        <v>16</v>
      </c>
      <c r="M115" s="106" t="s">
        <v>25</v>
      </c>
      <c r="N115" s="897">
        <v>4</v>
      </c>
      <c r="O115" s="898">
        <f t="shared" si="29"/>
        <v>5483.96</v>
      </c>
    </row>
    <row r="116" spans="1:17" ht="45" customHeight="1">
      <c r="A116" s="6173" t="s">
        <v>19</v>
      </c>
      <c r="B116" s="2658" t="s">
        <v>299</v>
      </c>
      <c r="C116" s="2658" t="s">
        <v>34</v>
      </c>
      <c r="D116" s="2658" t="s">
        <v>300</v>
      </c>
      <c r="E116" s="2659" t="s">
        <v>301</v>
      </c>
      <c r="F116" s="2660">
        <f t="shared" si="27"/>
        <v>10</v>
      </c>
      <c r="G116" s="2658" t="s">
        <v>32</v>
      </c>
      <c r="H116" s="2661">
        <v>1559.01</v>
      </c>
      <c r="I116" s="2662">
        <v>0.25</v>
      </c>
      <c r="J116" s="2663">
        <f t="shared" si="28"/>
        <v>1948.7625</v>
      </c>
      <c r="K116" s="6053">
        <f t="shared" si="25"/>
        <v>19487.599999999999</v>
      </c>
      <c r="L116" s="107" t="s">
        <v>16</v>
      </c>
      <c r="M116" s="107" t="s">
        <v>25</v>
      </c>
      <c r="N116" s="899">
        <v>10</v>
      </c>
      <c r="O116" s="900">
        <f t="shared" si="29"/>
        <v>19487.599999999999</v>
      </c>
    </row>
    <row r="117" spans="1:17" ht="45" customHeight="1">
      <c r="A117" s="6174" t="s">
        <v>19</v>
      </c>
      <c r="B117" s="2664" t="s">
        <v>302</v>
      </c>
      <c r="C117" s="2664" t="s">
        <v>34</v>
      </c>
      <c r="D117" s="2664" t="s">
        <v>303</v>
      </c>
      <c r="E117" s="2665" t="s">
        <v>304</v>
      </c>
      <c r="F117" s="2666">
        <f t="shared" si="27"/>
        <v>8</v>
      </c>
      <c r="G117" s="2664" t="s">
        <v>32</v>
      </c>
      <c r="H117" s="2667">
        <v>1003.54</v>
      </c>
      <c r="I117" s="2668">
        <v>0.25</v>
      </c>
      <c r="J117" s="2669">
        <f t="shared" si="28"/>
        <v>1254.425</v>
      </c>
      <c r="K117" s="6053">
        <f t="shared" si="25"/>
        <v>10035.44</v>
      </c>
      <c r="L117" s="108" t="s">
        <v>16</v>
      </c>
      <c r="M117" s="108" t="s">
        <v>25</v>
      </c>
      <c r="N117" s="901">
        <v>8</v>
      </c>
      <c r="O117" s="902">
        <f t="shared" si="29"/>
        <v>10035.44</v>
      </c>
    </row>
    <row r="118" spans="1:17" ht="45" customHeight="1">
      <c r="A118" s="6175" t="s">
        <v>19</v>
      </c>
      <c r="B118" s="2670" t="s">
        <v>305</v>
      </c>
      <c r="C118" s="2670" t="s">
        <v>34</v>
      </c>
      <c r="D118" s="2670" t="s">
        <v>306</v>
      </c>
      <c r="E118" s="2671" t="s">
        <v>307</v>
      </c>
      <c r="F118" s="2672">
        <f t="shared" si="27"/>
        <v>2.2999999999999998</v>
      </c>
      <c r="G118" s="2670" t="s">
        <v>24</v>
      </c>
      <c r="H118" s="2673">
        <v>290.08999999999997</v>
      </c>
      <c r="I118" s="2674">
        <v>0.25</v>
      </c>
      <c r="J118" s="2675">
        <f t="shared" si="28"/>
        <v>362.61249999999995</v>
      </c>
      <c r="K118" s="6053">
        <f t="shared" si="25"/>
        <v>834.00299999999993</v>
      </c>
      <c r="L118" s="109" t="s">
        <v>16</v>
      </c>
      <c r="M118" s="109" t="s">
        <v>25</v>
      </c>
      <c r="N118" s="903">
        <v>2.2999999999999998</v>
      </c>
      <c r="O118" s="904">
        <f t="shared" si="29"/>
        <v>834.00299999999993</v>
      </c>
    </row>
    <row r="119" spans="1:17" ht="45" customHeight="1">
      <c r="A119" s="6176" t="s">
        <v>15</v>
      </c>
      <c r="B119" s="2676" t="s">
        <v>308</v>
      </c>
      <c r="C119" s="2676" t="s">
        <v>17</v>
      </c>
      <c r="D119" s="2676" t="s">
        <v>17</v>
      </c>
      <c r="E119" s="2677" t="s">
        <v>309</v>
      </c>
      <c r="F119" s="2676" t="s">
        <v>17</v>
      </c>
      <c r="G119" s="2676" t="s">
        <v>17</v>
      </c>
      <c r="H119" s="2676" t="s">
        <v>17</v>
      </c>
      <c r="I119" s="2676" t="s">
        <v>17</v>
      </c>
      <c r="J119" s="2676" t="s">
        <v>17</v>
      </c>
      <c r="K119" s="6177">
        <f>ROUND(K120,2)+ROUND(K121,2)+ROUND(K122,2)+ROUND(K123,2)</f>
        <v>12024.060000000001</v>
      </c>
      <c r="L119" s="110" t="s">
        <v>17</v>
      </c>
      <c r="M119" s="110" t="s">
        <v>17</v>
      </c>
      <c r="N119" s="110" t="s">
        <v>17</v>
      </c>
      <c r="O119" s="110" t="s">
        <v>17</v>
      </c>
      <c r="P119" s="110" t="s">
        <v>17</v>
      </c>
      <c r="Q119" s="110" t="s">
        <v>17</v>
      </c>
    </row>
    <row r="120" spans="1:17" ht="45" customHeight="1">
      <c r="A120" s="6178" t="s">
        <v>19</v>
      </c>
      <c r="B120" s="2678" t="s">
        <v>310</v>
      </c>
      <c r="C120" s="2678" t="s">
        <v>21</v>
      </c>
      <c r="D120" s="2678" t="s">
        <v>311</v>
      </c>
      <c r="E120" s="2679" t="s">
        <v>312</v>
      </c>
      <c r="F120" s="2680">
        <f>N120</f>
        <v>8</v>
      </c>
      <c r="G120" s="2678" t="s">
        <v>32</v>
      </c>
      <c r="H120" s="2681">
        <v>85.06</v>
      </c>
      <c r="I120" s="2682">
        <v>0.25</v>
      </c>
      <c r="J120" s="2683">
        <f>ROUND(H120,2)+(ROUND(H120,2)*I120)</f>
        <v>106.325</v>
      </c>
      <c r="K120" s="6053">
        <f t="shared" si="25"/>
        <v>850.64</v>
      </c>
      <c r="L120" s="111" t="s">
        <v>16</v>
      </c>
      <c r="M120" s="111" t="s">
        <v>25</v>
      </c>
      <c r="N120" s="905">
        <v>8</v>
      </c>
      <c r="O120" s="906">
        <f>ROUND(J120,2)*N120</f>
        <v>850.64</v>
      </c>
    </row>
    <row r="121" spans="1:17" ht="45" customHeight="1">
      <c r="A121" s="6179" t="s">
        <v>19</v>
      </c>
      <c r="B121" s="2684" t="s">
        <v>313</v>
      </c>
      <c r="C121" s="2684" t="s">
        <v>21</v>
      </c>
      <c r="D121" s="2684" t="s">
        <v>314</v>
      </c>
      <c r="E121" s="2685" t="s">
        <v>315</v>
      </c>
      <c r="F121" s="2686">
        <f>N121</f>
        <v>4</v>
      </c>
      <c r="G121" s="2684" t="s">
        <v>32</v>
      </c>
      <c r="H121" s="2687">
        <v>339.64</v>
      </c>
      <c r="I121" s="2688">
        <v>0.25</v>
      </c>
      <c r="J121" s="2689">
        <f>ROUND(H121,2)+(ROUND(H121,2)*I121)</f>
        <v>424.54999999999995</v>
      </c>
      <c r="K121" s="6053">
        <f t="shared" si="25"/>
        <v>1698.2</v>
      </c>
      <c r="L121" s="112" t="s">
        <v>16</v>
      </c>
      <c r="M121" s="112" t="s">
        <v>25</v>
      </c>
      <c r="N121" s="907">
        <v>4</v>
      </c>
      <c r="O121" s="908">
        <f>ROUND(J121,2)*N121</f>
        <v>1698.2</v>
      </c>
    </row>
    <row r="122" spans="1:17" ht="45" customHeight="1">
      <c r="A122" s="6180" t="s">
        <v>19</v>
      </c>
      <c r="B122" s="2690" t="s">
        <v>316</v>
      </c>
      <c r="C122" s="2690" t="s">
        <v>34</v>
      </c>
      <c r="D122" s="2690" t="s">
        <v>317</v>
      </c>
      <c r="E122" s="2691" t="s">
        <v>318</v>
      </c>
      <c r="F122" s="2692">
        <f>N122</f>
        <v>19.84</v>
      </c>
      <c r="G122" s="2690" t="s">
        <v>24</v>
      </c>
      <c r="H122" s="2693">
        <v>186.91</v>
      </c>
      <c r="I122" s="2694">
        <v>0.25</v>
      </c>
      <c r="J122" s="2695">
        <f>ROUND(H122,2)+(ROUND(H122,2)*I122)</f>
        <v>233.63749999999999</v>
      </c>
      <c r="K122" s="6053">
        <f t="shared" si="25"/>
        <v>4635.4175999999998</v>
      </c>
      <c r="L122" s="113" t="s">
        <v>16</v>
      </c>
      <c r="M122" s="113" t="s">
        <v>25</v>
      </c>
      <c r="N122" s="909">
        <v>19.84</v>
      </c>
      <c r="O122" s="910">
        <f>ROUND(J122,2)*N122</f>
        <v>4635.4175999999998</v>
      </c>
    </row>
    <row r="123" spans="1:17" ht="45" customHeight="1">
      <c r="A123" s="6181" t="s">
        <v>19</v>
      </c>
      <c r="B123" s="2696" t="s">
        <v>319</v>
      </c>
      <c r="C123" s="2696" t="s">
        <v>21</v>
      </c>
      <c r="D123" s="2696" t="s">
        <v>320</v>
      </c>
      <c r="E123" s="2697" t="s">
        <v>321</v>
      </c>
      <c r="F123" s="2698">
        <f>N123</f>
        <v>205.25</v>
      </c>
      <c r="G123" s="2696" t="s">
        <v>24</v>
      </c>
      <c r="H123" s="2699">
        <v>18.86</v>
      </c>
      <c r="I123" s="2700">
        <v>0.25</v>
      </c>
      <c r="J123" s="2701">
        <f>ROUND(H123,2)+(ROUND(H123,2)*I123)</f>
        <v>23.574999999999999</v>
      </c>
      <c r="K123" s="6053">
        <f t="shared" si="25"/>
        <v>4839.7950000000001</v>
      </c>
      <c r="L123" s="114" t="s">
        <v>16</v>
      </c>
      <c r="M123" s="114" t="s">
        <v>25</v>
      </c>
      <c r="N123" s="911">
        <v>205.25</v>
      </c>
      <c r="O123" s="912">
        <f>ROUND(J123,2)*N123</f>
        <v>4839.7950000000001</v>
      </c>
    </row>
    <row r="124" spans="1:17" ht="45" customHeight="1">
      <c r="A124" s="6182" t="s">
        <v>15</v>
      </c>
      <c r="B124" s="2702" t="s">
        <v>322</v>
      </c>
      <c r="C124" s="2702" t="s">
        <v>17</v>
      </c>
      <c r="D124" s="2702" t="s">
        <v>17</v>
      </c>
      <c r="E124" s="2703" t="s">
        <v>323</v>
      </c>
      <c r="F124" s="2702" t="s">
        <v>17</v>
      </c>
      <c r="G124" s="2702" t="s">
        <v>17</v>
      </c>
      <c r="H124" s="2702" t="s">
        <v>17</v>
      </c>
      <c r="I124" s="2702" t="s">
        <v>17</v>
      </c>
      <c r="J124" s="2702" t="s">
        <v>17</v>
      </c>
      <c r="K124" s="6183">
        <f>ROUND(K125,2)+ROUND(K126,2)+ROUND(K127,2)+ROUND(K128,2)+ROUND(K129,2)+ROUND(K130,2)+ROUND(K131,2)</f>
        <v>77915.149999999994</v>
      </c>
      <c r="L124" s="115" t="s">
        <v>17</v>
      </c>
      <c r="M124" s="115" t="s">
        <v>17</v>
      </c>
      <c r="N124" s="115" t="s">
        <v>17</v>
      </c>
      <c r="O124" s="115" t="s">
        <v>17</v>
      </c>
      <c r="P124" s="115" t="s">
        <v>17</v>
      </c>
      <c r="Q124" s="115" t="s">
        <v>17</v>
      </c>
    </row>
    <row r="125" spans="1:17" ht="45" customHeight="1">
      <c r="A125" s="6184" t="s">
        <v>19</v>
      </c>
      <c r="B125" s="2704" t="s">
        <v>324</v>
      </c>
      <c r="C125" s="2704" t="s">
        <v>34</v>
      </c>
      <c r="D125" s="2704" t="s">
        <v>325</v>
      </c>
      <c r="E125" s="2705" t="s">
        <v>326</v>
      </c>
      <c r="F125" s="2706">
        <f t="shared" ref="F125:F131" si="30">N125</f>
        <v>1</v>
      </c>
      <c r="G125" s="2704" t="s">
        <v>32</v>
      </c>
      <c r="H125" s="2707">
        <v>646.04999999999995</v>
      </c>
      <c r="I125" s="2708">
        <v>0.25</v>
      </c>
      <c r="J125" s="2709">
        <f t="shared" ref="J125:J131" si="31">ROUND(H125,2)+(ROUND(H125,2)*I125)</f>
        <v>807.5625</v>
      </c>
      <c r="K125" s="6053">
        <f t="shared" si="25"/>
        <v>807.56</v>
      </c>
      <c r="L125" s="116" t="s">
        <v>16</v>
      </c>
      <c r="M125" s="116" t="s">
        <v>25</v>
      </c>
      <c r="N125" s="913">
        <v>1</v>
      </c>
      <c r="O125" s="914">
        <f t="shared" ref="O125:O131" si="32">ROUND(J125,2)*N125</f>
        <v>807.56</v>
      </c>
    </row>
    <row r="126" spans="1:17" ht="45" customHeight="1">
      <c r="A126" s="6185" t="s">
        <v>19</v>
      </c>
      <c r="B126" s="2710" t="s">
        <v>327</v>
      </c>
      <c r="C126" s="2710" t="s">
        <v>34</v>
      </c>
      <c r="D126" s="2710" t="s">
        <v>328</v>
      </c>
      <c r="E126" s="2711" t="s">
        <v>329</v>
      </c>
      <c r="F126" s="2712">
        <f t="shared" si="30"/>
        <v>1.68</v>
      </c>
      <c r="G126" s="2710" t="s">
        <v>24</v>
      </c>
      <c r="H126" s="2713">
        <v>497.8</v>
      </c>
      <c r="I126" s="2714">
        <v>0.25</v>
      </c>
      <c r="J126" s="2715">
        <f t="shared" si="31"/>
        <v>622.25</v>
      </c>
      <c r="K126" s="6053">
        <f t="shared" si="25"/>
        <v>1045.3799999999999</v>
      </c>
      <c r="L126" s="117" t="s">
        <v>16</v>
      </c>
      <c r="M126" s="117" t="s">
        <v>25</v>
      </c>
      <c r="N126" s="915">
        <v>1.68</v>
      </c>
      <c r="O126" s="916">
        <f t="shared" si="32"/>
        <v>1045.3799999999999</v>
      </c>
    </row>
    <row r="127" spans="1:17" ht="45" customHeight="1">
      <c r="A127" s="6186" t="s">
        <v>19</v>
      </c>
      <c r="B127" s="2716" t="s">
        <v>330</v>
      </c>
      <c r="C127" s="2716" t="s">
        <v>34</v>
      </c>
      <c r="D127" s="2716" t="s">
        <v>331</v>
      </c>
      <c r="E127" s="2717" t="s">
        <v>332</v>
      </c>
      <c r="F127" s="2718">
        <f t="shared" si="30"/>
        <v>6.72</v>
      </c>
      <c r="G127" s="2716" t="s">
        <v>24</v>
      </c>
      <c r="H127" s="2719">
        <v>497.8</v>
      </c>
      <c r="I127" s="2720">
        <v>0.25</v>
      </c>
      <c r="J127" s="2721">
        <f t="shared" si="31"/>
        <v>622.25</v>
      </c>
      <c r="K127" s="6053">
        <f t="shared" si="25"/>
        <v>4181.5199999999995</v>
      </c>
      <c r="L127" s="118" t="s">
        <v>16</v>
      </c>
      <c r="M127" s="118" t="s">
        <v>25</v>
      </c>
      <c r="N127" s="917">
        <v>6.72</v>
      </c>
      <c r="O127" s="918">
        <f t="shared" si="32"/>
        <v>4181.5199999999995</v>
      </c>
    </row>
    <row r="128" spans="1:17" ht="45" customHeight="1">
      <c r="A128" s="6187" t="s">
        <v>19</v>
      </c>
      <c r="B128" s="2722" t="s">
        <v>333</v>
      </c>
      <c r="C128" s="2722" t="s">
        <v>34</v>
      </c>
      <c r="D128" s="2722" t="s">
        <v>334</v>
      </c>
      <c r="E128" s="2723" t="s">
        <v>335</v>
      </c>
      <c r="F128" s="2724">
        <f t="shared" si="30"/>
        <v>143.1</v>
      </c>
      <c r="G128" s="2722" t="s">
        <v>24</v>
      </c>
      <c r="H128" s="2725">
        <v>345.4</v>
      </c>
      <c r="I128" s="2726">
        <v>0.25</v>
      </c>
      <c r="J128" s="2727">
        <f t="shared" si="31"/>
        <v>431.75</v>
      </c>
      <c r="K128" s="6053">
        <f t="shared" si="25"/>
        <v>61783.424999999996</v>
      </c>
      <c r="L128" s="119" t="s">
        <v>16</v>
      </c>
      <c r="M128" s="119" t="s">
        <v>25</v>
      </c>
      <c r="N128" s="919">
        <v>143.1</v>
      </c>
      <c r="O128" s="920">
        <f t="shared" si="32"/>
        <v>61783.424999999996</v>
      </c>
    </row>
    <row r="129" spans="1:17" ht="45" customHeight="1">
      <c r="A129" s="6188" t="s">
        <v>19</v>
      </c>
      <c r="B129" s="2728" t="s">
        <v>336</v>
      </c>
      <c r="C129" s="2728" t="s">
        <v>34</v>
      </c>
      <c r="D129" s="2728" t="s">
        <v>337</v>
      </c>
      <c r="E129" s="2729" t="s">
        <v>338</v>
      </c>
      <c r="F129" s="2730">
        <f t="shared" si="30"/>
        <v>5.04</v>
      </c>
      <c r="G129" s="2728" t="s">
        <v>24</v>
      </c>
      <c r="H129" s="2731">
        <v>345.4</v>
      </c>
      <c r="I129" s="2732">
        <v>0.25</v>
      </c>
      <c r="J129" s="2733">
        <f t="shared" si="31"/>
        <v>431.75</v>
      </c>
      <c r="K129" s="6053">
        <f t="shared" si="25"/>
        <v>2176.02</v>
      </c>
      <c r="L129" s="120" t="s">
        <v>16</v>
      </c>
      <c r="M129" s="120" t="s">
        <v>25</v>
      </c>
      <c r="N129" s="921">
        <v>5.04</v>
      </c>
      <c r="O129" s="922">
        <f t="shared" si="32"/>
        <v>2176.02</v>
      </c>
    </row>
    <row r="130" spans="1:17" ht="45" customHeight="1">
      <c r="A130" s="6189" t="s">
        <v>19</v>
      </c>
      <c r="B130" s="2734" t="s">
        <v>339</v>
      </c>
      <c r="C130" s="2734" t="s">
        <v>34</v>
      </c>
      <c r="D130" s="2734" t="s">
        <v>340</v>
      </c>
      <c r="E130" s="2735" t="s">
        <v>341</v>
      </c>
      <c r="F130" s="2736">
        <f t="shared" si="30"/>
        <v>7.48</v>
      </c>
      <c r="G130" s="2734" t="s">
        <v>24</v>
      </c>
      <c r="H130" s="2737">
        <v>497.8</v>
      </c>
      <c r="I130" s="2738">
        <v>0.25</v>
      </c>
      <c r="J130" s="2739">
        <f t="shared" si="31"/>
        <v>622.25</v>
      </c>
      <c r="K130" s="6053">
        <f t="shared" si="25"/>
        <v>4654.43</v>
      </c>
      <c r="L130" s="121" t="s">
        <v>16</v>
      </c>
      <c r="M130" s="121" t="s">
        <v>25</v>
      </c>
      <c r="N130" s="923">
        <v>7.48</v>
      </c>
      <c r="O130" s="924">
        <f t="shared" si="32"/>
        <v>4654.43</v>
      </c>
    </row>
    <row r="131" spans="1:17" ht="45" customHeight="1">
      <c r="A131" s="6190" t="s">
        <v>19</v>
      </c>
      <c r="B131" s="2740" t="s">
        <v>342</v>
      </c>
      <c r="C131" s="2740" t="s">
        <v>34</v>
      </c>
      <c r="D131" s="2740" t="s">
        <v>343</v>
      </c>
      <c r="E131" s="2741" t="s">
        <v>344</v>
      </c>
      <c r="F131" s="2742">
        <f t="shared" si="30"/>
        <v>5.25</v>
      </c>
      <c r="G131" s="2740" t="s">
        <v>24</v>
      </c>
      <c r="H131" s="2743">
        <v>497.8</v>
      </c>
      <c r="I131" s="2744">
        <v>0.25</v>
      </c>
      <c r="J131" s="2745">
        <f t="shared" si="31"/>
        <v>622.25</v>
      </c>
      <c r="K131" s="6053">
        <f t="shared" si="25"/>
        <v>3266.8125</v>
      </c>
      <c r="L131" s="122" t="s">
        <v>16</v>
      </c>
      <c r="M131" s="122" t="s">
        <v>25</v>
      </c>
      <c r="N131" s="925">
        <v>5.25</v>
      </c>
      <c r="O131" s="926">
        <f t="shared" si="32"/>
        <v>3266.8125</v>
      </c>
    </row>
    <row r="132" spans="1:17" ht="45" customHeight="1">
      <c r="A132" s="6191" t="s">
        <v>15</v>
      </c>
      <c r="B132" s="2746" t="s">
        <v>345</v>
      </c>
      <c r="C132" s="2746" t="s">
        <v>17</v>
      </c>
      <c r="D132" s="2746" t="s">
        <v>17</v>
      </c>
      <c r="E132" s="2747" t="s">
        <v>346</v>
      </c>
      <c r="F132" s="2746" t="s">
        <v>17</v>
      </c>
      <c r="G132" s="2746" t="s">
        <v>17</v>
      </c>
      <c r="H132" s="2746" t="s">
        <v>17</v>
      </c>
      <c r="I132" s="2746" t="s">
        <v>17</v>
      </c>
      <c r="J132" s="2746" t="s">
        <v>17</v>
      </c>
      <c r="K132" s="6192">
        <f>ROUND(K133,2)+ROUND(K134,2)+ROUND(K135,2)+ROUND(K136,2)+ROUND(K137,2)+ROUND(K138,2)+ROUND(K139,2)+ROUND(K140,2)+ROUND(K141,2)+ROUND(K142,2)+ROUND(K143,2)+ROUND(K144,2)+ROUND(K145,2)+ROUND(K146,2)+ROUND(K147,2)+ROUND(K148,2)+ROUND(K149,2)+ROUND(K150,2)+ROUND(K151,2)</f>
        <v>96747.72</v>
      </c>
      <c r="L132" s="123" t="s">
        <v>17</v>
      </c>
      <c r="M132" s="123" t="s">
        <v>17</v>
      </c>
      <c r="N132" s="123" t="s">
        <v>17</v>
      </c>
      <c r="O132" s="123" t="s">
        <v>17</v>
      </c>
      <c r="P132" s="123" t="s">
        <v>17</v>
      </c>
      <c r="Q132" s="123" t="s">
        <v>17</v>
      </c>
    </row>
    <row r="133" spans="1:17" ht="45" customHeight="1">
      <c r="A133" s="6193" t="s">
        <v>19</v>
      </c>
      <c r="B133" s="2748" t="s">
        <v>347</v>
      </c>
      <c r="C133" s="2748" t="s">
        <v>34</v>
      </c>
      <c r="D133" s="2748" t="s">
        <v>348</v>
      </c>
      <c r="E133" s="2749" t="s">
        <v>349</v>
      </c>
      <c r="F133" s="2750">
        <f t="shared" ref="F133:F151" si="33">N133</f>
        <v>0.88</v>
      </c>
      <c r="G133" s="2748" t="s">
        <v>24</v>
      </c>
      <c r="H133" s="2751">
        <v>526.5</v>
      </c>
      <c r="I133" s="2752">
        <v>0.25</v>
      </c>
      <c r="J133" s="2753">
        <f t="shared" ref="J133:J151" si="34">ROUND(H133,2)+(ROUND(H133,2)*I133)</f>
        <v>658.125</v>
      </c>
      <c r="K133" s="6053">
        <f t="shared" si="25"/>
        <v>579.15440000000001</v>
      </c>
      <c r="L133" s="124" t="s">
        <v>16</v>
      </c>
      <c r="M133" s="124" t="s">
        <v>25</v>
      </c>
      <c r="N133" s="927">
        <v>0.88</v>
      </c>
      <c r="O133" s="928">
        <f t="shared" ref="O133:O151" si="35">ROUND(J133,2)*N133</f>
        <v>579.15440000000001</v>
      </c>
    </row>
    <row r="134" spans="1:17" ht="45" customHeight="1">
      <c r="A134" s="6194" t="s">
        <v>19</v>
      </c>
      <c r="B134" s="2754" t="s">
        <v>350</v>
      </c>
      <c r="C134" s="2754" t="s">
        <v>34</v>
      </c>
      <c r="D134" s="2754" t="s">
        <v>351</v>
      </c>
      <c r="E134" s="2755" t="s">
        <v>352</v>
      </c>
      <c r="F134" s="2756">
        <f t="shared" si="33"/>
        <v>1.6</v>
      </c>
      <c r="G134" s="2754" t="s">
        <v>24</v>
      </c>
      <c r="H134" s="2757">
        <v>526.5</v>
      </c>
      <c r="I134" s="2758">
        <v>0.25</v>
      </c>
      <c r="J134" s="2759">
        <f t="shared" si="34"/>
        <v>658.125</v>
      </c>
      <c r="K134" s="6053">
        <f t="shared" si="25"/>
        <v>1053.008</v>
      </c>
      <c r="L134" s="125" t="s">
        <v>16</v>
      </c>
      <c r="M134" s="125" t="s">
        <v>25</v>
      </c>
      <c r="N134" s="929">
        <v>1.6</v>
      </c>
      <c r="O134" s="930">
        <f t="shared" si="35"/>
        <v>1053.008</v>
      </c>
    </row>
    <row r="135" spans="1:17" ht="45" customHeight="1">
      <c r="A135" s="6195" t="s">
        <v>19</v>
      </c>
      <c r="B135" s="2760" t="s">
        <v>353</v>
      </c>
      <c r="C135" s="2760" t="s">
        <v>34</v>
      </c>
      <c r="D135" s="2760" t="s">
        <v>354</v>
      </c>
      <c r="E135" s="2761" t="s">
        <v>355</v>
      </c>
      <c r="F135" s="2762">
        <f t="shared" si="33"/>
        <v>3.22</v>
      </c>
      <c r="G135" s="2760" t="s">
        <v>24</v>
      </c>
      <c r="H135" s="2763">
        <v>538.41999999999996</v>
      </c>
      <c r="I135" s="2764">
        <v>0.25</v>
      </c>
      <c r="J135" s="2765">
        <f t="shared" si="34"/>
        <v>673.02499999999998</v>
      </c>
      <c r="K135" s="6053">
        <f t="shared" si="25"/>
        <v>2167.1566000000003</v>
      </c>
      <c r="L135" s="126" t="s">
        <v>16</v>
      </c>
      <c r="M135" s="126" t="s">
        <v>25</v>
      </c>
      <c r="N135" s="931">
        <v>3.22</v>
      </c>
      <c r="O135" s="932">
        <f t="shared" si="35"/>
        <v>2167.1566000000003</v>
      </c>
    </row>
    <row r="136" spans="1:17" ht="45" customHeight="1">
      <c r="A136" s="6196" t="s">
        <v>19</v>
      </c>
      <c r="B136" s="2766" t="s">
        <v>356</v>
      </c>
      <c r="C136" s="2766" t="s">
        <v>34</v>
      </c>
      <c r="D136" s="2766" t="s">
        <v>357</v>
      </c>
      <c r="E136" s="2767" t="s">
        <v>358</v>
      </c>
      <c r="F136" s="2768">
        <f t="shared" si="33"/>
        <v>2.0299999999999998</v>
      </c>
      <c r="G136" s="2766" t="s">
        <v>24</v>
      </c>
      <c r="H136" s="2769">
        <v>526.5</v>
      </c>
      <c r="I136" s="2770">
        <v>0.25</v>
      </c>
      <c r="J136" s="2771">
        <f t="shared" si="34"/>
        <v>658.125</v>
      </c>
      <c r="K136" s="6053">
        <f t="shared" si="25"/>
        <v>1336.0038999999999</v>
      </c>
      <c r="L136" s="127" t="s">
        <v>16</v>
      </c>
      <c r="M136" s="127" t="s">
        <v>25</v>
      </c>
      <c r="N136" s="933">
        <v>2.0299999999999998</v>
      </c>
      <c r="O136" s="934">
        <f t="shared" si="35"/>
        <v>1336.0038999999999</v>
      </c>
    </row>
    <row r="137" spans="1:17" ht="45" customHeight="1">
      <c r="A137" s="6197" t="s">
        <v>19</v>
      </c>
      <c r="B137" s="2772" t="s">
        <v>359</v>
      </c>
      <c r="C137" s="2772" t="s">
        <v>34</v>
      </c>
      <c r="D137" s="2772" t="s">
        <v>360</v>
      </c>
      <c r="E137" s="2773" t="s">
        <v>361</v>
      </c>
      <c r="F137" s="2774">
        <f t="shared" si="33"/>
        <v>2.56</v>
      </c>
      <c r="G137" s="2772" t="s">
        <v>24</v>
      </c>
      <c r="H137" s="2775">
        <v>538.41999999999996</v>
      </c>
      <c r="I137" s="2776">
        <v>0.25</v>
      </c>
      <c r="J137" s="2777">
        <f t="shared" si="34"/>
        <v>673.02499999999998</v>
      </c>
      <c r="K137" s="6053">
        <f t="shared" si="25"/>
        <v>1722.9567999999999</v>
      </c>
      <c r="L137" s="128" t="s">
        <v>16</v>
      </c>
      <c r="M137" s="128" t="s">
        <v>25</v>
      </c>
      <c r="N137" s="935">
        <v>2.56</v>
      </c>
      <c r="O137" s="936">
        <f t="shared" si="35"/>
        <v>1722.9567999999999</v>
      </c>
    </row>
    <row r="138" spans="1:17" ht="45" customHeight="1">
      <c r="A138" s="6198" t="s">
        <v>19</v>
      </c>
      <c r="B138" s="2778" t="s">
        <v>362</v>
      </c>
      <c r="C138" s="2778" t="s">
        <v>34</v>
      </c>
      <c r="D138" s="2778" t="s">
        <v>363</v>
      </c>
      <c r="E138" s="2779" t="s">
        <v>364</v>
      </c>
      <c r="F138" s="2780">
        <f t="shared" si="33"/>
        <v>2.1</v>
      </c>
      <c r="G138" s="2778" t="s">
        <v>24</v>
      </c>
      <c r="H138" s="2781">
        <v>526.5</v>
      </c>
      <c r="I138" s="2782">
        <v>0.25</v>
      </c>
      <c r="J138" s="2783">
        <f t="shared" si="34"/>
        <v>658.125</v>
      </c>
      <c r="K138" s="6053">
        <f t="shared" si="25"/>
        <v>1382.0730000000001</v>
      </c>
      <c r="L138" s="129" t="s">
        <v>16</v>
      </c>
      <c r="M138" s="129" t="s">
        <v>25</v>
      </c>
      <c r="N138" s="937">
        <v>2.1</v>
      </c>
      <c r="O138" s="938">
        <f t="shared" si="35"/>
        <v>1382.0730000000001</v>
      </c>
    </row>
    <row r="139" spans="1:17" ht="45" customHeight="1">
      <c r="A139" s="6199" t="s">
        <v>19</v>
      </c>
      <c r="B139" s="2784" t="s">
        <v>365</v>
      </c>
      <c r="C139" s="2784" t="s">
        <v>34</v>
      </c>
      <c r="D139" s="2784" t="s">
        <v>366</v>
      </c>
      <c r="E139" s="2785" t="s">
        <v>367</v>
      </c>
      <c r="F139" s="2786">
        <f t="shared" si="33"/>
        <v>11.03</v>
      </c>
      <c r="G139" s="2784" t="s">
        <v>24</v>
      </c>
      <c r="H139" s="2787">
        <v>526.5</v>
      </c>
      <c r="I139" s="2788">
        <v>0.25</v>
      </c>
      <c r="J139" s="2789">
        <f t="shared" si="34"/>
        <v>658.125</v>
      </c>
      <c r="K139" s="6053">
        <f t="shared" si="25"/>
        <v>7259.1738999999998</v>
      </c>
      <c r="L139" s="130" t="s">
        <v>16</v>
      </c>
      <c r="M139" s="130" t="s">
        <v>25</v>
      </c>
      <c r="N139" s="939">
        <v>11.03</v>
      </c>
      <c r="O139" s="940">
        <f t="shared" si="35"/>
        <v>7259.1738999999998</v>
      </c>
    </row>
    <row r="140" spans="1:17" ht="45" customHeight="1">
      <c r="A140" s="6200" t="s">
        <v>19</v>
      </c>
      <c r="B140" s="2790" t="s">
        <v>368</v>
      </c>
      <c r="C140" s="2790" t="s">
        <v>34</v>
      </c>
      <c r="D140" s="2790" t="s">
        <v>369</v>
      </c>
      <c r="E140" s="2791" t="s">
        <v>370</v>
      </c>
      <c r="F140" s="2792">
        <f t="shared" si="33"/>
        <v>6.3</v>
      </c>
      <c r="G140" s="2790" t="s">
        <v>24</v>
      </c>
      <c r="H140" s="2793">
        <v>526.5</v>
      </c>
      <c r="I140" s="2794">
        <v>0.25</v>
      </c>
      <c r="J140" s="2795">
        <f t="shared" si="34"/>
        <v>658.125</v>
      </c>
      <c r="K140" s="6053">
        <f t="shared" si="25"/>
        <v>4146.2190000000001</v>
      </c>
      <c r="L140" s="131" t="s">
        <v>16</v>
      </c>
      <c r="M140" s="131" t="s">
        <v>25</v>
      </c>
      <c r="N140" s="941">
        <v>6.3</v>
      </c>
      <c r="O140" s="942">
        <f t="shared" si="35"/>
        <v>4146.2190000000001</v>
      </c>
    </row>
    <row r="141" spans="1:17" ht="45" customHeight="1">
      <c r="A141" s="6201" t="s">
        <v>19</v>
      </c>
      <c r="B141" s="2796" t="s">
        <v>371</v>
      </c>
      <c r="C141" s="2796" t="s">
        <v>34</v>
      </c>
      <c r="D141" s="2796" t="s">
        <v>372</v>
      </c>
      <c r="E141" s="2797" t="s">
        <v>373</v>
      </c>
      <c r="F141" s="2798">
        <f t="shared" si="33"/>
        <v>18.899999999999999</v>
      </c>
      <c r="G141" s="2796" t="s">
        <v>24</v>
      </c>
      <c r="H141" s="2799">
        <v>526.5</v>
      </c>
      <c r="I141" s="2800">
        <v>0.25</v>
      </c>
      <c r="J141" s="2801">
        <f t="shared" si="34"/>
        <v>658.125</v>
      </c>
      <c r="K141" s="6053">
        <f t="shared" si="25"/>
        <v>12438.656999999999</v>
      </c>
      <c r="L141" s="132" t="s">
        <v>16</v>
      </c>
      <c r="M141" s="132" t="s">
        <v>25</v>
      </c>
      <c r="N141" s="943">
        <v>18.899999999999999</v>
      </c>
      <c r="O141" s="944">
        <f t="shared" si="35"/>
        <v>12438.656999999999</v>
      </c>
    </row>
    <row r="142" spans="1:17" ht="45" customHeight="1">
      <c r="A142" s="6202" t="s">
        <v>19</v>
      </c>
      <c r="B142" s="2802" t="s">
        <v>374</v>
      </c>
      <c r="C142" s="2802" t="s">
        <v>34</v>
      </c>
      <c r="D142" s="2802" t="s">
        <v>375</v>
      </c>
      <c r="E142" s="2803" t="s">
        <v>376</v>
      </c>
      <c r="F142" s="2804">
        <f t="shared" si="33"/>
        <v>2.1</v>
      </c>
      <c r="G142" s="2802" t="s">
        <v>24</v>
      </c>
      <c r="H142" s="2805">
        <v>526.5</v>
      </c>
      <c r="I142" s="2806">
        <v>0.25</v>
      </c>
      <c r="J142" s="2807">
        <f t="shared" si="34"/>
        <v>658.125</v>
      </c>
      <c r="K142" s="6053">
        <f t="shared" ref="K142:K205" si="36">ROUND(J142,2)*F142</f>
        <v>1382.0730000000001</v>
      </c>
      <c r="L142" s="133" t="s">
        <v>16</v>
      </c>
      <c r="M142" s="133" t="s">
        <v>25</v>
      </c>
      <c r="N142" s="945">
        <v>2.1</v>
      </c>
      <c r="O142" s="946">
        <f t="shared" si="35"/>
        <v>1382.0730000000001</v>
      </c>
    </row>
    <row r="143" spans="1:17" ht="45" customHeight="1">
      <c r="A143" s="6203" t="s">
        <v>19</v>
      </c>
      <c r="B143" s="2808" t="s">
        <v>377</v>
      </c>
      <c r="C143" s="2808" t="s">
        <v>34</v>
      </c>
      <c r="D143" s="2808" t="s">
        <v>378</v>
      </c>
      <c r="E143" s="2809" t="s">
        <v>379</v>
      </c>
      <c r="F143" s="2810">
        <f t="shared" si="33"/>
        <v>6.3</v>
      </c>
      <c r="G143" s="2808" t="s">
        <v>24</v>
      </c>
      <c r="H143" s="2811">
        <v>526.5</v>
      </c>
      <c r="I143" s="2812">
        <v>0.25</v>
      </c>
      <c r="J143" s="2813">
        <f t="shared" si="34"/>
        <v>658.125</v>
      </c>
      <c r="K143" s="6053">
        <f t="shared" si="36"/>
        <v>4146.2190000000001</v>
      </c>
      <c r="L143" s="134" t="s">
        <v>16</v>
      </c>
      <c r="M143" s="134" t="s">
        <v>25</v>
      </c>
      <c r="N143" s="947">
        <v>6.3</v>
      </c>
      <c r="O143" s="948">
        <f t="shared" si="35"/>
        <v>4146.2190000000001</v>
      </c>
    </row>
    <row r="144" spans="1:17" ht="45" customHeight="1">
      <c r="A144" s="6204" t="s">
        <v>19</v>
      </c>
      <c r="B144" s="2814" t="s">
        <v>380</v>
      </c>
      <c r="C144" s="2814" t="s">
        <v>34</v>
      </c>
      <c r="D144" s="2814" t="s">
        <v>381</v>
      </c>
      <c r="E144" s="2815" t="s">
        <v>382</v>
      </c>
      <c r="F144" s="2816">
        <f t="shared" si="33"/>
        <v>8.4</v>
      </c>
      <c r="G144" s="2814" t="s">
        <v>24</v>
      </c>
      <c r="H144" s="2817">
        <v>526.5</v>
      </c>
      <c r="I144" s="2818">
        <v>0.25</v>
      </c>
      <c r="J144" s="2819">
        <f t="shared" si="34"/>
        <v>658.125</v>
      </c>
      <c r="K144" s="6053">
        <f t="shared" si="36"/>
        <v>5528.2920000000004</v>
      </c>
      <c r="L144" s="135" t="s">
        <v>16</v>
      </c>
      <c r="M144" s="135" t="s">
        <v>25</v>
      </c>
      <c r="N144" s="949">
        <v>8.4</v>
      </c>
      <c r="O144" s="950">
        <f t="shared" si="35"/>
        <v>5528.2920000000004</v>
      </c>
    </row>
    <row r="145" spans="1:17" ht="45" customHeight="1">
      <c r="A145" s="6205" t="s">
        <v>19</v>
      </c>
      <c r="B145" s="2820" t="s">
        <v>383</v>
      </c>
      <c r="C145" s="2820" t="s">
        <v>34</v>
      </c>
      <c r="D145" s="2820" t="s">
        <v>384</v>
      </c>
      <c r="E145" s="2821" t="s">
        <v>385</v>
      </c>
      <c r="F145" s="2822">
        <f t="shared" si="33"/>
        <v>12.6</v>
      </c>
      <c r="G145" s="2820" t="s">
        <v>24</v>
      </c>
      <c r="H145" s="2823">
        <v>526.5</v>
      </c>
      <c r="I145" s="2824">
        <v>0.25</v>
      </c>
      <c r="J145" s="2825">
        <f t="shared" si="34"/>
        <v>658.125</v>
      </c>
      <c r="K145" s="6053">
        <f t="shared" si="36"/>
        <v>8292.4380000000001</v>
      </c>
      <c r="L145" s="136" t="s">
        <v>16</v>
      </c>
      <c r="M145" s="136" t="s">
        <v>25</v>
      </c>
      <c r="N145" s="951">
        <v>12.6</v>
      </c>
      <c r="O145" s="952">
        <f t="shared" si="35"/>
        <v>8292.4380000000001</v>
      </c>
    </row>
    <row r="146" spans="1:17" ht="45" customHeight="1">
      <c r="A146" s="6206" t="s">
        <v>19</v>
      </c>
      <c r="B146" s="2826" t="s">
        <v>386</v>
      </c>
      <c r="C146" s="2826" t="s">
        <v>34</v>
      </c>
      <c r="D146" s="2826" t="s">
        <v>387</v>
      </c>
      <c r="E146" s="2827" t="s">
        <v>388</v>
      </c>
      <c r="F146" s="2828">
        <f t="shared" si="33"/>
        <v>33.6</v>
      </c>
      <c r="G146" s="2826" t="s">
        <v>24</v>
      </c>
      <c r="H146" s="2829">
        <v>526.5</v>
      </c>
      <c r="I146" s="2830">
        <v>0.25</v>
      </c>
      <c r="J146" s="2831">
        <f t="shared" si="34"/>
        <v>658.125</v>
      </c>
      <c r="K146" s="6053">
        <f t="shared" si="36"/>
        <v>22113.168000000001</v>
      </c>
      <c r="L146" s="137" t="s">
        <v>16</v>
      </c>
      <c r="M146" s="137" t="s">
        <v>25</v>
      </c>
      <c r="N146" s="953">
        <v>33.6</v>
      </c>
      <c r="O146" s="954">
        <f t="shared" si="35"/>
        <v>22113.168000000001</v>
      </c>
    </row>
    <row r="147" spans="1:17" ht="45" customHeight="1">
      <c r="A147" s="6207" t="s">
        <v>19</v>
      </c>
      <c r="B147" s="2832" t="s">
        <v>389</v>
      </c>
      <c r="C147" s="2832" t="s">
        <v>34</v>
      </c>
      <c r="D147" s="2832" t="s">
        <v>390</v>
      </c>
      <c r="E147" s="2833" t="s">
        <v>391</v>
      </c>
      <c r="F147" s="2834">
        <f t="shared" si="33"/>
        <v>16.8</v>
      </c>
      <c r="G147" s="2832" t="s">
        <v>24</v>
      </c>
      <c r="H147" s="2835">
        <v>526.5</v>
      </c>
      <c r="I147" s="2836">
        <v>0.25</v>
      </c>
      <c r="J147" s="2837">
        <f t="shared" si="34"/>
        <v>658.125</v>
      </c>
      <c r="K147" s="6053">
        <f t="shared" si="36"/>
        <v>11056.584000000001</v>
      </c>
      <c r="L147" s="138" t="s">
        <v>16</v>
      </c>
      <c r="M147" s="138" t="s">
        <v>25</v>
      </c>
      <c r="N147" s="955">
        <v>16.8</v>
      </c>
      <c r="O147" s="956">
        <f t="shared" si="35"/>
        <v>11056.584000000001</v>
      </c>
    </row>
    <row r="148" spans="1:17" ht="45" customHeight="1">
      <c r="A148" s="6208" t="s">
        <v>19</v>
      </c>
      <c r="B148" s="2838" t="s">
        <v>392</v>
      </c>
      <c r="C148" s="2838" t="s">
        <v>34</v>
      </c>
      <c r="D148" s="2838" t="s">
        <v>393</v>
      </c>
      <c r="E148" s="2839" t="s">
        <v>394</v>
      </c>
      <c r="F148" s="2840">
        <f t="shared" si="33"/>
        <v>5.44</v>
      </c>
      <c r="G148" s="2838" t="s">
        <v>24</v>
      </c>
      <c r="H148" s="2841">
        <v>538.41999999999996</v>
      </c>
      <c r="I148" s="2842">
        <v>0.25</v>
      </c>
      <c r="J148" s="2843">
        <f t="shared" si="34"/>
        <v>673.02499999999998</v>
      </c>
      <c r="K148" s="6053">
        <f t="shared" si="36"/>
        <v>3661.2832000000003</v>
      </c>
      <c r="L148" s="139" t="s">
        <v>16</v>
      </c>
      <c r="M148" s="139" t="s">
        <v>25</v>
      </c>
      <c r="N148" s="957">
        <v>5.44</v>
      </c>
      <c r="O148" s="958">
        <f t="shared" si="35"/>
        <v>3661.2832000000003</v>
      </c>
    </row>
    <row r="149" spans="1:17" ht="45" customHeight="1">
      <c r="A149" s="6209" t="s">
        <v>19</v>
      </c>
      <c r="B149" s="2844" t="s">
        <v>395</v>
      </c>
      <c r="C149" s="2844" t="s">
        <v>34</v>
      </c>
      <c r="D149" s="2844" t="s">
        <v>396</v>
      </c>
      <c r="E149" s="2845" t="s">
        <v>397</v>
      </c>
      <c r="F149" s="2846">
        <f t="shared" si="33"/>
        <v>0.25</v>
      </c>
      <c r="G149" s="2844" t="s">
        <v>24</v>
      </c>
      <c r="H149" s="2847">
        <v>287.64999999999998</v>
      </c>
      <c r="I149" s="2848">
        <v>0.25</v>
      </c>
      <c r="J149" s="2849">
        <f t="shared" si="34"/>
        <v>359.5625</v>
      </c>
      <c r="K149" s="6053">
        <f t="shared" si="36"/>
        <v>89.89</v>
      </c>
      <c r="L149" s="140" t="s">
        <v>16</v>
      </c>
      <c r="M149" s="140" t="s">
        <v>25</v>
      </c>
      <c r="N149" s="959">
        <v>0.25</v>
      </c>
      <c r="O149" s="960">
        <f t="shared" si="35"/>
        <v>89.89</v>
      </c>
    </row>
    <row r="150" spans="1:17" ht="45" customHeight="1">
      <c r="A150" s="6210" t="s">
        <v>19</v>
      </c>
      <c r="B150" s="2850" t="s">
        <v>398</v>
      </c>
      <c r="C150" s="2850" t="s">
        <v>34</v>
      </c>
      <c r="D150" s="2850" t="s">
        <v>399</v>
      </c>
      <c r="E150" s="2851" t="s">
        <v>400</v>
      </c>
      <c r="F150" s="2852">
        <f t="shared" si="33"/>
        <v>0.5</v>
      </c>
      <c r="G150" s="2850" t="s">
        <v>24</v>
      </c>
      <c r="H150" s="2853">
        <v>287.64999999999998</v>
      </c>
      <c r="I150" s="2854">
        <v>0.25</v>
      </c>
      <c r="J150" s="2855">
        <f t="shared" si="34"/>
        <v>359.5625</v>
      </c>
      <c r="K150" s="6053">
        <f t="shared" si="36"/>
        <v>179.78</v>
      </c>
      <c r="L150" s="141" t="s">
        <v>16</v>
      </c>
      <c r="M150" s="141" t="s">
        <v>25</v>
      </c>
      <c r="N150" s="961">
        <v>0.5</v>
      </c>
      <c r="O150" s="962">
        <f t="shared" si="35"/>
        <v>179.78</v>
      </c>
    </row>
    <row r="151" spans="1:17" ht="45" customHeight="1">
      <c r="A151" s="6211" t="s">
        <v>19</v>
      </c>
      <c r="B151" s="2856" t="s">
        <v>401</v>
      </c>
      <c r="C151" s="2856" t="s">
        <v>34</v>
      </c>
      <c r="D151" s="2856" t="s">
        <v>402</v>
      </c>
      <c r="E151" s="2857" t="s">
        <v>403</v>
      </c>
      <c r="F151" s="2858">
        <f t="shared" si="33"/>
        <v>28.24</v>
      </c>
      <c r="G151" s="2856" t="s">
        <v>24</v>
      </c>
      <c r="H151" s="2859">
        <v>232.68</v>
      </c>
      <c r="I151" s="2860">
        <v>0.25</v>
      </c>
      <c r="J151" s="2861">
        <f t="shared" si="34"/>
        <v>290.85000000000002</v>
      </c>
      <c r="K151" s="6053">
        <f t="shared" si="36"/>
        <v>8213.6039999999994</v>
      </c>
      <c r="L151" s="142" t="s">
        <v>16</v>
      </c>
      <c r="M151" s="142" t="s">
        <v>25</v>
      </c>
      <c r="N151" s="963">
        <v>28.24</v>
      </c>
      <c r="O151" s="964">
        <f t="shared" si="35"/>
        <v>8213.6039999999994</v>
      </c>
    </row>
    <row r="152" spans="1:17" ht="45" customHeight="1">
      <c r="A152" s="6212" t="s">
        <v>15</v>
      </c>
      <c r="B152" s="2862" t="s">
        <v>404</v>
      </c>
      <c r="C152" s="2862" t="s">
        <v>17</v>
      </c>
      <c r="D152" s="2862" t="s">
        <v>17</v>
      </c>
      <c r="E152" s="2863" t="s">
        <v>405</v>
      </c>
      <c r="F152" s="2862" t="s">
        <v>17</v>
      </c>
      <c r="G152" s="2862" t="s">
        <v>17</v>
      </c>
      <c r="H152" s="2862" t="s">
        <v>17</v>
      </c>
      <c r="I152" s="2862" t="s">
        <v>17</v>
      </c>
      <c r="J152" s="2862" t="s">
        <v>17</v>
      </c>
      <c r="K152" s="6213">
        <f>ROUND(K153,2)+ROUND(K154,2)</f>
        <v>29401.84</v>
      </c>
      <c r="L152" s="143" t="s">
        <v>17</v>
      </c>
      <c r="M152" s="143" t="s">
        <v>17</v>
      </c>
      <c r="N152" s="143" t="s">
        <v>17</v>
      </c>
      <c r="O152" s="143" t="s">
        <v>17</v>
      </c>
      <c r="P152" s="143" t="s">
        <v>17</v>
      </c>
      <c r="Q152" s="143" t="s">
        <v>17</v>
      </c>
    </row>
    <row r="153" spans="1:17" ht="45" customHeight="1">
      <c r="A153" s="6214" t="s">
        <v>19</v>
      </c>
      <c r="B153" s="2864" t="s">
        <v>406</v>
      </c>
      <c r="C153" s="2864" t="s">
        <v>34</v>
      </c>
      <c r="D153" s="2864" t="s">
        <v>407</v>
      </c>
      <c r="E153" s="2865" t="s">
        <v>408</v>
      </c>
      <c r="F153" s="2866">
        <f>N153</f>
        <v>8.51</v>
      </c>
      <c r="G153" s="2864" t="s">
        <v>24</v>
      </c>
      <c r="H153" s="2867">
        <v>1464.6</v>
      </c>
      <c r="I153" s="2868">
        <v>0.25</v>
      </c>
      <c r="J153" s="2869">
        <f>ROUND(H153,2)+(ROUND(H153,2)*I153)</f>
        <v>1830.75</v>
      </c>
      <c r="K153" s="6053">
        <f t="shared" si="36"/>
        <v>15579.682499999999</v>
      </c>
      <c r="L153" s="144" t="s">
        <v>16</v>
      </c>
      <c r="M153" s="144" t="s">
        <v>25</v>
      </c>
      <c r="N153" s="965">
        <v>8.51</v>
      </c>
      <c r="O153" s="966">
        <f>ROUND(J153,2)*N153</f>
        <v>15579.682499999999</v>
      </c>
    </row>
    <row r="154" spans="1:17" ht="45" customHeight="1">
      <c r="A154" s="6215" t="s">
        <v>19</v>
      </c>
      <c r="B154" s="2870" t="s">
        <v>409</v>
      </c>
      <c r="C154" s="2870" t="s">
        <v>34</v>
      </c>
      <c r="D154" s="2870" t="s">
        <v>410</v>
      </c>
      <c r="E154" s="2871" t="s">
        <v>411</v>
      </c>
      <c r="F154" s="2872">
        <f>N154</f>
        <v>7.55</v>
      </c>
      <c r="G154" s="2870" t="s">
        <v>24</v>
      </c>
      <c r="H154" s="2873">
        <v>1464.6</v>
      </c>
      <c r="I154" s="2874">
        <v>0.25</v>
      </c>
      <c r="J154" s="2875">
        <f>ROUND(H154,2)+(ROUND(H154,2)*I154)</f>
        <v>1830.75</v>
      </c>
      <c r="K154" s="6053">
        <f t="shared" si="36"/>
        <v>13822.1625</v>
      </c>
      <c r="L154" s="145" t="s">
        <v>16</v>
      </c>
      <c r="M154" s="145" t="s">
        <v>25</v>
      </c>
      <c r="N154" s="967">
        <v>7.55</v>
      </c>
      <c r="O154" s="968">
        <f>ROUND(J154,2)*N154</f>
        <v>13822.1625</v>
      </c>
    </row>
    <row r="155" spans="1:17" ht="45" customHeight="1">
      <c r="A155" s="6216" t="s">
        <v>15</v>
      </c>
      <c r="B155" s="2876" t="s">
        <v>412</v>
      </c>
      <c r="C155" s="2876" t="s">
        <v>17</v>
      </c>
      <c r="D155" s="2876" t="s">
        <v>17</v>
      </c>
      <c r="E155" s="2877" t="s">
        <v>413</v>
      </c>
      <c r="F155" s="2876" t="s">
        <v>17</v>
      </c>
      <c r="G155" s="2876" t="s">
        <v>17</v>
      </c>
      <c r="H155" s="2876" t="s">
        <v>17</v>
      </c>
      <c r="I155" s="2876" t="s">
        <v>17</v>
      </c>
      <c r="J155" s="2876" t="s">
        <v>17</v>
      </c>
      <c r="K155" s="6217">
        <f>ROUND(K156,2)+ROUND(K157,2)+ROUND(K158,2)+ROUND(K159,2)+ROUND(K160,2)+ROUND(K161,2)+ROUND(K162,2)+ROUND(K163,2)+ROUND(K164,2)+ROUND(K165,2)+ROUND(K166,2)</f>
        <v>246003.96000000002</v>
      </c>
      <c r="L155" s="146" t="s">
        <v>17</v>
      </c>
      <c r="M155" s="146" t="s">
        <v>17</v>
      </c>
      <c r="N155" s="146" t="s">
        <v>17</v>
      </c>
      <c r="O155" s="146" t="s">
        <v>17</v>
      </c>
      <c r="P155" s="146" t="s">
        <v>17</v>
      </c>
      <c r="Q155" s="146" t="s">
        <v>17</v>
      </c>
    </row>
    <row r="156" spans="1:17" ht="45" customHeight="1">
      <c r="A156" s="6218" t="s">
        <v>19</v>
      </c>
      <c r="B156" s="2878" t="s">
        <v>414</v>
      </c>
      <c r="C156" s="2878" t="s">
        <v>34</v>
      </c>
      <c r="D156" s="2878" t="s">
        <v>415</v>
      </c>
      <c r="E156" s="2879" t="s">
        <v>416</v>
      </c>
      <c r="F156" s="2880">
        <f t="shared" ref="F156:F166" si="37">N156</f>
        <v>3.08</v>
      </c>
      <c r="G156" s="2878" t="s">
        <v>24</v>
      </c>
      <c r="H156" s="2881">
        <v>846.18</v>
      </c>
      <c r="I156" s="2882">
        <v>0.25</v>
      </c>
      <c r="J156" s="2883">
        <f t="shared" ref="J156:J166" si="38">ROUND(H156,2)+(ROUND(H156,2)*I156)</f>
        <v>1057.7249999999999</v>
      </c>
      <c r="K156" s="6053">
        <f t="shared" si="36"/>
        <v>3257.8084000000003</v>
      </c>
      <c r="L156" s="147" t="s">
        <v>16</v>
      </c>
      <c r="M156" s="147" t="s">
        <v>25</v>
      </c>
      <c r="N156" s="969">
        <v>3.08</v>
      </c>
      <c r="O156" s="970">
        <f t="shared" ref="O156:O166" si="39">ROUND(J156,2)*N156</f>
        <v>3257.8084000000003</v>
      </c>
    </row>
    <row r="157" spans="1:17" ht="45" customHeight="1">
      <c r="A157" s="6219" t="s">
        <v>19</v>
      </c>
      <c r="B157" s="2884" t="s">
        <v>417</v>
      </c>
      <c r="C157" s="2884" t="s">
        <v>34</v>
      </c>
      <c r="D157" s="2884" t="s">
        <v>418</v>
      </c>
      <c r="E157" s="2885" t="s">
        <v>419</v>
      </c>
      <c r="F157" s="2886">
        <f t="shared" si="37"/>
        <v>7.35</v>
      </c>
      <c r="G157" s="2884" t="s">
        <v>24</v>
      </c>
      <c r="H157" s="2887">
        <v>837.82</v>
      </c>
      <c r="I157" s="2888">
        <v>0.25</v>
      </c>
      <c r="J157" s="2889">
        <f t="shared" si="38"/>
        <v>1047.2750000000001</v>
      </c>
      <c r="K157" s="6053">
        <f t="shared" si="36"/>
        <v>7697.5079999999998</v>
      </c>
      <c r="L157" s="148" t="s">
        <v>16</v>
      </c>
      <c r="M157" s="148" t="s">
        <v>25</v>
      </c>
      <c r="N157" s="971">
        <v>7.35</v>
      </c>
      <c r="O157" s="972">
        <f t="shared" si="39"/>
        <v>7697.5079999999998</v>
      </c>
    </row>
    <row r="158" spans="1:17" ht="45" customHeight="1">
      <c r="A158" s="6220" t="s">
        <v>19</v>
      </c>
      <c r="B158" s="2890" t="s">
        <v>420</v>
      </c>
      <c r="C158" s="2890" t="s">
        <v>34</v>
      </c>
      <c r="D158" s="2890" t="s">
        <v>421</v>
      </c>
      <c r="E158" s="2891" t="s">
        <v>422</v>
      </c>
      <c r="F158" s="2892">
        <f t="shared" si="37"/>
        <v>72.819999999999993</v>
      </c>
      <c r="G158" s="2890" t="s">
        <v>24</v>
      </c>
      <c r="H158" s="2893">
        <v>825.46</v>
      </c>
      <c r="I158" s="2894">
        <v>0.25</v>
      </c>
      <c r="J158" s="2895">
        <f t="shared" si="38"/>
        <v>1031.825</v>
      </c>
      <c r="K158" s="6053">
        <f t="shared" si="36"/>
        <v>75137.860599999985</v>
      </c>
      <c r="L158" s="149" t="s">
        <v>16</v>
      </c>
      <c r="M158" s="149" t="s">
        <v>25</v>
      </c>
      <c r="N158" s="973">
        <v>72.819999999999993</v>
      </c>
      <c r="O158" s="974">
        <f t="shared" si="39"/>
        <v>75137.860599999985</v>
      </c>
    </row>
    <row r="159" spans="1:17" ht="45" customHeight="1">
      <c r="A159" s="6221" t="s">
        <v>19</v>
      </c>
      <c r="B159" s="2896" t="s">
        <v>423</v>
      </c>
      <c r="C159" s="2896" t="s">
        <v>34</v>
      </c>
      <c r="D159" s="2896" t="s">
        <v>424</v>
      </c>
      <c r="E159" s="2897" t="s">
        <v>425</v>
      </c>
      <c r="F159" s="2898">
        <f t="shared" si="37"/>
        <v>50.85</v>
      </c>
      <c r="G159" s="2896" t="s">
        <v>24</v>
      </c>
      <c r="H159" s="2899">
        <v>845.98</v>
      </c>
      <c r="I159" s="2900">
        <v>0.25</v>
      </c>
      <c r="J159" s="2901">
        <f t="shared" si="38"/>
        <v>1057.4749999999999</v>
      </c>
      <c r="K159" s="6053">
        <f t="shared" si="36"/>
        <v>53772.858</v>
      </c>
      <c r="L159" s="150" t="s">
        <v>16</v>
      </c>
      <c r="M159" s="150" t="s">
        <v>25</v>
      </c>
      <c r="N159" s="975">
        <v>50.85</v>
      </c>
      <c r="O159" s="976">
        <f t="shared" si="39"/>
        <v>53772.858</v>
      </c>
    </row>
    <row r="160" spans="1:17" ht="45" customHeight="1">
      <c r="A160" s="6222" t="s">
        <v>19</v>
      </c>
      <c r="B160" s="2902" t="s">
        <v>426</v>
      </c>
      <c r="C160" s="2902" t="s">
        <v>34</v>
      </c>
      <c r="D160" s="2902" t="s">
        <v>427</v>
      </c>
      <c r="E160" s="2903" t="s">
        <v>428</v>
      </c>
      <c r="F160" s="2904">
        <f t="shared" si="37"/>
        <v>33.96</v>
      </c>
      <c r="G160" s="2902" t="s">
        <v>24</v>
      </c>
      <c r="H160" s="2905">
        <v>825.46</v>
      </c>
      <c r="I160" s="2906">
        <v>0.25</v>
      </c>
      <c r="J160" s="2907">
        <f t="shared" si="38"/>
        <v>1031.825</v>
      </c>
      <c r="K160" s="6053">
        <f t="shared" si="36"/>
        <v>35040.946799999998</v>
      </c>
      <c r="L160" s="151" t="s">
        <v>16</v>
      </c>
      <c r="M160" s="151" t="s">
        <v>25</v>
      </c>
      <c r="N160" s="977">
        <v>33.96</v>
      </c>
      <c r="O160" s="978">
        <f t="shared" si="39"/>
        <v>35040.946799999998</v>
      </c>
    </row>
    <row r="161" spans="1:17" ht="45" customHeight="1">
      <c r="A161" s="6223" t="s">
        <v>19</v>
      </c>
      <c r="B161" s="2908" t="s">
        <v>429</v>
      </c>
      <c r="C161" s="2908" t="s">
        <v>34</v>
      </c>
      <c r="D161" s="2908" t="s">
        <v>430</v>
      </c>
      <c r="E161" s="2909" t="s">
        <v>431</v>
      </c>
      <c r="F161" s="2910">
        <f t="shared" si="37"/>
        <v>81.3</v>
      </c>
      <c r="G161" s="2908" t="s">
        <v>24</v>
      </c>
      <c r="H161" s="2911">
        <v>278.2</v>
      </c>
      <c r="I161" s="2912">
        <v>0.25</v>
      </c>
      <c r="J161" s="2913">
        <f t="shared" si="38"/>
        <v>347.75</v>
      </c>
      <c r="K161" s="6053">
        <f t="shared" si="36"/>
        <v>28272.075000000001</v>
      </c>
      <c r="L161" s="152" t="s">
        <v>16</v>
      </c>
      <c r="M161" s="152" t="s">
        <v>25</v>
      </c>
      <c r="N161" s="979">
        <v>81.3</v>
      </c>
      <c r="O161" s="980">
        <f t="shared" si="39"/>
        <v>28272.075000000001</v>
      </c>
    </row>
    <row r="162" spans="1:17" ht="45" customHeight="1">
      <c r="A162" s="6224" t="s">
        <v>19</v>
      </c>
      <c r="B162" s="2914" t="s">
        <v>432</v>
      </c>
      <c r="C162" s="2914" t="s">
        <v>34</v>
      </c>
      <c r="D162" s="2914" t="s">
        <v>433</v>
      </c>
      <c r="E162" s="2915" t="s">
        <v>434</v>
      </c>
      <c r="F162" s="2916">
        <f t="shared" si="37"/>
        <v>7.77</v>
      </c>
      <c r="G162" s="2914" t="s">
        <v>24</v>
      </c>
      <c r="H162" s="2917">
        <v>1156.56</v>
      </c>
      <c r="I162" s="2918">
        <v>0.25</v>
      </c>
      <c r="J162" s="2919">
        <f t="shared" si="38"/>
        <v>1445.6999999999998</v>
      </c>
      <c r="K162" s="6053">
        <f t="shared" si="36"/>
        <v>11233.089</v>
      </c>
      <c r="L162" s="153" t="s">
        <v>16</v>
      </c>
      <c r="M162" s="153" t="s">
        <v>25</v>
      </c>
      <c r="N162" s="981">
        <v>7.77</v>
      </c>
      <c r="O162" s="982">
        <f t="shared" si="39"/>
        <v>11233.089</v>
      </c>
    </row>
    <row r="163" spans="1:17" ht="45" customHeight="1">
      <c r="A163" s="6225" t="s">
        <v>19</v>
      </c>
      <c r="B163" s="2920" t="s">
        <v>435</v>
      </c>
      <c r="C163" s="2920" t="s">
        <v>34</v>
      </c>
      <c r="D163" s="2920" t="s">
        <v>436</v>
      </c>
      <c r="E163" s="2921" t="s">
        <v>437</v>
      </c>
      <c r="F163" s="2922">
        <f t="shared" si="37"/>
        <v>5.6</v>
      </c>
      <c r="G163" s="2920" t="s">
        <v>24</v>
      </c>
      <c r="H163" s="2923">
        <v>1156.56</v>
      </c>
      <c r="I163" s="2924">
        <v>0.25</v>
      </c>
      <c r="J163" s="2925">
        <f t="shared" si="38"/>
        <v>1445.6999999999998</v>
      </c>
      <c r="K163" s="6053">
        <f t="shared" si="36"/>
        <v>8095.92</v>
      </c>
      <c r="L163" s="154" t="s">
        <v>16</v>
      </c>
      <c r="M163" s="154" t="s">
        <v>25</v>
      </c>
      <c r="N163" s="983">
        <v>5.6</v>
      </c>
      <c r="O163" s="984">
        <f t="shared" si="39"/>
        <v>8095.92</v>
      </c>
    </row>
    <row r="164" spans="1:17" ht="45" customHeight="1">
      <c r="A164" s="6226" t="s">
        <v>19</v>
      </c>
      <c r="B164" s="2926" t="s">
        <v>438</v>
      </c>
      <c r="C164" s="2926" t="s">
        <v>34</v>
      </c>
      <c r="D164" s="2926" t="s">
        <v>439</v>
      </c>
      <c r="E164" s="2927" t="s">
        <v>440</v>
      </c>
      <c r="F164" s="2928">
        <f t="shared" si="37"/>
        <v>2.4</v>
      </c>
      <c r="G164" s="2926" t="s">
        <v>24</v>
      </c>
      <c r="H164" s="2929">
        <v>1156.56</v>
      </c>
      <c r="I164" s="2930">
        <v>0.25</v>
      </c>
      <c r="J164" s="2931">
        <f t="shared" si="38"/>
        <v>1445.6999999999998</v>
      </c>
      <c r="K164" s="6053">
        <f t="shared" si="36"/>
        <v>3469.68</v>
      </c>
      <c r="L164" s="155" t="s">
        <v>16</v>
      </c>
      <c r="M164" s="155" t="s">
        <v>25</v>
      </c>
      <c r="N164" s="985">
        <v>2.4</v>
      </c>
      <c r="O164" s="986">
        <f t="shared" si="39"/>
        <v>3469.68</v>
      </c>
    </row>
    <row r="165" spans="1:17" ht="45" customHeight="1">
      <c r="A165" s="6227" t="s">
        <v>19</v>
      </c>
      <c r="B165" s="2932" t="s">
        <v>441</v>
      </c>
      <c r="C165" s="2932" t="s">
        <v>34</v>
      </c>
      <c r="D165" s="2932" t="s">
        <v>442</v>
      </c>
      <c r="E165" s="2933" t="s">
        <v>443</v>
      </c>
      <c r="F165" s="2934">
        <f t="shared" si="37"/>
        <v>2.2000000000000002</v>
      </c>
      <c r="G165" s="2932" t="s">
        <v>24</v>
      </c>
      <c r="H165" s="2935">
        <v>1156.56</v>
      </c>
      <c r="I165" s="2936">
        <v>0.25</v>
      </c>
      <c r="J165" s="2937">
        <f t="shared" si="38"/>
        <v>1445.6999999999998</v>
      </c>
      <c r="K165" s="6053">
        <f t="shared" si="36"/>
        <v>3180.5400000000004</v>
      </c>
      <c r="L165" s="156" t="s">
        <v>16</v>
      </c>
      <c r="M165" s="156" t="s">
        <v>25</v>
      </c>
      <c r="N165" s="987">
        <v>2.2000000000000002</v>
      </c>
      <c r="O165" s="988">
        <f t="shared" si="39"/>
        <v>3180.5400000000004</v>
      </c>
    </row>
    <row r="166" spans="1:17" ht="45" customHeight="1">
      <c r="A166" s="6228" t="s">
        <v>19</v>
      </c>
      <c r="B166" s="2938" t="s">
        <v>444</v>
      </c>
      <c r="C166" s="2938" t="s">
        <v>34</v>
      </c>
      <c r="D166" s="2938" t="s">
        <v>445</v>
      </c>
      <c r="E166" s="2939" t="s">
        <v>446</v>
      </c>
      <c r="F166" s="2940">
        <f t="shared" si="37"/>
        <v>15.93</v>
      </c>
      <c r="G166" s="2938" t="s">
        <v>24</v>
      </c>
      <c r="H166" s="2941">
        <v>845.98</v>
      </c>
      <c r="I166" s="2942">
        <v>0.25</v>
      </c>
      <c r="J166" s="2943">
        <f t="shared" si="38"/>
        <v>1057.4749999999999</v>
      </c>
      <c r="K166" s="6053">
        <f t="shared" si="36"/>
        <v>16845.6564</v>
      </c>
      <c r="L166" s="157" t="s">
        <v>16</v>
      </c>
      <c r="M166" s="157" t="s">
        <v>25</v>
      </c>
      <c r="N166" s="989">
        <v>15.93</v>
      </c>
      <c r="O166" s="990">
        <f t="shared" si="39"/>
        <v>16845.6564</v>
      </c>
    </row>
    <row r="167" spans="1:17" ht="45" customHeight="1">
      <c r="A167" s="6229" t="s">
        <v>15</v>
      </c>
      <c r="B167" s="2944" t="s">
        <v>447</v>
      </c>
      <c r="C167" s="2944" t="s">
        <v>17</v>
      </c>
      <c r="D167" s="2944" t="s">
        <v>17</v>
      </c>
      <c r="E167" s="2945" t="s">
        <v>448</v>
      </c>
      <c r="F167" s="2944" t="s">
        <v>17</v>
      </c>
      <c r="G167" s="2944" t="s">
        <v>17</v>
      </c>
      <c r="H167" s="2944" t="s">
        <v>17</v>
      </c>
      <c r="I167" s="2944" t="s">
        <v>17</v>
      </c>
      <c r="J167" s="2944" t="s">
        <v>17</v>
      </c>
      <c r="K167" s="6230">
        <f>ROUND(K168,2)+ROUND(K169,2)+ROUND(K170,2)+ROUND(K171,2)+ROUND(K172,2)+ROUND(K173,2)</f>
        <v>456326.91</v>
      </c>
      <c r="L167" s="158" t="s">
        <v>17</v>
      </c>
      <c r="M167" s="158" t="s">
        <v>17</v>
      </c>
      <c r="N167" s="158" t="s">
        <v>17</v>
      </c>
      <c r="O167" s="158" t="s">
        <v>17</v>
      </c>
      <c r="P167" s="158" t="s">
        <v>17</v>
      </c>
      <c r="Q167" s="158" t="s">
        <v>17</v>
      </c>
    </row>
    <row r="168" spans="1:17" ht="45" customHeight="1">
      <c r="A168" s="6231" t="s">
        <v>19</v>
      </c>
      <c r="B168" s="2946" t="s">
        <v>449</v>
      </c>
      <c r="C168" s="2946" t="s">
        <v>34</v>
      </c>
      <c r="D168" s="2946" t="s">
        <v>450</v>
      </c>
      <c r="E168" s="2947" t="s">
        <v>451</v>
      </c>
      <c r="F168" s="2948">
        <f t="shared" ref="F168:F173" si="40">N168</f>
        <v>1441</v>
      </c>
      <c r="G168" s="2946" t="s">
        <v>24</v>
      </c>
      <c r="H168" s="2949">
        <v>205.64</v>
      </c>
      <c r="I168" s="2950">
        <v>0.25</v>
      </c>
      <c r="J168" s="2951">
        <f t="shared" ref="J168:J173" si="41">ROUND(H168,2)+(ROUND(H168,2)*I168)</f>
        <v>257.04999999999995</v>
      </c>
      <c r="K168" s="6053">
        <f t="shared" si="36"/>
        <v>370409.05</v>
      </c>
      <c r="L168" s="159" t="s">
        <v>16</v>
      </c>
      <c r="M168" s="159" t="s">
        <v>25</v>
      </c>
      <c r="N168" s="991">
        <v>1441</v>
      </c>
      <c r="O168" s="992">
        <f t="shared" ref="O168:O173" si="42">ROUND(J168,2)*N168</f>
        <v>370409.05</v>
      </c>
    </row>
    <row r="169" spans="1:17" ht="45" customHeight="1">
      <c r="A169" s="6232" t="s">
        <v>19</v>
      </c>
      <c r="B169" s="2952" t="s">
        <v>452</v>
      </c>
      <c r="C169" s="2952" t="s">
        <v>21</v>
      </c>
      <c r="D169" s="2952" t="s">
        <v>453</v>
      </c>
      <c r="E169" s="2953" t="s">
        <v>454</v>
      </c>
      <c r="F169" s="2954">
        <f t="shared" si="40"/>
        <v>34.409999999999997</v>
      </c>
      <c r="G169" s="2952" t="s">
        <v>40</v>
      </c>
      <c r="H169" s="2955">
        <v>89.84</v>
      </c>
      <c r="I169" s="2956">
        <v>0.25</v>
      </c>
      <c r="J169" s="2957">
        <f t="shared" si="41"/>
        <v>112.30000000000001</v>
      </c>
      <c r="K169" s="6053">
        <f t="shared" si="36"/>
        <v>3864.2429999999995</v>
      </c>
      <c r="L169" s="160" t="s">
        <v>16</v>
      </c>
      <c r="M169" s="160" t="s">
        <v>25</v>
      </c>
      <c r="N169" s="993">
        <v>34.409999999999997</v>
      </c>
      <c r="O169" s="994">
        <f t="shared" si="42"/>
        <v>3864.2429999999995</v>
      </c>
    </row>
    <row r="170" spans="1:17" ht="45" customHeight="1">
      <c r="A170" s="6233" t="s">
        <v>19</v>
      </c>
      <c r="B170" s="2958" t="s">
        <v>455</v>
      </c>
      <c r="C170" s="2958" t="s">
        <v>21</v>
      </c>
      <c r="D170" s="2958" t="s">
        <v>456</v>
      </c>
      <c r="E170" s="2959" t="s">
        <v>457</v>
      </c>
      <c r="F170" s="2960">
        <f t="shared" si="40"/>
        <v>154.5</v>
      </c>
      <c r="G170" s="2958" t="s">
        <v>40</v>
      </c>
      <c r="H170" s="2961">
        <v>173.66</v>
      </c>
      <c r="I170" s="2962">
        <v>0.25</v>
      </c>
      <c r="J170" s="2963">
        <f t="shared" si="41"/>
        <v>217.07499999999999</v>
      </c>
      <c r="K170" s="6053">
        <f t="shared" si="36"/>
        <v>33538.86</v>
      </c>
      <c r="L170" s="161" t="s">
        <v>16</v>
      </c>
      <c r="M170" s="161" t="s">
        <v>25</v>
      </c>
      <c r="N170" s="995">
        <v>154.5</v>
      </c>
      <c r="O170" s="996">
        <f t="shared" si="42"/>
        <v>33538.86</v>
      </c>
    </row>
    <row r="171" spans="1:17" ht="45" customHeight="1">
      <c r="A171" s="6234" t="s">
        <v>19</v>
      </c>
      <c r="B171" s="2964" t="s">
        <v>458</v>
      </c>
      <c r="C171" s="2964" t="s">
        <v>34</v>
      </c>
      <c r="D171" s="2964" t="s">
        <v>459</v>
      </c>
      <c r="E171" s="2965" t="s">
        <v>460</v>
      </c>
      <c r="F171" s="2966">
        <f t="shared" si="40"/>
        <v>86.02</v>
      </c>
      <c r="G171" s="2964" t="s">
        <v>40</v>
      </c>
      <c r="H171" s="2967">
        <v>124.83</v>
      </c>
      <c r="I171" s="2968">
        <v>0.25</v>
      </c>
      <c r="J171" s="2969">
        <f t="shared" si="41"/>
        <v>156.03749999999999</v>
      </c>
      <c r="K171" s="6053">
        <f t="shared" si="36"/>
        <v>13422.560799999999</v>
      </c>
      <c r="L171" s="162" t="s">
        <v>16</v>
      </c>
      <c r="M171" s="162" t="s">
        <v>25</v>
      </c>
      <c r="N171" s="997">
        <v>86.02</v>
      </c>
      <c r="O171" s="998">
        <f t="shared" si="42"/>
        <v>13422.560799999999</v>
      </c>
    </row>
    <row r="172" spans="1:17" ht="45" customHeight="1">
      <c r="A172" s="6235" t="s">
        <v>19</v>
      </c>
      <c r="B172" s="2970" t="s">
        <v>461</v>
      </c>
      <c r="C172" s="2970" t="s">
        <v>21</v>
      </c>
      <c r="D172" s="2970" t="s">
        <v>462</v>
      </c>
      <c r="E172" s="2971" t="s">
        <v>463</v>
      </c>
      <c r="F172" s="2972">
        <f t="shared" si="40"/>
        <v>311.35000000000002</v>
      </c>
      <c r="G172" s="2970" t="s">
        <v>40</v>
      </c>
      <c r="H172" s="2973">
        <v>61.68</v>
      </c>
      <c r="I172" s="2974">
        <v>0.25</v>
      </c>
      <c r="J172" s="2975">
        <f t="shared" si="41"/>
        <v>77.099999999999994</v>
      </c>
      <c r="K172" s="6053">
        <f t="shared" si="36"/>
        <v>24005.084999999999</v>
      </c>
      <c r="L172" s="163" t="s">
        <v>16</v>
      </c>
      <c r="M172" s="163" t="s">
        <v>25</v>
      </c>
      <c r="N172" s="999">
        <v>311.35000000000002</v>
      </c>
      <c r="O172" s="1000">
        <f t="shared" si="42"/>
        <v>24005.084999999999</v>
      </c>
    </row>
    <row r="173" spans="1:17" ht="45" customHeight="1">
      <c r="A173" s="6236" t="s">
        <v>19</v>
      </c>
      <c r="B173" s="2976" t="s">
        <v>464</v>
      </c>
      <c r="C173" s="2976" t="s">
        <v>21</v>
      </c>
      <c r="D173" s="2976" t="s">
        <v>465</v>
      </c>
      <c r="E173" s="2977" t="s">
        <v>466</v>
      </c>
      <c r="F173" s="2978">
        <f t="shared" si="40"/>
        <v>214.7</v>
      </c>
      <c r="G173" s="2976" t="s">
        <v>40</v>
      </c>
      <c r="H173" s="2979">
        <v>41.31</v>
      </c>
      <c r="I173" s="2980">
        <v>0.25</v>
      </c>
      <c r="J173" s="2981">
        <f t="shared" si="41"/>
        <v>51.637500000000003</v>
      </c>
      <c r="K173" s="6053">
        <f t="shared" si="36"/>
        <v>11087.108</v>
      </c>
      <c r="L173" s="164" t="s">
        <v>16</v>
      </c>
      <c r="M173" s="164" t="s">
        <v>25</v>
      </c>
      <c r="N173" s="1001">
        <v>214.7</v>
      </c>
      <c r="O173" s="1002">
        <f t="shared" si="42"/>
        <v>11087.108</v>
      </c>
    </row>
    <row r="174" spans="1:17" ht="45" customHeight="1">
      <c r="A174" s="6237" t="s">
        <v>15</v>
      </c>
      <c r="B174" s="2982" t="s">
        <v>467</v>
      </c>
      <c r="C174" s="2982" t="s">
        <v>17</v>
      </c>
      <c r="D174" s="2982" t="s">
        <v>17</v>
      </c>
      <c r="E174" s="2983" t="s">
        <v>468</v>
      </c>
      <c r="F174" s="2982" t="s">
        <v>17</v>
      </c>
      <c r="G174" s="2982" t="s">
        <v>17</v>
      </c>
      <c r="H174" s="2982" t="s">
        <v>17</v>
      </c>
      <c r="I174" s="2982" t="s">
        <v>17</v>
      </c>
      <c r="J174" s="2982" t="s">
        <v>17</v>
      </c>
      <c r="K174" s="6238">
        <f>ROUND(K175,2)+ROUND(K176,2)+ROUND(K177,2)+ROUND(K178,2)+ROUND(K179,2)</f>
        <v>60818.29</v>
      </c>
      <c r="L174" s="165" t="s">
        <v>17</v>
      </c>
      <c r="M174" s="165" t="s">
        <v>17</v>
      </c>
      <c r="N174" s="165" t="s">
        <v>17</v>
      </c>
      <c r="O174" s="165" t="s">
        <v>17</v>
      </c>
      <c r="P174" s="165" t="s">
        <v>17</v>
      </c>
      <c r="Q174" s="165" t="s">
        <v>17</v>
      </c>
    </row>
    <row r="175" spans="1:17" ht="45" customHeight="1">
      <c r="A175" s="6239" t="s">
        <v>19</v>
      </c>
      <c r="B175" s="2984" t="s">
        <v>469</v>
      </c>
      <c r="C175" s="2984" t="s">
        <v>34</v>
      </c>
      <c r="D175" s="2984" t="s">
        <v>470</v>
      </c>
      <c r="E175" s="2985" t="s">
        <v>471</v>
      </c>
      <c r="F175" s="2986">
        <f>N175</f>
        <v>696.69</v>
      </c>
      <c r="G175" s="2984" t="s">
        <v>24</v>
      </c>
      <c r="H175" s="2987">
        <v>49.6</v>
      </c>
      <c r="I175" s="2988">
        <v>0.25</v>
      </c>
      <c r="J175" s="2989">
        <f>ROUND(H175,2)+(ROUND(H175,2)*I175)</f>
        <v>62</v>
      </c>
      <c r="K175" s="6053">
        <f t="shared" si="36"/>
        <v>43194.780000000006</v>
      </c>
      <c r="L175" s="166" t="s">
        <v>16</v>
      </c>
      <c r="M175" s="166" t="s">
        <v>25</v>
      </c>
      <c r="N175" s="1003">
        <v>696.69</v>
      </c>
      <c r="O175" s="1004">
        <f>ROUND(J175,2)*N175</f>
        <v>43194.780000000006</v>
      </c>
    </row>
    <row r="176" spans="1:17" ht="45" customHeight="1">
      <c r="A176" s="6240" t="s">
        <v>19</v>
      </c>
      <c r="B176" s="2990" t="s">
        <v>472</v>
      </c>
      <c r="C176" s="2990" t="s">
        <v>34</v>
      </c>
      <c r="D176" s="2990" t="s">
        <v>473</v>
      </c>
      <c r="E176" s="2991" t="s">
        <v>474</v>
      </c>
      <c r="F176" s="2992">
        <f>N176</f>
        <v>11.75</v>
      </c>
      <c r="G176" s="2990" t="s">
        <v>24</v>
      </c>
      <c r="H176" s="2993">
        <v>49.6</v>
      </c>
      <c r="I176" s="2994">
        <v>0.25</v>
      </c>
      <c r="J176" s="2995">
        <f>ROUND(H176,2)+(ROUND(H176,2)*I176)</f>
        <v>62</v>
      </c>
      <c r="K176" s="6053">
        <f t="shared" si="36"/>
        <v>728.5</v>
      </c>
      <c r="L176" s="167" t="s">
        <v>16</v>
      </c>
      <c r="M176" s="167" t="s">
        <v>25</v>
      </c>
      <c r="N176" s="1005">
        <v>11.75</v>
      </c>
      <c r="O176" s="1006">
        <f>ROUND(J176,2)*N176</f>
        <v>728.5</v>
      </c>
    </row>
    <row r="177" spans="1:17" ht="45" customHeight="1">
      <c r="A177" s="6241" t="s">
        <v>19</v>
      </c>
      <c r="B177" s="2996" t="s">
        <v>475</v>
      </c>
      <c r="C177" s="2996" t="s">
        <v>34</v>
      </c>
      <c r="D177" s="2996" t="s">
        <v>476</v>
      </c>
      <c r="E177" s="2997" t="s">
        <v>477</v>
      </c>
      <c r="F177" s="2998">
        <f>N177</f>
        <v>206.93</v>
      </c>
      <c r="G177" s="2996" t="s">
        <v>24</v>
      </c>
      <c r="H177" s="2999">
        <v>49.6</v>
      </c>
      <c r="I177" s="3000">
        <v>0.25</v>
      </c>
      <c r="J177" s="3001">
        <f>ROUND(H177,2)+(ROUND(H177,2)*I177)</f>
        <v>62</v>
      </c>
      <c r="K177" s="6053">
        <f t="shared" si="36"/>
        <v>12829.66</v>
      </c>
      <c r="L177" s="168" t="s">
        <v>16</v>
      </c>
      <c r="M177" s="168" t="s">
        <v>25</v>
      </c>
      <c r="N177" s="1007">
        <v>206.93</v>
      </c>
      <c r="O177" s="1008">
        <f>ROUND(J177,2)*N177</f>
        <v>12829.66</v>
      </c>
    </row>
    <row r="178" spans="1:17" ht="45" customHeight="1">
      <c r="A178" s="6242" t="s">
        <v>19</v>
      </c>
      <c r="B178" s="3002" t="s">
        <v>478</v>
      </c>
      <c r="C178" s="3002" t="s">
        <v>34</v>
      </c>
      <c r="D178" s="3002" t="s">
        <v>479</v>
      </c>
      <c r="E178" s="3003" t="s">
        <v>480</v>
      </c>
      <c r="F178" s="3004">
        <f>N178</f>
        <v>50.17</v>
      </c>
      <c r="G178" s="3002" t="s">
        <v>24</v>
      </c>
      <c r="H178" s="3005">
        <v>49.6</v>
      </c>
      <c r="I178" s="3006">
        <v>0.25</v>
      </c>
      <c r="J178" s="3007">
        <f>ROUND(H178,2)+(ROUND(H178,2)*I178)</f>
        <v>62</v>
      </c>
      <c r="K178" s="6053">
        <f t="shared" si="36"/>
        <v>3110.54</v>
      </c>
      <c r="L178" s="169" t="s">
        <v>16</v>
      </c>
      <c r="M178" s="169" t="s">
        <v>25</v>
      </c>
      <c r="N178" s="1009">
        <v>50.17</v>
      </c>
      <c r="O178" s="1010">
        <f>ROUND(J178,2)*N178</f>
        <v>3110.54</v>
      </c>
    </row>
    <row r="179" spans="1:17" ht="45" customHeight="1">
      <c r="A179" s="6243" t="s">
        <v>19</v>
      </c>
      <c r="B179" s="3008" t="s">
        <v>481</v>
      </c>
      <c r="C179" s="3008" t="s">
        <v>21</v>
      </c>
      <c r="D179" s="3008" t="s">
        <v>482</v>
      </c>
      <c r="E179" s="3009" t="s">
        <v>483</v>
      </c>
      <c r="F179" s="3010">
        <f>N179</f>
        <v>11.75</v>
      </c>
      <c r="G179" s="3008" t="s">
        <v>24</v>
      </c>
      <c r="H179" s="3011">
        <v>65.010000000000005</v>
      </c>
      <c r="I179" s="3012">
        <v>0.25</v>
      </c>
      <c r="J179" s="3013">
        <f>ROUND(H179,2)+(ROUND(H179,2)*I179)</f>
        <v>81.262500000000003</v>
      </c>
      <c r="K179" s="6053">
        <f t="shared" si="36"/>
        <v>954.80500000000006</v>
      </c>
      <c r="L179" s="170" t="s">
        <v>16</v>
      </c>
      <c r="M179" s="170" t="s">
        <v>25</v>
      </c>
      <c r="N179" s="1011">
        <v>11.75</v>
      </c>
      <c r="O179" s="1012">
        <f>ROUND(J179,2)*N179</f>
        <v>954.80500000000006</v>
      </c>
    </row>
    <row r="180" spans="1:17" ht="45" customHeight="1">
      <c r="A180" s="6244" t="s">
        <v>15</v>
      </c>
      <c r="B180" s="3014" t="s">
        <v>484</v>
      </c>
      <c r="C180" s="3014" t="s">
        <v>17</v>
      </c>
      <c r="D180" s="3014" t="s">
        <v>17</v>
      </c>
      <c r="E180" s="3015" t="s">
        <v>485</v>
      </c>
      <c r="F180" s="3014" t="s">
        <v>17</v>
      </c>
      <c r="G180" s="3014" t="s">
        <v>17</v>
      </c>
      <c r="H180" s="3014" t="s">
        <v>17</v>
      </c>
      <c r="I180" s="3014" t="s">
        <v>17</v>
      </c>
      <c r="J180" s="3014" t="s">
        <v>17</v>
      </c>
      <c r="K180" s="6245">
        <f>ROUND(K181,2)+ROUND(K182,2)+ROUND(K183,2)+ROUND(K184,2)+ROUND(K185,2)+ROUND(K186,2)+ROUND(K187,2)+ROUND(K188,2)+ROUND(K189,2)+ROUND(K190,2)+ROUND(K191,2)+ROUND(K192,2)+ROUND(K193,2)+ROUND(K194,2)</f>
        <v>574093.6</v>
      </c>
      <c r="L180" s="171" t="s">
        <v>17</v>
      </c>
      <c r="M180" s="171" t="s">
        <v>17</v>
      </c>
      <c r="N180" s="171" t="s">
        <v>17</v>
      </c>
      <c r="O180" s="171" t="s">
        <v>17</v>
      </c>
      <c r="P180" s="171" t="s">
        <v>17</v>
      </c>
      <c r="Q180" s="171" t="s">
        <v>17</v>
      </c>
    </row>
    <row r="181" spans="1:17" ht="45" customHeight="1">
      <c r="A181" s="6246" t="s">
        <v>19</v>
      </c>
      <c r="B181" s="3016" t="s">
        <v>486</v>
      </c>
      <c r="C181" s="3016" t="s">
        <v>21</v>
      </c>
      <c r="D181" s="3016" t="s">
        <v>487</v>
      </c>
      <c r="E181" s="3017" t="s">
        <v>488</v>
      </c>
      <c r="F181" s="3018">
        <f t="shared" ref="F181:F194" si="43">N181</f>
        <v>1432.82</v>
      </c>
      <c r="G181" s="3016" t="s">
        <v>24</v>
      </c>
      <c r="H181" s="3019">
        <v>9.33</v>
      </c>
      <c r="I181" s="3020">
        <v>0.25</v>
      </c>
      <c r="J181" s="3021">
        <f t="shared" ref="J181:J194" si="44">ROUND(H181,2)+(ROUND(H181,2)*I181)</f>
        <v>11.6625</v>
      </c>
      <c r="K181" s="6053">
        <f t="shared" si="36"/>
        <v>16706.681199999999</v>
      </c>
      <c r="L181" s="172" t="s">
        <v>16</v>
      </c>
      <c r="M181" s="172" t="s">
        <v>25</v>
      </c>
      <c r="N181" s="1013">
        <v>1432.82</v>
      </c>
      <c r="O181" s="1014">
        <f t="shared" ref="O181:O194" si="45">ROUND(J181,2)*N181</f>
        <v>16706.681199999999</v>
      </c>
    </row>
    <row r="182" spans="1:17" ht="45" customHeight="1">
      <c r="A182" s="6247" t="s">
        <v>19</v>
      </c>
      <c r="B182" s="3022" t="s">
        <v>489</v>
      </c>
      <c r="C182" s="3022" t="s">
        <v>21</v>
      </c>
      <c r="D182" s="3022" t="s">
        <v>490</v>
      </c>
      <c r="E182" s="3023" t="s">
        <v>491</v>
      </c>
      <c r="F182" s="3024">
        <f t="shared" si="43"/>
        <v>2430.19</v>
      </c>
      <c r="G182" s="3022" t="s">
        <v>24</v>
      </c>
      <c r="H182" s="3025">
        <v>5.33</v>
      </c>
      <c r="I182" s="3026">
        <v>0.25</v>
      </c>
      <c r="J182" s="3027">
        <f t="shared" si="44"/>
        <v>6.6624999999999996</v>
      </c>
      <c r="K182" s="6053">
        <f t="shared" si="36"/>
        <v>16185.065400000001</v>
      </c>
      <c r="L182" s="173" t="s">
        <v>16</v>
      </c>
      <c r="M182" s="173" t="s">
        <v>25</v>
      </c>
      <c r="N182" s="1015">
        <v>2430.19</v>
      </c>
      <c r="O182" s="1016">
        <f t="shared" si="45"/>
        <v>16185.065400000001</v>
      </c>
    </row>
    <row r="183" spans="1:17" ht="45" customHeight="1">
      <c r="A183" s="6248" t="s">
        <v>19</v>
      </c>
      <c r="B183" s="3028" t="s">
        <v>492</v>
      </c>
      <c r="C183" s="3028" t="s">
        <v>21</v>
      </c>
      <c r="D183" s="3028" t="s">
        <v>493</v>
      </c>
      <c r="E183" s="3029" t="s">
        <v>494</v>
      </c>
      <c r="F183" s="3030">
        <f t="shared" si="43"/>
        <v>1433.98</v>
      </c>
      <c r="G183" s="3028" t="s">
        <v>24</v>
      </c>
      <c r="H183" s="3031">
        <v>66.45</v>
      </c>
      <c r="I183" s="3032">
        <v>0.25</v>
      </c>
      <c r="J183" s="3033">
        <f t="shared" si="44"/>
        <v>83.0625</v>
      </c>
      <c r="K183" s="6053">
        <f t="shared" si="36"/>
        <v>119106.37880000001</v>
      </c>
      <c r="L183" s="174" t="s">
        <v>16</v>
      </c>
      <c r="M183" s="174" t="s">
        <v>25</v>
      </c>
      <c r="N183" s="1017">
        <v>1433.98</v>
      </c>
      <c r="O183" s="1018">
        <f t="shared" si="45"/>
        <v>119106.37880000001</v>
      </c>
    </row>
    <row r="184" spans="1:17" ht="45" customHeight="1">
      <c r="A184" s="6249" t="s">
        <v>19</v>
      </c>
      <c r="B184" s="3034" t="s">
        <v>495</v>
      </c>
      <c r="C184" s="3034" t="s">
        <v>21</v>
      </c>
      <c r="D184" s="3034" t="s">
        <v>496</v>
      </c>
      <c r="E184" s="3035" t="s">
        <v>497</v>
      </c>
      <c r="F184" s="3036">
        <f t="shared" si="43"/>
        <v>1411.77</v>
      </c>
      <c r="G184" s="3034" t="s">
        <v>24</v>
      </c>
      <c r="H184" s="3037">
        <v>43.92</v>
      </c>
      <c r="I184" s="3038">
        <v>0.25</v>
      </c>
      <c r="J184" s="3039">
        <f t="shared" si="44"/>
        <v>54.900000000000006</v>
      </c>
      <c r="K184" s="6053">
        <f t="shared" si="36"/>
        <v>77506.172999999995</v>
      </c>
      <c r="L184" s="175" t="s">
        <v>16</v>
      </c>
      <c r="M184" s="175" t="s">
        <v>25</v>
      </c>
      <c r="N184" s="1019">
        <v>1411.77</v>
      </c>
      <c r="O184" s="1020">
        <f t="shared" si="45"/>
        <v>77506.172999999995</v>
      </c>
    </row>
    <row r="185" spans="1:17" ht="45" customHeight="1">
      <c r="A185" s="6250" t="s">
        <v>19</v>
      </c>
      <c r="B185" s="3040" t="s">
        <v>498</v>
      </c>
      <c r="C185" s="3040" t="s">
        <v>21</v>
      </c>
      <c r="D185" s="3040" t="s">
        <v>499</v>
      </c>
      <c r="E185" s="3041" t="s">
        <v>500</v>
      </c>
      <c r="F185" s="3042">
        <f t="shared" si="43"/>
        <v>1574.15</v>
      </c>
      <c r="G185" s="3040" t="s">
        <v>24</v>
      </c>
      <c r="H185" s="3043">
        <v>28.71</v>
      </c>
      <c r="I185" s="3044">
        <v>0.25</v>
      </c>
      <c r="J185" s="3045">
        <f t="shared" si="44"/>
        <v>35.887500000000003</v>
      </c>
      <c r="K185" s="6053">
        <f t="shared" si="36"/>
        <v>56496.243500000004</v>
      </c>
      <c r="L185" s="176" t="s">
        <v>16</v>
      </c>
      <c r="M185" s="176" t="s">
        <v>25</v>
      </c>
      <c r="N185" s="1021">
        <v>1574.15</v>
      </c>
      <c r="O185" s="1022">
        <f t="shared" si="45"/>
        <v>56496.243500000004</v>
      </c>
    </row>
    <row r="186" spans="1:17" ht="45" customHeight="1">
      <c r="A186" s="6251" t="s">
        <v>19</v>
      </c>
      <c r="B186" s="3046" t="s">
        <v>501</v>
      </c>
      <c r="C186" s="3046" t="s">
        <v>21</v>
      </c>
      <c r="D186" s="3046" t="s">
        <v>502</v>
      </c>
      <c r="E186" s="3047" t="s">
        <v>503</v>
      </c>
      <c r="F186" s="3048">
        <f t="shared" si="43"/>
        <v>660.81</v>
      </c>
      <c r="G186" s="3046" t="s">
        <v>24</v>
      </c>
      <c r="H186" s="3049">
        <v>75.459999999999994</v>
      </c>
      <c r="I186" s="3050">
        <v>0.25</v>
      </c>
      <c r="J186" s="3051">
        <f t="shared" si="44"/>
        <v>94.324999999999989</v>
      </c>
      <c r="K186" s="6053">
        <f t="shared" si="36"/>
        <v>62334.207299999995</v>
      </c>
      <c r="L186" s="177" t="s">
        <v>16</v>
      </c>
      <c r="M186" s="177" t="s">
        <v>25</v>
      </c>
      <c r="N186" s="1023">
        <v>660.81</v>
      </c>
      <c r="O186" s="1024">
        <f t="shared" si="45"/>
        <v>62334.207299999995</v>
      </c>
    </row>
    <row r="187" spans="1:17" ht="45" customHeight="1">
      <c r="A187" s="6252" t="s">
        <v>19</v>
      </c>
      <c r="B187" s="3052" t="s">
        <v>504</v>
      </c>
      <c r="C187" s="3052" t="s">
        <v>34</v>
      </c>
      <c r="D187" s="3052" t="s">
        <v>505</v>
      </c>
      <c r="E187" s="3053" t="s">
        <v>506</v>
      </c>
      <c r="F187" s="3054">
        <f t="shared" si="43"/>
        <v>139.66999999999999</v>
      </c>
      <c r="G187" s="3052" t="s">
        <v>24</v>
      </c>
      <c r="H187" s="3055">
        <v>74.12</v>
      </c>
      <c r="I187" s="3056">
        <v>0.25</v>
      </c>
      <c r="J187" s="3057">
        <f t="shared" si="44"/>
        <v>92.65</v>
      </c>
      <c r="K187" s="6053">
        <f t="shared" si="36"/>
        <v>12940.425499999999</v>
      </c>
      <c r="L187" s="178" t="s">
        <v>16</v>
      </c>
      <c r="M187" s="178" t="s">
        <v>25</v>
      </c>
      <c r="N187" s="1025">
        <v>139.66999999999999</v>
      </c>
      <c r="O187" s="1026">
        <f t="shared" si="45"/>
        <v>12940.425499999999</v>
      </c>
    </row>
    <row r="188" spans="1:17" ht="45" customHeight="1">
      <c r="A188" s="6253" t="s">
        <v>19</v>
      </c>
      <c r="B188" s="3058" t="s">
        <v>507</v>
      </c>
      <c r="C188" s="3058" t="s">
        <v>34</v>
      </c>
      <c r="D188" s="3058" t="s">
        <v>508</v>
      </c>
      <c r="E188" s="3059" t="s">
        <v>509</v>
      </c>
      <c r="F188" s="3060">
        <f t="shared" si="43"/>
        <v>8.4600000000000009</v>
      </c>
      <c r="G188" s="3058" t="s">
        <v>24</v>
      </c>
      <c r="H188" s="3061">
        <v>74.12</v>
      </c>
      <c r="I188" s="3062">
        <v>0.25</v>
      </c>
      <c r="J188" s="3063">
        <f t="shared" si="44"/>
        <v>92.65</v>
      </c>
      <c r="K188" s="6053">
        <f t="shared" si="36"/>
        <v>783.81900000000007</v>
      </c>
      <c r="L188" s="179" t="s">
        <v>16</v>
      </c>
      <c r="M188" s="179" t="s">
        <v>25</v>
      </c>
      <c r="N188" s="1027">
        <v>8.4600000000000009</v>
      </c>
      <c r="O188" s="1028">
        <f t="shared" si="45"/>
        <v>783.81900000000007</v>
      </c>
    </row>
    <row r="189" spans="1:17" ht="45" customHeight="1">
      <c r="A189" s="6254" t="s">
        <v>19</v>
      </c>
      <c r="B189" s="3064" t="s">
        <v>510</v>
      </c>
      <c r="C189" s="3064" t="s">
        <v>34</v>
      </c>
      <c r="D189" s="3064" t="s">
        <v>511</v>
      </c>
      <c r="E189" s="3065" t="s">
        <v>512</v>
      </c>
      <c r="F189" s="3066">
        <f t="shared" si="43"/>
        <v>15.01</v>
      </c>
      <c r="G189" s="3064" t="s">
        <v>24</v>
      </c>
      <c r="H189" s="3067">
        <v>74.12</v>
      </c>
      <c r="I189" s="3068">
        <v>0.25</v>
      </c>
      <c r="J189" s="3069">
        <f t="shared" si="44"/>
        <v>92.65</v>
      </c>
      <c r="K189" s="6053">
        <f t="shared" si="36"/>
        <v>1390.6765</v>
      </c>
      <c r="L189" s="180" t="s">
        <v>16</v>
      </c>
      <c r="M189" s="180" t="s">
        <v>25</v>
      </c>
      <c r="N189" s="1029">
        <v>15.01</v>
      </c>
      <c r="O189" s="1030">
        <f t="shared" si="45"/>
        <v>1390.6765</v>
      </c>
    </row>
    <row r="190" spans="1:17" ht="45" customHeight="1">
      <c r="A190" s="6255" t="s">
        <v>19</v>
      </c>
      <c r="B190" s="3070" t="s">
        <v>513</v>
      </c>
      <c r="C190" s="3070" t="s">
        <v>34</v>
      </c>
      <c r="D190" s="3070" t="s">
        <v>514</v>
      </c>
      <c r="E190" s="3071" t="s">
        <v>515</v>
      </c>
      <c r="F190" s="3072">
        <f t="shared" si="43"/>
        <v>8.75</v>
      </c>
      <c r="G190" s="3070" t="s">
        <v>24</v>
      </c>
      <c r="H190" s="3073">
        <v>74.12</v>
      </c>
      <c r="I190" s="3074">
        <v>0.25</v>
      </c>
      <c r="J190" s="3075">
        <f t="shared" si="44"/>
        <v>92.65</v>
      </c>
      <c r="K190" s="6053">
        <f t="shared" si="36"/>
        <v>810.6875</v>
      </c>
      <c r="L190" s="181" t="s">
        <v>16</v>
      </c>
      <c r="M190" s="181" t="s">
        <v>25</v>
      </c>
      <c r="N190" s="1031">
        <v>8.75</v>
      </c>
      <c r="O190" s="1032">
        <f t="shared" si="45"/>
        <v>810.6875</v>
      </c>
    </row>
    <row r="191" spans="1:17" ht="45" customHeight="1">
      <c r="A191" s="6256" t="s">
        <v>19</v>
      </c>
      <c r="B191" s="3076" t="s">
        <v>516</v>
      </c>
      <c r="C191" s="3076" t="s">
        <v>34</v>
      </c>
      <c r="D191" s="3076" t="s">
        <v>517</v>
      </c>
      <c r="E191" s="3077" t="s">
        <v>518</v>
      </c>
      <c r="F191" s="3078">
        <f t="shared" si="43"/>
        <v>218.4</v>
      </c>
      <c r="G191" s="3076" t="s">
        <v>40</v>
      </c>
      <c r="H191" s="3079">
        <v>38.33</v>
      </c>
      <c r="I191" s="3080">
        <v>0.25</v>
      </c>
      <c r="J191" s="3081">
        <f t="shared" si="44"/>
        <v>47.912499999999994</v>
      </c>
      <c r="K191" s="6053">
        <f t="shared" si="36"/>
        <v>10463.544</v>
      </c>
      <c r="L191" s="182" t="s">
        <v>16</v>
      </c>
      <c r="M191" s="182" t="s">
        <v>25</v>
      </c>
      <c r="N191" s="1033">
        <v>218.4</v>
      </c>
      <c r="O191" s="1034">
        <f t="shared" si="45"/>
        <v>10463.544</v>
      </c>
    </row>
    <row r="192" spans="1:17" ht="45" customHeight="1">
      <c r="A192" s="6257" t="s">
        <v>19</v>
      </c>
      <c r="B192" s="3082" t="s">
        <v>519</v>
      </c>
      <c r="C192" s="3082" t="s">
        <v>34</v>
      </c>
      <c r="D192" s="3082" t="s">
        <v>520</v>
      </c>
      <c r="E192" s="3083" t="s">
        <v>521</v>
      </c>
      <c r="F192" s="3084">
        <f t="shared" si="43"/>
        <v>69.45</v>
      </c>
      <c r="G192" s="3082" t="s">
        <v>40</v>
      </c>
      <c r="H192" s="3085">
        <v>49.79</v>
      </c>
      <c r="I192" s="3086">
        <v>0.25</v>
      </c>
      <c r="J192" s="3087">
        <f t="shared" si="44"/>
        <v>62.237499999999997</v>
      </c>
      <c r="K192" s="6053">
        <f t="shared" si="36"/>
        <v>4322.5680000000002</v>
      </c>
      <c r="L192" s="183" t="s">
        <v>16</v>
      </c>
      <c r="M192" s="183" t="s">
        <v>25</v>
      </c>
      <c r="N192" s="1035">
        <v>69.45</v>
      </c>
      <c r="O192" s="1036">
        <f t="shared" si="45"/>
        <v>4322.5680000000002</v>
      </c>
    </row>
    <row r="193" spans="1:17" ht="45" customHeight="1">
      <c r="A193" s="6258" t="s">
        <v>19</v>
      </c>
      <c r="B193" s="3088" t="s">
        <v>522</v>
      </c>
      <c r="C193" s="3088" t="s">
        <v>21</v>
      </c>
      <c r="D193" s="3088" t="s">
        <v>523</v>
      </c>
      <c r="E193" s="3089" t="s">
        <v>524</v>
      </c>
      <c r="F193" s="3090">
        <f t="shared" si="43"/>
        <v>471.12</v>
      </c>
      <c r="G193" s="3088" t="s">
        <v>24</v>
      </c>
      <c r="H193" s="3091">
        <v>89.31</v>
      </c>
      <c r="I193" s="3092">
        <v>0.25</v>
      </c>
      <c r="J193" s="3093">
        <f t="shared" si="44"/>
        <v>111.6375</v>
      </c>
      <c r="K193" s="6053">
        <f t="shared" si="36"/>
        <v>52595.836799999997</v>
      </c>
      <c r="L193" s="184" t="s">
        <v>16</v>
      </c>
      <c r="M193" s="184" t="s">
        <v>25</v>
      </c>
      <c r="N193" s="1037">
        <v>471.12</v>
      </c>
      <c r="O193" s="1038">
        <f t="shared" si="45"/>
        <v>52595.836799999997</v>
      </c>
    </row>
    <row r="194" spans="1:17" ht="45" customHeight="1">
      <c r="A194" s="6259" t="s">
        <v>19</v>
      </c>
      <c r="B194" s="3094" t="s">
        <v>525</v>
      </c>
      <c r="C194" s="3094" t="s">
        <v>34</v>
      </c>
      <c r="D194" s="3094" t="s">
        <v>526</v>
      </c>
      <c r="E194" s="3095" t="s">
        <v>527</v>
      </c>
      <c r="F194" s="3096">
        <f t="shared" si="43"/>
        <v>734.55</v>
      </c>
      <c r="G194" s="3094" t="s">
        <v>24</v>
      </c>
      <c r="H194" s="3097">
        <v>155.13999999999999</v>
      </c>
      <c r="I194" s="3098">
        <v>0.25</v>
      </c>
      <c r="J194" s="3099">
        <f t="shared" si="44"/>
        <v>193.92499999999998</v>
      </c>
      <c r="K194" s="6053">
        <f t="shared" si="36"/>
        <v>142451.28149999998</v>
      </c>
      <c r="L194" s="185" t="s">
        <v>16</v>
      </c>
      <c r="M194" s="185" t="s">
        <v>25</v>
      </c>
      <c r="N194" s="1039">
        <v>734.55</v>
      </c>
      <c r="O194" s="1040">
        <f t="shared" si="45"/>
        <v>142451.28149999998</v>
      </c>
    </row>
    <row r="195" spans="1:17" ht="45" customHeight="1">
      <c r="A195" s="6260" t="s">
        <v>15</v>
      </c>
      <c r="B195" s="3100" t="s">
        <v>528</v>
      </c>
      <c r="C195" s="3100" t="s">
        <v>17</v>
      </c>
      <c r="D195" s="3100" t="s">
        <v>17</v>
      </c>
      <c r="E195" s="3101" t="s">
        <v>529</v>
      </c>
      <c r="F195" s="3100" t="s">
        <v>17</v>
      </c>
      <c r="G195" s="3100" t="s">
        <v>17</v>
      </c>
      <c r="H195" s="3100" t="s">
        <v>17</v>
      </c>
      <c r="I195" s="3100" t="s">
        <v>17</v>
      </c>
      <c r="J195" s="3100" t="s">
        <v>17</v>
      </c>
      <c r="K195" s="6261">
        <f>ROUND(K196,2)+ROUND(K197,2)+ROUND(K198,2)+ROUND(K199,2)+ROUND(K200,2)</f>
        <v>229314.38</v>
      </c>
      <c r="L195" s="186" t="s">
        <v>17</v>
      </c>
      <c r="M195" s="186" t="s">
        <v>17</v>
      </c>
      <c r="N195" s="186" t="s">
        <v>17</v>
      </c>
      <c r="O195" s="186" t="s">
        <v>17</v>
      </c>
      <c r="P195" s="186" t="s">
        <v>17</v>
      </c>
      <c r="Q195" s="186" t="s">
        <v>17</v>
      </c>
    </row>
    <row r="196" spans="1:17" ht="45" customHeight="1">
      <c r="A196" s="6262" t="s">
        <v>19</v>
      </c>
      <c r="B196" s="3102" t="s">
        <v>530</v>
      </c>
      <c r="C196" s="3102" t="s">
        <v>21</v>
      </c>
      <c r="D196" s="3102" t="s">
        <v>195</v>
      </c>
      <c r="E196" s="3103" t="s">
        <v>196</v>
      </c>
      <c r="F196" s="3104">
        <f>N196</f>
        <v>1349.85</v>
      </c>
      <c r="G196" s="3102" t="s">
        <v>24</v>
      </c>
      <c r="H196" s="3105">
        <v>3.8</v>
      </c>
      <c r="I196" s="3106">
        <v>0.25</v>
      </c>
      <c r="J196" s="3107">
        <f>ROUND(H196,2)+(ROUND(H196,2)*I196)</f>
        <v>4.75</v>
      </c>
      <c r="K196" s="6053">
        <f t="shared" si="36"/>
        <v>6411.7874999999995</v>
      </c>
      <c r="L196" s="187" t="s">
        <v>16</v>
      </c>
      <c r="M196" s="187" t="s">
        <v>25</v>
      </c>
      <c r="N196" s="1041">
        <v>1349.85</v>
      </c>
      <c r="O196" s="1042">
        <f>ROUND(J196,2)*N196</f>
        <v>6411.7874999999995</v>
      </c>
    </row>
    <row r="197" spans="1:17" ht="45" customHeight="1">
      <c r="A197" s="6263" t="s">
        <v>19</v>
      </c>
      <c r="B197" s="3108" t="s">
        <v>531</v>
      </c>
      <c r="C197" s="3108" t="s">
        <v>21</v>
      </c>
      <c r="D197" s="3108" t="s">
        <v>198</v>
      </c>
      <c r="E197" s="3109" t="s">
        <v>199</v>
      </c>
      <c r="F197" s="3110">
        <f>N197</f>
        <v>134.97999999999999</v>
      </c>
      <c r="G197" s="3108" t="s">
        <v>62</v>
      </c>
      <c r="H197" s="3111">
        <v>355.3</v>
      </c>
      <c r="I197" s="3112">
        <v>0.25</v>
      </c>
      <c r="J197" s="3113">
        <f>ROUND(H197,2)+(ROUND(H197,2)*I197)</f>
        <v>444.125</v>
      </c>
      <c r="K197" s="6053">
        <f t="shared" si="36"/>
        <v>59948.667399999998</v>
      </c>
      <c r="L197" s="188" t="s">
        <v>16</v>
      </c>
      <c r="M197" s="188" t="s">
        <v>25</v>
      </c>
      <c r="N197" s="1043">
        <v>134.97999999999999</v>
      </c>
      <c r="O197" s="1044">
        <f>ROUND(J197,2)*N197</f>
        <v>59948.667399999998</v>
      </c>
    </row>
    <row r="198" spans="1:17" ht="45" customHeight="1">
      <c r="A198" s="6264" t="s">
        <v>19</v>
      </c>
      <c r="B198" s="3114" t="s">
        <v>532</v>
      </c>
      <c r="C198" s="3114" t="s">
        <v>21</v>
      </c>
      <c r="D198" s="3114" t="s">
        <v>201</v>
      </c>
      <c r="E198" s="3115" t="s">
        <v>202</v>
      </c>
      <c r="F198" s="3116">
        <f>N198</f>
        <v>1349.85</v>
      </c>
      <c r="G198" s="3114" t="s">
        <v>24</v>
      </c>
      <c r="H198" s="3117">
        <v>2.41</v>
      </c>
      <c r="I198" s="3118">
        <v>0.25</v>
      </c>
      <c r="J198" s="3119">
        <f>ROUND(H198,2)+(ROUND(H198,2)*I198)</f>
        <v>3.0125000000000002</v>
      </c>
      <c r="K198" s="6053">
        <f t="shared" si="36"/>
        <v>4063.0484999999994</v>
      </c>
      <c r="L198" s="189" t="s">
        <v>16</v>
      </c>
      <c r="M198" s="189" t="s">
        <v>25</v>
      </c>
      <c r="N198" s="1045">
        <v>1349.85</v>
      </c>
      <c r="O198" s="1046">
        <f>ROUND(J198,2)*N198</f>
        <v>4063.0484999999994</v>
      </c>
    </row>
    <row r="199" spans="1:17" ht="45" customHeight="1">
      <c r="A199" s="6265" t="s">
        <v>19</v>
      </c>
      <c r="B199" s="3120" t="s">
        <v>533</v>
      </c>
      <c r="C199" s="3120" t="s">
        <v>21</v>
      </c>
      <c r="D199" s="3120" t="s">
        <v>534</v>
      </c>
      <c r="E199" s="3121" t="s">
        <v>535</v>
      </c>
      <c r="F199" s="3122">
        <f>N199</f>
        <v>1997.78</v>
      </c>
      <c r="G199" s="3120" t="s">
        <v>103</v>
      </c>
      <c r="H199" s="3123">
        <v>19</v>
      </c>
      <c r="I199" s="3124">
        <v>0.25</v>
      </c>
      <c r="J199" s="3125">
        <f>ROUND(H199,2)+(ROUND(H199,2)*I199)</f>
        <v>23.75</v>
      </c>
      <c r="K199" s="6053">
        <f t="shared" si="36"/>
        <v>47447.275000000001</v>
      </c>
      <c r="L199" s="190" t="s">
        <v>16</v>
      </c>
      <c r="M199" s="190" t="s">
        <v>25</v>
      </c>
      <c r="N199" s="1047">
        <v>1997.78</v>
      </c>
      <c r="O199" s="1048">
        <f>ROUND(J199,2)*N199</f>
        <v>47447.275000000001</v>
      </c>
    </row>
    <row r="200" spans="1:17" ht="45" customHeight="1">
      <c r="A200" s="6266" t="s">
        <v>19</v>
      </c>
      <c r="B200" s="3126" t="s">
        <v>536</v>
      </c>
      <c r="C200" s="3126" t="s">
        <v>21</v>
      </c>
      <c r="D200" s="3126" t="s">
        <v>210</v>
      </c>
      <c r="E200" s="3127" t="s">
        <v>211</v>
      </c>
      <c r="F200" s="3128">
        <f>N200</f>
        <v>108.7</v>
      </c>
      <c r="G200" s="3126" t="s">
        <v>62</v>
      </c>
      <c r="H200" s="3129">
        <v>820.19</v>
      </c>
      <c r="I200" s="3130">
        <v>0.25</v>
      </c>
      <c r="J200" s="3131">
        <f>ROUND(H200,2)+(ROUND(H200,2)*I200)</f>
        <v>1025.2375000000002</v>
      </c>
      <c r="K200" s="6053">
        <f t="shared" si="36"/>
        <v>111443.588</v>
      </c>
      <c r="L200" s="191" t="s">
        <v>16</v>
      </c>
      <c r="M200" s="191" t="s">
        <v>25</v>
      </c>
      <c r="N200" s="1049">
        <v>108.7</v>
      </c>
      <c r="O200" s="1050">
        <f>ROUND(J200,2)*N200</f>
        <v>111443.588</v>
      </c>
    </row>
    <row r="201" spans="1:17" ht="45" customHeight="1">
      <c r="A201" s="6267" t="s">
        <v>15</v>
      </c>
      <c r="B201" s="3132" t="s">
        <v>537</v>
      </c>
      <c r="C201" s="3132" t="s">
        <v>17</v>
      </c>
      <c r="D201" s="3132" t="s">
        <v>17</v>
      </c>
      <c r="E201" s="3133" t="s">
        <v>538</v>
      </c>
      <c r="F201" s="3132" t="s">
        <v>17</v>
      </c>
      <c r="G201" s="3132" t="s">
        <v>17</v>
      </c>
      <c r="H201" s="3132" t="s">
        <v>17</v>
      </c>
      <c r="I201" s="3132" t="s">
        <v>17</v>
      </c>
      <c r="J201" s="3132" t="s">
        <v>17</v>
      </c>
      <c r="K201" s="6268">
        <f>ROUND(K202,2)+ROUND(K203,2)+ROUND(K204,2)+ROUND(K205,2)+ROUND(K206,2)+ROUND(K207,2)+ROUND(K208,2)+ROUND(K209,2)+ROUND(K210,2)+ROUND(K211,2)+ROUND(K212,2)+ROUND(K213,2)+ROUND(K214,2)</f>
        <v>361690.15</v>
      </c>
      <c r="L201" s="192" t="s">
        <v>17</v>
      </c>
      <c r="M201" s="192" t="s">
        <v>17</v>
      </c>
      <c r="N201" s="192" t="s">
        <v>17</v>
      </c>
      <c r="O201" s="192" t="s">
        <v>17</v>
      </c>
      <c r="P201" s="192" t="s">
        <v>17</v>
      </c>
      <c r="Q201" s="192" t="s">
        <v>17</v>
      </c>
    </row>
    <row r="202" spans="1:17" ht="45" customHeight="1">
      <c r="A202" s="6269" t="s">
        <v>19</v>
      </c>
      <c r="B202" s="3134" t="s">
        <v>539</v>
      </c>
      <c r="C202" s="3134" t="s">
        <v>21</v>
      </c>
      <c r="D202" s="3134" t="s">
        <v>540</v>
      </c>
      <c r="E202" s="3135" t="s">
        <v>541</v>
      </c>
      <c r="F202" s="3136">
        <f t="shared" ref="F202:F214" si="46">N202</f>
        <v>766.78</v>
      </c>
      <c r="G202" s="3134" t="s">
        <v>24</v>
      </c>
      <c r="H202" s="3137">
        <v>49.71</v>
      </c>
      <c r="I202" s="3138">
        <v>0.25</v>
      </c>
      <c r="J202" s="3139">
        <f t="shared" ref="J202:J214" si="47">ROUND(H202,2)+(ROUND(H202,2)*I202)</f>
        <v>62.137500000000003</v>
      </c>
      <c r="K202" s="6053">
        <f t="shared" si="36"/>
        <v>47647.709199999998</v>
      </c>
      <c r="L202" s="193" t="s">
        <v>16</v>
      </c>
      <c r="M202" s="193" t="s">
        <v>25</v>
      </c>
      <c r="N202" s="1051">
        <v>766.78</v>
      </c>
      <c r="O202" s="1052">
        <f t="shared" ref="O202:O214" si="48">ROUND(J202,2)*N202</f>
        <v>47647.709199999998</v>
      </c>
    </row>
    <row r="203" spans="1:17" ht="45" customHeight="1">
      <c r="A203" s="6270" t="s">
        <v>19</v>
      </c>
      <c r="B203" s="3140" t="s">
        <v>542</v>
      </c>
      <c r="C203" s="3140" t="s">
        <v>21</v>
      </c>
      <c r="D203" s="3140" t="s">
        <v>543</v>
      </c>
      <c r="E203" s="3141" t="s">
        <v>544</v>
      </c>
      <c r="F203" s="3142">
        <f t="shared" si="46"/>
        <v>618.91</v>
      </c>
      <c r="G203" s="3140" t="s">
        <v>24</v>
      </c>
      <c r="H203" s="3143">
        <v>63.37</v>
      </c>
      <c r="I203" s="3144">
        <v>0.25</v>
      </c>
      <c r="J203" s="3145">
        <f t="shared" si="47"/>
        <v>79.212499999999991</v>
      </c>
      <c r="K203" s="6053">
        <f t="shared" si="36"/>
        <v>49023.861099999995</v>
      </c>
      <c r="L203" s="194" t="s">
        <v>16</v>
      </c>
      <c r="M203" s="194" t="s">
        <v>25</v>
      </c>
      <c r="N203" s="1053">
        <v>618.91</v>
      </c>
      <c r="O203" s="1054">
        <f t="shared" si="48"/>
        <v>49023.861099999995</v>
      </c>
    </row>
    <row r="204" spans="1:17" ht="45" customHeight="1">
      <c r="A204" s="6271" t="s">
        <v>19</v>
      </c>
      <c r="B204" s="3146" t="s">
        <v>545</v>
      </c>
      <c r="C204" s="3146" t="s">
        <v>21</v>
      </c>
      <c r="D204" s="3146" t="s">
        <v>546</v>
      </c>
      <c r="E204" s="3147" t="s">
        <v>547</v>
      </c>
      <c r="F204" s="3148">
        <f t="shared" si="46"/>
        <v>412.53</v>
      </c>
      <c r="G204" s="3146" t="s">
        <v>24</v>
      </c>
      <c r="H204" s="3149">
        <v>123.48</v>
      </c>
      <c r="I204" s="3150">
        <v>0.25</v>
      </c>
      <c r="J204" s="3151">
        <f t="shared" si="47"/>
        <v>154.35</v>
      </c>
      <c r="K204" s="6053">
        <f t="shared" si="36"/>
        <v>63674.005499999992</v>
      </c>
      <c r="L204" s="195" t="s">
        <v>16</v>
      </c>
      <c r="M204" s="195" t="s">
        <v>25</v>
      </c>
      <c r="N204" s="1055">
        <v>412.53</v>
      </c>
      <c r="O204" s="1056">
        <f t="shared" si="48"/>
        <v>63674.005499999992</v>
      </c>
    </row>
    <row r="205" spans="1:17" ht="45" customHeight="1">
      <c r="A205" s="6272" t="s">
        <v>19</v>
      </c>
      <c r="B205" s="3152" t="s">
        <v>548</v>
      </c>
      <c r="C205" s="3152" t="s">
        <v>21</v>
      </c>
      <c r="D205" s="3152" t="s">
        <v>549</v>
      </c>
      <c r="E205" s="3153" t="s">
        <v>550</v>
      </c>
      <c r="F205" s="3154">
        <f t="shared" si="46"/>
        <v>348</v>
      </c>
      <c r="G205" s="3152" t="s">
        <v>24</v>
      </c>
      <c r="H205" s="3155">
        <v>72.97</v>
      </c>
      <c r="I205" s="3156">
        <v>0.25</v>
      </c>
      <c r="J205" s="3157">
        <f t="shared" si="47"/>
        <v>91.212500000000006</v>
      </c>
      <c r="K205" s="6053">
        <f t="shared" si="36"/>
        <v>31741.079999999998</v>
      </c>
      <c r="L205" s="196" t="s">
        <v>16</v>
      </c>
      <c r="M205" s="196" t="s">
        <v>25</v>
      </c>
      <c r="N205" s="1057">
        <v>348</v>
      </c>
      <c r="O205" s="1058">
        <f t="shared" si="48"/>
        <v>31741.079999999998</v>
      </c>
    </row>
    <row r="206" spans="1:17" ht="45" customHeight="1">
      <c r="A206" s="6273" t="s">
        <v>19</v>
      </c>
      <c r="B206" s="3158" t="s">
        <v>551</v>
      </c>
      <c r="C206" s="3158" t="s">
        <v>21</v>
      </c>
      <c r="D206" s="3158" t="s">
        <v>552</v>
      </c>
      <c r="E206" s="3159" t="s">
        <v>553</v>
      </c>
      <c r="F206" s="3160">
        <f t="shared" si="46"/>
        <v>235.9</v>
      </c>
      <c r="G206" s="3158" t="s">
        <v>24</v>
      </c>
      <c r="H206" s="3161">
        <v>61.34</v>
      </c>
      <c r="I206" s="3162">
        <v>0.25</v>
      </c>
      <c r="J206" s="3163">
        <f t="shared" si="47"/>
        <v>76.675000000000011</v>
      </c>
      <c r="K206" s="6053">
        <f t="shared" ref="K206:K269" si="49">ROUND(J206,2)*F206</f>
        <v>18088.812000000002</v>
      </c>
      <c r="L206" s="197" t="s">
        <v>16</v>
      </c>
      <c r="M206" s="197" t="s">
        <v>25</v>
      </c>
      <c r="N206" s="1059">
        <v>235.9</v>
      </c>
      <c r="O206" s="1060">
        <f t="shared" si="48"/>
        <v>18088.812000000002</v>
      </c>
    </row>
    <row r="207" spans="1:17" ht="45" customHeight="1">
      <c r="A207" s="6274" t="s">
        <v>19</v>
      </c>
      <c r="B207" s="3164" t="s">
        <v>554</v>
      </c>
      <c r="C207" s="3164" t="s">
        <v>34</v>
      </c>
      <c r="D207" s="3164" t="s">
        <v>555</v>
      </c>
      <c r="E207" s="3165" t="s">
        <v>556</v>
      </c>
      <c r="F207" s="3166">
        <f t="shared" si="46"/>
        <v>398.28</v>
      </c>
      <c r="G207" s="3164" t="s">
        <v>24</v>
      </c>
      <c r="H207" s="3167">
        <v>5.13</v>
      </c>
      <c r="I207" s="3168">
        <v>0.25</v>
      </c>
      <c r="J207" s="3169">
        <f t="shared" si="47"/>
        <v>6.4124999999999996</v>
      </c>
      <c r="K207" s="6053">
        <f t="shared" si="49"/>
        <v>2552.9748</v>
      </c>
      <c r="L207" s="198" t="s">
        <v>16</v>
      </c>
      <c r="M207" s="198" t="s">
        <v>25</v>
      </c>
      <c r="N207" s="1061">
        <v>398.28</v>
      </c>
      <c r="O207" s="1062">
        <f t="shared" si="48"/>
        <v>2552.9748</v>
      </c>
    </row>
    <row r="208" spans="1:17" ht="45" customHeight="1">
      <c r="A208" s="6275" t="s">
        <v>19</v>
      </c>
      <c r="B208" s="3170" t="s">
        <v>557</v>
      </c>
      <c r="C208" s="3170" t="s">
        <v>34</v>
      </c>
      <c r="D208" s="3170" t="s">
        <v>558</v>
      </c>
      <c r="E208" s="3171" t="s">
        <v>559</v>
      </c>
      <c r="F208" s="3172">
        <f t="shared" si="46"/>
        <v>32.9</v>
      </c>
      <c r="G208" s="3170" t="s">
        <v>24</v>
      </c>
      <c r="H208" s="3173">
        <v>222.46</v>
      </c>
      <c r="I208" s="3174">
        <v>0.25</v>
      </c>
      <c r="J208" s="3175">
        <f t="shared" si="47"/>
        <v>278.07499999999999</v>
      </c>
      <c r="K208" s="6053">
        <f t="shared" si="49"/>
        <v>9148.8319999999985</v>
      </c>
      <c r="L208" s="199" t="s">
        <v>16</v>
      </c>
      <c r="M208" s="199" t="s">
        <v>25</v>
      </c>
      <c r="N208" s="1063">
        <v>32.9</v>
      </c>
      <c r="O208" s="1064">
        <f t="shared" si="48"/>
        <v>9148.8319999999985</v>
      </c>
    </row>
    <row r="209" spans="1:17" ht="45" customHeight="1">
      <c r="A209" s="6276" t="s">
        <v>19</v>
      </c>
      <c r="B209" s="3176" t="s">
        <v>560</v>
      </c>
      <c r="C209" s="3176" t="s">
        <v>34</v>
      </c>
      <c r="D209" s="3176" t="s">
        <v>561</v>
      </c>
      <c r="E209" s="3177" t="s">
        <v>562</v>
      </c>
      <c r="F209" s="3178">
        <f t="shared" si="46"/>
        <v>115.08</v>
      </c>
      <c r="G209" s="3176" t="s">
        <v>24</v>
      </c>
      <c r="H209" s="3179">
        <v>222.46</v>
      </c>
      <c r="I209" s="3180">
        <v>0.25</v>
      </c>
      <c r="J209" s="3181">
        <f t="shared" si="47"/>
        <v>278.07499999999999</v>
      </c>
      <c r="K209" s="6053">
        <f t="shared" si="49"/>
        <v>32001.446399999997</v>
      </c>
      <c r="L209" s="200" t="s">
        <v>16</v>
      </c>
      <c r="M209" s="200" t="s">
        <v>25</v>
      </c>
      <c r="N209" s="1065">
        <v>115.08</v>
      </c>
      <c r="O209" s="1066">
        <f t="shared" si="48"/>
        <v>32001.446399999997</v>
      </c>
    </row>
    <row r="210" spans="1:17" ht="45" customHeight="1">
      <c r="A210" s="6277" t="s">
        <v>19</v>
      </c>
      <c r="B210" s="3182" t="s">
        <v>563</v>
      </c>
      <c r="C210" s="3182" t="s">
        <v>34</v>
      </c>
      <c r="D210" s="3182" t="s">
        <v>564</v>
      </c>
      <c r="E210" s="3183" t="s">
        <v>565</v>
      </c>
      <c r="F210" s="3184">
        <f t="shared" si="46"/>
        <v>30.19</v>
      </c>
      <c r="G210" s="3182" t="s">
        <v>24</v>
      </c>
      <c r="H210" s="3185">
        <v>222.46</v>
      </c>
      <c r="I210" s="3186">
        <v>0.25</v>
      </c>
      <c r="J210" s="3187">
        <f t="shared" si="47"/>
        <v>278.07499999999999</v>
      </c>
      <c r="K210" s="6053">
        <f t="shared" si="49"/>
        <v>8395.2351999999992</v>
      </c>
      <c r="L210" s="201" t="s">
        <v>16</v>
      </c>
      <c r="M210" s="201" t="s">
        <v>25</v>
      </c>
      <c r="N210" s="1067">
        <v>30.19</v>
      </c>
      <c r="O210" s="1068">
        <f t="shared" si="48"/>
        <v>8395.2351999999992</v>
      </c>
    </row>
    <row r="211" spans="1:17" ht="45" customHeight="1">
      <c r="A211" s="6278" t="s">
        <v>19</v>
      </c>
      <c r="B211" s="3188" t="s">
        <v>566</v>
      </c>
      <c r="C211" s="3188" t="s">
        <v>34</v>
      </c>
      <c r="D211" s="3188" t="s">
        <v>567</v>
      </c>
      <c r="E211" s="3189" t="s">
        <v>568</v>
      </c>
      <c r="F211" s="3190">
        <f t="shared" si="46"/>
        <v>220.11</v>
      </c>
      <c r="G211" s="3188" t="s">
        <v>24</v>
      </c>
      <c r="H211" s="3191">
        <v>222.46</v>
      </c>
      <c r="I211" s="3192">
        <v>0.25</v>
      </c>
      <c r="J211" s="3193">
        <f t="shared" si="47"/>
        <v>278.07499999999999</v>
      </c>
      <c r="K211" s="6053">
        <f t="shared" si="49"/>
        <v>61208.188800000004</v>
      </c>
      <c r="L211" s="202" t="s">
        <v>16</v>
      </c>
      <c r="M211" s="202" t="s">
        <v>25</v>
      </c>
      <c r="N211" s="1069">
        <v>220.11</v>
      </c>
      <c r="O211" s="1070">
        <f t="shared" si="48"/>
        <v>61208.188800000004</v>
      </c>
    </row>
    <row r="212" spans="1:17" ht="45" customHeight="1">
      <c r="A212" s="6279" t="s">
        <v>19</v>
      </c>
      <c r="B212" s="3194" t="s">
        <v>569</v>
      </c>
      <c r="C212" s="3194" t="s">
        <v>21</v>
      </c>
      <c r="D212" s="3194" t="s">
        <v>570</v>
      </c>
      <c r="E212" s="3195" t="s">
        <v>571</v>
      </c>
      <c r="F212" s="3196">
        <f t="shared" si="46"/>
        <v>74.13</v>
      </c>
      <c r="G212" s="3194" t="s">
        <v>40</v>
      </c>
      <c r="H212" s="3197">
        <v>13.58</v>
      </c>
      <c r="I212" s="3198">
        <v>0.25</v>
      </c>
      <c r="J212" s="3199">
        <f t="shared" si="47"/>
        <v>16.975000000000001</v>
      </c>
      <c r="K212" s="6053">
        <f t="shared" si="49"/>
        <v>1258.7274</v>
      </c>
      <c r="L212" s="203" t="s">
        <v>16</v>
      </c>
      <c r="M212" s="203" t="s">
        <v>25</v>
      </c>
      <c r="N212" s="1071">
        <v>74.13</v>
      </c>
      <c r="O212" s="1072">
        <f t="shared" si="48"/>
        <v>1258.7274</v>
      </c>
    </row>
    <row r="213" spans="1:17" ht="45" customHeight="1">
      <c r="A213" s="6280" t="s">
        <v>19</v>
      </c>
      <c r="B213" s="3200" t="s">
        <v>572</v>
      </c>
      <c r="C213" s="3200" t="s">
        <v>21</v>
      </c>
      <c r="D213" s="3200" t="s">
        <v>573</v>
      </c>
      <c r="E213" s="3201" t="s">
        <v>574</v>
      </c>
      <c r="F213" s="3202">
        <f t="shared" si="46"/>
        <v>199.86</v>
      </c>
      <c r="G213" s="3200" t="s">
        <v>40</v>
      </c>
      <c r="H213" s="3203">
        <v>78.5</v>
      </c>
      <c r="I213" s="3204">
        <v>0.25</v>
      </c>
      <c r="J213" s="3205">
        <f t="shared" si="47"/>
        <v>98.125</v>
      </c>
      <c r="K213" s="6053">
        <f t="shared" si="49"/>
        <v>19612.2618</v>
      </c>
      <c r="L213" s="204" t="s">
        <v>16</v>
      </c>
      <c r="M213" s="204" t="s">
        <v>25</v>
      </c>
      <c r="N213" s="1073">
        <v>199.86</v>
      </c>
      <c r="O213" s="1074">
        <f t="shared" si="48"/>
        <v>19612.2618</v>
      </c>
    </row>
    <row r="214" spans="1:17" ht="45" customHeight="1">
      <c r="A214" s="6281" t="s">
        <v>19</v>
      </c>
      <c r="B214" s="3206" t="s">
        <v>575</v>
      </c>
      <c r="C214" s="3206" t="s">
        <v>21</v>
      </c>
      <c r="D214" s="3206" t="s">
        <v>576</v>
      </c>
      <c r="E214" s="3207" t="s">
        <v>577</v>
      </c>
      <c r="F214" s="3208">
        <f t="shared" si="46"/>
        <v>107.69</v>
      </c>
      <c r="G214" s="3206" t="s">
        <v>40</v>
      </c>
      <c r="H214" s="3209">
        <v>128.79</v>
      </c>
      <c r="I214" s="3210">
        <v>0.25</v>
      </c>
      <c r="J214" s="3211">
        <f t="shared" si="47"/>
        <v>160.98749999999998</v>
      </c>
      <c r="K214" s="6053">
        <f t="shared" si="49"/>
        <v>17337.0131</v>
      </c>
      <c r="L214" s="205" t="s">
        <v>16</v>
      </c>
      <c r="M214" s="205" t="s">
        <v>25</v>
      </c>
      <c r="N214" s="1075">
        <v>107.69</v>
      </c>
      <c r="O214" s="1076">
        <f t="shared" si="48"/>
        <v>17337.0131</v>
      </c>
    </row>
    <row r="215" spans="1:17" ht="45" customHeight="1">
      <c r="A215" s="6282" t="s">
        <v>15</v>
      </c>
      <c r="B215" s="3212" t="s">
        <v>578</v>
      </c>
      <c r="C215" s="3212" t="s">
        <v>17</v>
      </c>
      <c r="D215" s="3212" t="s">
        <v>17</v>
      </c>
      <c r="E215" s="3213" t="s">
        <v>579</v>
      </c>
      <c r="F215" s="3212" t="s">
        <v>17</v>
      </c>
      <c r="G215" s="3212" t="s">
        <v>17</v>
      </c>
      <c r="H215" s="3212" t="s">
        <v>17</v>
      </c>
      <c r="I215" s="3212" t="s">
        <v>17</v>
      </c>
      <c r="J215" s="3212" t="s">
        <v>17</v>
      </c>
      <c r="K215" s="6283">
        <f>ROUND(K216,2)+ROUND(K217,2)+ROUND(K218,2)+ROUND(K219,2)+ROUND(K220,2)+ROUND(K221,2)+ROUND(K222,2)+ROUND(K223,2)</f>
        <v>44459.909999999996</v>
      </c>
      <c r="L215" s="206" t="s">
        <v>17</v>
      </c>
      <c r="M215" s="206" t="s">
        <v>17</v>
      </c>
      <c r="N215" s="206" t="s">
        <v>17</v>
      </c>
      <c r="O215" s="206" t="s">
        <v>17</v>
      </c>
      <c r="P215" s="206" t="s">
        <v>17</v>
      </c>
      <c r="Q215" s="206" t="s">
        <v>17</v>
      </c>
    </row>
    <row r="216" spans="1:17" ht="45" customHeight="1">
      <c r="A216" s="6284" t="s">
        <v>19</v>
      </c>
      <c r="B216" s="3214" t="s">
        <v>580</v>
      </c>
      <c r="C216" s="3214" t="s">
        <v>21</v>
      </c>
      <c r="D216" s="3214" t="s">
        <v>581</v>
      </c>
      <c r="E216" s="3215" t="s">
        <v>582</v>
      </c>
      <c r="F216" s="3216">
        <f t="shared" ref="F216:F223" si="50">N216</f>
        <v>84</v>
      </c>
      <c r="G216" s="3214" t="s">
        <v>24</v>
      </c>
      <c r="H216" s="3217">
        <v>115.51</v>
      </c>
      <c r="I216" s="3218">
        <v>0.25</v>
      </c>
      <c r="J216" s="3219">
        <f t="shared" ref="J216:J223" si="51">ROUND(H216,2)+(ROUND(H216,2)*I216)</f>
        <v>144.38750000000002</v>
      </c>
      <c r="K216" s="6053">
        <f t="shared" si="49"/>
        <v>12128.759999999998</v>
      </c>
      <c r="L216" s="207" t="s">
        <v>16</v>
      </c>
      <c r="M216" s="207" t="s">
        <v>25</v>
      </c>
      <c r="N216" s="1077">
        <v>84</v>
      </c>
      <c r="O216" s="1078">
        <f t="shared" ref="O216:O223" si="52">ROUND(J216,2)*N216</f>
        <v>12128.759999999998</v>
      </c>
    </row>
    <row r="217" spans="1:17" ht="45" customHeight="1">
      <c r="A217" s="6285" t="s">
        <v>19</v>
      </c>
      <c r="B217" s="3220" t="s">
        <v>583</v>
      </c>
      <c r="C217" s="3220" t="s">
        <v>34</v>
      </c>
      <c r="D217" s="3220" t="s">
        <v>584</v>
      </c>
      <c r="E217" s="3221" t="s">
        <v>585</v>
      </c>
      <c r="F217" s="3222">
        <f t="shared" si="50"/>
        <v>21</v>
      </c>
      <c r="G217" s="3220" t="s">
        <v>40</v>
      </c>
      <c r="H217" s="3223">
        <v>177.7</v>
      </c>
      <c r="I217" s="3224">
        <v>0.25</v>
      </c>
      <c r="J217" s="3225">
        <f t="shared" si="51"/>
        <v>222.125</v>
      </c>
      <c r="K217" s="6053">
        <f t="shared" si="49"/>
        <v>4664.7299999999996</v>
      </c>
      <c r="L217" s="208" t="s">
        <v>16</v>
      </c>
      <c r="M217" s="208" t="s">
        <v>25</v>
      </c>
      <c r="N217" s="1079">
        <v>21</v>
      </c>
      <c r="O217" s="1080">
        <f t="shared" si="52"/>
        <v>4664.7299999999996</v>
      </c>
    </row>
    <row r="218" spans="1:17" ht="45" customHeight="1">
      <c r="A218" s="6286" t="s">
        <v>19</v>
      </c>
      <c r="B218" s="3226" t="s">
        <v>586</v>
      </c>
      <c r="C218" s="3226" t="s">
        <v>34</v>
      </c>
      <c r="D218" s="3226" t="s">
        <v>587</v>
      </c>
      <c r="E218" s="3227" t="s">
        <v>588</v>
      </c>
      <c r="F218" s="3228">
        <f t="shared" si="50"/>
        <v>38.76</v>
      </c>
      <c r="G218" s="3226" t="s">
        <v>40</v>
      </c>
      <c r="H218" s="3229">
        <v>177.7</v>
      </c>
      <c r="I218" s="3230">
        <v>0.25</v>
      </c>
      <c r="J218" s="3231">
        <f t="shared" si="51"/>
        <v>222.125</v>
      </c>
      <c r="K218" s="6053">
        <f t="shared" si="49"/>
        <v>8609.7587999999996</v>
      </c>
      <c r="L218" s="209" t="s">
        <v>16</v>
      </c>
      <c r="M218" s="209" t="s">
        <v>25</v>
      </c>
      <c r="N218" s="1081">
        <v>38.76</v>
      </c>
      <c r="O218" s="1082">
        <f t="shared" si="52"/>
        <v>8609.7587999999996</v>
      </c>
    </row>
    <row r="219" spans="1:17" ht="45" customHeight="1">
      <c r="A219" s="6287" t="s">
        <v>19</v>
      </c>
      <c r="B219" s="3232" t="s">
        <v>589</v>
      </c>
      <c r="C219" s="3232" t="s">
        <v>34</v>
      </c>
      <c r="D219" s="3232" t="s">
        <v>590</v>
      </c>
      <c r="E219" s="3233" t="s">
        <v>591</v>
      </c>
      <c r="F219" s="3234">
        <f t="shared" si="50"/>
        <v>3.44</v>
      </c>
      <c r="G219" s="3232" t="s">
        <v>24</v>
      </c>
      <c r="H219" s="3235">
        <v>218.87</v>
      </c>
      <c r="I219" s="3236">
        <v>0.25</v>
      </c>
      <c r="J219" s="3237">
        <f t="shared" si="51"/>
        <v>273.58749999999998</v>
      </c>
      <c r="K219" s="6053">
        <f t="shared" si="49"/>
        <v>941.14959999999985</v>
      </c>
      <c r="L219" s="210" t="s">
        <v>16</v>
      </c>
      <c r="M219" s="210" t="s">
        <v>25</v>
      </c>
      <c r="N219" s="1083">
        <v>3.44</v>
      </c>
      <c r="O219" s="1084">
        <f t="shared" si="52"/>
        <v>941.14959999999985</v>
      </c>
    </row>
    <row r="220" spans="1:17" ht="45" customHeight="1">
      <c r="A220" s="6288" t="s">
        <v>19</v>
      </c>
      <c r="B220" s="3238" t="s">
        <v>592</v>
      </c>
      <c r="C220" s="3238" t="s">
        <v>34</v>
      </c>
      <c r="D220" s="3238" t="s">
        <v>593</v>
      </c>
      <c r="E220" s="3239" t="s">
        <v>594</v>
      </c>
      <c r="F220" s="3240">
        <f t="shared" si="50"/>
        <v>26.04</v>
      </c>
      <c r="G220" s="3238" t="s">
        <v>62</v>
      </c>
      <c r="H220" s="3241">
        <v>143.16999999999999</v>
      </c>
      <c r="I220" s="3242">
        <v>0.25</v>
      </c>
      <c r="J220" s="3243">
        <f t="shared" si="51"/>
        <v>178.96249999999998</v>
      </c>
      <c r="K220" s="6053">
        <f t="shared" si="49"/>
        <v>4660.1184000000003</v>
      </c>
      <c r="L220" s="211" t="s">
        <v>16</v>
      </c>
      <c r="M220" s="211" t="s">
        <v>25</v>
      </c>
      <c r="N220" s="1085">
        <v>26.04</v>
      </c>
      <c r="O220" s="1086">
        <f t="shared" si="52"/>
        <v>4660.1184000000003</v>
      </c>
    </row>
    <row r="221" spans="1:17" ht="45" customHeight="1">
      <c r="A221" s="6289" t="s">
        <v>19</v>
      </c>
      <c r="B221" s="3244" t="s">
        <v>595</v>
      </c>
      <c r="C221" s="3244" t="s">
        <v>21</v>
      </c>
      <c r="D221" s="3244" t="s">
        <v>596</v>
      </c>
      <c r="E221" s="3245" t="s">
        <v>597</v>
      </c>
      <c r="F221" s="3246">
        <f t="shared" si="50"/>
        <v>726.76</v>
      </c>
      <c r="G221" s="3244" t="s">
        <v>24</v>
      </c>
      <c r="H221" s="3247">
        <v>14.19</v>
      </c>
      <c r="I221" s="3248">
        <v>0.25</v>
      </c>
      <c r="J221" s="3249">
        <f t="shared" si="51"/>
        <v>17.737500000000001</v>
      </c>
      <c r="K221" s="6053">
        <f t="shared" si="49"/>
        <v>12892.722399999999</v>
      </c>
      <c r="L221" s="212" t="s">
        <v>16</v>
      </c>
      <c r="M221" s="212" t="s">
        <v>25</v>
      </c>
      <c r="N221" s="1087">
        <v>726.76</v>
      </c>
      <c r="O221" s="1088">
        <f t="shared" si="52"/>
        <v>12892.722399999999</v>
      </c>
    </row>
    <row r="222" spans="1:17" ht="45" customHeight="1">
      <c r="A222" s="6290" t="s">
        <v>19</v>
      </c>
      <c r="B222" s="3250" t="s">
        <v>598</v>
      </c>
      <c r="C222" s="3250" t="s">
        <v>34</v>
      </c>
      <c r="D222" s="3250" t="s">
        <v>599</v>
      </c>
      <c r="E222" s="3251" t="s">
        <v>600</v>
      </c>
      <c r="F222" s="3252">
        <f t="shared" si="50"/>
        <v>6.88</v>
      </c>
      <c r="G222" s="3250" t="s">
        <v>40</v>
      </c>
      <c r="H222" s="3253">
        <v>18.5</v>
      </c>
      <c r="I222" s="3254">
        <v>0.25</v>
      </c>
      <c r="J222" s="3255">
        <f t="shared" si="51"/>
        <v>23.125</v>
      </c>
      <c r="K222" s="6053">
        <f t="shared" si="49"/>
        <v>159.1344</v>
      </c>
      <c r="L222" s="213" t="s">
        <v>16</v>
      </c>
      <c r="M222" s="213" t="s">
        <v>25</v>
      </c>
      <c r="N222" s="1089">
        <v>6.88</v>
      </c>
      <c r="O222" s="1090">
        <f t="shared" si="52"/>
        <v>159.1344</v>
      </c>
    </row>
    <row r="223" spans="1:17" ht="45" customHeight="1">
      <c r="A223" s="6291" t="s">
        <v>19</v>
      </c>
      <c r="B223" s="3256" t="s">
        <v>601</v>
      </c>
      <c r="C223" s="3256" t="s">
        <v>21</v>
      </c>
      <c r="D223" s="3256" t="s">
        <v>213</v>
      </c>
      <c r="E223" s="3257" t="s">
        <v>214</v>
      </c>
      <c r="F223" s="3258">
        <f t="shared" si="50"/>
        <v>7.25</v>
      </c>
      <c r="G223" s="3256" t="s">
        <v>24</v>
      </c>
      <c r="H223" s="3259">
        <v>44.53</v>
      </c>
      <c r="I223" s="3260">
        <v>0.25</v>
      </c>
      <c r="J223" s="3261">
        <f t="shared" si="51"/>
        <v>55.662500000000001</v>
      </c>
      <c r="K223" s="6053">
        <f t="shared" si="49"/>
        <v>403.53499999999997</v>
      </c>
      <c r="L223" s="214" t="s">
        <v>16</v>
      </c>
      <c r="M223" s="214" t="s">
        <v>25</v>
      </c>
      <c r="N223" s="1091">
        <v>7.25</v>
      </c>
      <c r="O223" s="1092">
        <f t="shared" si="52"/>
        <v>403.53499999999997</v>
      </c>
    </row>
    <row r="224" spans="1:17" ht="45" customHeight="1">
      <c r="A224" s="6292" t="s">
        <v>15</v>
      </c>
      <c r="B224" s="3262" t="s">
        <v>602</v>
      </c>
      <c r="C224" s="3262" t="s">
        <v>17</v>
      </c>
      <c r="D224" s="3262" t="s">
        <v>17</v>
      </c>
      <c r="E224" s="3263" t="s">
        <v>603</v>
      </c>
      <c r="F224" s="3262" t="s">
        <v>17</v>
      </c>
      <c r="G224" s="3262" t="s">
        <v>17</v>
      </c>
      <c r="H224" s="3262" t="s">
        <v>17</v>
      </c>
      <c r="I224" s="3262" t="s">
        <v>17</v>
      </c>
      <c r="J224" s="3262" t="s">
        <v>17</v>
      </c>
      <c r="K224" s="6293">
        <f>ROUND(K225,2)+ROUND(K226,2)+ROUND(K227,2)</f>
        <v>92092.25</v>
      </c>
      <c r="L224" s="215" t="s">
        <v>17</v>
      </c>
      <c r="M224" s="215" t="s">
        <v>17</v>
      </c>
      <c r="N224" s="215" t="s">
        <v>17</v>
      </c>
      <c r="O224" s="215" t="s">
        <v>17</v>
      </c>
      <c r="P224" s="215" t="s">
        <v>17</v>
      </c>
      <c r="Q224" s="215" t="s">
        <v>17</v>
      </c>
    </row>
    <row r="225" spans="1:17" ht="45" customHeight="1">
      <c r="A225" s="6294" t="s">
        <v>19</v>
      </c>
      <c r="B225" s="3264" t="s">
        <v>604</v>
      </c>
      <c r="C225" s="3264" t="s">
        <v>21</v>
      </c>
      <c r="D225" s="3264" t="s">
        <v>195</v>
      </c>
      <c r="E225" s="3265" t="s">
        <v>196</v>
      </c>
      <c r="F225" s="3266">
        <f>N225</f>
        <v>591.02</v>
      </c>
      <c r="G225" s="3264" t="s">
        <v>24</v>
      </c>
      <c r="H225" s="3267">
        <v>3.8</v>
      </c>
      <c r="I225" s="3268">
        <v>0.25</v>
      </c>
      <c r="J225" s="3269">
        <f>ROUND(H225,2)+(ROUND(H225,2)*I225)</f>
        <v>4.75</v>
      </c>
      <c r="K225" s="6053">
        <f t="shared" si="49"/>
        <v>2807.3449999999998</v>
      </c>
      <c r="L225" s="216" t="s">
        <v>16</v>
      </c>
      <c r="M225" s="216" t="s">
        <v>25</v>
      </c>
      <c r="N225" s="1093">
        <v>591.02</v>
      </c>
      <c r="O225" s="1094">
        <f>ROUND(J225,2)*N225</f>
        <v>2807.3449999999998</v>
      </c>
    </row>
    <row r="226" spans="1:17" ht="45" customHeight="1">
      <c r="A226" s="6295" t="s">
        <v>19</v>
      </c>
      <c r="B226" s="3270" t="s">
        <v>605</v>
      </c>
      <c r="C226" s="3270" t="s">
        <v>21</v>
      </c>
      <c r="D226" s="3270" t="s">
        <v>198</v>
      </c>
      <c r="E226" s="3271" t="s">
        <v>199</v>
      </c>
      <c r="F226" s="3272">
        <f>N226</f>
        <v>51.53</v>
      </c>
      <c r="G226" s="3270" t="s">
        <v>62</v>
      </c>
      <c r="H226" s="3273">
        <v>355.3</v>
      </c>
      <c r="I226" s="3274">
        <v>0.25</v>
      </c>
      <c r="J226" s="3275">
        <f>ROUND(H226,2)+(ROUND(H226,2)*I226)</f>
        <v>444.125</v>
      </c>
      <c r="K226" s="6053">
        <f t="shared" si="49"/>
        <v>22886.018899999999</v>
      </c>
      <c r="L226" s="217" t="s">
        <v>16</v>
      </c>
      <c r="M226" s="217" t="s">
        <v>25</v>
      </c>
      <c r="N226" s="1095">
        <v>51.53</v>
      </c>
      <c r="O226" s="1096">
        <f>ROUND(J226,2)*N226</f>
        <v>22886.018899999999</v>
      </c>
    </row>
    <row r="227" spans="1:17" ht="45" customHeight="1">
      <c r="A227" s="6296" t="s">
        <v>19</v>
      </c>
      <c r="B227" s="3276" t="s">
        <v>606</v>
      </c>
      <c r="C227" s="3276" t="s">
        <v>21</v>
      </c>
      <c r="D227" s="3276" t="s">
        <v>607</v>
      </c>
      <c r="E227" s="3277" t="s">
        <v>608</v>
      </c>
      <c r="F227" s="3278">
        <f>N227</f>
        <v>431.61</v>
      </c>
      <c r="G227" s="3276" t="s">
        <v>24</v>
      </c>
      <c r="H227" s="3279">
        <v>123.07</v>
      </c>
      <c r="I227" s="3280">
        <v>0.25</v>
      </c>
      <c r="J227" s="3281">
        <f>ROUND(H227,2)+(ROUND(H227,2)*I227)</f>
        <v>153.83749999999998</v>
      </c>
      <c r="K227" s="6053">
        <f t="shared" si="49"/>
        <v>66398.882400000002</v>
      </c>
      <c r="L227" s="218" t="s">
        <v>16</v>
      </c>
      <c r="M227" s="218" t="s">
        <v>25</v>
      </c>
      <c r="N227" s="1097">
        <v>431.61</v>
      </c>
      <c r="O227" s="1098">
        <f>ROUND(J227,2)*N227</f>
        <v>66398.882400000002</v>
      </c>
    </row>
    <row r="228" spans="1:17" ht="45" customHeight="1">
      <c r="A228" s="6297" t="s">
        <v>15</v>
      </c>
      <c r="B228" s="3282" t="s">
        <v>609</v>
      </c>
      <c r="C228" s="3282" t="s">
        <v>17</v>
      </c>
      <c r="D228" s="3282" t="s">
        <v>17</v>
      </c>
      <c r="E228" s="3283" t="s">
        <v>610</v>
      </c>
      <c r="F228" s="3282" t="s">
        <v>17</v>
      </c>
      <c r="G228" s="3282" t="s">
        <v>17</v>
      </c>
      <c r="H228" s="3282" t="s">
        <v>17</v>
      </c>
      <c r="I228" s="3282" t="s">
        <v>17</v>
      </c>
      <c r="J228" s="3282" t="s">
        <v>17</v>
      </c>
      <c r="K228" s="6298">
        <f>ROUND(K229,2)+ROUND(K230,2)+ROUND(K231,2)+ROUND(K232,2)+ROUND(K233,2)+ROUND(K234,2)+ROUND(K235,2)+ROUND(K236,2)+ROUND(K237,2)</f>
        <v>147555.54</v>
      </c>
      <c r="L228" s="219" t="s">
        <v>17</v>
      </c>
      <c r="M228" s="219" t="s">
        <v>17</v>
      </c>
      <c r="N228" s="219" t="s">
        <v>17</v>
      </c>
      <c r="O228" s="219" t="s">
        <v>17</v>
      </c>
      <c r="P228" s="219" t="s">
        <v>17</v>
      </c>
      <c r="Q228" s="219" t="s">
        <v>17</v>
      </c>
    </row>
    <row r="229" spans="1:17" ht="45" customHeight="1">
      <c r="A229" s="6299" t="s">
        <v>19</v>
      </c>
      <c r="B229" s="3284" t="s">
        <v>611</v>
      </c>
      <c r="C229" s="3284" t="s">
        <v>21</v>
      </c>
      <c r="D229" s="3284" t="s">
        <v>612</v>
      </c>
      <c r="E229" s="3285" t="s">
        <v>613</v>
      </c>
      <c r="F229" s="3286">
        <f t="shared" ref="F229:F237" si="53">N229</f>
        <v>1380.6</v>
      </c>
      <c r="G229" s="3284" t="s">
        <v>24</v>
      </c>
      <c r="H229" s="3287">
        <v>18.53</v>
      </c>
      <c r="I229" s="3288">
        <v>0.25</v>
      </c>
      <c r="J229" s="3289">
        <f t="shared" ref="J229:J237" si="54">ROUND(H229,2)+(ROUND(H229,2)*I229)</f>
        <v>23.162500000000001</v>
      </c>
      <c r="K229" s="6053">
        <f t="shared" si="49"/>
        <v>31974.695999999996</v>
      </c>
      <c r="L229" s="220" t="s">
        <v>16</v>
      </c>
      <c r="M229" s="220" t="s">
        <v>25</v>
      </c>
      <c r="N229" s="1099">
        <v>1380.6</v>
      </c>
      <c r="O229" s="1100">
        <f t="shared" ref="O229:O237" si="55">ROUND(J229,2)*N229</f>
        <v>31974.695999999996</v>
      </c>
    </row>
    <row r="230" spans="1:17" ht="45" customHeight="1">
      <c r="A230" s="6300" t="s">
        <v>19</v>
      </c>
      <c r="B230" s="3290" t="s">
        <v>614</v>
      </c>
      <c r="C230" s="3290" t="s">
        <v>21</v>
      </c>
      <c r="D230" s="3290" t="s">
        <v>615</v>
      </c>
      <c r="E230" s="3291" t="s">
        <v>616</v>
      </c>
      <c r="F230" s="3292">
        <f t="shared" si="53"/>
        <v>1360.44</v>
      </c>
      <c r="G230" s="3290" t="s">
        <v>24</v>
      </c>
      <c r="H230" s="3293">
        <v>30.2</v>
      </c>
      <c r="I230" s="3294">
        <v>0.25</v>
      </c>
      <c r="J230" s="3295">
        <f t="shared" si="54"/>
        <v>37.75</v>
      </c>
      <c r="K230" s="6053">
        <f t="shared" si="49"/>
        <v>51356.61</v>
      </c>
      <c r="L230" s="221" t="s">
        <v>16</v>
      </c>
      <c r="M230" s="221" t="s">
        <v>25</v>
      </c>
      <c r="N230" s="1101">
        <v>1360.44</v>
      </c>
      <c r="O230" s="1102">
        <f t="shared" si="55"/>
        <v>51356.61</v>
      </c>
    </row>
    <row r="231" spans="1:17" ht="45" customHeight="1">
      <c r="A231" s="6301" t="s">
        <v>19</v>
      </c>
      <c r="B231" s="3296" t="s">
        <v>617</v>
      </c>
      <c r="C231" s="3296" t="s">
        <v>34</v>
      </c>
      <c r="D231" s="3296" t="s">
        <v>618</v>
      </c>
      <c r="E231" s="3297" t="s">
        <v>619</v>
      </c>
      <c r="F231" s="3298">
        <f t="shared" si="53"/>
        <v>2203.5700000000002</v>
      </c>
      <c r="G231" s="3296" t="s">
        <v>24</v>
      </c>
      <c r="H231" s="3299">
        <v>13.67</v>
      </c>
      <c r="I231" s="3300">
        <v>0.25</v>
      </c>
      <c r="J231" s="3301">
        <f t="shared" si="54"/>
        <v>17.087499999999999</v>
      </c>
      <c r="K231" s="6053">
        <f t="shared" si="49"/>
        <v>37659.011300000006</v>
      </c>
      <c r="L231" s="222" t="s">
        <v>16</v>
      </c>
      <c r="M231" s="222" t="s">
        <v>25</v>
      </c>
      <c r="N231" s="1103">
        <v>2203.5700000000002</v>
      </c>
      <c r="O231" s="1104">
        <f t="shared" si="55"/>
        <v>37659.011300000006</v>
      </c>
    </row>
    <row r="232" spans="1:17" ht="45" customHeight="1">
      <c r="A232" s="6302" t="s">
        <v>19</v>
      </c>
      <c r="B232" s="3302" t="s">
        <v>620</v>
      </c>
      <c r="C232" s="3302" t="s">
        <v>34</v>
      </c>
      <c r="D232" s="3302" t="s">
        <v>621</v>
      </c>
      <c r="E232" s="3303" t="s">
        <v>622</v>
      </c>
      <c r="F232" s="3304">
        <f t="shared" si="53"/>
        <v>15.55</v>
      </c>
      <c r="G232" s="3302" t="s">
        <v>24</v>
      </c>
      <c r="H232" s="3305">
        <v>13.67</v>
      </c>
      <c r="I232" s="3306">
        <v>0.25</v>
      </c>
      <c r="J232" s="3307">
        <f t="shared" si="54"/>
        <v>17.087499999999999</v>
      </c>
      <c r="K232" s="6053">
        <f t="shared" si="49"/>
        <v>265.74950000000001</v>
      </c>
      <c r="L232" s="223" t="s">
        <v>16</v>
      </c>
      <c r="M232" s="223" t="s">
        <v>25</v>
      </c>
      <c r="N232" s="1105">
        <v>15.55</v>
      </c>
      <c r="O232" s="1106">
        <f t="shared" si="55"/>
        <v>265.74950000000001</v>
      </c>
    </row>
    <row r="233" spans="1:17" ht="45" customHeight="1">
      <c r="A233" s="6303" t="s">
        <v>19</v>
      </c>
      <c r="B233" s="3308" t="s">
        <v>623</v>
      </c>
      <c r="C233" s="3308" t="s">
        <v>34</v>
      </c>
      <c r="D233" s="3308" t="s">
        <v>624</v>
      </c>
      <c r="E233" s="3309" t="s">
        <v>625</v>
      </c>
      <c r="F233" s="3310">
        <f t="shared" si="53"/>
        <v>454.59</v>
      </c>
      <c r="G233" s="3308" t="s">
        <v>24</v>
      </c>
      <c r="H233" s="3311">
        <v>13.67</v>
      </c>
      <c r="I233" s="3312">
        <v>0.25</v>
      </c>
      <c r="J233" s="3313">
        <f t="shared" si="54"/>
        <v>17.087499999999999</v>
      </c>
      <c r="K233" s="6053">
        <f t="shared" si="49"/>
        <v>7768.9430999999995</v>
      </c>
      <c r="L233" s="224" t="s">
        <v>16</v>
      </c>
      <c r="M233" s="224" t="s">
        <v>25</v>
      </c>
      <c r="N233" s="1107">
        <v>454.59</v>
      </c>
      <c r="O233" s="1108">
        <f t="shared" si="55"/>
        <v>7768.9430999999995</v>
      </c>
    </row>
    <row r="234" spans="1:17" ht="45" customHeight="1">
      <c r="A234" s="6304" t="s">
        <v>19</v>
      </c>
      <c r="B234" s="3314" t="s">
        <v>626</v>
      </c>
      <c r="C234" s="3314" t="s">
        <v>34</v>
      </c>
      <c r="D234" s="3314" t="s">
        <v>627</v>
      </c>
      <c r="E234" s="3315" t="s">
        <v>628</v>
      </c>
      <c r="F234" s="3316">
        <f t="shared" si="53"/>
        <v>154.44</v>
      </c>
      <c r="G234" s="3314" t="s">
        <v>24</v>
      </c>
      <c r="H234" s="3317">
        <v>13.67</v>
      </c>
      <c r="I234" s="3318">
        <v>0.25</v>
      </c>
      <c r="J234" s="3319">
        <f t="shared" si="54"/>
        <v>17.087499999999999</v>
      </c>
      <c r="K234" s="6053">
        <f t="shared" si="49"/>
        <v>2639.3795999999998</v>
      </c>
      <c r="L234" s="225" t="s">
        <v>16</v>
      </c>
      <c r="M234" s="225" t="s">
        <v>25</v>
      </c>
      <c r="N234" s="1109">
        <v>154.44</v>
      </c>
      <c r="O234" s="1110">
        <f t="shared" si="55"/>
        <v>2639.3795999999998</v>
      </c>
    </row>
    <row r="235" spans="1:17" ht="45" customHeight="1">
      <c r="A235" s="6305" t="s">
        <v>19</v>
      </c>
      <c r="B235" s="3320" t="s">
        <v>629</v>
      </c>
      <c r="C235" s="3320" t="s">
        <v>34</v>
      </c>
      <c r="D235" s="3320" t="s">
        <v>630</v>
      </c>
      <c r="E235" s="3321" t="s">
        <v>631</v>
      </c>
      <c r="F235" s="3322">
        <f t="shared" si="53"/>
        <v>98.15</v>
      </c>
      <c r="G235" s="3320" t="s">
        <v>24</v>
      </c>
      <c r="H235" s="3323">
        <v>67.97</v>
      </c>
      <c r="I235" s="3324">
        <v>0.25</v>
      </c>
      <c r="J235" s="3325">
        <f t="shared" si="54"/>
        <v>84.962500000000006</v>
      </c>
      <c r="K235" s="6053">
        <f t="shared" si="49"/>
        <v>8338.8240000000005</v>
      </c>
      <c r="L235" s="226" t="s">
        <v>16</v>
      </c>
      <c r="M235" s="226" t="s">
        <v>25</v>
      </c>
      <c r="N235" s="1111">
        <v>98.15</v>
      </c>
      <c r="O235" s="1112">
        <f t="shared" si="55"/>
        <v>8338.8240000000005</v>
      </c>
    </row>
    <row r="236" spans="1:17" ht="45" customHeight="1">
      <c r="A236" s="6306" t="s">
        <v>19</v>
      </c>
      <c r="B236" s="3326" t="s">
        <v>632</v>
      </c>
      <c r="C236" s="3326" t="s">
        <v>34</v>
      </c>
      <c r="D236" s="3326" t="s">
        <v>633</v>
      </c>
      <c r="E236" s="3327" t="s">
        <v>634</v>
      </c>
      <c r="F236" s="3328">
        <f t="shared" si="53"/>
        <v>84.65</v>
      </c>
      <c r="G236" s="3326" t="s">
        <v>24</v>
      </c>
      <c r="H236" s="3329">
        <v>67.97</v>
      </c>
      <c r="I236" s="3330">
        <v>0.25</v>
      </c>
      <c r="J236" s="3331">
        <f t="shared" si="54"/>
        <v>84.962500000000006</v>
      </c>
      <c r="K236" s="6053">
        <f t="shared" si="49"/>
        <v>7191.8639999999996</v>
      </c>
      <c r="L236" s="227" t="s">
        <v>16</v>
      </c>
      <c r="M236" s="227" t="s">
        <v>25</v>
      </c>
      <c r="N236" s="1113">
        <v>84.65</v>
      </c>
      <c r="O236" s="1114">
        <f t="shared" si="55"/>
        <v>7191.8639999999996</v>
      </c>
    </row>
    <row r="237" spans="1:17" ht="45" customHeight="1">
      <c r="A237" s="6307" t="s">
        <v>19</v>
      </c>
      <c r="B237" s="3332" t="s">
        <v>635</v>
      </c>
      <c r="C237" s="3332" t="s">
        <v>34</v>
      </c>
      <c r="D237" s="3332" t="s">
        <v>636</v>
      </c>
      <c r="E237" s="3333" t="s">
        <v>637</v>
      </c>
      <c r="F237" s="3334">
        <f t="shared" si="53"/>
        <v>15.3</v>
      </c>
      <c r="G237" s="3332" t="s">
        <v>24</v>
      </c>
      <c r="H237" s="3335">
        <v>18.850000000000001</v>
      </c>
      <c r="I237" s="3336">
        <v>0.25</v>
      </c>
      <c r="J237" s="3337">
        <f t="shared" si="54"/>
        <v>23.5625</v>
      </c>
      <c r="K237" s="6053">
        <f t="shared" si="49"/>
        <v>360.46800000000002</v>
      </c>
      <c r="L237" s="228" t="s">
        <v>16</v>
      </c>
      <c r="M237" s="228" t="s">
        <v>25</v>
      </c>
      <c r="N237" s="1115">
        <v>15.3</v>
      </c>
      <c r="O237" s="1116">
        <f t="shared" si="55"/>
        <v>360.46800000000002</v>
      </c>
    </row>
    <row r="238" spans="1:17" ht="45" customHeight="1">
      <c r="A238" s="6308" t="s">
        <v>15</v>
      </c>
      <c r="B238" s="3338" t="s">
        <v>638</v>
      </c>
      <c r="C238" s="3338" t="s">
        <v>17</v>
      </c>
      <c r="D238" s="3338" t="s">
        <v>17</v>
      </c>
      <c r="E238" s="3339" t="s">
        <v>639</v>
      </c>
      <c r="F238" s="3338" t="s">
        <v>17</v>
      </c>
      <c r="G238" s="3338" t="s">
        <v>17</v>
      </c>
      <c r="H238" s="3338" t="s">
        <v>17</v>
      </c>
      <c r="I238" s="3338" t="s">
        <v>17</v>
      </c>
      <c r="J238" s="3338" t="s">
        <v>17</v>
      </c>
      <c r="K238" s="6309">
        <f>ROUND(K239,2)+ROUND(K240,2)</f>
        <v>23427.14</v>
      </c>
      <c r="L238" s="229" t="s">
        <v>17</v>
      </c>
      <c r="M238" s="229" t="s">
        <v>17</v>
      </c>
      <c r="N238" s="229" t="s">
        <v>17</v>
      </c>
      <c r="O238" s="229" t="s">
        <v>17</v>
      </c>
      <c r="P238" s="229" t="s">
        <v>17</v>
      </c>
      <c r="Q238" s="229" t="s">
        <v>17</v>
      </c>
    </row>
    <row r="239" spans="1:17" ht="45" customHeight="1">
      <c r="A239" s="6310" t="s">
        <v>19</v>
      </c>
      <c r="B239" s="3340" t="s">
        <v>640</v>
      </c>
      <c r="C239" s="3340" t="s">
        <v>21</v>
      </c>
      <c r="D239" s="3340" t="s">
        <v>641</v>
      </c>
      <c r="E239" s="3341" t="s">
        <v>642</v>
      </c>
      <c r="F239" s="3342">
        <f>N239</f>
        <v>481.05</v>
      </c>
      <c r="G239" s="3340" t="s">
        <v>24</v>
      </c>
      <c r="H239" s="3343">
        <v>22.68</v>
      </c>
      <c r="I239" s="3344">
        <v>0.25</v>
      </c>
      <c r="J239" s="3345">
        <f>ROUND(H239,2)+(ROUND(H239,2)*I239)</f>
        <v>28.35</v>
      </c>
      <c r="K239" s="6053">
        <f t="shared" si="49"/>
        <v>13637.767500000002</v>
      </c>
      <c r="L239" s="230" t="s">
        <v>16</v>
      </c>
      <c r="M239" s="230" t="s">
        <v>25</v>
      </c>
      <c r="N239" s="1117">
        <v>481.05</v>
      </c>
      <c r="O239" s="1118">
        <f>ROUND(J239,2)*N239</f>
        <v>13637.767500000002</v>
      </c>
    </row>
    <row r="240" spans="1:17" ht="45" customHeight="1">
      <c r="A240" s="6311" t="s">
        <v>19</v>
      </c>
      <c r="B240" s="3346" t="s">
        <v>643</v>
      </c>
      <c r="C240" s="3346" t="s">
        <v>21</v>
      </c>
      <c r="D240" s="3346" t="s">
        <v>644</v>
      </c>
      <c r="E240" s="3347" t="s">
        <v>645</v>
      </c>
      <c r="F240" s="3348">
        <f>N240</f>
        <v>481.05</v>
      </c>
      <c r="G240" s="3346" t="s">
        <v>24</v>
      </c>
      <c r="H240" s="3349">
        <v>16.28</v>
      </c>
      <c r="I240" s="3350">
        <v>0.25</v>
      </c>
      <c r="J240" s="3351">
        <f>ROUND(H240,2)+(ROUND(H240,2)*I240)</f>
        <v>20.350000000000001</v>
      </c>
      <c r="K240" s="6053">
        <f t="shared" si="49"/>
        <v>9789.3675000000003</v>
      </c>
      <c r="L240" s="231" t="s">
        <v>16</v>
      </c>
      <c r="M240" s="231" t="s">
        <v>25</v>
      </c>
      <c r="N240" s="1119">
        <v>481.05</v>
      </c>
      <c r="O240" s="1120">
        <f>ROUND(J240,2)*N240</f>
        <v>9789.3675000000003</v>
      </c>
    </row>
    <row r="241" spans="1:17" ht="45" customHeight="1">
      <c r="A241" s="6312" t="s">
        <v>15</v>
      </c>
      <c r="B241" s="3352" t="s">
        <v>646</v>
      </c>
      <c r="C241" s="3352" t="s">
        <v>17</v>
      </c>
      <c r="D241" s="3352" t="s">
        <v>17</v>
      </c>
      <c r="E241" s="3353" t="s">
        <v>647</v>
      </c>
      <c r="F241" s="3352" t="s">
        <v>17</v>
      </c>
      <c r="G241" s="3352" t="s">
        <v>17</v>
      </c>
      <c r="H241" s="3352" t="s">
        <v>17</v>
      </c>
      <c r="I241" s="3352" t="s">
        <v>17</v>
      </c>
      <c r="J241" s="3352" t="s">
        <v>17</v>
      </c>
      <c r="K241" s="6313">
        <f>ROUND(K242,2)+ROUND(K243,2)+ROUND(K244,2)</f>
        <v>746.59</v>
      </c>
      <c r="L241" s="232" t="s">
        <v>17</v>
      </c>
      <c r="M241" s="232" t="s">
        <v>17</v>
      </c>
      <c r="N241" s="232" t="s">
        <v>17</v>
      </c>
      <c r="O241" s="232" t="s">
        <v>17</v>
      </c>
      <c r="P241" s="232" t="s">
        <v>17</v>
      </c>
      <c r="Q241" s="232" t="s">
        <v>17</v>
      </c>
    </row>
    <row r="242" spans="1:17" ht="45" customHeight="1">
      <c r="A242" s="6314" t="s">
        <v>19</v>
      </c>
      <c r="B242" s="3354" t="s">
        <v>648</v>
      </c>
      <c r="C242" s="3354" t="s">
        <v>34</v>
      </c>
      <c r="D242" s="3354" t="s">
        <v>649</v>
      </c>
      <c r="E242" s="3355" t="s">
        <v>650</v>
      </c>
      <c r="F242" s="3356">
        <f>N242</f>
        <v>3.32</v>
      </c>
      <c r="G242" s="3354" t="s">
        <v>24</v>
      </c>
      <c r="H242" s="3357">
        <v>70.599999999999994</v>
      </c>
      <c r="I242" s="3358">
        <v>0.25</v>
      </c>
      <c r="J242" s="3359">
        <f>ROUND(H242,2)+(ROUND(H242,2)*I242)</f>
        <v>88.25</v>
      </c>
      <c r="K242" s="6053">
        <f t="shared" si="49"/>
        <v>292.99</v>
      </c>
      <c r="L242" s="233" t="s">
        <v>16</v>
      </c>
      <c r="M242" s="233" t="s">
        <v>25</v>
      </c>
      <c r="N242" s="1121">
        <v>3.32</v>
      </c>
      <c r="O242" s="1122">
        <f>ROUND(J242,2)*N242</f>
        <v>292.99</v>
      </c>
    </row>
    <row r="243" spans="1:17" ht="45" customHeight="1">
      <c r="A243" s="6315" t="s">
        <v>19</v>
      </c>
      <c r="B243" s="3360" t="s">
        <v>651</v>
      </c>
      <c r="C243" s="3360" t="s">
        <v>34</v>
      </c>
      <c r="D243" s="3360" t="s">
        <v>652</v>
      </c>
      <c r="E243" s="3361" t="s">
        <v>653</v>
      </c>
      <c r="F243" s="3362">
        <f>N243</f>
        <v>2.4900000000000002</v>
      </c>
      <c r="G243" s="3360" t="s">
        <v>24</v>
      </c>
      <c r="H243" s="3363">
        <v>70.599999999999994</v>
      </c>
      <c r="I243" s="3364">
        <v>0.25</v>
      </c>
      <c r="J243" s="3365">
        <f>ROUND(H243,2)+(ROUND(H243,2)*I243)</f>
        <v>88.25</v>
      </c>
      <c r="K243" s="6053">
        <f t="shared" si="49"/>
        <v>219.74250000000001</v>
      </c>
      <c r="L243" s="234" t="s">
        <v>16</v>
      </c>
      <c r="M243" s="234" t="s">
        <v>25</v>
      </c>
      <c r="N243" s="1123">
        <v>2.4900000000000002</v>
      </c>
      <c r="O243" s="1124">
        <f>ROUND(J243,2)*N243</f>
        <v>219.74250000000001</v>
      </c>
    </row>
    <row r="244" spans="1:17" ht="45" customHeight="1">
      <c r="A244" s="6316" t="s">
        <v>19</v>
      </c>
      <c r="B244" s="3366" t="s">
        <v>654</v>
      </c>
      <c r="C244" s="3366" t="s">
        <v>34</v>
      </c>
      <c r="D244" s="3366" t="s">
        <v>655</v>
      </c>
      <c r="E244" s="3367" t="s">
        <v>656</v>
      </c>
      <c r="F244" s="3368">
        <f>N244</f>
        <v>2.65</v>
      </c>
      <c r="G244" s="3366" t="s">
        <v>24</v>
      </c>
      <c r="H244" s="3369">
        <v>70.599999999999994</v>
      </c>
      <c r="I244" s="3370">
        <v>0.25</v>
      </c>
      <c r="J244" s="3371">
        <f>ROUND(H244,2)+(ROUND(H244,2)*I244)</f>
        <v>88.25</v>
      </c>
      <c r="K244" s="6053">
        <f t="shared" si="49"/>
        <v>233.86249999999998</v>
      </c>
      <c r="L244" s="235" t="s">
        <v>16</v>
      </c>
      <c r="M244" s="235" t="s">
        <v>25</v>
      </c>
      <c r="N244" s="1125">
        <v>2.65</v>
      </c>
      <c r="O244" s="1126">
        <f>ROUND(J244,2)*N244</f>
        <v>233.86249999999998</v>
      </c>
    </row>
    <row r="245" spans="1:17" ht="45" customHeight="1">
      <c r="A245" s="6317" t="s">
        <v>15</v>
      </c>
      <c r="B245" s="3372" t="s">
        <v>657</v>
      </c>
      <c r="C245" s="3372" t="s">
        <v>17</v>
      </c>
      <c r="D245" s="3372" t="s">
        <v>17</v>
      </c>
      <c r="E245" s="3373" t="s">
        <v>658</v>
      </c>
      <c r="F245" s="3372" t="s">
        <v>17</v>
      </c>
      <c r="G245" s="3372" t="s">
        <v>17</v>
      </c>
      <c r="H245" s="3372" t="s">
        <v>17</v>
      </c>
      <c r="I245" s="3372" t="s">
        <v>17</v>
      </c>
      <c r="J245" s="3372" t="s">
        <v>17</v>
      </c>
      <c r="K245" s="6318">
        <f>ROUND(K246,2)+ROUND(K247,2)+ROUND(K248,2)+ROUND(K249,2)+ROUND(K250,2)+ROUND(K251,2)+ROUND(K252,2)</f>
        <v>2108.2999999999997</v>
      </c>
      <c r="L245" s="236" t="s">
        <v>17</v>
      </c>
      <c r="M245" s="236" t="s">
        <v>17</v>
      </c>
      <c r="N245" s="236" t="s">
        <v>17</v>
      </c>
      <c r="O245" s="236" t="s">
        <v>17</v>
      </c>
      <c r="P245" s="236" t="s">
        <v>17</v>
      </c>
      <c r="Q245" s="236" t="s">
        <v>17</v>
      </c>
    </row>
    <row r="246" spans="1:17" ht="45" customHeight="1">
      <c r="A246" s="6319" t="s">
        <v>19</v>
      </c>
      <c r="B246" s="3374" t="s">
        <v>659</v>
      </c>
      <c r="C246" s="3374" t="s">
        <v>34</v>
      </c>
      <c r="D246" s="3374" t="s">
        <v>649</v>
      </c>
      <c r="E246" s="3375" t="s">
        <v>650</v>
      </c>
      <c r="F246" s="3376">
        <f t="shared" ref="F246:F252" si="56">N246</f>
        <v>3.96</v>
      </c>
      <c r="G246" s="3374" t="s">
        <v>24</v>
      </c>
      <c r="H246" s="3377">
        <v>70.599999999999994</v>
      </c>
      <c r="I246" s="3378">
        <v>0.25</v>
      </c>
      <c r="J246" s="3379">
        <f t="shared" ref="J246:J252" si="57">ROUND(H246,2)+(ROUND(H246,2)*I246)</f>
        <v>88.25</v>
      </c>
      <c r="K246" s="6053">
        <f t="shared" si="49"/>
        <v>349.46999999999997</v>
      </c>
      <c r="L246" s="237" t="s">
        <v>16</v>
      </c>
      <c r="M246" s="237" t="s">
        <v>25</v>
      </c>
      <c r="N246" s="1127">
        <v>3.96</v>
      </c>
      <c r="O246" s="1128">
        <f t="shared" ref="O246:O252" si="58">ROUND(J246,2)*N246</f>
        <v>349.46999999999997</v>
      </c>
    </row>
    <row r="247" spans="1:17" ht="45" customHeight="1">
      <c r="A247" s="6320" t="s">
        <v>19</v>
      </c>
      <c r="B247" s="3380" t="s">
        <v>660</v>
      </c>
      <c r="C247" s="3380" t="s">
        <v>34</v>
      </c>
      <c r="D247" s="3380" t="s">
        <v>652</v>
      </c>
      <c r="E247" s="3381" t="s">
        <v>653</v>
      </c>
      <c r="F247" s="3382">
        <f t="shared" si="56"/>
        <v>3.23</v>
      </c>
      <c r="G247" s="3380" t="s">
        <v>24</v>
      </c>
      <c r="H247" s="3383">
        <v>70.599999999999994</v>
      </c>
      <c r="I247" s="3384">
        <v>0.25</v>
      </c>
      <c r="J247" s="3385">
        <f t="shared" si="57"/>
        <v>88.25</v>
      </c>
      <c r="K247" s="6053">
        <f t="shared" si="49"/>
        <v>285.04750000000001</v>
      </c>
      <c r="L247" s="238" t="s">
        <v>16</v>
      </c>
      <c r="M247" s="238" t="s">
        <v>25</v>
      </c>
      <c r="N247" s="1129">
        <v>3.23</v>
      </c>
      <c r="O247" s="1130">
        <f t="shared" si="58"/>
        <v>285.04750000000001</v>
      </c>
    </row>
    <row r="248" spans="1:17" ht="45" customHeight="1">
      <c r="A248" s="6321" t="s">
        <v>19</v>
      </c>
      <c r="B248" s="3386" t="s">
        <v>661</v>
      </c>
      <c r="C248" s="3386" t="s">
        <v>34</v>
      </c>
      <c r="D248" s="3386" t="s">
        <v>655</v>
      </c>
      <c r="E248" s="3387" t="s">
        <v>656</v>
      </c>
      <c r="F248" s="3388">
        <f t="shared" si="56"/>
        <v>1.72</v>
      </c>
      <c r="G248" s="3386" t="s">
        <v>24</v>
      </c>
      <c r="H248" s="3389">
        <v>70.599999999999994</v>
      </c>
      <c r="I248" s="3390">
        <v>0.25</v>
      </c>
      <c r="J248" s="3391">
        <f t="shared" si="57"/>
        <v>88.25</v>
      </c>
      <c r="K248" s="6053">
        <f t="shared" si="49"/>
        <v>151.79</v>
      </c>
      <c r="L248" s="239" t="s">
        <v>16</v>
      </c>
      <c r="M248" s="239" t="s">
        <v>25</v>
      </c>
      <c r="N248" s="1131">
        <v>1.72</v>
      </c>
      <c r="O248" s="1132">
        <f t="shared" si="58"/>
        <v>151.79</v>
      </c>
    </row>
    <row r="249" spans="1:17" ht="45" customHeight="1">
      <c r="A249" s="6322" t="s">
        <v>19</v>
      </c>
      <c r="B249" s="3392" t="s">
        <v>662</v>
      </c>
      <c r="C249" s="3392" t="s">
        <v>34</v>
      </c>
      <c r="D249" s="3392" t="s">
        <v>655</v>
      </c>
      <c r="E249" s="3393" t="s">
        <v>663</v>
      </c>
      <c r="F249" s="3394">
        <f t="shared" si="56"/>
        <v>10.49</v>
      </c>
      <c r="G249" s="3392" t="s">
        <v>24</v>
      </c>
      <c r="H249" s="3395">
        <v>70.599999999999994</v>
      </c>
      <c r="I249" s="3396">
        <v>0.25</v>
      </c>
      <c r="J249" s="3397">
        <f t="shared" si="57"/>
        <v>88.25</v>
      </c>
      <c r="K249" s="6053">
        <f t="shared" si="49"/>
        <v>925.74250000000006</v>
      </c>
      <c r="L249" s="240" t="s">
        <v>16</v>
      </c>
      <c r="M249" s="240" t="s">
        <v>25</v>
      </c>
      <c r="N249" s="1133">
        <v>10.49</v>
      </c>
      <c r="O249" s="1134">
        <f t="shared" si="58"/>
        <v>925.74250000000006</v>
      </c>
    </row>
    <row r="250" spans="1:17" ht="45" customHeight="1">
      <c r="A250" s="6323" t="s">
        <v>19</v>
      </c>
      <c r="B250" s="3398" t="s">
        <v>664</v>
      </c>
      <c r="C250" s="3398" t="s">
        <v>34</v>
      </c>
      <c r="D250" s="3398" t="s">
        <v>665</v>
      </c>
      <c r="E250" s="3399" t="s">
        <v>666</v>
      </c>
      <c r="F250" s="3400">
        <f t="shared" si="56"/>
        <v>2.2999999999999998</v>
      </c>
      <c r="G250" s="3398" t="s">
        <v>24</v>
      </c>
      <c r="H250" s="3401">
        <v>70.599999999999994</v>
      </c>
      <c r="I250" s="3402">
        <v>0.25</v>
      </c>
      <c r="J250" s="3403">
        <f t="shared" si="57"/>
        <v>88.25</v>
      </c>
      <c r="K250" s="6053">
        <f t="shared" si="49"/>
        <v>202.97499999999999</v>
      </c>
      <c r="L250" s="241" t="s">
        <v>16</v>
      </c>
      <c r="M250" s="241" t="s">
        <v>25</v>
      </c>
      <c r="N250" s="1135">
        <v>2.2999999999999998</v>
      </c>
      <c r="O250" s="1136">
        <f t="shared" si="58"/>
        <v>202.97499999999999</v>
      </c>
    </row>
    <row r="251" spans="1:17" ht="45" customHeight="1">
      <c r="A251" s="6324" t="s">
        <v>19</v>
      </c>
      <c r="B251" s="3404" t="s">
        <v>667</v>
      </c>
      <c r="C251" s="3404" t="s">
        <v>34</v>
      </c>
      <c r="D251" s="3404" t="s">
        <v>668</v>
      </c>
      <c r="E251" s="3405" t="s">
        <v>669</v>
      </c>
      <c r="F251" s="3406">
        <f t="shared" si="56"/>
        <v>1.7</v>
      </c>
      <c r="G251" s="3404" t="s">
        <v>24</v>
      </c>
      <c r="H251" s="3407">
        <v>70.599999999999994</v>
      </c>
      <c r="I251" s="3408">
        <v>0.25</v>
      </c>
      <c r="J251" s="3409">
        <f t="shared" si="57"/>
        <v>88.25</v>
      </c>
      <c r="K251" s="6053">
        <f t="shared" si="49"/>
        <v>150.02500000000001</v>
      </c>
      <c r="L251" s="242" t="s">
        <v>16</v>
      </c>
      <c r="M251" s="242" t="s">
        <v>25</v>
      </c>
      <c r="N251" s="1137">
        <v>1.7</v>
      </c>
      <c r="O251" s="1138">
        <f t="shared" si="58"/>
        <v>150.02500000000001</v>
      </c>
    </row>
    <row r="252" spans="1:17" ht="45" customHeight="1">
      <c r="A252" s="6325" t="s">
        <v>19</v>
      </c>
      <c r="B252" s="3410" t="s">
        <v>670</v>
      </c>
      <c r="C252" s="3410" t="s">
        <v>34</v>
      </c>
      <c r="D252" s="3410" t="s">
        <v>671</v>
      </c>
      <c r="E252" s="3411" t="s">
        <v>672</v>
      </c>
      <c r="F252" s="3412">
        <f t="shared" si="56"/>
        <v>0.49</v>
      </c>
      <c r="G252" s="3410" t="s">
        <v>24</v>
      </c>
      <c r="H252" s="3413">
        <v>70.599999999999994</v>
      </c>
      <c r="I252" s="3414">
        <v>0.25</v>
      </c>
      <c r="J252" s="3415">
        <f t="shared" si="57"/>
        <v>88.25</v>
      </c>
      <c r="K252" s="6053">
        <f t="shared" si="49"/>
        <v>43.2425</v>
      </c>
      <c r="L252" s="243" t="s">
        <v>16</v>
      </c>
      <c r="M252" s="243" t="s">
        <v>25</v>
      </c>
      <c r="N252" s="1139">
        <v>0.49</v>
      </c>
      <c r="O252" s="1140">
        <f t="shared" si="58"/>
        <v>43.2425</v>
      </c>
    </row>
    <row r="253" spans="1:17" ht="45" customHeight="1">
      <c r="A253" s="6326" t="s">
        <v>15</v>
      </c>
      <c r="B253" s="3416" t="s">
        <v>673</v>
      </c>
      <c r="C253" s="3416" t="s">
        <v>17</v>
      </c>
      <c r="D253" s="3416" t="s">
        <v>17</v>
      </c>
      <c r="E253" s="3417" t="s">
        <v>674</v>
      </c>
      <c r="F253" s="3416" t="s">
        <v>17</v>
      </c>
      <c r="G253" s="3416" t="s">
        <v>17</v>
      </c>
      <c r="H253" s="3416" t="s">
        <v>17</v>
      </c>
      <c r="I253" s="3416" t="s">
        <v>17</v>
      </c>
      <c r="J253" s="3416" t="s">
        <v>17</v>
      </c>
      <c r="K253" s="6327">
        <f>ROUND(K254,2)+ROUND(K255,2)+ROUND(K256,2)+ROUND(K257,2)+ROUND(K258,2)+ROUND(K259,2)+ROUND(K260,2)+ROUND(K261,2)+ROUND(K262,2)+ROUND(K263,2)+ROUND(K264,2)+ROUND(K265,2)+ROUND(K266,2)+ROUND(K267,2)+ROUND(K268,2)+ROUND(K269,2)+ROUND(K270,2)+ROUND(K271,2)+ROUND(K272,2)+ROUND(K273,2)+ROUND(K274,2)+ROUND(K275,2)+ROUND(K276,2)+ROUND(K277,2)+ROUND(K278,2)+ROUND(K279,2)+ROUND(K280,2)+ROUND(K281,2)+ROUND(K282,2)+ROUND(K283,2)+ROUND(K284,2)+ROUND(K285,2)+ROUND(K286,2)+ROUND(K287,2)+ROUND(K288,2)+ROUND(K289,2)+ROUND(K290,2)+ROUND(K291,2)</f>
        <v>81221.13</v>
      </c>
      <c r="L253" s="244" t="s">
        <v>17</v>
      </c>
      <c r="M253" s="244" t="s">
        <v>17</v>
      </c>
      <c r="N253" s="244" t="s">
        <v>17</v>
      </c>
      <c r="O253" s="244" t="s">
        <v>17</v>
      </c>
      <c r="P253" s="244" t="s">
        <v>17</v>
      </c>
      <c r="Q253" s="244" t="s">
        <v>17</v>
      </c>
    </row>
    <row r="254" spans="1:17" ht="45" customHeight="1">
      <c r="A254" s="6328" t="s">
        <v>19</v>
      </c>
      <c r="B254" s="3418" t="s">
        <v>675</v>
      </c>
      <c r="C254" s="3418" t="s">
        <v>21</v>
      </c>
      <c r="D254" s="3418" t="s">
        <v>676</v>
      </c>
      <c r="E254" s="3419" t="s">
        <v>677</v>
      </c>
      <c r="F254" s="3420">
        <f t="shared" ref="F254:F291" si="59">N254</f>
        <v>407.4</v>
      </c>
      <c r="G254" s="3418" t="s">
        <v>40</v>
      </c>
      <c r="H254" s="3421">
        <v>26.17</v>
      </c>
      <c r="I254" s="3422">
        <v>0.25</v>
      </c>
      <c r="J254" s="3423">
        <f t="shared" ref="J254:J291" si="60">ROUND(H254,2)+(ROUND(H254,2)*I254)</f>
        <v>32.712500000000006</v>
      </c>
      <c r="K254" s="6053">
        <f t="shared" si="49"/>
        <v>13326.054</v>
      </c>
      <c r="L254" s="245" t="s">
        <v>16</v>
      </c>
      <c r="M254" s="245" t="s">
        <v>25</v>
      </c>
      <c r="N254" s="1141">
        <v>407.4</v>
      </c>
      <c r="O254" s="1142">
        <f t="shared" ref="O254:O291" si="61">ROUND(J254,2)*N254</f>
        <v>13326.054</v>
      </c>
    </row>
    <row r="255" spans="1:17" ht="45" customHeight="1">
      <c r="A255" s="6329" t="s">
        <v>19</v>
      </c>
      <c r="B255" s="3424" t="s">
        <v>678</v>
      </c>
      <c r="C255" s="3424" t="s">
        <v>21</v>
      </c>
      <c r="D255" s="3424" t="s">
        <v>679</v>
      </c>
      <c r="E255" s="3425" t="s">
        <v>680</v>
      </c>
      <c r="F255" s="3426">
        <f t="shared" si="59"/>
        <v>15.5</v>
      </c>
      <c r="G255" s="3424" t="s">
        <v>40</v>
      </c>
      <c r="H255" s="3427">
        <v>29.55</v>
      </c>
      <c r="I255" s="3428">
        <v>0.25</v>
      </c>
      <c r="J255" s="3429">
        <f t="shared" si="60"/>
        <v>36.9375</v>
      </c>
      <c r="K255" s="6053">
        <f t="shared" si="49"/>
        <v>572.56999999999994</v>
      </c>
      <c r="L255" s="246" t="s">
        <v>16</v>
      </c>
      <c r="M255" s="246" t="s">
        <v>25</v>
      </c>
      <c r="N255" s="1143">
        <v>15.5</v>
      </c>
      <c r="O255" s="1144">
        <f t="shared" si="61"/>
        <v>572.56999999999994</v>
      </c>
    </row>
    <row r="256" spans="1:17" ht="45" customHeight="1">
      <c r="A256" s="6330" t="s">
        <v>19</v>
      </c>
      <c r="B256" s="3430" t="s">
        <v>681</v>
      </c>
      <c r="C256" s="3430" t="s">
        <v>21</v>
      </c>
      <c r="D256" s="3430" t="s">
        <v>682</v>
      </c>
      <c r="E256" s="3431" t="s">
        <v>683</v>
      </c>
      <c r="F256" s="3432">
        <f t="shared" si="59"/>
        <v>51.5</v>
      </c>
      <c r="G256" s="3430" t="s">
        <v>40</v>
      </c>
      <c r="H256" s="3433">
        <v>33.630000000000003</v>
      </c>
      <c r="I256" s="3434">
        <v>0.25</v>
      </c>
      <c r="J256" s="3435">
        <f t="shared" si="60"/>
        <v>42.037500000000001</v>
      </c>
      <c r="K256" s="6053">
        <f t="shared" si="49"/>
        <v>2165.06</v>
      </c>
      <c r="L256" s="247" t="s">
        <v>16</v>
      </c>
      <c r="M256" s="247" t="s">
        <v>25</v>
      </c>
      <c r="N256" s="1145">
        <v>51.5</v>
      </c>
      <c r="O256" s="1146">
        <f t="shared" si="61"/>
        <v>2165.06</v>
      </c>
    </row>
    <row r="257" spans="1:15" ht="45" customHeight="1">
      <c r="A257" s="6331" t="s">
        <v>19</v>
      </c>
      <c r="B257" s="3436" t="s">
        <v>684</v>
      </c>
      <c r="C257" s="3436" t="s">
        <v>21</v>
      </c>
      <c r="D257" s="3436" t="s">
        <v>685</v>
      </c>
      <c r="E257" s="3437" t="s">
        <v>686</v>
      </c>
      <c r="F257" s="3438">
        <f t="shared" si="59"/>
        <v>44.5</v>
      </c>
      <c r="G257" s="3436" t="s">
        <v>40</v>
      </c>
      <c r="H257" s="3439">
        <v>33.21</v>
      </c>
      <c r="I257" s="3440">
        <v>0.25</v>
      </c>
      <c r="J257" s="3441">
        <f t="shared" si="60"/>
        <v>41.512500000000003</v>
      </c>
      <c r="K257" s="6053">
        <f t="shared" si="49"/>
        <v>1847.1949999999999</v>
      </c>
      <c r="L257" s="248" t="s">
        <v>16</v>
      </c>
      <c r="M257" s="248" t="s">
        <v>25</v>
      </c>
      <c r="N257" s="1147">
        <v>44.5</v>
      </c>
      <c r="O257" s="1148">
        <f t="shared" si="61"/>
        <v>1847.1949999999999</v>
      </c>
    </row>
    <row r="258" spans="1:15" ht="45" customHeight="1">
      <c r="A258" s="6332" t="s">
        <v>19</v>
      </c>
      <c r="B258" s="3442" t="s">
        <v>687</v>
      </c>
      <c r="C258" s="3442" t="s">
        <v>21</v>
      </c>
      <c r="D258" s="3442" t="s">
        <v>688</v>
      </c>
      <c r="E258" s="3443" t="s">
        <v>689</v>
      </c>
      <c r="F258" s="3444">
        <f t="shared" si="59"/>
        <v>316.7</v>
      </c>
      <c r="G258" s="3442" t="s">
        <v>40</v>
      </c>
      <c r="H258" s="3445">
        <v>74.489999999999995</v>
      </c>
      <c r="I258" s="3446">
        <v>0.25</v>
      </c>
      <c r="J258" s="3447">
        <f t="shared" si="60"/>
        <v>93.112499999999997</v>
      </c>
      <c r="K258" s="6053">
        <f t="shared" si="49"/>
        <v>29487.936999999998</v>
      </c>
      <c r="L258" s="249" t="s">
        <v>16</v>
      </c>
      <c r="M258" s="249" t="s">
        <v>25</v>
      </c>
      <c r="N258" s="1149">
        <v>316.7</v>
      </c>
      <c r="O258" s="1150">
        <f t="shared" si="61"/>
        <v>29487.936999999998</v>
      </c>
    </row>
    <row r="259" spans="1:15" ht="45" customHeight="1">
      <c r="A259" s="6333" t="s">
        <v>19</v>
      </c>
      <c r="B259" s="3448" t="s">
        <v>690</v>
      </c>
      <c r="C259" s="3448" t="s">
        <v>34</v>
      </c>
      <c r="D259" s="3448" t="s">
        <v>691</v>
      </c>
      <c r="E259" s="3449" t="s">
        <v>692</v>
      </c>
      <c r="F259" s="3450">
        <f t="shared" si="59"/>
        <v>24</v>
      </c>
      <c r="G259" s="3448" t="s">
        <v>32</v>
      </c>
      <c r="H259" s="3451">
        <v>39.22</v>
      </c>
      <c r="I259" s="3452">
        <v>0.25</v>
      </c>
      <c r="J259" s="3453">
        <f t="shared" si="60"/>
        <v>49.024999999999999</v>
      </c>
      <c r="K259" s="6053">
        <f t="shared" si="49"/>
        <v>1176.72</v>
      </c>
      <c r="L259" s="250" t="s">
        <v>16</v>
      </c>
      <c r="M259" s="250" t="s">
        <v>25</v>
      </c>
      <c r="N259" s="1151">
        <v>24</v>
      </c>
      <c r="O259" s="1152">
        <f t="shared" si="61"/>
        <v>1176.72</v>
      </c>
    </row>
    <row r="260" spans="1:15" ht="45" customHeight="1">
      <c r="A260" s="6334" t="s">
        <v>19</v>
      </c>
      <c r="B260" s="3454" t="s">
        <v>693</v>
      </c>
      <c r="C260" s="3454" t="s">
        <v>21</v>
      </c>
      <c r="D260" s="3454" t="s">
        <v>694</v>
      </c>
      <c r="E260" s="3455" t="s">
        <v>695</v>
      </c>
      <c r="F260" s="3456">
        <f t="shared" si="59"/>
        <v>83</v>
      </c>
      <c r="G260" s="3454" t="s">
        <v>32</v>
      </c>
      <c r="H260" s="3457">
        <v>6.68</v>
      </c>
      <c r="I260" s="3458">
        <v>0.25</v>
      </c>
      <c r="J260" s="3459">
        <f t="shared" si="60"/>
        <v>8.35</v>
      </c>
      <c r="K260" s="6053">
        <f t="shared" si="49"/>
        <v>693.05</v>
      </c>
      <c r="L260" s="251" t="s">
        <v>16</v>
      </c>
      <c r="M260" s="251" t="s">
        <v>25</v>
      </c>
      <c r="N260" s="1153">
        <v>83</v>
      </c>
      <c r="O260" s="1154">
        <f t="shared" si="61"/>
        <v>693.05</v>
      </c>
    </row>
    <row r="261" spans="1:15" ht="45" customHeight="1">
      <c r="A261" s="6335" t="s">
        <v>19</v>
      </c>
      <c r="B261" s="3460" t="s">
        <v>696</v>
      </c>
      <c r="C261" s="3460" t="s">
        <v>21</v>
      </c>
      <c r="D261" s="3460" t="s">
        <v>697</v>
      </c>
      <c r="E261" s="3461" t="s">
        <v>698</v>
      </c>
      <c r="F261" s="3462">
        <f t="shared" si="59"/>
        <v>2</v>
      </c>
      <c r="G261" s="3460" t="s">
        <v>32</v>
      </c>
      <c r="H261" s="3463">
        <v>9.0399999999999991</v>
      </c>
      <c r="I261" s="3464">
        <v>0.25</v>
      </c>
      <c r="J261" s="3465">
        <f t="shared" si="60"/>
        <v>11.299999999999999</v>
      </c>
      <c r="K261" s="6053">
        <f t="shared" si="49"/>
        <v>22.6</v>
      </c>
      <c r="L261" s="252" t="s">
        <v>16</v>
      </c>
      <c r="M261" s="252" t="s">
        <v>25</v>
      </c>
      <c r="N261" s="1155">
        <v>2</v>
      </c>
      <c r="O261" s="1156">
        <f t="shared" si="61"/>
        <v>22.6</v>
      </c>
    </row>
    <row r="262" spans="1:15" ht="45" customHeight="1">
      <c r="A262" s="6336" t="s">
        <v>19</v>
      </c>
      <c r="B262" s="3466" t="s">
        <v>699</v>
      </c>
      <c r="C262" s="3466" t="s">
        <v>21</v>
      </c>
      <c r="D262" s="3466" t="s">
        <v>700</v>
      </c>
      <c r="E262" s="3467" t="s">
        <v>701</v>
      </c>
      <c r="F262" s="3468">
        <f t="shared" si="59"/>
        <v>56</v>
      </c>
      <c r="G262" s="3466" t="s">
        <v>32</v>
      </c>
      <c r="H262" s="3469">
        <v>15.06</v>
      </c>
      <c r="I262" s="3470">
        <v>0.25</v>
      </c>
      <c r="J262" s="3471">
        <f t="shared" si="60"/>
        <v>18.824999999999999</v>
      </c>
      <c r="K262" s="6053">
        <f t="shared" si="49"/>
        <v>1054.48</v>
      </c>
      <c r="L262" s="253" t="s">
        <v>16</v>
      </c>
      <c r="M262" s="253" t="s">
        <v>25</v>
      </c>
      <c r="N262" s="1157">
        <v>56</v>
      </c>
      <c r="O262" s="1158">
        <f t="shared" si="61"/>
        <v>1054.48</v>
      </c>
    </row>
    <row r="263" spans="1:15" ht="45" customHeight="1">
      <c r="A263" s="6337" t="s">
        <v>19</v>
      </c>
      <c r="B263" s="3472" t="s">
        <v>702</v>
      </c>
      <c r="C263" s="3472" t="s">
        <v>21</v>
      </c>
      <c r="D263" s="3472" t="s">
        <v>703</v>
      </c>
      <c r="E263" s="3473" t="s">
        <v>704</v>
      </c>
      <c r="F263" s="3474">
        <f t="shared" si="59"/>
        <v>16</v>
      </c>
      <c r="G263" s="3472" t="s">
        <v>32</v>
      </c>
      <c r="H263" s="3475">
        <v>44.8</v>
      </c>
      <c r="I263" s="3476">
        <v>0.25</v>
      </c>
      <c r="J263" s="3477">
        <f t="shared" si="60"/>
        <v>56</v>
      </c>
      <c r="K263" s="6053">
        <f t="shared" si="49"/>
        <v>896</v>
      </c>
      <c r="L263" s="254" t="s">
        <v>16</v>
      </c>
      <c r="M263" s="254" t="s">
        <v>25</v>
      </c>
      <c r="N263" s="1159">
        <v>16</v>
      </c>
      <c r="O263" s="1160">
        <f t="shared" si="61"/>
        <v>896</v>
      </c>
    </row>
    <row r="264" spans="1:15" ht="45" customHeight="1">
      <c r="A264" s="6338" t="s">
        <v>19</v>
      </c>
      <c r="B264" s="3478" t="s">
        <v>705</v>
      </c>
      <c r="C264" s="3478" t="s">
        <v>21</v>
      </c>
      <c r="D264" s="3478" t="s">
        <v>706</v>
      </c>
      <c r="E264" s="3479" t="s">
        <v>707</v>
      </c>
      <c r="F264" s="3480">
        <f t="shared" si="59"/>
        <v>16</v>
      </c>
      <c r="G264" s="3478" t="s">
        <v>32</v>
      </c>
      <c r="H264" s="3481">
        <v>16.38</v>
      </c>
      <c r="I264" s="3482">
        <v>0.25</v>
      </c>
      <c r="J264" s="3483">
        <f t="shared" si="60"/>
        <v>20.474999999999998</v>
      </c>
      <c r="K264" s="6053">
        <f t="shared" si="49"/>
        <v>327.68</v>
      </c>
      <c r="L264" s="255" t="s">
        <v>16</v>
      </c>
      <c r="M264" s="255" t="s">
        <v>25</v>
      </c>
      <c r="N264" s="1161">
        <v>16</v>
      </c>
      <c r="O264" s="1162">
        <f t="shared" si="61"/>
        <v>327.68</v>
      </c>
    </row>
    <row r="265" spans="1:15" ht="45" customHeight="1">
      <c r="A265" s="6339" t="s">
        <v>19</v>
      </c>
      <c r="B265" s="3484" t="s">
        <v>708</v>
      </c>
      <c r="C265" s="3484" t="s">
        <v>21</v>
      </c>
      <c r="D265" s="3484" t="s">
        <v>709</v>
      </c>
      <c r="E265" s="3485" t="s">
        <v>710</v>
      </c>
      <c r="F265" s="3486">
        <f t="shared" si="59"/>
        <v>38</v>
      </c>
      <c r="G265" s="3484" t="s">
        <v>32</v>
      </c>
      <c r="H265" s="3487">
        <v>18.36</v>
      </c>
      <c r="I265" s="3488">
        <v>0.25</v>
      </c>
      <c r="J265" s="3489">
        <f t="shared" si="60"/>
        <v>22.95</v>
      </c>
      <c r="K265" s="6053">
        <f t="shared" si="49"/>
        <v>872.1</v>
      </c>
      <c r="L265" s="256" t="s">
        <v>16</v>
      </c>
      <c r="M265" s="256" t="s">
        <v>25</v>
      </c>
      <c r="N265" s="1163">
        <v>38</v>
      </c>
      <c r="O265" s="1164">
        <f t="shared" si="61"/>
        <v>872.1</v>
      </c>
    </row>
    <row r="266" spans="1:15" ht="45" customHeight="1">
      <c r="A266" s="6340" t="s">
        <v>19</v>
      </c>
      <c r="B266" s="3490" t="s">
        <v>711</v>
      </c>
      <c r="C266" s="3490" t="s">
        <v>34</v>
      </c>
      <c r="D266" s="3490" t="s">
        <v>712</v>
      </c>
      <c r="E266" s="3491" t="s">
        <v>713</v>
      </c>
      <c r="F266" s="3492">
        <f t="shared" si="59"/>
        <v>18</v>
      </c>
      <c r="G266" s="3490" t="s">
        <v>32</v>
      </c>
      <c r="H266" s="3493">
        <v>31.97</v>
      </c>
      <c r="I266" s="3494">
        <v>0.25</v>
      </c>
      <c r="J266" s="3495">
        <f t="shared" si="60"/>
        <v>39.962499999999999</v>
      </c>
      <c r="K266" s="6053">
        <f t="shared" si="49"/>
        <v>719.28</v>
      </c>
      <c r="L266" s="257" t="s">
        <v>16</v>
      </c>
      <c r="M266" s="257" t="s">
        <v>25</v>
      </c>
      <c r="N266" s="1165">
        <v>18</v>
      </c>
      <c r="O266" s="1166">
        <f t="shared" si="61"/>
        <v>719.28</v>
      </c>
    </row>
    <row r="267" spans="1:15" ht="45" customHeight="1">
      <c r="A267" s="6341" t="s">
        <v>19</v>
      </c>
      <c r="B267" s="3496" t="s">
        <v>714</v>
      </c>
      <c r="C267" s="3496" t="s">
        <v>21</v>
      </c>
      <c r="D267" s="3496" t="s">
        <v>715</v>
      </c>
      <c r="E267" s="3497" t="s">
        <v>716</v>
      </c>
      <c r="F267" s="3498">
        <f t="shared" si="59"/>
        <v>1</v>
      </c>
      <c r="G267" s="3496" t="s">
        <v>32</v>
      </c>
      <c r="H267" s="3499">
        <v>27.91</v>
      </c>
      <c r="I267" s="3500">
        <v>0.25</v>
      </c>
      <c r="J267" s="3501">
        <f t="shared" si="60"/>
        <v>34.887500000000003</v>
      </c>
      <c r="K267" s="6053">
        <f t="shared" si="49"/>
        <v>34.89</v>
      </c>
      <c r="L267" s="258" t="s">
        <v>16</v>
      </c>
      <c r="M267" s="258" t="s">
        <v>25</v>
      </c>
      <c r="N267" s="1167">
        <v>1</v>
      </c>
      <c r="O267" s="1168">
        <f t="shared" si="61"/>
        <v>34.89</v>
      </c>
    </row>
    <row r="268" spans="1:15" ht="45" customHeight="1">
      <c r="A268" s="6342" t="s">
        <v>19</v>
      </c>
      <c r="B268" s="3502" t="s">
        <v>717</v>
      </c>
      <c r="C268" s="3502" t="s">
        <v>21</v>
      </c>
      <c r="D268" s="3502" t="s">
        <v>718</v>
      </c>
      <c r="E268" s="3503" t="s">
        <v>719</v>
      </c>
      <c r="F268" s="3504">
        <f t="shared" si="59"/>
        <v>25</v>
      </c>
      <c r="G268" s="3502" t="s">
        <v>32</v>
      </c>
      <c r="H268" s="3505">
        <v>30.77</v>
      </c>
      <c r="I268" s="3506">
        <v>0.25</v>
      </c>
      <c r="J268" s="3507">
        <f t="shared" si="60"/>
        <v>38.462499999999999</v>
      </c>
      <c r="K268" s="6053">
        <f t="shared" si="49"/>
        <v>961.5</v>
      </c>
      <c r="L268" s="259" t="s">
        <v>16</v>
      </c>
      <c r="M268" s="259" t="s">
        <v>25</v>
      </c>
      <c r="N268" s="1169">
        <v>25</v>
      </c>
      <c r="O268" s="1170">
        <f t="shared" si="61"/>
        <v>961.5</v>
      </c>
    </row>
    <row r="269" spans="1:15" ht="45" customHeight="1">
      <c r="A269" s="6343" t="s">
        <v>19</v>
      </c>
      <c r="B269" s="3508" t="s">
        <v>720</v>
      </c>
      <c r="C269" s="3508" t="s">
        <v>21</v>
      </c>
      <c r="D269" s="3508" t="s">
        <v>721</v>
      </c>
      <c r="E269" s="3509" t="s">
        <v>722</v>
      </c>
      <c r="F269" s="3510">
        <f t="shared" si="59"/>
        <v>216</v>
      </c>
      <c r="G269" s="3508" t="s">
        <v>32</v>
      </c>
      <c r="H269" s="3511">
        <v>9.49</v>
      </c>
      <c r="I269" s="3512">
        <v>0.25</v>
      </c>
      <c r="J269" s="3513">
        <f t="shared" si="60"/>
        <v>11.862500000000001</v>
      </c>
      <c r="K269" s="6053">
        <f t="shared" si="49"/>
        <v>2561.7599999999998</v>
      </c>
      <c r="L269" s="260" t="s">
        <v>16</v>
      </c>
      <c r="M269" s="260" t="s">
        <v>25</v>
      </c>
      <c r="N269" s="1171">
        <v>216</v>
      </c>
      <c r="O269" s="1172">
        <f t="shared" si="61"/>
        <v>2561.7599999999998</v>
      </c>
    </row>
    <row r="270" spans="1:15" ht="45" customHeight="1">
      <c r="A270" s="6344" t="s">
        <v>19</v>
      </c>
      <c r="B270" s="3514" t="s">
        <v>723</v>
      </c>
      <c r="C270" s="3514" t="s">
        <v>21</v>
      </c>
      <c r="D270" s="3514" t="s">
        <v>724</v>
      </c>
      <c r="E270" s="3515" t="s">
        <v>725</v>
      </c>
      <c r="F270" s="3516">
        <f t="shared" si="59"/>
        <v>2</v>
      </c>
      <c r="G270" s="3514" t="s">
        <v>32</v>
      </c>
      <c r="H270" s="3517">
        <v>19.420000000000002</v>
      </c>
      <c r="I270" s="3518">
        <v>0.25</v>
      </c>
      <c r="J270" s="3519">
        <f t="shared" si="60"/>
        <v>24.275000000000002</v>
      </c>
      <c r="K270" s="6053">
        <f t="shared" ref="K270:K333" si="62">ROUND(J270,2)*F270</f>
        <v>48.56</v>
      </c>
      <c r="L270" s="261" t="s">
        <v>16</v>
      </c>
      <c r="M270" s="261" t="s">
        <v>25</v>
      </c>
      <c r="N270" s="1173">
        <v>2</v>
      </c>
      <c r="O270" s="1174">
        <f t="shared" si="61"/>
        <v>48.56</v>
      </c>
    </row>
    <row r="271" spans="1:15" ht="45" customHeight="1">
      <c r="A271" s="6345" t="s">
        <v>19</v>
      </c>
      <c r="B271" s="3520" t="s">
        <v>726</v>
      </c>
      <c r="C271" s="3520" t="s">
        <v>21</v>
      </c>
      <c r="D271" s="3520" t="s">
        <v>727</v>
      </c>
      <c r="E271" s="3521" t="s">
        <v>728</v>
      </c>
      <c r="F271" s="3522">
        <f t="shared" si="59"/>
        <v>5</v>
      </c>
      <c r="G271" s="3520" t="s">
        <v>32</v>
      </c>
      <c r="H271" s="3523">
        <v>21.41</v>
      </c>
      <c r="I271" s="3524">
        <v>0.25</v>
      </c>
      <c r="J271" s="3525">
        <f t="shared" si="60"/>
        <v>26.762499999999999</v>
      </c>
      <c r="K271" s="6053">
        <f t="shared" si="62"/>
        <v>133.80000000000001</v>
      </c>
      <c r="L271" s="262" t="s">
        <v>16</v>
      </c>
      <c r="M271" s="262" t="s">
        <v>25</v>
      </c>
      <c r="N271" s="1175">
        <v>5</v>
      </c>
      <c r="O271" s="1176">
        <f t="shared" si="61"/>
        <v>133.80000000000001</v>
      </c>
    </row>
    <row r="272" spans="1:15" ht="45" customHeight="1">
      <c r="A272" s="6346" t="s">
        <v>19</v>
      </c>
      <c r="B272" s="3526" t="s">
        <v>729</v>
      </c>
      <c r="C272" s="3526" t="s">
        <v>21</v>
      </c>
      <c r="D272" s="3526" t="s">
        <v>730</v>
      </c>
      <c r="E272" s="3527" t="s">
        <v>731</v>
      </c>
      <c r="F272" s="3528">
        <f t="shared" si="59"/>
        <v>1</v>
      </c>
      <c r="G272" s="3526" t="s">
        <v>32</v>
      </c>
      <c r="H272" s="3529">
        <v>45.79</v>
      </c>
      <c r="I272" s="3530">
        <v>0.25</v>
      </c>
      <c r="J272" s="3531">
        <f t="shared" si="60"/>
        <v>57.237499999999997</v>
      </c>
      <c r="K272" s="6053">
        <f t="shared" si="62"/>
        <v>57.24</v>
      </c>
      <c r="L272" s="263" t="s">
        <v>16</v>
      </c>
      <c r="M272" s="263" t="s">
        <v>25</v>
      </c>
      <c r="N272" s="1177">
        <v>1</v>
      </c>
      <c r="O272" s="1178">
        <f t="shared" si="61"/>
        <v>57.24</v>
      </c>
    </row>
    <row r="273" spans="1:15" ht="45" customHeight="1">
      <c r="A273" s="6347" t="s">
        <v>19</v>
      </c>
      <c r="B273" s="3532" t="s">
        <v>732</v>
      </c>
      <c r="C273" s="3532" t="s">
        <v>21</v>
      </c>
      <c r="D273" s="3532" t="s">
        <v>733</v>
      </c>
      <c r="E273" s="3533" t="s">
        <v>734</v>
      </c>
      <c r="F273" s="3534">
        <f t="shared" si="59"/>
        <v>45</v>
      </c>
      <c r="G273" s="3532" t="s">
        <v>32</v>
      </c>
      <c r="H273" s="3535">
        <v>137.31</v>
      </c>
      <c r="I273" s="3536">
        <v>0.25</v>
      </c>
      <c r="J273" s="3537">
        <f t="shared" si="60"/>
        <v>171.63749999999999</v>
      </c>
      <c r="K273" s="6053">
        <f t="shared" si="62"/>
        <v>7723.7999999999993</v>
      </c>
      <c r="L273" s="264" t="s">
        <v>16</v>
      </c>
      <c r="M273" s="264" t="s">
        <v>25</v>
      </c>
      <c r="N273" s="1179">
        <v>45</v>
      </c>
      <c r="O273" s="1180">
        <f t="shared" si="61"/>
        <v>7723.7999999999993</v>
      </c>
    </row>
    <row r="274" spans="1:15" ht="45" customHeight="1">
      <c r="A274" s="6348" t="s">
        <v>19</v>
      </c>
      <c r="B274" s="3538" t="s">
        <v>735</v>
      </c>
      <c r="C274" s="3538" t="s">
        <v>34</v>
      </c>
      <c r="D274" s="3538" t="s">
        <v>736</v>
      </c>
      <c r="E274" s="3539" t="s">
        <v>737</v>
      </c>
      <c r="F274" s="3540">
        <f t="shared" si="59"/>
        <v>4</v>
      </c>
      <c r="G274" s="3538" t="s">
        <v>32</v>
      </c>
      <c r="H274" s="3541">
        <v>9.49</v>
      </c>
      <c r="I274" s="3542">
        <v>0.25</v>
      </c>
      <c r="J274" s="3543">
        <f t="shared" si="60"/>
        <v>11.862500000000001</v>
      </c>
      <c r="K274" s="6053">
        <f t="shared" si="62"/>
        <v>47.44</v>
      </c>
      <c r="L274" s="265" t="s">
        <v>16</v>
      </c>
      <c r="M274" s="265" t="s">
        <v>25</v>
      </c>
      <c r="N274" s="1181">
        <v>4</v>
      </c>
      <c r="O274" s="1182">
        <f t="shared" si="61"/>
        <v>47.44</v>
      </c>
    </row>
    <row r="275" spans="1:15" ht="45" customHeight="1">
      <c r="A275" s="6349" t="s">
        <v>19</v>
      </c>
      <c r="B275" s="3544" t="s">
        <v>738</v>
      </c>
      <c r="C275" s="3544" t="s">
        <v>21</v>
      </c>
      <c r="D275" s="3544" t="s">
        <v>739</v>
      </c>
      <c r="E275" s="3545" t="s">
        <v>740</v>
      </c>
      <c r="F275" s="3546">
        <f t="shared" si="59"/>
        <v>2</v>
      </c>
      <c r="G275" s="3544" t="s">
        <v>32</v>
      </c>
      <c r="H275" s="3547">
        <v>10.39</v>
      </c>
      <c r="I275" s="3548">
        <v>0.25</v>
      </c>
      <c r="J275" s="3549">
        <f t="shared" si="60"/>
        <v>12.987500000000001</v>
      </c>
      <c r="K275" s="6053">
        <f t="shared" si="62"/>
        <v>25.98</v>
      </c>
      <c r="L275" s="266" t="s">
        <v>16</v>
      </c>
      <c r="M275" s="266" t="s">
        <v>25</v>
      </c>
      <c r="N275" s="1183">
        <v>2</v>
      </c>
      <c r="O275" s="1184">
        <f t="shared" si="61"/>
        <v>25.98</v>
      </c>
    </row>
    <row r="276" spans="1:15" ht="45" customHeight="1">
      <c r="A276" s="6350" t="s">
        <v>19</v>
      </c>
      <c r="B276" s="3550" t="s">
        <v>741</v>
      </c>
      <c r="C276" s="3550" t="s">
        <v>21</v>
      </c>
      <c r="D276" s="3550" t="s">
        <v>742</v>
      </c>
      <c r="E276" s="3551" t="s">
        <v>743</v>
      </c>
      <c r="F276" s="3552">
        <f t="shared" si="59"/>
        <v>1</v>
      </c>
      <c r="G276" s="3550" t="s">
        <v>32</v>
      </c>
      <c r="H276" s="3553">
        <v>19.489999999999998</v>
      </c>
      <c r="I276" s="3554">
        <v>0.25</v>
      </c>
      <c r="J276" s="3555">
        <f t="shared" si="60"/>
        <v>24.362499999999997</v>
      </c>
      <c r="K276" s="6053">
        <f t="shared" si="62"/>
        <v>24.36</v>
      </c>
      <c r="L276" s="267" t="s">
        <v>16</v>
      </c>
      <c r="M276" s="267" t="s">
        <v>25</v>
      </c>
      <c r="N276" s="1185">
        <v>1</v>
      </c>
      <c r="O276" s="1186">
        <f t="shared" si="61"/>
        <v>24.36</v>
      </c>
    </row>
    <row r="277" spans="1:15" ht="45" customHeight="1">
      <c r="A277" s="6351" t="s">
        <v>19</v>
      </c>
      <c r="B277" s="3556" t="s">
        <v>744</v>
      </c>
      <c r="C277" s="3556" t="s">
        <v>21</v>
      </c>
      <c r="D277" s="3556" t="s">
        <v>745</v>
      </c>
      <c r="E277" s="3557" t="s">
        <v>746</v>
      </c>
      <c r="F277" s="3558">
        <f t="shared" si="59"/>
        <v>38</v>
      </c>
      <c r="G277" s="3556" t="s">
        <v>32</v>
      </c>
      <c r="H277" s="3559">
        <v>18.16</v>
      </c>
      <c r="I277" s="3560">
        <v>0.25</v>
      </c>
      <c r="J277" s="3561">
        <f t="shared" si="60"/>
        <v>22.7</v>
      </c>
      <c r="K277" s="6053">
        <f t="shared" si="62"/>
        <v>862.6</v>
      </c>
      <c r="L277" s="268" t="s">
        <v>16</v>
      </c>
      <c r="M277" s="268" t="s">
        <v>25</v>
      </c>
      <c r="N277" s="1187">
        <v>38</v>
      </c>
      <c r="O277" s="1188">
        <f t="shared" si="61"/>
        <v>862.6</v>
      </c>
    </row>
    <row r="278" spans="1:15" ht="45" customHeight="1">
      <c r="A278" s="6352" t="s">
        <v>19</v>
      </c>
      <c r="B278" s="3562" t="s">
        <v>747</v>
      </c>
      <c r="C278" s="3562" t="s">
        <v>21</v>
      </c>
      <c r="D278" s="3562" t="s">
        <v>748</v>
      </c>
      <c r="E278" s="3563" t="s">
        <v>749</v>
      </c>
      <c r="F278" s="3564">
        <f t="shared" si="59"/>
        <v>83</v>
      </c>
      <c r="G278" s="3562" t="s">
        <v>32</v>
      </c>
      <c r="H278" s="3565">
        <v>14.45</v>
      </c>
      <c r="I278" s="3566">
        <v>0.25</v>
      </c>
      <c r="J278" s="3567">
        <f t="shared" si="60"/>
        <v>18.0625</v>
      </c>
      <c r="K278" s="6053">
        <f t="shared" si="62"/>
        <v>1498.9799999999998</v>
      </c>
      <c r="L278" s="269" t="s">
        <v>16</v>
      </c>
      <c r="M278" s="269" t="s">
        <v>25</v>
      </c>
      <c r="N278" s="1189">
        <v>83</v>
      </c>
      <c r="O278" s="1190">
        <f t="shared" si="61"/>
        <v>1498.9799999999998</v>
      </c>
    </row>
    <row r="279" spans="1:15" ht="45" customHeight="1">
      <c r="A279" s="6353" t="s">
        <v>19</v>
      </c>
      <c r="B279" s="3568" t="s">
        <v>750</v>
      </c>
      <c r="C279" s="3568" t="s">
        <v>21</v>
      </c>
      <c r="D279" s="3568" t="s">
        <v>751</v>
      </c>
      <c r="E279" s="3569" t="s">
        <v>752</v>
      </c>
      <c r="F279" s="3570">
        <f t="shared" si="59"/>
        <v>40</v>
      </c>
      <c r="G279" s="3568" t="s">
        <v>32</v>
      </c>
      <c r="H279" s="3571">
        <v>7.1</v>
      </c>
      <c r="I279" s="3572">
        <v>0.25</v>
      </c>
      <c r="J279" s="3573">
        <f t="shared" si="60"/>
        <v>8.875</v>
      </c>
      <c r="K279" s="6053">
        <f t="shared" si="62"/>
        <v>355.20000000000005</v>
      </c>
      <c r="L279" s="270" t="s">
        <v>16</v>
      </c>
      <c r="M279" s="270" t="s">
        <v>25</v>
      </c>
      <c r="N279" s="1191">
        <v>40</v>
      </c>
      <c r="O279" s="1192">
        <f t="shared" si="61"/>
        <v>355.20000000000005</v>
      </c>
    </row>
    <row r="280" spans="1:15" ht="45" customHeight="1">
      <c r="A280" s="6354" t="s">
        <v>19</v>
      </c>
      <c r="B280" s="3574" t="s">
        <v>753</v>
      </c>
      <c r="C280" s="3574" t="s">
        <v>21</v>
      </c>
      <c r="D280" s="3574" t="s">
        <v>754</v>
      </c>
      <c r="E280" s="3575" t="s">
        <v>755</v>
      </c>
      <c r="F280" s="3576">
        <f t="shared" si="59"/>
        <v>16</v>
      </c>
      <c r="G280" s="3574" t="s">
        <v>32</v>
      </c>
      <c r="H280" s="3577">
        <v>16.46</v>
      </c>
      <c r="I280" s="3578">
        <v>0.25</v>
      </c>
      <c r="J280" s="3579">
        <f t="shared" si="60"/>
        <v>20.575000000000003</v>
      </c>
      <c r="K280" s="6053">
        <f t="shared" si="62"/>
        <v>329.28</v>
      </c>
      <c r="L280" s="271" t="s">
        <v>16</v>
      </c>
      <c r="M280" s="271" t="s">
        <v>25</v>
      </c>
      <c r="N280" s="1193">
        <v>16</v>
      </c>
      <c r="O280" s="1194">
        <f t="shared" si="61"/>
        <v>329.28</v>
      </c>
    </row>
    <row r="281" spans="1:15" ht="45" customHeight="1">
      <c r="A281" s="6355" t="s">
        <v>19</v>
      </c>
      <c r="B281" s="3580" t="s">
        <v>756</v>
      </c>
      <c r="C281" s="3580" t="s">
        <v>21</v>
      </c>
      <c r="D281" s="3580" t="s">
        <v>757</v>
      </c>
      <c r="E281" s="3581" t="s">
        <v>758</v>
      </c>
      <c r="F281" s="3582">
        <f t="shared" si="59"/>
        <v>53</v>
      </c>
      <c r="G281" s="3580" t="s">
        <v>32</v>
      </c>
      <c r="H281" s="3583">
        <v>24.88</v>
      </c>
      <c r="I281" s="3584">
        <v>0.25</v>
      </c>
      <c r="J281" s="3585">
        <f t="shared" si="60"/>
        <v>31.099999999999998</v>
      </c>
      <c r="K281" s="6053">
        <f t="shared" si="62"/>
        <v>1648.3000000000002</v>
      </c>
      <c r="L281" s="272" t="s">
        <v>16</v>
      </c>
      <c r="M281" s="272" t="s">
        <v>25</v>
      </c>
      <c r="N281" s="1195">
        <v>53</v>
      </c>
      <c r="O281" s="1196">
        <f t="shared" si="61"/>
        <v>1648.3000000000002</v>
      </c>
    </row>
    <row r="282" spans="1:15" ht="45" customHeight="1">
      <c r="A282" s="6356" t="s">
        <v>19</v>
      </c>
      <c r="B282" s="3586" t="s">
        <v>759</v>
      </c>
      <c r="C282" s="3586" t="s">
        <v>21</v>
      </c>
      <c r="D282" s="3586" t="s">
        <v>760</v>
      </c>
      <c r="E282" s="3587" t="s">
        <v>761</v>
      </c>
      <c r="F282" s="3588">
        <f t="shared" si="59"/>
        <v>3</v>
      </c>
      <c r="G282" s="3586" t="s">
        <v>32</v>
      </c>
      <c r="H282" s="3589">
        <v>7.96</v>
      </c>
      <c r="I282" s="3590">
        <v>0.25</v>
      </c>
      <c r="J282" s="3591">
        <f t="shared" si="60"/>
        <v>9.9499999999999993</v>
      </c>
      <c r="K282" s="6053">
        <f t="shared" si="62"/>
        <v>29.849999999999998</v>
      </c>
      <c r="L282" s="273" t="s">
        <v>16</v>
      </c>
      <c r="M282" s="273" t="s">
        <v>25</v>
      </c>
      <c r="N282" s="1197">
        <v>3</v>
      </c>
      <c r="O282" s="1198">
        <f t="shared" si="61"/>
        <v>29.849999999999998</v>
      </c>
    </row>
    <row r="283" spans="1:15" ht="45" customHeight="1">
      <c r="A283" s="6357" t="s">
        <v>19</v>
      </c>
      <c r="B283" s="3592" t="s">
        <v>762</v>
      </c>
      <c r="C283" s="3592" t="s">
        <v>21</v>
      </c>
      <c r="D283" s="3592" t="s">
        <v>763</v>
      </c>
      <c r="E283" s="3593" t="s">
        <v>764</v>
      </c>
      <c r="F283" s="3594">
        <f t="shared" si="59"/>
        <v>15</v>
      </c>
      <c r="G283" s="3592" t="s">
        <v>32</v>
      </c>
      <c r="H283" s="3595">
        <v>65.78</v>
      </c>
      <c r="I283" s="3596">
        <v>0.25</v>
      </c>
      <c r="J283" s="3597">
        <f t="shared" si="60"/>
        <v>82.224999999999994</v>
      </c>
      <c r="K283" s="6053">
        <f t="shared" si="62"/>
        <v>1233.45</v>
      </c>
      <c r="L283" s="274" t="s">
        <v>16</v>
      </c>
      <c r="M283" s="274" t="s">
        <v>25</v>
      </c>
      <c r="N283" s="1199">
        <v>15</v>
      </c>
      <c r="O283" s="1200">
        <f t="shared" si="61"/>
        <v>1233.45</v>
      </c>
    </row>
    <row r="284" spans="1:15" ht="45" customHeight="1">
      <c r="A284" s="6358" t="s">
        <v>19</v>
      </c>
      <c r="B284" s="3598" t="s">
        <v>765</v>
      </c>
      <c r="C284" s="3598" t="s">
        <v>21</v>
      </c>
      <c r="D284" s="3598" t="s">
        <v>766</v>
      </c>
      <c r="E284" s="3599" t="s">
        <v>767</v>
      </c>
      <c r="F284" s="3600">
        <f t="shared" si="59"/>
        <v>64</v>
      </c>
      <c r="G284" s="3598" t="s">
        <v>32</v>
      </c>
      <c r="H284" s="3601">
        <v>13.14</v>
      </c>
      <c r="I284" s="3602">
        <v>0.25</v>
      </c>
      <c r="J284" s="3603">
        <f t="shared" si="60"/>
        <v>16.425000000000001</v>
      </c>
      <c r="K284" s="6053">
        <f t="shared" si="62"/>
        <v>1051.52</v>
      </c>
      <c r="L284" s="275" t="s">
        <v>16</v>
      </c>
      <c r="M284" s="275" t="s">
        <v>25</v>
      </c>
      <c r="N284" s="1201">
        <v>64</v>
      </c>
      <c r="O284" s="1202">
        <f t="shared" si="61"/>
        <v>1051.52</v>
      </c>
    </row>
    <row r="285" spans="1:15" ht="45" customHeight="1">
      <c r="A285" s="6359" t="s">
        <v>19</v>
      </c>
      <c r="B285" s="3604" t="s">
        <v>768</v>
      </c>
      <c r="C285" s="3604" t="s">
        <v>21</v>
      </c>
      <c r="D285" s="3604" t="s">
        <v>769</v>
      </c>
      <c r="E285" s="3605" t="s">
        <v>770</v>
      </c>
      <c r="F285" s="3606">
        <f t="shared" si="59"/>
        <v>1</v>
      </c>
      <c r="G285" s="3604" t="s">
        <v>32</v>
      </c>
      <c r="H285" s="3607">
        <v>27.81</v>
      </c>
      <c r="I285" s="3608">
        <v>0.25</v>
      </c>
      <c r="J285" s="3609">
        <f t="shared" si="60"/>
        <v>34.762499999999996</v>
      </c>
      <c r="K285" s="6053">
        <f t="shared" si="62"/>
        <v>34.76</v>
      </c>
      <c r="L285" s="276" t="s">
        <v>16</v>
      </c>
      <c r="M285" s="276" t="s">
        <v>25</v>
      </c>
      <c r="N285" s="1203">
        <v>1</v>
      </c>
      <c r="O285" s="1204">
        <f t="shared" si="61"/>
        <v>34.76</v>
      </c>
    </row>
    <row r="286" spans="1:15" ht="45" customHeight="1">
      <c r="A286" s="6360" t="s">
        <v>19</v>
      </c>
      <c r="B286" s="3610" t="s">
        <v>771</v>
      </c>
      <c r="C286" s="3610" t="s">
        <v>21</v>
      </c>
      <c r="D286" s="3610" t="s">
        <v>772</v>
      </c>
      <c r="E286" s="3611" t="s">
        <v>773</v>
      </c>
      <c r="F286" s="3612">
        <f t="shared" si="59"/>
        <v>8</v>
      </c>
      <c r="G286" s="3610" t="s">
        <v>32</v>
      </c>
      <c r="H286" s="3613">
        <v>32.520000000000003</v>
      </c>
      <c r="I286" s="3614">
        <v>0.25</v>
      </c>
      <c r="J286" s="3615">
        <f t="shared" si="60"/>
        <v>40.650000000000006</v>
      </c>
      <c r="K286" s="6053">
        <f t="shared" si="62"/>
        <v>325.2</v>
      </c>
      <c r="L286" s="277" t="s">
        <v>16</v>
      </c>
      <c r="M286" s="277" t="s">
        <v>25</v>
      </c>
      <c r="N286" s="1205">
        <v>8</v>
      </c>
      <c r="O286" s="1206">
        <f t="shared" si="61"/>
        <v>325.2</v>
      </c>
    </row>
    <row r="287" spans="1:15" ht="45" customHeight="1">
      <c r="A287" s="6361" t="s">
        <v>19</v>
      </c>
      <c r="B287" s="3616" t="s">
        <v>774</v>
      </c>
      <c r="C287" s="3616" t="s">
        <v>21</v>
      </c>
      <c r="D287" s="3616" t="s">
        <v>775</v>
      </c>
      <c r="E287" s="3617" t="s">
        <v>776</v>
      </c>
      <c r="F287" s="3618">
        <f t="shared" si="59"/>
        <v>3</v>
      </c>
      <c r="G287" s="3616" t="s">
        <v>32</v>
      </c>
      <c r="H287" s="3619">
        <v>52.81</v>
      </c>
      <c r="I287" s="3620">
        <v>0.25</v>
      </c>
      <c r="J287" s="3621">
        <f t="shared" si="60"/>
        <v>66.012500000000003</v>
      </c>
      <c r="K287" s="6053">
        <f t="shared" si="62"/>
        <v>198.03000000000003</v>
      </c>
      <c r="L287" s="278" t="s">
        <v>16</v>
      </c>
      <c r="M287" s="278" t="s">
        <v>25</v>
      </c>
      <c r="N287" s="1207">
        <v>3</v>
      </c>
      <c r="O287" s="1208">
        <f t="shared" si="61"/>
        <v>198.03000000000003</v>
      </c>
    </row>
    <row r="288" spans="1:15" ht="45" customHeight="1">
      <c r="A288" s="6362" t="s">
        <v>19</v>
      </c>
      <c r="B288" s="3622" t="s">
        <v>777</v>
      </c>
      <c r="C288" s="3622" t="s">
        <v>21</v>
      </c>
      <c r="D288" s="3622" t="s">
        <v>778</v>
      </c>
      <c r="E288" s="3623" t="s">
        <v>779</v>
      </c>
      <c r="F288" s="3624">
        <f t="shared" si="59"/>
        <v>18</v>
      </c>
      <c r="G288" s="3622" t="s">
        <v>32</v>
      </c>
      <c r="H288" s="3625">
        <v>116.86</v>
      </c>
      <c r="I288" s="3626">
        <v>0.25</v>
      </c>
      <c r="J288" s="3627">
        <f t="shared" si="60"/>
        <v>146.07499999999999</v>
      </c>
      <c r="K288" s="6053">
        <f t="shared" si="62"/>
        <v>2629.44</v>
      </c>
      <c r="L288" s="279" t="s">
        <v>16</v>
      </c>
      <c r="M288" s="279" t="s">
        <v>25</v>
      </c>
      <c r="N288" s="1209">
        <v>18</v>
      </c>
      <c r="O288" s="1210">
        <f t="shared" si="61"/>
        <v>2629.44</v>
      </c>
    </row>
    <row r="289" spans="1:17" ht="45" customHeight="1">
      <c r="A289" s="6363" t="s">
        <v>19</v>
      </c>
      <c r="B289" s="3628" t="s">
        <v>780</v>
      </c>
      <c r="C289" s="3628" t="s">
        <v>21</v>
      </c>
      <c r="D289" s="3628" t="s">
        <v>781</v>
      </c>
      <c r="E289" s="3629" t="s">
        <v>782</v>
      </c>
      <c r="F289" s="3630">
        <f t="shared" si="59"/>
        <v>19</v>
      </c>
      <c r="G289" s="3628" t="s">
        <v>32</v>
      </c>
      <c r="H289" s="3631">
        <v>22.11</v>
      </c>
      <c r="I289" s="3632">
        <v>0.25</v>
      </c>
      <c r="J289" s="3633">
        <f t="shared" si="60"/>
        <v>27.637499999999999</v>
      </c>
      <c r="K289" s="6053">
        <f t="shared" si="62"/>
        <v>525.16</v>
      </c>
      <c r="L289" s="280" t="s">
        <v>16</v>
      </c>
      <c r="M289" s="280" t="s">
        <v>25</v>
      </c>
      <c r="N289" s="1211">
        <v>19</v>
      </c>
      <c r="O289" s="1212">
        <f t="shared" si="61"/>
        <v>525.16</v>
      </c>
    </row>
    <row r="290" spans="1:17" ht="45" customHeight="1">
      <c r="A290" s="6364" t="s">
        <v>19</v>
      </c>
      <c r="B290" s="3634" t="s">
        <v>783</v>
      </c>
      <c r="C290" s="3634" t="s">
        <v>21</v>
      </c>
      <c r="D290" s="3634" t="s">
        <v>784</v>
      </c>
      <c r="E290" s="3635" t="s">
        <v>785</v>
      </c>
      <c r="F290" s="3636">
        <f t="shared" si="59"/>
        <v>33</v>
      </c>
      <c r="G290" s="3634" t="s">
        <v>32</v>
      </c>
      <c r="H290" s="3637">
        <v>135.88999999999999</v>
      </c>
      <c r="I290" s="3638">
        <v>0.25</v>
      </c>
      <c r="J290" s="3639">
        <f t="shared" si="60"/>
        <v>169.86249999999998</v>
      </c>
      <c r="K290" s="6053">
        <f t="shared" si="62"/>
        <v>5605.38</v>
      </c>
      <c r="L290" s="281" t="s">
        <v>16</v>
      </c>
      <c r="M290" s="281" t="s">
        <v>25</v>
      </c>
      <c r="N290" s="1213">
        <v>33</v>
      </c>
      <c r="O290" s="1214">
        <f t="shared" si="61"/>
        <v>5605.38</v>
      </c>
    </row>
    <row r="291" spans="1:17" ht="45" customHeight="1">
      <c r="A291" s="6365" t="s">
        <v>19</v>
      </c>
      <c r="B291" s="3640" t="s">
        <v>786</v>
      </c>
      <c r="C291" s="3640" t="s">
        <v>21</v>
      </c>
      <c r="D291" s="3640" t="s">
        <v>787</v>
      </c>
      <c r="E291" s="3641" t="s">
        <v>788</v>
      </c>
      <c r="F291" s="3642">
        <f t="shared" si="59"/>
        <v>4</v>
      </c>
      <c r="G291" s="3640" t="s">
        <v>32</v>
      </c>
      <c r="H291" s="3643">
        <v>22.78</v>
      </c>
      <c r="I291" s="3644">
        <v>0.25</v>
      </c>
      <c r="J291" s="3645">
        <f t="shared" si="60"/>
        <v>28.475000000000001</v>
      </c>
      <c r="K291" s="6053">
        <f t="shared" si="62"/>
        <v>113.92</v>
      </c>
      <c r="L291" s="282" t="s">
        <v>16</v>
      </c>
      <c r="M291" s="282" t="s">
        <v>25</v>
      </c>
      <c r="N291" s="1215">
        <v>4</v>
      </c>
      <c r="O291" s="1216">
        <f t="shared" si="61"/>
        <v>113.92</v>
      </c>
    </row>
    <row r="292" spans="1:17" ht="45" customHeight="1">
      <c r="A292" s="6366" t="s">
        <v>15</v>
      </c>
      <c r="B292" s="3646" t="s">
        <v>789</v>
      </c>
      <c r="C292" s="3646" t="s">
        <v>17</v>
      </c>
      <c r="D292" s="3646" t="s">
        <v>17</v>
      </c>
      <c r="E292" s="3647" t="s">
        <v>790</v>
      </c>
      <c r="F292" s="3646" t="s">
        <v>17</v>
      </c>
      <c r="G292" s="3646" t="s">
        <v>17</v>
      </c>
      <c r="H292" s="3646" t="s">
        <v>17</v>
      </c>
      <c r="I292" s="3646" t="s">
        <v>17</v>
      </c>
      <c r="J292" s="3646" t="s">
        <v>17</v>
      </c>
      <c r="K292" s="6367">
        <f>ROUND(K293,2)+ROUND(K294,2)+ROUND(K295,2)+ROUND(K296,2)+ROUND(K297,2)+ROUND(K298,2)+ROUND(K299,2)+ROUND(K300,2)</f>
        <v>19885.900000000001</v>
      </c>
      <c r="L292" s="283" t="s">
        <v>17</v>
      </c>
      <c r="M292" s="283" t="s">
        <v>17</v>
      </c>
      <c r="N292" s="283" t="s">
        <v>17</v>
      </c>
      <c r="O292" s="283" t="s">
        <v>17</v>
      </c>
      <c r="P292" s="283" t="s">
        <v>17</v>
      </c>
      <c r="Q292" s="283" t="s">
        <v>17</v>
      </c>
    </row>
    <row r="293" spans="1:17" ht="45" customHeight="1">
      <c r="A293" s="6368" t="s">
        <v>19</v>
      </c>
      <c r="B293" s="3648" t="s">
        <v>791</v>
      </c>
      <c r="C293" s="3648" t="s">
        <v>21</v>
      </c>
      <c r="D293" s="3648" t="s">
        <v>792</v>
      </c>
      <c r="E293" s="3649" t="s">
        <v>793</v>
      </c>
      <c r="F293" s="3650">
        <f t="shared" ref="F293:F300" si="63">N293</f>
        <v>8</v>
      </c>
      <c r="G293" s="3648" t="s">
        <v>32</v>
      </c>
      <c r="H293" s="3651">
        <v>280.97000000000003</v>
      </c>
      <c r="I293" s="3652">
        <v>0.25</v>
      </c>
      <c r="J293" s="3653">
        <f t="shared" ref="J293:J300" si="64">ROUND(H293,2)+(ROUND(H293,2)*I293)</f>
        <v>351.21250000000003</v>
      </c>
      <c r="K293" s="6053">
        <f t="shared" si="62"/>
        <v>2809.68</v>
      </c>
      <c r="L293" s="284" t="s">
        <v>16</v>
      </c>
      <c r="M293" s="284" t="s">
        <v>25</v>
      </c>
      <c r="N293" s="1217">
        <v>8</v>
      </c>
      <c r="O293" s="1218">
        <f t="shared" ref="O293:O300" si="65">ROUND(J293,2)*N293</f>
        <v>2809.68</v>
      </c>
    </row>
    <row r="294" spans="1:17" ht="45" customHeight="1">
      <c r="A294" s="6369" t="s">
        <v>19</v>
      </c>
      <c r="B294" s="3654" t="s">
        <v>794</v>
      </c>
      <c r="C294" s="3654" t="s">
        <v>21</v>
      </c>
      <c r="D294" s="3654" t="s">
        <v>795</v>
      </c>
      <c r="E294" s="3655" t="s">
        <v>796</v>
      </c>
      <c r="F294" s="3656">
        <f t="shared" si="63"/>
        <v>16</v>
      </c>
      <c r="G294" s="3654" t="s">
        <v>32</v>
      </c>
      <c r="H294" s="3657">
        <v>134.78</v>
      </c>
      <c r="I294" s="3658">
        <v>0.25</v>
      </c>
      <c r="J294" s="3659">
        <f t="shared" si="64"/>
        <v>168.47499999999999</v>
      </c>
      <c r="K294" s="6053">
        <f t="shared" si="62"/>
        <v>2695.68</v>
      </c>
      <c r="L294" s="285" t="s">
        <v>16</v>
      </c>
      <c r="M294" s="285" t="s">
        <v>25</v>
      </c>
      <c r="N294" s="1219">
        <v>16</v>
      </c>
      <c r="O294" s="1220">
        <f t="shared" si="65"/>
        <v>2695.68</v>
      </c>
    </row>
    <row r="295" spans="1:17" ht="45" customHeight="1">
      <c r="A295" s="6370" t="s">
        <v>19</v>
      </c>
      <c r="B295" s="3660" t="s">
        <v>797</v>
      </c>
      <c r="C295" s="3660" t="s">
        <v>21</v>
      </c>
      <c r="D295" s="3660" t="s">
        <v>798</v>
      </c>
      <c r="E295" s="3661" t="s">
        <v>799</v>
      </c>
      <c r="F295" s="3662">
        <f t="shared" si="63"/>
        <v>39</v>
      </c>
      <c r="G295" s="3660" t="s">
        <v>32</v>
      </c>
      <c r="H295" s="3663">
        <v>76.3</v>
      </c>
      <c r="I295" s="3664">
        <v>0.25</v>
      </c>
      <c r="J295" s="3665">
        <f t="shared" si="64"/>
        <v>95.375</v>
      </c>
      <c r="K295" s="6053">
        <f t="shared" si="62"/>
        <v>3719.8199999999997</v>
      </c>
      <c r="L295" s="286" t="s">
        <v>16</v>
      </c>
      <c r="M295" s="286" t="s">
        <v>25</v>
      </c>
      <c r="N295" s="1221">
        <v>39</v>
      </c>
      <c r="O295" s="1222">
        <f t="shared" si="65"/>
        <v>3719.8199999999997</v>
      </c>
    </row>
    <row r="296" spans="1:17" ht="45" customHeight="1">
      <c r="A296" s="6371" t="s">
        <v>19</v>
      </c>
      <c r="B296" s="3666" t="s">
        <v>800</v>
      </c>
      <c r="C296" s="3666" t="s">
        <v>21</v>
      </c>
      <c r="D296" s="3666" t="s">
        <v>801</v>
      </c>
      <c r="E296" s="3667" t="s">
        <v>802</v>
      </c>
      <c r="F296" s="3668">
        <f t="shared" si="63"/>
        <v>13</v>
      </c>
      <c r="G296" s="3666" t="s">
        <v>32</v>
      </c>
      <c r="H296" s="3669">
        <v>72.66</v>
      </c>
      <c r="I296" s="3670">
        <v>0.25</v>
      </c>
      <c r="J296" s="3671">
        <f t="shared" si="64"/>
        <v>90.824999999999989</v>
      </c>
      <c r="K296" s="6053">
        <f t="shared" si="62"/>
        <v>1180.79</v>
      </c>
      <c r="L296" s="287" t="s">
        <v>16</v>
      </c>
      <c r="M296" s="287" t="s">
        <v>25</v>
      </c>
      <c r="N296" s="1223">
        <v>13</v>
      </c>
      <c r="O296" s="1224">
        <f t="shared" si="65"/>
        <v>1180.79</v>
      </c>
    </row>
    <row r="297" spans="1:17" ht="45" customHeight="1">
      <c r="A297" s="6372" t="s">
        <v>19</v>
      </c>
      <c r="B297" s="3672" t="s">
        <v>803</v>
      </c>
      <c r="C297" s="3672" t="s">
        <v>21</v>
      </c>
      <c r="D297" s="3672" t="s">
        <v>804</v>
      </c>
      <c r="E297" s="3673" t="s">
        <v>805</v>
      </c>
      <c r="F297" s="3674">
        <f t="shared" si="63"/>
        <v>1</v>
      </c>
      <c r="G297" s="3672" t="s">
        <v>32</v>
      </c>
      <c r="H297" s="3675">
        <v>22.14</v>
      </c>
      <c r="I297" s="3676">
        <v>0.25</v>
      </c>
      <c r="J297" s="3677">
        <f t="shared" si="64"/>
        <v>27.675000000000001</v>
      </c>
      <c r="K297" s="6053">
        <f t="shared" si="62"/>
        <v>27.68</v>
      </c>
      <c r="L297" s="288" t="s">
        <v>16</v>
      </c>
      <c r="M297" s="288" t="s">
        <v>25</v>
      </c>
      <c r="N297" s="1225">
        <v>1</v>
      </c>
      <c r="O297" s="1226">
        <f t="shared" si="65"/>
        <v>27.68</v>
      </c>
    </row>
    <row r="298" spans="1:17" ht="45" customHeight="1">
      <c r="A298" s="6373" t="s">
        <v>19</v>
      </c>
      <c r="B298" s="3678" t="s">
        <v>806</v>
      </c>
      <c r="C298" s="3678" t="s">
        <v>21</v>
      </c>
      <c r="D298" s="3678" t="s">
        <v>807</v>
      </c>
      <c r="E298" s="3679" t="s">
        <v>808</v>
      </c>
      <c r="F298" s="3680">
        <f t="shared" si="63"/>
        <v>1</v>
      </c>
      <c r="G298" s="3678" t="s">
        <v>32</v>
      </c>
      <c r="H298" s="3681">
        <v>26.39</v>
      </c>
      <c r="I298" s="3682">
        <v>0.25</v>
      </c>
      <c r="J298" s="3683">
        <f t="shared" si="64"/>
        <v>32.987499999999997</v>
      </c>
      <c r="K298" s="6053">
        <f t="shared" si="62"/>
        <v>32.99</v>
      </c>
      <c r="L298" s="289" t="s">
        <v>16</v>
      </c>
      <c r="M298" s="289" t="s">
        <v>25</v>
      </c>
      <c r="N298" s="1227">
        <v>1</v>
      </c>
      <c r="O298" s="1228">
        <f t="shared" si="65"/>
        <v>32.99</v>
      </c>
    </row>
    <row r="299" spans="1:17" ht="45" customHeight="1">
      <c r="A299" s="6374" t="s">
        <v>19</v>
      </c>
      <c r="B299" s="3684" t="s">
        <v>809</v>
      </c>
      <c r="C299" s="3684" t="s">
        <v>21</v>
      </c>
      <c r="D299" s="3684" t="s">
        <v>810</v>
      </c>
      <c r="E299" s="3685" t="s">
        <v>811</v>
      </c>
      <c r="F299" s="3686">
        <f t="shared" si="63"/>
        <v>1</v>
      </c>
      <c r="G299" s="3684" t="s">
        <v>32</v>
      </c>
      <c r="H299" s="3687">
        <v>67.760000000000005</v>
      </c>
      <c r="I299" s="3688">
        <v>0.25</v>
      </c>
      <c r="J299" s="3689">
        <f t="shared" si="64"/>
        <v>84.7</v>
      </c>
      <c r="K299" s="6053">
        <f t="shared" si="62"/>
        <v>84.7</v>
      </c>
      <c r="L299" s="290" t="s">
        <v>16</v>
      </c>
      <c r="M299" s="290" t="s">
        <v>25</v>
      </c>
      <c r="N299" s="1229">
        <v>1</v>
      </c>
      <c r="O299" s="1230">
        <f t="shared" si="65"/>
        <v>84.7</v>
      </c>
    </row>
    <row r="300" spans="1:17" ht="45" customHeight="1">
      <c r="A300" s="6375" t="s">
        <v>19</v>
      </c>
      <c r="B300" s="3690" t="s">
        <v>812</v>
      </c>
      <c r="C300" s="3690" t="s">
        <v>34</v>
      </c>
      <c r="D300" s="3690" t="s">
        <v>813</v>
      </c>
      <c r="E300" s="3691" t="s">
        <v>814</v>
      </c>
      <c r="F300" s="3692">
        <f t="shared" si="63"/>
        <v>24</v>
      </c>
      <c r="G300" s="3690" t="s">
        <v>32</v>
      </c>
      <c r="H300" s="3693">
        <v>311.14999999999998</v>
      </c>
      <c r="I300" s="3694">
        <v>0.25</v>
      </c>
      <c r="J300" s="3695">
        <f t="shared" si="64"/>
        <v>388.9375</v>
      </c>
      <c r="K300" s="6053">
        <f t="shared" si="62"/>
        <v>9334.56</v>
      </c>
      <c r="L300" s="291" t="s">
        <v>16</v>
      </c>
      <c r="M300" s="291" t="s">
        <v>25</v>
      </c>
      <c r="N300" s="1231">
        <v>24</v>
      </c>
      <c r="O300" s="1232">
        <f t="shared" si="65"/>
        <v>9334.56</v>
      </c>
    </row>
    <row r="301" spans="1:17" ht="45" customHeight="1">
      <c r="A301" s="6376" t="s">
        <v>15</v>
      </c>
      <c r="B301" s="3696" t="s">
        <v>815</v>
      </c>
      <c r="C301" s="3696" t="s">
        <v>17</v>
      </c>
      <c r="D301" s="3696" t="s">
        <v>17</v>
      </c>
      <c r="E301" s="3697" t="s">
        <v>816</v>
      </c>
      <c r="F301" s="3696" t="s">
        <v>17</v>
      </c>
      <c r="G301" s="3696" t="s">
        <v>17</v>
      </c>
      <c r="H301" s="3696" t="s">
        <v>17</v>
      </c>
      <c r="I301" s="3696" t="s">
        <v>17</v>
      </c>
      <c r="J301" s="3696" t="s">
        <v>17</v>
      </c>
      <c r="K301" s="6377">
        <f>ROUND(K302,2)</f>
        <v>89531.75</v>
      </c>
      <c r="L301" s="292" t="s">
        <v>17</v>
      </c>
      <c r="M301" s="292" t="s">
        <v>17</v>
      </c>
      <c r="N301" s="292" t="s">
        <v>17</v>
      </c>
      <c r="O301" s="292" t="s">
        <v>17</v>
      </c>
      <c r="P301" s="292" t="s">
        <v>17</v>
      </c>
      <c r="Q301" s="292" t="s">
        <v>17</v>
      </c>
    </row>
    <row r="302" spans="1:17" ht="45" customHeight="1">
      <c r="A302" s="6378" t="s">
        <v>19</v>
      </c>
      <c r="B302" s="3698" t="s">
        <v>817</v>
      </c>
      <c r="C302" s="3698" t="s">
        <v>34</v>
      </c>
      <c r="D302" s="3698" t="s">
        <v>818</v>
      </c>
      <c r="E302" s="3699" t="s">
        <v>819</v>
      </c>
      <c r="F302" s="3700">
        <f>N302</f>
        <v>1</v>
      </c>
      <c r="G302" s="3698" t="s">
        <v>32</v>
      </c>
      <c r="H302" s="3701">
        <v>71625.399999999994</v>
      </c>
      <c r="I302" s="3702">
        <v>0.25</v>
      </c>
      <c r="J302" s="3703">
        <f>ROUND(H302,2)+(ROUND(H302,2)*I302)</f>
        <v>89531.75</v>
      </c>
      <c r="K302" s="6053">
        <f t="shared" si="62"/>
        <v>89531.75</v>
      </c>
      <c r="L302" s="293" t="s">
        <v>16</v>
      </c>
      <c r="M302" s="293" t="s">
        <v>25</v>
      </c>
      <c r="N302" s="1233">
        <v>1</v>
      </c>
      <c r="O302" s="1234">
        <f>ROUND(J302,2)*N302</f>
        <v>89531.75</v>
      </c>
    </row>
    <row r="303" spans="1:17" ht="45" customHeight="1">
      <c r="A303" s="6379" t="s">
        <v>15</v>
      </c>
      <c r="B303" s="3704" t="s">
        <v>820</v>
      </c>
      <c r="C303" s="3704" t="s">
        <v>17</v>
      </c>
      <c r="D303" s="3704" t="s">
        <v>17</v>
      </c>
      <c r="E303" s="3705" t="s">
        <v>821</v>
      </c>
      <c r="F303" s="3704" t="s">
        <v>17</v>
      </c>
      <c r="G303" s="3704" t="s">
        <v>17</v>
      </c>
      <c r="H303" s="3704" t="s">
        <v>17</v>
      </c>
      <c r="I303" s="3704" t="s">
        <v>17</v>
      </c>
      <c r="J303" s="3704" t="s">
        <v>17</v>
      </c>
      <c r="K303" s="6380">
        <f>ROUND(K304,2)+ROUND(K305,2)+ROUND(K306,2)+ROUND(K307,2)+ROUND(K308,2)+ROUND(K309,2)+ROUND(K310,2)+ROUND(K311,2)+ROUND(K312,2)+ROUND(K313,2)+ROUND(K314,2)+ROUND(K315,2)+ROUND(K316,2)+ROUND(K317,2)+ROUND(K318,2)</f>
        <v>43034.28</v>
      </c>
      <c r="L303" s="294" t="s">
        <v>17</v>
      </c>
      <c r="M303" s="294" t="s">
        <v>17</v>
      </c>
      <c r="N303" s="294" t="s">
        <v>17</v>
      </c>
      <c r="O303" s="294" t="s">
        <v>17</v>
      </c>
      <c r="P303" s="294" t="s">
        <v>17</v>
      </c>
      <c r="Q303" s="294" t="s">
        <v>17</v>
      </c>
    </row>
    <row r="304" spans="1:17" ht="45" customHeight="1">
      <c r="A304" s="6381" t="s">
        <v>19</v>
      </c>
      <c r="B304" s="3706" t="s">
        <v>822</v>
      </c>
      <c r="C304" s="3706" t="s">
        <v>21</v>
      </c>
      <c r="D304" s="3706" t="s">
        <v>823</v>
      </c>
      <c r="E304" s="3707" t="s">
        <v>824</v>
      </c>
      <c r="F304" s="3708">
        <f t="shared" ref="F304:F318" si="66">N304</f>
        <v>163</v>
      </c>
      <c r="G304" s="3706" t="s">
        <v>40</v>
      </c>
      <c r="H304" s="3709">
        <v>36.75</v>
      </c>
      <c r="I304" s="3710">
        <v>0.25</v>
      </c>
      <c r="J304" s="3711">
        <f t="shared" ref="J304:J318" si="67">ROUND(H304,2)+(ROUND(H304,2)*I304)</f>
        <v>45.9375</v>
      </c>
      <c r="K304" s="6053">
        <f t="shared" si="62"/>
        <v>7488.2199999999993</v>
      </c>
      <c r="L304" s="295" t="s">
        <v>16</v>
      </c>
      <c r="M304" s="295" t="s">
        <v>25</v>
      </c>
      <c r="N304" s="1235">
        <v>163</v>
      </c>
      <c r="O304" s="1236">
        <f t="shared" ref="O304:O318" si="68">ROUND(J304,2)*N304</f>
        <v>7488.2199999999993</v>
      </c>
    </row>
    <row r="305" spans="1:17" ht="45" customHeight="1">
      <c r="A305" s="6382" t="s">
        <v>19</v>
      </c>
      <c r="B305" s="3712" t="s">
        <v>825</v>
      </c>
      <c r="C305" s="3712" t="s">
        <v>21</v>
      </c>
      <c r="D305" s="3712" t="s">
        <v>826</v>
      </c>
      <c r="E305" s="3713" t="s">
        <v>827</v>
      </c>
      <c r="F305" s="3714">
        <f t="shared" si="66"/>
        <v>65.7</v>
      </c>
      <c r="G305" s="3712" t="s">
        <v>40</v>
      </c>
      <c r="H305" s="3715">
        <v>76.010000000000005</v>
      </c>
      <c r="I305" s="3716">
        <v>0.25</v>
      </c>
      <c r="J305" s="3717">
        <f t="shared" si="67"/>
        <v>95.012500000000003</v>
      </c>
      <c r="K305" s="6053">
        <f t="shared" si="62"/>
        <v>6242.1570000000002</v>
      </c>
      <c r="L305" s="296" t="s">
        <v>16</v>
      </c>
      <c r="M305" s="296" t="s">
        <v>25</v>
      </c>
      <c r="N305" s="1237">
        <v>65.7</v>
      </c>
      <c r="O305" s="1238">
        <f t="shared" si="68"/>
        <v>6242.1570000000002</v>
      </c>
    </row>
    <row r="306" spans="1:17" ht="45" customHeight="1">
      <c r="A306" s="6383" t="s">
        <v>19</v>
      </c>
      <c r="B306" s="3718" t="s">
        <v>828</v>
      </c>
      <c r="C306" s="3718" t="s">
        <v>21</v>
      </c>
      <c r="D306" s="3718" t="s">
        <v>829</v>
      </c>
      <c r="E306" s="3719" t="s">
        <v>830</v>
      </c>
      <c r="F306" s="3720">
        <f t="shared" si="66"/>
        <v>39.700000000000003</v>
      </c>
      <c r="G306" s="3718" t="s">
        <v>40</v>
      </c>
      <c r="H306" s="3721">
        <v>127.43</v>
      </c>
      <c r="I306" s="3722">
        <v>0.25</v>
      </c>
      <c r="J306" s="3723">
        <f t="shared" si="67"/>
        <v>159.28750000000002</v>
      </c>
      <c r="K306" s="6053">
        <f t="shared" si="62"/>
        <v>6323.8130000000001</v>
      </c>
      <c r="L306" s="297" t="s">
        <v>16</v>
      </c>
      <c r="M306" s="297" t="s">
        <v>25</v>
      </c>
      <c r="N306" s="1239">
        <v>39.700000000000003</v>
      </c>
      <c r="O306" s="1240">
        <f t="shared" si="68"/>
        <v>6323.8130000000001</v>
      </c>
    </row>
    <row r="307" spans="1:17" ht="45" customHeight="1">
      <c r="A307" s="6384" t="s">
        <v>19</v>
      </c>
      <c r="B307" s="3724" t="s">
        <v>831</v>
      </c>
      <c r="C307" s="3724" t="s">
        <v>21</v>
      </c>
      <c r="D307" s="3724" t="s">
        <v>832</v>
      </c>
      <c r="E307" s="3725" t="s">
        <v>833</v>
      </c>
      <c r="F307" s="3726">
        <f t="shared" si="66"/>
        <v>62.8</v>
      </c>
      <c r="G307" s="3724" t="s">
        <v>40</v>
      </c>
      <c r="H307" s="3727">
        <v>201.25</v>
      </c>
      <c r="I307" s="3728">
        <v>0.25</v>
      </c>
      <c r="J307" s="3729">
        <f t="shared" si="67"/>
        <v>251.5625</v>
      </c>
      <c r="K307" s="6053">
        <f t="shared" si="62"/>
        <v>15797.967999999999</v>
      </c>
      <c r="L307" s="298" t="s">
        <v>16</v>
      </c>
      <c r="M307" s="298" t="s">
        <v>25</v>
      </c>
      <c r="N307" s="1241">
        <v>62.8</v>
      </c>
      <c r="O307" s="1242">
        <f t="shared" si="68"/>
        <v>15797.967999999999</v>
      </c>
    </row>
    <row r="308" spans="1:17" ht="45" customHeight="1">
      <c r="A308" s="6385" t="s">
        <v>19</v>
      </c>
      <c r="B308" s="3730" t="s">
        <v>834</v>
      </c>
      <c r="C308" s="3730" t="s">
        <v>21</v>
      </c>
      <c r="D308" s="3730" t="s">
        <v>835</v>
      </c>
      <c r="E308" s="3731" t="s">
        <v>836</v>
      </c>
      <c r="F308" s="3732">
        <f t="shared" si="66"/>
        <v>32.4</v>
      </c>
      <c r="G308" s="3730" t="s">
        <v>40</v>
      </c>
      <c r="H308" s="3733">
        <v>25.3</v>
      </c>
      <c r="I308" s="3734">
        <v>0.25</v>
      </c>
      <c r="J308" s="3735">
        <f t="shared" si="67"/>
        <v>31.625</v>
      </c>
      <c r="K308" s="6053">
        <f t="shared" si="62"/>
        <v>1024.8119999999999</v>
      </c>
      <c r="L308" s="299" t="s">
        <v>16</v>
      </c>
      <c r="M308" s="299" t="s">
        <v>25</v>
      </c>
      <c r="N308" s="1243">
        <v>32.4</v>
      </c>
      <c r="O308" s="1244">
        <f t="shared" si="68"/>
        <v>1024.8119999999999</v>
      </c>
    </row>
    <row r="309" spans="1:17" ht="45" customHeight="1">
      <c r="A309" s="6386" t="s">
        <v>19</v>
      </c>
      <c r="B309" s="3736" t="s">
        <v>837</v>
      </c>
      <c r="C309" s="3736" t="s">
        <v>21</v>
      </c>
      <c r="D309" s="3736" t="s">
        <v>838</v>
      </c>
      <c r="E309" s="3737" t="s">
        <v>839</v>
      </c>
      <c r="F309" s="3738">
        <f t="shared" si="66"/>
        <v>6</v>
      </c>
      <c r="G309" s="3736" t="s">
        <v>32</v>
      </c>
      <c r="H309" s="3739">
        <v>80.41</v>
      </c>
      <c r="I309" s="3740">
        <v>0.25</v>
      </c>
      <c r="J309" s="3741">
        <f t="shared" si="67"/>
        <v>100.51249999999999</v>
      </c>
      <c r="K309" s="6053">
        <f t="shared" si="62"/>
        <v>603.06000000000006</v>
      </c>
      <c r="L309" s="300" t="s">
        <v>16</v>
      </c>
      <c r="M309" s="300" t="s">
        <v>25</v>
      </c>
      <c r="N309" s="1245">
        <v>6</v>
      </c>
      <c r="O309" s="1246">
        <f t="shared" si="68"/>
        <v>603.06000000000006</v>
      </c>
    </row>
    <row r="310" spans="1:17" ht="45" customHeight="1">
      <c r="A310" s="6387" t="s">
        <v>19</v>
      </c>
      <c r="B310" s="3742" t="s">
        <v>840</v>
      </c>
      <c r="C310" s="3742" t="s">
        <v>21</v>
      </c>
      <c r="D310" s="3742" t="s">
        <v>841</v>
      </c>
      <c r="E310" s="3743" t="s">
        <v>842</v>
      </c>
      <c r="F310" s="3744">
        <f t="shared" si="66"/>
        <v>6</v>
      </c>
      <c r="G310" s="3742" t="s">
        <v>32</v>
      </c>
      <c r="H310" s="3745">
        <v>25.27</v>
      </c>
      <c r="I310" s="3746">
        <v>0.25</v>
      </c>
      <c r="J310" s="3747">
        <f t="shared" si="67"/>
        <v>31.587499999999999</v>
      </c>
      <c r="K310" s="6053">
        <f t="shared" si="62"/>
        <v>189.54</v>
      </c>
      <c r="L310" s="301" t="s">
        <v>16</v>
      </c>
      <c r="M310" s="301" t="s">
        <v>25</v>
      </c>
      <c r="N310" s="1247">
        <v>6</v>
      </c>
      <c r="O310" s="1248">
        <f t="shared" si="68"/>
        <v>189.54</v>
      </c>
    </row>
    <row r="311" spans="1:17" ht="45" customHeight="1">
      <c r="A311" s="6388" t="s">
        <v>19</v>
      </c>
      <c r="B311" s="3748" t="s">
        <v>843</v>
      </c>
      <c r="C311" s="3748" t="s">
        <v>34</v>
      </c>
      <c r="D311" s="3748" t="s">
        <v>844</v>
      </c>
      <c r="E311" s="3749" t="s">
        <v>845</v>
      </c>
      <c r="F311" s="3750">
        <f t="shared" si="66"/>
        <v>2</v>
      </c>
      <c r="G311" s="3748" t="s">
        <v>32</v>
      </c>
      <c r="H311" s="3751">
        <v>136.41999999999999</v>
      </c>
      <c r="I311" s="3752">
        <v>0.25</v>
      </c>
      <c r="J311" s="3753">
        <f t="shared" si="67"/>
        <v>170.52499999999998</v>
      </c>
      <c r="K311" s="6053">
        <f t="shared" si="62"/>
        <v>341.06</v>
      </c>
      <c r="L311" s="302" t="s">
        <v>16</v>
      </c>
      <c r="M311" s="302" t="s">
        <v>25</v>
      </c>
      <c r="N311" s="1249">
        <v>2</v>
      </c>
      <c r="O311" s="1250">
        <f t="shared" si="68"/>
        <v>341.06</v>
      </c>
    </row>
    <row r="312" spans="1:17" ht="45" customHeight="1">
      <c r="A312" s="6389" t="s">
        <v>19</v>
      </c>
      <c r="B312" s="3754" t="s">
        <v>846</v>
      </c>
      <c r="C312" s="3754" t="s">
        <v>21</v>
      </c>
      <c r="D312" s="3754" t="s">
        <v>847</v>
      </c>
      <c r="E312" s="3755" t="s">
        <v>848</v>
      </c>
      <c r="F312" s="3756">
        <f t="shared" si="66"/>
        <v>16</v>
      </c>
      <c r="G312" s="3754" t="s">
        <v>32</v>
      </c>
      <c r="H312" s="3757">
        <v>52.53</v>
      </c>
      <c r="I312" s="3758">
        <v>0.25</v>
      </c>
      <c r="J312" s="3759">
        <f t="shared" si="67"/>
        <v>65.662499999999994</v>
      </c>
      <c r="K312" s="6053">
        <f t="shared" si="62"/>
        <v>1050.56</v>
      </c>
      <c r="L312" s="303" t="s">
        <v>16</v>
      </c>
      <c r="M312" s="303" t="s">
        <v>25</v>
      </c>
      <c r="N312" s="1251">
        <v>16</v>
      </c>
      <c r="O312" s="1252">
        <f t="shared" si="68"/>
        <v>1050.56</v>
      </c>
    </row>
    <row r="313" spans="1:17" ht="45" customHeight="1">
      <c r="A313" s="6390" t="s">
        <v>19</v>
      </c>
      <c r="B313" s="3760" t="s">
        <v>849</v>
      </c>
      <c r="C313" s="3760" t="s">
        <v>21</v>
      </c>
      <c r="D313" s="3760" t="s">
        <v>850</v>
      </c>
      <c r="E313" s="3761" t="s">
        <v>851</v>
      </c>
      <c r="F313" s="3762">
        <f t="shared" si="66"/>
        <v>2</v>
      </c>
      <c r="G313" s="3760" t="s">
        <v>32</v>
      </c>
      <c r="H313" s="3763">
        <v>19.46</v>
      </c>
      <c r="I313" s="3764">
        <v>0.25</v>
      </c>
      <c r="J313" s="3765">
        <f t="shared" si="67"/>
        <v>24.325000000000003</v>
      </c>
      <c r="K313" s="6053">
        <f t="shared" si="62"/>
        <v>48.66</v>
      </c>
      <c r="L313" s="304" t="s">
        <v>16</v>
      </c>
      <c r="M313" s="304" t="s">
        <v>25</v>
      </c>
      <c r="N313" s="1253">
        <v>2</v>
      </c>
      <c r="O313" s="1254">
        <f t="shared" si="68"/>
        <v>48.66</v>
      </c>
    </row>
    <row r="314" spans="1:17" ht="45" customHeight="1">
      <c r="A314" s="6391" t="s">
        <v>19</v>
      </c>
      <c r="B314" s="3766" t="s">
        <v>852</v>
      </c>
      <c r="C314" s="3766" t="s">
        <v>21</v>
      </c>
      <c r="D314" s="3766" t="s">
        <v>853</v>
      </c>
      <c r="E314" s="3767" t="s">
        <v>854</v>
      </c>
      <c r="F314" s="3768">
        <f t="shared" si="66"/>
        <v>48</v>
      </c>
      <c r="G314" s="3766" t="s">
        <v>32</v>
      </c>
      <c r="H314" s="3769">
        <v>51.39</v>
      </c>
      <c r="I314" s="3770">
        <v>0.25</v>
      </c>
      <c r="J314" s="3771">
        <f t="shared" si="67"/>
        <v>64.237499999999997</v>
      </c>
      <c r="K314" s="6053">
        <f t="shared" si="62"/>
        <v>3083.5199999999995</v>
      </c>
      <c r="L314" s="305" t="s">
        <v>16</v>
      </c>
      <c r="M314" s="305" t="s">
        <v>25</v>
      </c>
      <c r="N314" s="1255">
        <v>48</v>
      </c>
      <c r="O314" s="1256">
        <f t="shared" si="68"/>
        <v>3083.5199999999995</v>
      </c>
    </row>
    <row r="315" spans="1:17" ht="45" customHeight="1">
      <c r="A315" s="6392" t="s">
        <v>19</v>
      </c>
      <c r="B315" s="3772" t="s">
        <v>855</v>
      </c>
      <c r="C315" s="3772" t="s">
        <v>21</v>
      </c>
      <c r="D315" s="3772" t="s">
        <v>856</v>
      </c>
      <c r="E315" s="3773" t="s">
        <v>857</v>
      </c>
      <c r="F315" s="3774">
        <f t="shared" si="66"/>
        <v>1</v>
      </c>
      <c r="G315" s="3772" t="s">
        <v>32</v>
      </c>
      <c r="H315" s="3775">
        <v>50.57</v>
      </c>
      <c r="I315" s="3776">
        <v>0.25</v>
      </c>
      <c r="J315" s="3777">
        <f t="shared" si="67"/>
        <v>63.212499999999999</v>
      </c>
      <c r="K315" s="6053">
        <f t="shared" si="62"/>
        <v>63.21</v>
      </c>
      <c r="L315" s="306" t="s">
        <v>16</v>
      </c>
      <c r="M315" s="306" t="s">
        <v>25</v>
      </c>
      <c r="N315" s="1257">
        <v>1</v>
      </c>
      <c r="O315" s="1258">
        <f t="shared" si="68"/>
        <v>63.21</v>
      </c>
    </row>
    <row r="316" spans="1:17" ht="45" customHeight="1">
      <c r="A316" s="6393" t="s">
        <v>19</v>
      </c>
      <c r="B316" s="3778" t="s">
        <v>858</v>
      </c>
      <c r="C316" s="3778" t="s">
        <v>34</v>
      </c>
      <c r="D316" s="3778" t="s">
        <v>859</v>
      </c>
      <c r="E316" s="3779" t="s">
        <v>860</v>
      </c>
      <c r="F316" s="3780">
        <f t="shared" si="66"/>
        <v>3</v>
      </c>
      <c r="G316" s="3778" t="s">
        <v>32</v>
      </c>
      <c r="H316" s="3781">
        <v>115.23</v>
      </c>
      <c r="I316" s="3782">
        <v>0.25</v>
      </c>
      <c r="J316" s="3783">
        <f t="shared" si="67"/>
        <v>144.03749999999999</v>
      </c>
      <c r="K316" s="6053">
        <f t="shared" si="62"/>
        <v>432.12</v>
      </c>
      <c r="L316" s="307" t="s">
        <v>16</v>
      </c>
      <c r="M316" s="307" t="s">
        <v>25</v>
      </c>
      <c r="N316" s="1259">
        <v>3</v>
      </c>
      <c r="O316" s="1260">
        <f t="shared" si="68"/>
        <v>432.12</v>
      </c>
    </row>
    <row r="317" spans="1:17" ht="45" customHeight="1">
      <c r="A317" s="6394" t="s">
        <v>19</v>
      </c>
      <c r="B317" s="3784" t="s">
        <v>861</v>
      </c>
      <c r="C317" s="3784" t="s">
        <v>34</v>
      </c>
      <c r="D317" s="3784" t="s">
        <v>862</v>
      </c>
      <c r="E317" s="3785" t="s">
        <v>863</v>
      </c>
      <c r="F317" s="3786">
        <f t="shared" si="66"/>
        <v>2</v>
      </c>
      <c r="G317" s="3784" t="s">
        <v>32</v>
      </c>
      <c r="H317" s="3787">
        <v>115.23</v>
      </c>
      <c r="I317" s="3788">
        <v>0.25</v>
      </c>
      <c r="J317" s="3789">
        <f t="shared" si="67"/>
        <v>144.03749999999999</v>
      </c>
      <c r="K317" s="6053">
        <f t="shared" si="62"/>
        <v>288.08</v>
      </c>
      <c r="L317" s="308" t="s">
        <v>16</v>
      </c>
      <c r="M317" s="308" t="s">
        <v>25</v>
      </c>
      <c r="N317" s="1261">
        <v>2</v>
      </c>
      <c r="O317" s="1262">
        <f t="shared" si="68"/>
        <v>288.08</v>
      </c>
    </row>
    <row r="318" spans="1:17" ht="45" customHeight="1">
      <c r="A318" s="6395" t="s">
        <v>19</v>
      </c>
      <c r="B318" s="3790" t="s">
        <v>864</v>
      </c>
      <c r="C318" s="3790" t="s">
        <v>21</v>
      </c>
      <c r="D318" s="3790" t="s">
        <v>865</v>
      </c>
      <c r="E318" s="3791" t="s">
        <v>866</v>
      </c>
      <c r="F318" s="3792">
        <f t="shared" si="66"/>
        <v>2</v>
      </c>
      <c r="G318" s="3790" t="s">
        <v>32</v>
      </c>
      <c r="H318" s="3793">
        <v>23</v>
      </c>
      <c r="I318" s="3794">
        <v>0.25</v>
      </c>
      <c r="J318" s="3795">
        <f t="shared" si="67"/>
        <v>28.75</v>
      </c>
      <c r="K318" s="6053">
        <f t="shared" si="62"/>
        <v>57.5</v>
      </c>
      <c r="L318" s="309" t="s">
        <v>16</v>
      </c>
      <c r="M318" s="309" t="s">
        <v>25</v>
      </c>
      <c r="N318" s="1263">
        <v>2</v>
      </c>
      <c r="O318" s="1264">
        <f t="shared" si="68"/>
        <v>57.5</v>
      </c>
    </row>
    <row r="319" spans="1:17" ht="45" customHeight="1">
      <c r="A319" s="6396" t="s">
        <v>15</v>
      </c>
      <c r="B319" s="3796" t="s">
        <v>867</v>
      </c>
      <c r="C319" s="3796" t="s">
        <v>17</v>
      </c>
      <c r="D319" s="3796" t="s">
        <v>17</v>
      </c>
      <c r="E319" s="3797" t="s">
        <v>868</v>
      </c>
      <c r="F319" s="3796" t="s">
        <v>17</v>
      </c>
      <c r="G319" s="3796" t="s">
        <v>17</v>
      </c>
      <c r="H319" s="3796" t="s">
        <v>17</v>
      </c>
      <c r="I319" s="3796" t="s">
        <v>17</v>
      </c>
      <c r="J319" s="3796" t="s">
        <v>17</v>
      </c>
      <c r="K319" s="6397">
        <f>ROUND(K320,2)+ROUND(K321,2)</f>
        <v>10905.869999999999</v>
      </c>
      <c r="L319" s="310" t="s">
        <v>17</v>
      </c>
      <c r="M319" s="310" t="s">
        <v>17</v>
      </c>
      <c r="N319" s="310" t="s">
        <v>17</v>
      </c>
      <c r="O319" s="310" t="s">
        <v>17</v>
      </c>
      <c r="P319" s="310" t="s">
        <v>17</v>
      </c>
      <c r="Q319" s="310" t="s">
        <v>17</v>
      </c>
    </row>
    <row r="320" spans="1:17" ht="45" customHeight="1">
      <c r="A320" s="6398" t="s">
        <v>19</v>
      </c>
      <c r="B320" s="3798" t="s">
        <v>869</v>
      </c>
      <c r="C320" s="3798" t="s">
        <v>21</v>
      </c>
      <c r="D320" s="3798" t="s">
        <v>870</v>
      </c>
      <c r="E320" s="3799" t="s">
        <v>871</v>
      </c>
      <c r="F320" s="3800">
        <f>N320</f>
        <v>13</v>
      </c>
      <c r="G320" s="3798" t="s">
        <v>32</v>
      </c>
      <c r="H320" s="3801">
        <v>633.13</v>
      </c>
      <c r="I320" s="3802">
        <v>0.25</v>
      </c>
      <c r="J320" s="3803">
        <f>ROUND(H320,2)+(ROUND(H320,2)*I320)</f>
        <v>791.41250000000002</v>
      </c>
      <c r="K320" s="6053">
        <f t="shared" si="62"/>
        <v>10288.33</v>
      </c>
      <c r="L320" s="311" t="s">
        <v>16</v>
      </c>
      <c r="M320" s="311" t="s">
        <v>25</v>
      </c>
      <c r="N320" s="1265">
        <v>13</v>
      </c>
      <c r="O320" s="1266">
        <f>ROUND(J320,2)*N320</f>
        <v>10288.33</v>
      </c>
    </row>
    <row r="321" spans="1:17" ht="45" customHeight="1">
      <c r="A321" s="6399" t="s">
        <v>19</v>
      </c>
      <c r="B321" s="3804" t="s">
        <v>872</v>
      </c>
      <c r="C321" s="3804" t="s">
        <v>21</v>
      </c>
      <c r="D321" s="3804" t="s">
        <v>873</v>
      </c>
      <c r="E321" s="3805" t="s">
        <v>874</v>
      </c>
      <c r="F321" s="3806">
        <f>N321</f>
        <v>11</v>
      </c>
      <c r="G321" s="3804" t="s">
        <v>32</v>
      </c>
      <c r="H321" s="3807">
        <v>44.91</v>
      </c>
      <c r="I321" s="3808">
        <v>0.25</v>
      </c>
      <c r="J321" s="3809">
        <f>ROUND(H321,2)+(ROUND(H321,2)*I321)</f>
        <v>56.137499999999996</v>
      </c>
      <c r="K321" s="6053">
        <f t="shared" si="62"/>
        <v>617.54</v>
      </c>
      <c r="L321" s="312" t="s">
        <v>16</v>
      </c>
      <c r="M321" s="312" t="s">
        <v>25</v>
      </c>
      <c r="N321" s="1267">
        <v>11</v>
      </c>
      <c r="O321" s="1268">
        <f>ROUND(J321,2)*N321</f>
        <v>617.54</v>
      </c>
    </row>
    <row r="322" spans="1:17" ht="45" customHeight="1">
      <c r="A322" s="6400" t="s">
        <v>15</v>
      </c>
      <c r="B322" s="3810" t="s">
        <v>875</v>
      </c>
      <c r="C322" s="3810" t="s">
        <v>17</v>
      </c>
      <c r="D322" s="3810" t="s">
        <v>17</v>
      </c>
      <c r="E322" s="3811" t="s">
        <v>876</v>
      </c>
      <c r="F322" s="3810" t="s">
        <v>17</v>
      </c>
      <c r="G322" s="3810" t="s">
        <v>17</v>
      </c>
      <c r="H322" s="3810" t="s">
        <v>17</v>
      </c>
      <c r="I322" s="3810" t="s">
        <v>17</v>
      </c>
      <c r="J322" s="3810" t="s">
        <v>17</v>
      </c>
      <c r="K322" s="6401">
        <f>ROUND(K323,2)+ROUND(K324,2)</f>
        <v>17022.12</v>
      </c>
      <c r="L322" s="313" t="s">
        <v>17</v>
      </c>
      <c r="M322" s="313" t="s">
        <v>17</v>
      </c>
      <c r="N322" s="313" t="s">
        <v>17</v>
      </c>
      <c r="O322" s="313" t="s">
        <v>17</v>
      </c>
      <c r="P322" s="313" t="s">
        <v>17</v>
      </c>
      <c r="Q322" s="313" t="s">
        <v>17</v>
      </c>
    </row>
    <row r="323" spans="1:17" ht="45" customHeight="1">
      <c r="A323" s="6402" t="s">
        <v>19</v>
      </c>
      <c r="B323" s="3812" t="s">
        <v>877</v>
      </c>
      <c r="C323" s="3812" t="s">
        <v>34</v>
      </c>
      <c r="D323" s="3812" t="s">
        <v>878</v>
      </c>
      <c r="E323" s="3813" t="s">
        <v>879</v>
      </c>
      <c r="F323" s="3814">
        <f>N323</f>
        <v>6</v>
      </c>
      <c r="G323" s="3812" t="s">
        <v>32</v>
      </c>
      <c r="H323" s="3815">
        <v>1864.81</v>
      </c>
      <c r="I323" s="3816">
        <v>0.25</v>
      </c>
      <c r="J323" s="3817">
        <f>ROUND(H323,2)+(ROUND(H323,2)*I323)</f>
        <v>2331.0124999999998</v>
      </c>
      <c r="K323" s="6053">
        <f t="shared" si="62"/>
        <v>13986.060000000001</v>
      </c>
      <c r="L323" s="314" t="s">
        <v>16</v>
      </c>
      <c r="M323" s="314" t="s">
        <v>25</v>
      </c>
      <c r="N323" s="1269">
        <v>6</v>
      </c>
      <c r="O323" s="1270">
        <f>ROUND(J323,2)*N323</f>
        <v>13986.060000000001</v>
      </c>
    </row>
    <row r="324" spans="1:17" ht="45" customHeight="1">
      <c r="A324" s="6403" t="s">
        <v>19</v>
      </c>
      <c r="B324" s="3818" t="s">
        <v>880</v>
      </c>
      <c r="C324" s="3818" t="s">
        <v>34</v>
      </c>
      <c r="D324" s="3818" t="s">
        <v>881</v>
      </c>
      <c r="E324" s="3819" t="s">
        <v>882</v>
      </c>
      <c r="F324" s="3820">
        <f>N324</f>
        <v>6</v>
      </c>
      <c r="G324" s="3818" t="s">
        <v>32</v>
      </c>
      <c r="H324" s="3821">
        <v>404.81</v>
      </c>
      <c r="I324" s="3822">
        <v>0.25</v>
      </c>
      <c r="J324" s="3823">
        <f>ROUND(H324,2)+(ROUND(H324,2)*I324)</f>
        <v>506.01249999999999</v>
      </c>
      <c r="K324" s="6053">
        <f t="shared" si="62"/>
        <v>3036.06</v>
      </c>
      <c r="L324" s="315" t="s">
        <v>16</v>
      </c>
      <c r="M324" s="315" t="s">
        <v>25</v>
      </c>
      <c r="N324" s="1271">
        <v>6</v>
      </c>
      <c r="O324" s="1272">
        <f>ROUND(J324,2)*N324</f>
        <v>3036.06</v>
      </c>
    </row>
    <row r="325" spans="1:17" ht="45" customHeight="1">
      <c r="A325" s="6404" t="s">
        <v>15</v>
      </c>
      <c r="B325" s="3824" t="s">
        <v>883</v>
      </c>
      <c r="C325" s="3824" t="s">
        <v>17</v>
      </c>
      <c r="D325" s="3824" t="s">
        <v>17</v>
      </c>
      <c r="E325" s="3825" t="s">
        <v>884</v>
      </c>
      <c r="F325" s="3824" t="s">
        <v>17</v>
      </c>
      <c r="G325" s="3824" t="s">
        <v>17</v>
      </c>
      <c r="H325" s="3824" t="s">
        <v>17</v>
      </c>
      <c r="I325" s="3824" t="s">
        <v>17</v>
      </c>
      <c r="J325" s="3824" t="s">
        <v>17</v>
      </c>
      <c r="K325" s="6405">
        <f>ROUND(K326,2)+ROUND(K327,2)+ROUND(K328,2)+ROUND(K329,2)+ROUND(K330,2)+ROUND(K331,2)+ROUND(K332,2)+ROUND(K333,2)+ROUND(K334,2)+ROUND(K335,2)+ROUND(K336,2)+ROUND(K337,2)+ROUND(K338,2)+ROUND(K339,2)+ROUND(K340,2)+ROUND(K341,2)+ROUND(K342,2)+ROUND(K343,2)+ROUND(K344,2)+ROUND(K345,2)+ROUND(K346,2)+ROUND(K347,2)+ROUND(K348,2)+ROUND(K349,2)+ROUND(K350,2)+ROUND(K351,2)+ROUND(K352,2)</f>
        <v>41088.65</v>
      </c>
      <c r="L325" s="316" t="s">
        <v>17</v>
      </c>
      <c r="M325" s="316" t="s">
        <v>17</v>
      </c>
      <c r="N325" s="316" t="s">
        <v>17</v>
      </c>
      <c r="O325" s="316" t="s">
        <v>17</v>
      </c>
      <c r="P325" s="316" t="s">
        <v>17</v>
      </c>
      <c r="Q325" s="316" t="s">
        <v>17</v>
      </c>
    </row>
    <row r="326" spans="1:17" ht="45" customHeight="1">
      <c r="A326" s="6406" t="s">
        <v>19</v>
      </c>
      <c r="B326" s="3826" t="s">
        <v>885</v>
      </c>
      <c r="C326" s="3826" t="s">
        <v>21</v>
      </c>
      <c r="D326" s="3826" t="s">
        <v>886</v>
      </c>
      <c r="E326" s="3827" t="s">
        <v>887</v>
      </c>
      <c r="F326" s="3828">
        <f t="shared" ref="F326:F352" si="69">N326</f>
        <v>88.7</v>
      </c>
      <c r="G326" s="3826" t="s">
        <v>40</v>
      </c>
      <c r="H326" s="3829">
        <v>23.83</v>
      </c>
      <c r="I326" s="3830">
        <v>0.25</v>
      </c>
      <c r="J326" s="3831">
        <f t="shared" ref="J326:J352" si="70">ROUND(H326,2)+(ROUND(H326,2)*I326)</f>
        <v>29.787499999999998</v>
      </c>
      <c r="K326" s="6053">
        <f t="shared" si="62"/>
        <v>2642.373</v>
      </c>
      <c r="L326" s="317" t="s">
        <v>16</v>
      </c>
      <c r="M326" s="317" t="s">
        <v>25</v>
      </c>
      <c r="N326" s="1273">
        <v>88.7</v>
      </c>
      <c r="O326" s="1274">
        <f t="shared" ref="O326:O352" si="71">ROUND(J326,2)*N326</f>
        <v>2642.373</v>
      </c>
    </row>
    <row r="327" spans="1:17" ht="45" customHeight="1">
      <c r="A327" s="6407" t="s">
        <v>19</v>
      </c>
      <c r="B327" s="3832" t="s">
        <v>888</v>
      </c>
      <c r="C327" s="3832" t="s">
        <v>21</v>
      </c>
      <c r="D327" s="3832" t="s">
        <v>889</v>
      </c>
      <c r="E327" s="3833" t="s">
        <v>890</v>
      </c>
      <c r="F327" s="3834">
        <f t="shared" si="69"/>
        <v>207.2</v>
      </c>
      <c r="G327" s="3832" t="s">
        <v>40</v>
      </c>
      <c r="H327" s="3835">
        <v>30.23</v>
      </c>
      <c r="I327" s="3836">
        <v>0.25</v>
      </c>
      <c r="J327" s="3837">
        <f t="shared" si="70"/>
        <v>37.787500000000001</v>
      </c>
      <c r="K327" s="6053">
        <f t="shared" si="62"/>
        <v>7830.0879999999997</v>
      </c>
      <c r="L327" s="318" t="s">
        <v>16</v>
      </c>
      <c r="M327" s="318" t="s">
        <v>25</v>
      </c>
      <c r="N327" s="1275">
        <v>207.2</v>
      </c>
      <c r="O327" s="1276">
        <f t="shared" si="71"/>
        <v>7830.0879999999997</v>
      </c>
    </row>
    <row r="328" spans="1:17" ht="45" customHeight="1">
      <c r="A328" s="6408" t="s">
        <v>19</v>
      </c>
      <c r="B328" s="3838" t="s">
        <v>891</v>
      </c>
      <c r="C328" s="3838" t="s">
        <v>21</v>
      </c>
      <c r="D328" s="3838" t="s">
        <v>892</v>
      </c>
      <c r="E328" s="3839" t="s">
        <v>893</v>
      </c>
      <c r="F328" s="3840">
        <f t="shared" si="69"/>
        <v>21.1</v>
      </c>
      <c r="G328" s="3838" t="s">
        <v>40</v>
      </c>
      <c r="H328" s="3841">
        <v>37.67</v>
      </c>
      <c r="I328" s="3842">
        <v>0.25</v>
      </c>
      <c r="J328" s="3843">
        <f t="shared" si="70"/>
        <v>47.087500000000006</v>
      </c>
      <c r="K328" s="6053">
        <f t="shared" si="62"/>
        <v>993.59900000000016</v>
      </c>
      <c r="L328" s="319" t="s">
        <v>16</v>
      </c>
      <c r="M328" s="319" t="s">
        <v>25</v>
      </c>
      <c r="N328" s="1277">
        <v>21.1</v>
      </c>
      <c r="O328" s="1278">
        <f t="shared" si="71"/>
        <v>993.59900000000016</v>
      </c>
    </row>
    <row r="329" spans="1:17" ht="45" customHeight="1">
      <c r="A329" s="6409" t="s">
        <v>19</v>
      </c>
      <c r="B329" s="3844" t="s">
        <v>894</v>
      </c>
      <c r="C329" s="3844" t="s">
        <v>21</v>
      </c>
      <c r="D329" s="3844" t="s">
        <v>895</v>
      </c>
      <c r="E329" s="3845" t="s">
        <v>896</v>
      </c>
      <c r="F329" s="3846">
        <f t="shared" si="69"/>
        <v>252.1</v>
      </c>
      <c r="G329" s="3844" t="s">
        <v>40</v>
      </c>
      <c r="H329" s="3847">
        <v>42.1</v>
      </c>
      <c r="I329" s="3848">
        <v>0.25</v>
      </c>
      <c r="J329" s="3849">
        <f t="shared" si="70"/>
        <v>52.625</v>
      </c>
      <c r="K329" s="6053">
        <f t="shared" si="62"/>
        <v>13268.023000000001</v>
      </c>
      <c r="L329" s="320" t="s">
        <v>16</v>
      </c>
      <c r="M329" s="320" t="s">
        <v>25</v>
      </c>
      <c r="N329" s="1279">
        <v>252.1</v>
      </c>
      <c r="O329" s="1280">
        <f t="shared" si="71"/>
        <v>13268.023000000001</v>
      </c>
    </row>
    <row r="330" spans="1:17" ht="45" customHeight="1">
      <c r="A330" s="6410" t="s">
        <v>19</v>
      </c>
      <c r="B330" s="3850" t="s">
        <v>897</v>
      </c>
      <c r="C330" s="3850" t="s">
        <v>21</v>
      </c>
      <c r="D330" s="3850" t="s">
        <v>898</v>
      </c>
      <c r="E330" s="3851" t="s">
        <v>899</v>
      </c>
      <c r="F330" s="3852">
        <f t="shared" si="69"/>
        <v>39</v>
      </c>
      <c r="G330" s="3850" t="s">
        <v>40</v>
      </c>
      <c r="H330" s="3853">
        <v>63.13</v>
      </c>
      <c r="I330" s="3854">
        <v>0.25</v>
      </c>
      <c r="J330" s="3855">
        <f t="shared" si="70"/>
        <v>78.912500000000009</v>
      </c>
      <c r="K330" s="6053">
        <f t="shared" si="62"/>
        <v>3077.49</v>
      </c>
      <c r="L330" s="321" t="s">
        <v>16</v>
      </c>
      <c r="M330" s="321" t="s">
        <v>25</v>
      </c>
      <c r="N330" s="1281">
        <v>39</v>
      </c>
      <c r="O330" s="1282">
        <f t="shared" si="71"/>
        <v>3077.49</v>
      </c>
    </row>
    <row r="331" spans="1:17" ht="45" customHeight="1">
      <c r="A331" s="6411" t="s">
        <v>19</v>
      </c>
      <c r="B331" s="3856" t="s">
        <v>900</v>
      </c>
      <c r="C331" s="3856" t="s">
        <v>21</v>
      </c>
      <c r="D331" s="3856" t="s">
        <v>901</v>
      </c>
      <c r="E331" s="3857" t="s">
        <v>902</v>
      </c>
      <c r="F331" s="3858">
        <f t="shared" si="69"/>
        <v>24</v>
      </c>
      <c r="G331" s="3856" t="s">
        <v>32</v>
      </c>
      <c r="H331" s="3859">
        <v>12.67</v>
      </c>
      <c r="I331" s="3860">
        <v>0.25</v>
      </c>
      <c r="J331" s="3861">
        <f t="shared" si="70"/>
        <v>15.8375</v>
      </c>
      <c r="K331" s="6053">
        <f t="shared" si="62"/>
        <v>380.15999999999997</v>
      </c>
      <c r="L331" s="322" t="s">
        <v>16</v>
      </c>
      <c r="M331" s="322" t="s">
        <v>25</v>
      </c>
      <c r="N331" s="1283">
        <v>24</v>
      </c>
      <c r="O331" s="1284">
        <f t="shared" si="71"/>
        <v>380.15999999999997</v>
      </c>
    </row>
    <row r="332" spans="1:17" ht="45" customHeight="1">
      <c r="A332" s="6412" t="s">
        <v>19</v>
      </c>
      <c r="B332" s="3862" t="s">
        <v>903</v>
      </c>
      <c r="C332" s="3862" t="s">
        <v>21</v>
      </c>
      <c r="D332" s="3862" t="s">
        <v>904</v>
      </c>
      <c r="E332" s="3863" t="s">
        <v>905</v>
      </c>
      <c r="F332" s="3864">
        <f t="shared" si="69"/>
        <v>74</v>
      </c>
      <c r="G332" s="3862" t="s">
        <v>32</v>
      </c>
      <c r="H332" s="3865">
        <v>14.47</v>
      </c>
      <c r="I332" s="3866">
        <v>0.25</v>
      </c>
      <c r="J332" s="3867">
        <f t="shared" si="70"/>
        <v>18.087500000000002</v>
      </c>
      <c r="K332" s="6053">
        <f t="shared" si="62"/>
        <v>1338.66</v>
      </c>
      <c r="L332" s="323" t="s">
        <v>16</v>
      </c>
      <c r="M332" s="323" t="s">
        <v>25</v>
      </c>
      <c r="N332" s="1285">
        <v>74</v>
      </c>
      <c r="O332" s="1286">
        <f t="shared" si="71"/>
        <v>1338.66</v>
      </c>
    </row>
    <row r="333" spans="1:17" ht="45" customHeight="1">
      <c r="A333" s="6413" t="s">
        <v>19</v>
      </c>
      <c r="B333" s="3868" t="s">
        <v>906</v>
      </c>
      <c r="C333" s="3868" t="s">
        <v>21</v>
      </c>
      <c r="D333" s="3868" t="s">
        <v>907</v>
      </c>
      <c r="E333" s="3869" t="s">
        <v>908</v>
      </c>
      <c r="F333" s="3870">
        <f t="shared" si="69"/>
        <v>8</v>
      </c>
      <c r="G333" s="3868" t="s">
        <v>32</v>
      </c>
      <c r="H333" s="3871">
        <v>21.63</v>
      </c>
      <c r="I333" s="3872">
        <v>0.25</v>
      </c>
      <c r="J333" s="3873">
        <f t="shared" si="70"/>
        <v>27.037499999999998</v>
      </c>
      <c r="K333" s="6053">
        <f t="shared" si="62"/>
        <v>216.32</v>
      </c>
      <c r="L333" s="324" t="s">
        <v>16</v>
      </c>
      <c r="M333" s="324" t="s">
        <v>25</v>
      </c>
      <c r="N333" s="1287">
        <v>8</v>
      </c>
      <c r="O333" s="1288">
        <f t="shared" si="71"/>
        <v>216.32</v>
      </c>
    </row>
    <row r="334" spans="1:17" ht="45" customHeight="1">
      <c r="A334" s="6414" t="s">
        <v>19</v>
      </c>
      <c r="B334" s="3874" t="s">
        <v>909</v>
      </c>
      <c r="C334" s="3874" t="s">
        <v>21</v>
      </c>
      <c r="D334" s="3874" t="s">
        <v>910</v>
      </c>
      <c r="E334" s="3875" t="s">
        <v>911</v>
      </c>
      <c r="F334" s="3876">
        <f t="shared" si="69"/>
        <v>24</v>
      </c>
      <c r="G334" s="3874" t="s">
        <v>32</v>
      </c>
      <c r="H334" s="3877">
        <v>49.65</v>
      </c>
      <c r="I334" s="3878">
        <v>0.25</v>
      </c>
      <c r="J334" s="3879">
        <f t="shared" si="70"/>
        <v>62.0625</v>
      </c>
      <c r="K334" s="6053">
        <f t="shared" ref="K334:K397" si="72">ROUND(J334,2)*F334</f>
        <v>1489.44</v>
      </c>
      <c r="L334" s="325" t="s">
        <v>16</v>
      </c>
      <c r="M334" s="325" t="s">
        <v>25</v>
      </c>
      <c r="N334" s="1289">
        <v>24</v>
      </c>
      <c r="O334" s="1290">
        <f t="shared" si="71"/>
        <v>1489.44</v>
      </c>
    </row>
    <row r="335" spans="1:17" ht="45" customHeight="1">
      <c r="A335" s="6415" t="s">
        <v>19</v>
      </c>
      <c r="B335" s="3880" t="s">
        <v>912</v>
      </c>
      <c r="C335" s="3880" t="s">
        <v>34</v>
      </c>
      <c r="D335" s="3880" t="s">
        <v>913</v>
      </c>
      <c r="E335" s="3881" t="s">
        <v>914</v>
      </c>
      <c r="F335" s="3882">
        <f t="shared" si="69"/>
        <v>3</v>
      </c>
      <c r="G335" s="3880" t="s">
        <v>32</v>
      </c>
      <c r="H335" s="3883">
        <v>66.930000000000007</v>
      </c>
      <c r="I335" s="3884">
        <v>0.25</v>
      </c>
      <c r="J335" s="3885">
        <f t="shared" si="70"/>
        <v>83.662500000000009</v>
      </c>
      <c r="K335" s="6053">
        <f t="shared" si="72"/>
        <v>250.98</v>
      </c>
      <c r="L335" s="326" t="s">
        <v>16</v>
      </c>
      <c r="M335" s="326" t="s">
        <v>25</v>
      </c>
      <c r="N335" s="1291">
        <v>3</v>
      </c>
      <c r="O335" s="1292">
        <f t="shared" si="71"/>
        <v>250.98</v>
      </c>
    </row>
    <row r="336" spans="1:17" ht="45" customHeight="1">
      <c r="A336" s="6416" t="s">
        <v>19</v>
      </c>
      <c r="B336" s="3886" t="s">
        <v>915</v>
      </c>
      <c r="C336" s="3886" t="s">
        <v>21</v>
      </c>
      <c r="D336" s="3886" t="s">
        <v>916</v>
      </c>
      <c r="E336" s="3887" t="s">
        <v>917</v>
      </c>
      <c r="F336" s="3888">
        <f t="shared" si="69"/>
        <v>5</v>
      </c>
      <c r="G336" s="3886" t="s">
        <v>32</v>
      </c>
      <c r="H336" s="3889">
        <v>75.739999999999995</v>
      </c>
      <c r="I336" s="3890">
        <v>0.25</v>
      </c>
      <c r="J336" s="3891">
        <f t="shared" si="70"/>
        <v>94.674999999999997</v>
      </c>
      <c r="K336" s="6053">
        <f t="shared" si="72"/>
        <v>473.40000000000003</v>
      </c>
      <c r="L336" s="327" t="s">
        <v>16</v>
      </c>
      <c r="M336" s="327" t="s">
        <v>25</v>
      </c>
      <c r="N336" s="1293">
        <v>5</v>
      </c>
      <c r="O336" s="1294">
        <f t="shared" si="71"/>
        <v>473.40000000000003</v>
      </c>
    </row>
    <row r="337" spans="1:15" ht="45" customHeight="1">
      <c r="A337" s="6417" t="s">
        <v>19</v>
      </c>
      <c r="B337" s="3892" t="s">
        <v>918</v>
      </c>
      <c r="C337" s="3892" t="s">
        <v>34</v>
      </c>
      <c r="D337" s="3892" t="s">
        <v>919</v>
      </c>
      <c r="E337" s="3893" t="s">
        <v>920</v>
      </c>
      <c r="F337" s="3894">
        <f t="shared" si="69"/>
        <v>4</v>
      </c>
      <c r="G337" s="3892" t="s">
        <v>32</v>
      </c>
      <c r="H337" s="3895">
        <v>49.65</v>
      </c>
      <c r="I337" s="3896">
        <v>0.25</v>
      </c>
      <c r="J337" s="3897">
        <f t="shared" si="70"/>
        <v>62.0625</v>
      </c>
      <c r="K337" s="6053">
        <f t="shared" si="72"/>
        <v>248.24</v>
      </c>
      <c r="L337" s="328" t="s">
        <v>16</v>
      </c>
      <c r="M337" s="328" t="s">
        <v>25</v>
      </c>
      <c r="N337" s="1295">
        <v>4</v>
      </c>
      <c r="O337" s="1296">
        <f t="shared" si="71"/>
        <v>248.24</v>
      </c>
    </row>
    <row r="338" spans="1:15" ht="45" customHeight="1">
      <c r="A338" s="6418" t="s">
        <v>19</v>
      </c>
      <c r="B338" s="3898" t="s">
        <v>921</v>
      </c>
      <c r="C338" s="3898" t="s">
        <v>21</v>
      </c>
      <c r="D338" s="3898" t="s">
        <v>922</v>
      </c>
      <c r="E338" s="3899" t="s">
        <v>923</v>
      </c>
      <c r="F338" s="3900">
        <f t="shared" si="69"/>
        <v>40</v>
      </c>
      <c r="G338" s="3898" t="s">
        <v>32</v>
      </c>
      <c r="H338" s="3901">
        <v>11.47</v>
      </c>
      <c r="I338" s="3902">
        <v>0.25</v>
      </c>
      <c r="J338" s="3903">
        <f t="shared" si="70"/>
        <v>14.3375</v>
      </c>
      <c r="K338" s="6053">
        <f t="shared" si="72"/>
        <v>573.6</v>
      </c>
      <c r="L338" s="329" t="s">
        <v>16</v>
      </c>
      <c r="M338" s="329" t="s">
        <v>25</v>
      </c>
      <c r="N338" s="1297">
        <v>40</v>
      </c>
      <c r="O338" s="1298">
        <f t="shared" si="71"/>
        <v>573.6</v>
      </c>
    </row>
    <row r="339" spans="1:15" ht="45" customHeight="1">
      <c r="A339" s="6419" t="s">
        <v>19</v>
      </c>
      <c r="B339" s="3904" t="s">
        <v>924</v>
      </c>
      <c r="C339" s="3904" t="s">
        <v>21</v>
      </c>
      <c r="D339" s="3904" t="s">
        <v>925</v>
      </c>
      <c r="E339" s="3905" t="s">
        <v>926</v>
      </c>
      <c r="F339" s="3906">
        <f t="shared" si="69"/>
        <v>60</v>
      </c>
      <c r="G339" s="3904" t="s">
        <v>32</v>
      </c>
      <c r="H339" s="3907">
        <v>18.72</v>
      </c>
      <c r="I339" s="3908">
        <v>0.25</v>
      </c>
      <c r="J339" s="3909">
        <f t="shared" si="70"/>
        <v>23.4</v>
      </c>
      <c r="K339" s="6053">
        <f t="shared" si="72"/>
        <v>1404</v>
      </c>
      <c r="L339" s="330" t="s">
        <v>16</v>
      </c>
      <c r="M339" s="330" t="s">
        <v>25</v>
      </c>
      <c r="N339" s="1299">
        <v>60</v>
      </c>
      <c r="O339" s="1300">
        <f t="shared" si="71"/>
        <v>1404</v>
      </c>
    </row>
    <row r="340" spans="1:15" ht="45" customHeight="1">
      <c r="A340" s="6420" t="s">
        <v>19</v>
      </c>
      <c r="B340" s="3910" t="s">
        <v>927</v>
      </c>
      <c r="C340" s="3910" t="s">
        <v>21</v>
      </c>
      <c r="D340" s="3910" t="s">
        <v>928</v>
      </c>
      <c r="E340" s="3911" t="s">
        <v>929</v>
      </c>
      <c r="F340" s="3912">
        <f t="shared" si="69"/>
        <v>4</v>
      </c>
      <c r="G340" s="3910" t="s">
        <v>32</v>
      </c>
      <c r="H340" s="3913">
        <v>28.16</v>
      </c>
      <c r="I340" s="3914">
        <v>0.25</v>
      </c>
      <c r="J340" s="3915">
        <f t="shared" si="70"/>
        <v>35.200000000000003</v>
      </c>
      <c r="K340" s="6053">
        <f t="shared" si="72"/>
        <v>140.80000000000001</v>
      </c>
      <c r="L340" s="331" t="s">
        <v>16</v>
      </c>
      <c r="M340" s="331" t="s">
        <v>25</v>
      </c>
      <c r="N340" s="1301">
        <v>4</v>
      </c>
      <c r="O340" s="1302">
        <f t="shared" si="71"/>
        <v>140.80000000000001</v>
      </c>
    </row>
    <row r="341" spans="1:15" ht="45" customHeight="1">
      <c r="A341" s="6421" t="s">
        <v>19</v>
      </c>
      <c r="B341" s="3916" t="s">
        <v>930</v>
      </c>
      <c r="C341" s="3916" t="s">
        <v>21</v>
      </c>
      <c r="D341" s="3916" t="s">
        <v>931</v>
      </c>
      <c r="E341" s="3917" t="s">
        <v>932</v>
      </c>
      <c r="F341" s="3918">
        <f t="shared" si="69"/>
        <v>7</v>
      </c>
      <c r="G341" s="3916" t="s">
        <v>32</v>
      </c>
      <c r="H341" s="3919">
        <v>33.799999999999997</v>
      </c>
      <c r="I341" s="3920">
        <v>0.25</v>
      </c>
      <c r="J341" s="3921">
        <f t="shared" si="70"/>
        <v>42.25</v>
      </c>
      <c r="K341" s="6053">
        <f t="shared" si="72"/>
        <v>295.75</v>
      </c>
      <c r="L341" s="332" t="s">
        <v>16</v>
      </c>
      <c r="M341" s="332" t="s">
        <v>25</v>
      </c>
      <c r="N341" s="1303">
        <v>7</v>
      </c>
      <c r="O341" s="1304">
        <f t="shared" si="71"/>
        <v>295.75</v>
      </c>
    </row>
    <row r="342" spans="1:15" ht="45" customHeight="1">
      <c r="A342" s="6422" t="s">
        <v>19</v>
      </c>
      <c r="B342" s="3922" t="s">
        <v>933</v>
      </c>
      <c r="C342" s="3922" t="s">
        <v>21</v>
      </c>
      <c r="D342" s="3922" t="s">
        <v>934</v>
      </c>
      <c r="E342" s="3923" t="s">
        <v>935</v>
      </c>
      <c r="F342" s="3924">
        <f t="shared" si="69"/>
        <v>3</v>
      </c>
      <c r="G342" s="3922" t="s">
        <v>32</v>
      </c>
      <c r="H342" s="3925">
        <v>131.91999999999999</v>
      </c>
      <c r="I342" s="3926">
        <v>0.25</v>
      </c>
      <c r="J342" s="3927">
        <f t="shared" si="70"/>
        <v>164.89999999999998</v>
      </c>
      <c r="K342" s="6053">
        <f t="shared" si="72"/>
        <v>494.70000000000005</v>
      </c>
      <c r="L342" s="333" t="s">
        <v>16</v>
      </c>
      <c r="M342" s="333" t="s">
        <v>25</v>
      </c>
      <c r="N342" s="1305">
        <v>3</v>
      </c>
      <c r="O342" s="1306">
        <f t="shared" si="71"/>
        <v>494.70000000000005</v>
      </c>
    </row>
    <row r="343" spans="1:15" ht="45" customHeight="1">
      <c r="A343" s="6423" t="s">
        <v>19</v>
      </c>
      <c r="B343" s="3928" t="s">
        <v>936</v>
      </c>
      <c r="C343" s="3928" t="s">
        <v>21</v>
      </c>
      <c r="D343" s="3928" t="s">
        <v>937</v>
      </c>
      <c r="E343" s="3929" t="s">
        <v>938</v>
      </c>
      <c r="F343" s="3930">
        <f t="shared" si="69"/>
        <v>46</v>
      </c>
      <c r="G343" s="3928" t="s">
        <v>32</v>
      </c>
      <c r="H343" s="3931">
        <v>11.21</v>
      </c>
      <c r="I343" s="3932">
        <v>0.25</v>
      </c>
      <c r="J343" s="3933">
        <f t="shared" si="70"/>
        <v>14.012500000000001</v>
      </c>
      <c r="K343" s="6053">
        <f t="shared" si="72"/>
        <v>644.46</v>
      </c>
      <c r="L343" s="334" t="s">
        <v>16</v>
      </c>
      <c r="M343" s="334" t="s">
        <v>25</v>
      </c>
      <c r="N343" s="1307">
        <v>46</v>
      </c>
      <c r="O343" s="1308">
        <f t="shared" si="71"/>
        <v>644.46</v>
      </c>
    </row>
    <row r="344" spans="1:15" ht="45" customHeight="1">
      <c r="A344" s="6424" t="s">
        <v>19</v>
      </c>
      <c r="B344" s="3934" t="s">
        <v>939</v>
      </c>
      <c r="C344" s="3934" t="s">
        <v>21</v>
      </c>
      <c r="D344" s="3934" t="s">
        <v>940</v>
      </c>
      <c r="E344" s="3935" t="s">
        <v>941</v>
      </c>
      <c r="F344" s="3936">
        <f t="shared" si="69"/>
        <v>51</v>
      </c>
      <c r="G344" s="3934" t="s">
        <v>32</v>
      </c>
      <c r="H344" s="3937">
        <v>17.899999999999999</v>
      </c>
      <c r="I344" s="3938">
        <v>0.25</v>
      </c>
      <c r="J344" s="3939">
        <f t="shared" si="70"/>
        <v>22.375</v>
      </c>
      <c r="K344" s="6053">
        <f t="shared" si="72"/>
        <v>1141.3799999999999</v>
      </c>
      <c r="L344" s="335" t="s">
        <v>16</v>
      </c>
      <c r="M344" s="335" t="s">
        <v>25</v>
      </c>
      <c r="N344" s="1309">
        <v>51</v>
      </c>
      <c r="O344" s="1310">
        <f t="shared" si="71"/>
        <v>1141.3799999999999</v>
      </c>
    </row>
    <row r="345" spans="1:15" ht="45" customHeight="1">
      <c r="A345" s="6425" t="s">
        <v>19</v>
      </c>
      <c r="B345" s="3940" t="s">
        <v>942</v>
      </c>
      <c r="C345" s="3940" t="s">
        <v>21</v>
      </c>
      <c r="D345" s="3940" t="s">
        <v>943</v>
      </c>
      <c r="E345" s="3941" t="s">
        <v>944</v>
      </c>
      <c r="F345" s="3942">
        <f t="shared" si="69"/>
        <v>15</v>
      </c>
      <c r="G345" s="3940" t="s">
        <v>32</v>
      </c>
      <c r="H345" s="3943">
        <v>32.86</v>
      </c>
      <c r="I345" s="3944">
        <v>0.25</v>
      </c>
      <c r="J345" s="3945">
        <f t="shared" si="70"/>
        <v>41.075000000000003</v>
      </c>
      <c r="K345" s="6053">
        <f t="shared" si="72"/>
        <v>616.19999999999993</v>
      </c>
      <c r="L345" s="336" t="s">
        <v>16</v>
      </c>
      <c r="M345" s="336" t="s">
        <v>25</v>
      </c>
      <c r="N345" s="1311">
        <v>15</v>
      </c>
      <c r="O345" s="1312">
        <f t="shared" si="71"/>
        <v>616.19999999999993</v>
      </c>
    </row>
    <row r="346" spans="1:15" ht="45" customHeight="1">
      <c r="A346" s="6426" t="s">
        <v>19</v>
      </c>
      <c r="B346" s="3946" t="s">
        <v>945</v>
      </c>
      <c r="C346" s="3946" t="s">
        <v>21</v>
      </c>
      <c r="D346" s="3946" t="s">
        <v>946</v>
      </c>
      <c r="E346" s="3947" t="s">
        <v>947</v>
      </c>
      <c r="F346" s="3948">
        <f t="shared" si="69"/>
        <v>13</v>
      </c>
      <c r="G346" s="3946" t="s">
        <v>32</v>
      </c>
      <c r="H346" s="3949">
        <v>62.3</v>
      </c>
      <c r="I346" s="3950">
        <v>0.25</v>
      </c>
      <c r="J346" s="3951">
        <f t="shared" si="70"/>
        <v>77.875</v>
      </c>
      <c r="K346" s="6053">
        <f t="shared" si="72"/>
        <v>1012.4399999999999</v>
      </c>
      <c r="L346" s="337" t="s">
        <v>16</v>
      </c>
      <c r="M346" s="337" t="s">
        <v>25</v>
      </c>
      <c r="N346" s="1313">
        <v>13</v>
      </c>
      <c r="O346" s="1314">
        <f t="shared" si="71"/>
        <v>1012.4399999999999</v>
      </c>
    </row>
    <row r="347" spans="1:15" ht="45" customHeight="1">
      <c r="A347" s="6427" t="s">
        <v>19</v>
      </c>
      <c r="B347" s="3952" t="s">
        <v>948</v>
      </c>
      <c r="C347" s="3952" t="s">
        <v>21</v>
      </c>
      <c r="D347" s="3952" t="s">
        <v>949</v>
      </c>
      <c r="E347" s="3953" t="s">
        <v>950</v>
      </c>
      <c r="F347" s="3954">
        <f t="shared" si="69"/>
        <v>21</v>
      </c>
      <c r="G347" s="3952" t="s">
        <v>32</v>
      </c>
      <c r="H347" s="3955">
        <v>23.9</v>
      </c>
      <c r="I347" s="3956">
        <v>0.25</v>
      </c>
      <c r="J347" s="3957">
        <f t="shared" si="70"/>
        <v>29.875</v>
      </c>
      <c r="K347" s="6053">
        <f t="shared" si="72"/>
        <v>627.48</v>
      </c>
      <c r="L347" s="338" t="s">
        <v>16</v>
      </c>
      <c r="M347" s="338" t="s">
        <v>25</v>
      </c>
      <c r="N347" s="1315">
        <v>21</v>
      </c>
      <c r="O347" s="1316">
        <f t="shared" si="71"/>
        <v>627.48</v>
      </c>
    </row>
    <row r="348" spans="1:15" ht="45" customHeight="1">
      <c r="A348" s="6428" t="s">
        <v>19</v>
      </c>
      <c r="B348" s="3958" t="s">
        <v>951</v>
      </c>
      <c r="C348" s="3958" t="s">
        <v>21</v>
      </c>
      <c r="D348" s="3958" t="s">
        <v>952</v>
      </c>
      <c r="E348" s="3959" t="s">
        <v>953</v>
      </c>
      <c r="F348" s="3960">
        <f t="shared" si="69"/>
        <v>9</v>
      </c>
      <c r="G348" s="3958" t="s">
        <v>32</v>
      </c>
      <c r="H348" s="3961">
        <v>16.350000000000001</v>
      </c>
      <c r="I348" s="3962">
        <v>0.25</v>
      </c>
      <c r="J348" s="3963">
        <f t="shared" si="70"/>
        <v>20.4375</v>
      </c>
      <c r="K348" s="6053">
        <f t="shared" si="72"/>
        <v>183.96</v>
      </c>
      <c r="L348" s="339" t="s">
        <v>16</v>
      </c>
      <c r="M348" s="339" t="s">
        <v>25</v>
      </c>
      <c r="N348" s="1317">
        <v>9</v>
      </c>
      <c r="O348" s="1318">
        <f t="shared" si="71"/>
        <v>183.96</v>
      </c>
    </row>
    <row r="349" spans="1:15" ht="45" customHeight="1">
      <c r="A349" s="6429" t="s">
        <v>19</v>
      </c>
      <c r="B349" s="3964" t="s">
        <v>954</v>
      </c>
      <c r="C349" s="3964" t="s">
        <v>21</v>
      </c>
      <c r="D349" s="3964" t="s">
        <v>955</v>
      </c>
      <c r="E349" s="3965" t="s">
        <v>956</v>
      </c>
      <c r="F349" s="3966">
        <f t="shared" si="69"/>
        <v>6</v>
      </c>
      <c r="G349" s="3964" t="s">
        <v>32</v>
      </c>
      <c r="H349" s="3967">
        <v>106.23</v>
      </c>
      <c r="I349" s="3968">
        <v>0.25</v>
      </c>
      <c r="J349" s="3969">
        <f t="shared" si="70"/>
        <v>132.78749999999999</v>
      </c>
      <c r="K349" s="6053">
        <f t="shared" si="72"/>
        <v>796.74</v>
      </c>
      <c r="L349" s="340" t="s">
        <v>16</v>
      </c>
      <c r="M349" s="340" t="s">
        <v>25</v>
      </c>
      <c r="N349" s="1319">
        <v>6</v>
      </c>
      <c r="O349" s="1320">
        <f t="shared" si="71"/>
        <v>796.74</v>
      </c>
    </row>
    <row r="350" spans="1:15" ht="45" customHeight="1">
      <c r="A350" s="6430" t="s">
        <v>19</v>
      </c>
      <c r="B350" s="3970" t="s">
        <v>957</v>
      </c>
      <c r="C350" s="3970" t="s">
        <v>34</v>
      </c>
      <c r="D350" s="3970" t="s">
        <v>958</v>
      </c>
      <c r="E350" s="3971" t="s">
        <v>959</v>
      </c>
      <c r="F350" s="3972">
        <f t="shared" si="69"/>
        <v>16</v>
      </c>
      <c r="G350" s="3970" t="s">
        <v>32</v>
      </c>
      <c r="H350" s="3973">
        <v>40.869999999999997</v>
      </c>
      <c r="I350" s="3974">
        <v>0.25</v>
      </c>
      <c r="J350" s="3975">
        <f t="shared" si="70"/>
        <v>51.087499999999999</v>
      </c>
      <c r="K350" s="6053">
        <f t="shared" si="72"/>
        <v>817.44</v>
      </c>
      <c r="L350" s="341" t="s">
        <v>16</v>
      </c>
      <c r="M350" s="341" t="s">
        <v>25</v>
      </c>
      <c r="N350" s="1321">
        <v>16</v>
      </c>
      <c r="O350" s="1322">
        <f t="shared" si="71"/>
        <v>817.44</v>
      </c>
    </row>
    <row r="351" spans="1:15" ht="45" customHeight="1">
      <c r="A351" s="6431" t="s">
        <v>19</v>
      </c>
      <c r="B351" s="3976" t="s">
        <v>960</v>
      </c>
      <c r="C351" s="3976" t="s">
        <v>34</v>
      </c>
      <c r="D351" s="3976" t="s">
        <v>961</v>
      </c>
      <c r="E351" s="3977" t="s">
        <v>962</v>
      </c>
      <c r="F351" s="3978">
        <f t="shared" si="69"/>
        <v>2</v>
      </c>
      <c r="G351" s="3976" t="s">
        <v>32</v>
      </c>
      <c r="H351" s="3979">
        <v>40.869999999999997</v>
      </c>
      <c r="I351" s="3980">
        <v>0.25</v>
      </c>
      <c r="J351" s="3981">
        <f t="shared" si="70"/>
        <v>51.087499999999999</v>
      </c>
      <c r="K351" s="6053">
        <f t="shared" si="72"/>
        <v>102.18</v>
      </c>
      <c r="L351" s="342" t="s">
        <v>16</v>
      </c>
      <c r="M351" s="342" t="s">
        <v>25</v>
      </c>
      <c r="N351" s="1323">
        <v>2</v>
      </c>
      <c r="O351" s="1324">
        <f t="shared" si="71"/>
        <v>102.18</v>
      </c>
    </row>
    <row r="352" spans="1:15" ht="45" customHeight="1">
      <c r="A352" s="6432" t="s">
        <v>19</v>
      </c>
      <c r="B352" s="3982" t="s">
        <v>963</v>
      </c>
      <c r="C352" s="3982" t="s">
        <v>21</v>
      </c>
      <c r="D352" s="3982" t="s">
        <v>865</v>
      </c>
      <c r="E352" s="3983" t="s">
        <v>866</v>
      </c>
      <c r="F352" s="3984">
        <f t="shared" si="69"/>
        <v>1</v>
      </c>
      <c r="G352" s="3982" t="s">
        <v>32</v>
      </c>
      <c r="H352" s="3985">
        <v>23</v>
      </c>
      <c r="I352" s="3986">
        <v>0.25</v>
      </c>
      <c r="J352" s="3987">
        <f t="shared" si="70"/>
        <v>28.75</v>
      </c>
      <c r="K352" s="6053">
        <f t="shared" si="72"/>
        <v>28.75</v>
      </c>
      <c r="L352" s="343" t="s">
        <v>16</v>
      </c>
      <c r="M352" s="343" t="s">
        <v>25</v>
      </c>
      <c r="N352" s="1325">
        <v>1</v>
      </c>
      <c r="O352" s="1326">
        <f t="shared" si="71"/>
        <v>28.75</v>
      </c>
    </row>
    <row r="353" spans="1:17" ht="45" customHeight="1">
      <c r="A353" s="6433" t="s">
        <v>15</v>
      </c>
      <c r="B353" s="3988" t="s">
        <v>964</v>
      </c>
      <c r="C353" s="3988" t="s">
        <v>17</v>
      </c>
      <c r="D353" s="3988" t="s">
        <v>17</v>
      </c>
      <c r="E353" s="3989" t="s">
        <v>965</v>
      </c>
      <c r="F353" s="3988" t="s">
        <v>17</v>
      </c>
      <c r="G353" s="3988" t="s">
        <v>17</v>
      </c>
      <c r="H353" s="3988" t="s">
        <v>17</v>
      </c>
      <c r="I353" s="3988" t="s">
        <v>17</v>
      </c>
      <c r="J353" s="3988" t="s">
        <v>17</v>
      </c>
      <c r="K353" s="6434">
        <f>ROUND(K354,2)+ROUND(K355,2)+ROUND(K356,2)+ROUND(K357,2)+ROUND(K358,2)</f>
        <v>19543.989999999998</v>
      </c>
      <c r="L353" s="344" t="s">
        <v>17</v>
      </c>
      <c r="M353" s="344" t="s">
        <v>17</v>
      </c>
      <c r="N353" s="344" t="s">
        <v>17</v>
      </c>
      <c r="O353" s="344" t="s">
        <v>17</v>
      </c>
      <c r="P353" s="344" t="s">
        <v>17</v>
      </c>
      <c r="Q353" s="344" t="s">
        <v>17</v>
      </c>
    </row>
    <row r="354" spans="1:17" ht="45" customHeight="1">
      <c r="A354" s="6435" t="s">
        <v>19</v>
      </c>
      <c r="B354" s="3990" t="s">
        <v>966</v>
      </c>
      <c r="C354" s="3990" t="s">
        <v>21</v>
      </c>
      <c r="D354" s="3990" t="s">
        <v>870</v>
      </c>
      <c r="E354" s="3991" t="s">
        <v>871</v>
      </c>
      <c r="F354" s="3992">
        <f>N354</f>
        <v>17</v>
      </c>
      <c r="G354" s="3990" t="s">
        <v>32</v>
      </c>
      <c r="H354" s="3993">
        <v>633.13</v>
      </c>
      <c r="I354" s="3994">
        <v>0.25</v>
      </c>
      <c r="J354" s="3995">
        <f>ROUND(H354,2)+(ROUND(H354,2)*I354)</f>
        <v>791.41250000000002</v>
      </c>
      <c r="K354" s="6053">
        <f t="shared" si="72"/>
        <v>13453.97</v>
      </c>
      <c r="L354" s="345" t="s">
        <v>16</v>
      </c>
      <c r="M354" s="345" t="s">
        <v>25</v>
      </c>
      <c r="N354" s="1327">
        <v>17</v>
      </c>
      <c r="O354" s="1328">
        <f>ROUND(J354,2)*N354</f>
        <v>13453.97</v>
      </c>
    </row>
    <row r="355" spans="1:17" ht="45" customHeight="1">
      <c r="A355" s="6436" t="s">
        <v>19</v>
      </c>
      <c r="B355" s="3996" t="s">
        <v>967</v>
      </c>
      <c r="C355" s="3996" t="s">
        <v>21</v>
      </c>
      <c r="D355" s="3996" t="s">
        <v>968</v>
      </c>
      <c r="E355" s="3997" t="s">
        <v>969</v>
      </c>
      <c r="F355" s="3998">
        <f>N355</f>
        <v>17</v>
      </c>
      <c r="G355" s="3996" t="s">
        <v>32</v>
      </c>
      <c r="H355" s="3999">
        <v>80.17</v>
      </c>
      <c r="I355" s="4000">
        <v>0.25</v>
      </c>
      <c r="J355" s="4001">
        <f>ROUND(H355,2)+(ROUND(H355,2)*I355)</f>
        <v>100.21250000000001</v>
      </c>
      <c r="K355" s="6053">
        <f t="shared" si="72"/>
        <v>1703.57</v>
      </c>
      <c r="L355" s="346" t="s">
        <v>16</v>
      </c>
      <c r="M355" s="346" t="s">
        <v>25</v>
      </c>
      <c r="N355" s="1329">
        <v>17</v>
      </c>
      <c r="O355" s="1330">
        <f>ROUND(J355,2)*N355</f>
        <v>1703.57</v>
      </c>
    </row>
    <row r="356" spans="1:17" ht="45" customHeight="1">
      <c r="A356" s="6437" t="s">
        <v>19</v>
      </c>
      <c r="B356" s="4002" t="s">
        <v>970</v>
      </c>
      <c r="C356" s="4002" t="s">
        <v>21</v>
      </c>
      <c r="D356" s="4002" t="s">
        <v>971</v>
      </c>
      <c r="E356" s="4003" t="s">
        <v>972</v>
      </c>
      <c r="F356" s="4004">
        <f>N356</f>
        <v>6</v>
      </c>
      <c r="G356" s="4002" t="s">
        <v>32</v>
      </c>
      <c r="H356" s="4005">
        <v>117.79</v>
      </c>
      <c r="I356" s="4006">
        <v>0.25</v>
      </c>
      <c r="J356" s="4007">
        <f>ROUND(H356,2)+(ROUND(H356,2)*I356)</f>
        <v>147.23750000000001</v>
      </c>
      <c r="K356" s="6053">
        <f t="shared" si="72"/>
        <v>883.44</v>
      </c>
      <c r="L356" s="347" t="s">
        <v>16</v>
      </c>
      <c r="M356" s="347" t="s">
        <v>25</v>
      </c>
      <c r="N356" s="1331">
        <v>6</v>
      </c>
      <c r="O356" s="1332">
        <f>ROUND(J356,2)*N356</f>
        <v>883.44</v>
      </c>
    </row>
    <row r="357" spans="1:17" ht="45" customHeight="1">
      <c r="A357" s="6438" t="s">
        <v>19</v>
      </c>
      <c r="B357" s="4008" t="s">
        <v>973</v>
      </c>
      <c r="C357" s="4008" t="s">
        <v>21</v>
      </c>
      <c r="D357" s="4008" t="s">
        <v>974</v>
      </c>
      <c r="E357" s="4009" t="s">
        <v>975</v>
      </c>
      <c r="F357" s="4010">
        <f>N357</f>
        <v>28</v>
      </c>
      <c r="G357" s="4008" t="s">
        <v>32</v>
      </c>
      <c r="H357" s="4011">
        <v>20.85</v>
      </c>
      <c r="I357" s="4012">
        <v>0.25</v>
      </c>
      <c r="J357" s="4013">
        <f>ROUND(H357,2)+(ROUND(H357,2)*I357)</f>
        <v>26.0625</v>
      </c>
      <c r="K357" s="6053">
        <f t="shared" si="72"/>
        <v>729.68</v>
      </c>
      <c r="L357" s="348" t="s">
        <v>16</v>
      </c>
      <c r="M357" s="348" t="s">
        <v>25</v>
      </c>
      <c r="N357" s="1333">
        <v>28</v>
      </c>
      <c r="O357" s="1334">
        <f>ROUND(J357,2)*N357</f>
        <v>729.68</v>
      </c>
    </row>
    <row r="358" spans="1:17" ht="45" customHeight="1">
      <c r="A358" s="6439" t="s">
        <v>19</v>
      </c>
      <c r="B358" s="4014" t="s">
        <v>976</v>
      </c>
      <c r="C358" s="4014" t="s">
        <v>21</v>
      </c>
      <c r="D358" s="4014" t="s">
        <v>977</v>
      </c>
      <c r="E358" s="4015" t="s">
        <v>978</v>
      </c>
      <c r="F358" s="4016">
        <f>N358</f>
        <v>7</v>
      </c>
      <c r="G358" s="4014" t="s">
        <v>32</v>
      </c>
      <c r="H358" s="4017">
        <v>316.95</v>
      </c>
      <c r="I358" s="4018">
        <v>0.25</v>
      </c>
      <c r="J358" s="4019">
        <f>ROUND(H358,2)+(ROUND(H358,2)*I358)</f>
        <v>396.1875</v>
      </c>
      <c r="K358" s="6053">
        <f t="shared" si="72"/>
        <v>2773.33</v>
      </c>
      <c r="L358" s="349" t="s">
        <v>16</v>
      </c>
      <c r="M358" s="349" t="s">
        <v>25</v>
      </c>
      <c r="N358" s="1335">
        <v>7</v>
      </c>
      <c r="O358" s="1336">
        <f>ROUND(J358,2)*N358</f>
        <v>2773.33</v>
      </c>
    </row>
    <row r="359" spans="1:17" ht="45" customHeight="1">
      <c r="A359" s="6440" t="s">
        <v>15</v>
      </c>
      <c r="B359" s="4020" t="s">
        <v>979</v>
      </c>
      <c r="C359" s="4020" t="s">
        <v>17</v>
      </c>
      <c r="D359" s="4020" t="s">
        <v>17</v>
      </c>
      <c r="E359" s="4021" t="s">
        <v>980</v>
      </c>
      <c r="F359" s="4020" t="s">
        <v>17</v>
      </c>
      <c r="G359" s="4020" t="s">
        <v>17</v>
      </c>
      <c r="H359" s="4020" t="s">
        <v>17</v>
      </c>
      <c r="I359" s="4020" t="s">
        <v>17</v>
      </c>
      <c r="J359" s="4020" t="s">
        <v>17</v>
      </c>
      <c r="K359" s="6441">
        <f>ROUND(K360,2)+ROUND(K361,2)+ROUND(K362,2)</f>
        <v>38474.11</v>
      </c>
      <c r="L359" s="350" t="s">
        <v>17</v>
      </c>
      <c r="M359" s="350" t="s">
        <v>17</v>
      </c>
      <c r="N359" s="350" t="s">
        <v>17</v>
      </c>
      <c r="O359" s="350" t="s">
        <v>17</v>
      </c>
      <c r="P359" s="350" t="s">
        <v>17</v>
      </c>
      <c r="Q359" s="350" t="s">
        <v>17</v>
      </c>
    </row>
    <row r="360" spans="1:17" ht="45" customHeight="1">
      <c r="A360" s="6442" t="s">
        <v>19</v>
      </c>
      <c r="B360" s="4022" t="s">
        <v>981</v>
      </c>
      <c r="C360" s="4022" t="s">
        <v>21</v>
      </c>
      <c r="D360" s="4022" t="s">
        <v>982</v>
      </c>
      <c r="E360" s="4023" t="s">
        <v>983</v>
      </c>
      <c r="F360" s="4024">
        <f>N360</f>
        <v>1</v>
      </c>
      <c r="G360" s="4022" t="s">
        <v>32</v>
      </c>
      <c r="H360" s="4025">
        <v>13178.51</v>
      </c>
      <c r="I360" s="4026">
        <v>0.25</v>
      </c>
      <c r="J360" s="4027">
        <f>ROUND(H360,2)+(ROUND(H360,2)*I360)</f>
        <v>16473.137500000001</v>
      </c>
      <c r="K360" s="6053">
        <f t="shared" si="72"/>
        <v>16473.14</v>
      </c>
      <c r="L360" s="351" t="s">
        <v>16</v>
      </c>
      <c r="M360" s="351" t="s">
        <v>25</v>
      </c>
      <c r="N360" s="1337">
        <v>1</v>
      </c>
      <c r="O360" s="1338">
        <f>ROUND(J360,2)*N360</f>
        <v>16473.14</v>
      </c>
    </row>
    <row r="361" spans="1:17" ht="45" customHeight="1">
      <c r="A361" s="6443" t="s">
        <v>19</v>
      </c>
      <c r="B361" s="4028" t="s">
        <v>984</v>
      </c>
      <c r="C361" s="4028" t="s">
        <v>21</v>
      </c>
      <c r="D361" s="4028" t="s">
        <v>985</v>
      </c>
      <c r="E361" s="4029" t="s">
        <v>986</v>
      </c>
      <c r="F361" s="4030">
        <f>N361</f>
        <v>1</v>
      </c>
      <c r="G361" s="4028" t="s">
        <v>32</v>
      </c>
      <c r="H361" s="4031">
        <v>7736.77</v>
      </c>
      <c r="I361" s="4032">
        <v>0.25</v>
      </c>
      <c r="J361" s="4033">
        <f>ROUND(H361,2)+(ROUND(H361,2)*I361)</f>
        <v>9670.9625000000015</v>
      </c>
      <c r="K361" s="6053">
        <f t="shared" si="72"/>
        <v>9670.9599999999991</v>
      </c>
      <c r="L361" s="352" t="s">
        <v>16</v>
      </c>
      <c r="M361" s="352" t="s">
        <v>25</v>
      </c>
      <c r="N361" s="1339">
        <v>1</v>
      </c>
      <c r="O361" s="1340">
        <f>ROUND(J361,2)*N361</f>
        <v>9670.9599999999991</v>
      </c>
    </row>
    <row r="362" spans="1:17" ht="45" customHeight="1">
      <c r="A362" s="6444" t="s">
        <v>19</v>
      </c>
      <c r="B362" s="4034" t="s">
        <v>987</v>
      </c>
      <c r="C362" s="4034" t="s">
        <v>21</v>
      </c>
      <c r="D362" s="4034" t="s">
        <v>988</v>
      </c>
      <c r="E362" s="4035" t="s">
        <v>989</v>
      </c>
      <c r="F362" s="4036">
        <f>N362</f>
        <v>1</v>
      </c>
      <c r="G362" s="4034" t="s">
        <v>32</v>
      </c>
      <c r="H362" s="4037">
        <v>9864.01</v>
      </c>
      <c r="I362" s="4038">
        <v>0.25</v>
      </c>
      <c r="J362" s="4039">
        <f>ROUND(H362,2)+(ROUND(H362,2)*I362)</f>
        <v>12330.012500000001</v>
      </c>
      <c r="K362" s="6053">
        <f t="shared" si="72"/>
        <v>12330.01</v>
      </c>
      <c r="L362" s="353" t="s">
        <v>16</v>
      </c>
      <c r="M362" s="353" t="s">
        <v>25</v>
      </c>
      <c r="N362" s="1341">
        <v>1</v>
      </c>
      <c r="O362" s="1342">
        <f>ROUND(J362,2)*N362</f>
        <v>12330.01</v>
      </c>
    </row>
    <row r="363" spans="1:17" ht="45" customHeight="1">
      <c r="A363" s="6445" t="s">
        <v>15</v>
      </c>
      <c r="B363" s="4040" t="s">
        <v>990</v>
      </c>
      <c r="C363" s="4040" t="s">
        <v>17</v>
      </c>
      <c r="D363" s="4040" t="s">
        <v>17</v>
      </c>
      <c r="E363" s="4041" t="s">
        <v>991</v>
      </c>
      <c r="F363" s="4040" t="s">
        <v>17</v>
      </c>
      <c r="G363" s="4040" t="s">
        <v>17</v>
      </c>
      <c r="H363" s="4040" t="s">
        <v>17</v>
      </c>
      <c r="I363" s="4040" t="s">
        <v>17</v>
      </c>
      <c r="J363" s="4040" t="s">
        <v>17</v>
      </c>
      <c r="K363" s="6446">
        <f>ROUND(K364,2)+ROUND(K365,2)+ROUND(K366,2)+ROUND(K367,2)+ROUND(K368,2)+ROUND(K369,2)+ROUND(K370,2)+ROUND(K371,2)+ROUND(K372,2)+ROUND(K373,2)+ROUND(K374,2)</f>
        <v>23807.72</v>
      </c>
      <c r="L363" s="354" t="s">
        <v>17</v>
      </c>
      <c r="M363" s="354" t="s">
        <v>17</v>
      </c>
      <c r="N363" s="354" t="s">
        <v>17</v>
      </c>
      <c r="O363" s="354" t="s">
        <v>17</v>
      </c>
      <c r="P363" s="354" t="s">
        <v>17</v>
      </c>
      <c r="Q363" s="354" t="s">
        <v>17</v>
      </c>
    </row>
    <row r="364" spans="1:17" ht="45" customHeight="1">
      <c r="A364" s="6447" t="s">
        <v>19</v>
      </c>
      <c r="B364" s="4042" t="s">
        <v>992</v>
      </c>
      <c r="C364" s="4042" t="s">
        <v>21</v>
      </c>
      <c r="D364" s="4042" t="s">
        <v>925</v>
      </c>
      <c r="E364" s="4043" t="s">
        <v>926</v>
      </c>
      <c r="F364" s="4044">
        <f t="shared" ref="F364:F374" si="73">N364</f>
        <v>46</v>
      </c>
      <c r="G364" s="4042" t="s">
        <v>32</v>
      </c>
      <c r="H364" s="4045">
        <v>18.72</v>
      </c>
      <c r="I364" s="4046">
        <v>0.25</v>
      </c>
      <c r="J364" s="4047">
        <f t="shared" ref="J364:J374" si="74">ROUND(H364,2)+(ROUND(H364,2)*I364)</f>
        <v>23.4</v>
      </c>
      <c r="K364" s="6053">
        <f t="shared" si="72"/>
        <v>1076.3999999999999</v>
      </c>
      <c r="L364" s="355" t="s">
        <v>16</v>
      </c>
      <c r="M364" s="355" t="s">
        <v>25</v>
      </c>
      <c r="N364" s="1343">
        <v>46</v>
      </c>
      <c r="O364" s="1344">
        <f t="shared" ref="O364:O374" si="75">ROUND(J364,2)*N364</f>
        <v>1076.3999999999999</v>
      </c>
    </row>
    <row r="365" spans="1:17" ht="45" customHeight="1">
      <c r="A365" s="6448" t="s">
        <v>19</v>
      </c>
      <c r="B365" s="4048" t="s">
        <v>993</v>
      </c>
      <c r="C365" s="4048" t="s">
        <v>21</v>
      </c>
      <c r="D365" s="4048" t="s">
        <v>994</v>
      </c>
      <c r="E365" s="4049" t="s">
        <v>995</v>
      </c>
      <c r="F365" s="4050">
        <f t="shared" si="73"/>
        <v>248</v>
      </c>
      <c r="G365" s="4048" t="s">
        <v>32</v>
      </c>
      <c r="H365" s="4051">
        <v>12.19</v>
      </c>
      <c r="I365" s="4052">
        <v>0.25</v>
      </c>
      <c r="J365" s="4053">
        <f t="shared" si="74"/>
        <v>15.237499999999999</v>
      </c>
      <c r="K365" s="6053">
        <f t="shared" si="72"/>
        <v>3779.52</v>
      </c>
      <c r="L365" s="356" t="s">
        <v>16</v>
      </c>
      <c r="M365" s="356" t="s">
        <v>25</v>
      </c>
      <c r="N365" s="1345">
        <v>248</v>
      </c>
      <c r="O365" s="1346">
        <f t="shared" si="75"/>
        <v>3779.52</v>
      </c>
    </row>
    <row r="366" spans="1:17" ht="45" customHeight="1">
      <c r="A366" s="6449" t="s">
        <v>19</v>
      </c>
      <c r="B366" s="4054" t="s">
        <v>996</v>
      </c>
      <c r="C366" s="4054" t="s">
        <v>21</v>
      </c>
      <c r="D366" s="4054" t="s">
        <v>997</v>
      </c>
      <c r="E366" s="4055" t="s">
        <v>998</v>
      </c>
      <c r="F366" s="4056">
        <f t="shared" si="73"/>
        <v>2</v>
      </c>
      <c r="G366" s="4054" t="s">
        <v>32</v>
      </c>
      <c r="H366" s="4057">
        <v>24.9</v>
      </c>
      <c r="I366" s="4058">
        <v>0.25</v>
      </c>
      <c r="J366" s="4059">
        <f t="shared" si="74"/>
        <v>31.125</v>
      </c>
      <c r="K366" s="6053">
        <f t="shared" si="72"/>
        <v>62.26</v>
      </c>
      <c r="L366" s="357" t="s">
        <v>16</v>
      </c>
      <c r="M366" s="357" t="s">
        <v>25</v>
      </c>
      <c r="N366" s="1347">
        <v>2</v>
      </c>
      <c r="O366" s="1348">
        <f t="shared" si="75"/>
        <v>62.26</v>
      </c>
    </row>
    <row r="367" spans="1:17" ht="45" customHeight="1">
      <c r="A367" s="6450" t="s">
        <v>19</v>
      </c>
      <c r="B367" s="4060" t="s">
        <v>999</v>
      </c>
      <c r="C367" s="4060" t="s">
        <v>21</v>
      </c>
      <c r="D367" s="4060" t="s">
        <v>949</v>
      </c>
      <c r="E367" s="4061" t="s">
        <v>950</v>
      </c>
      <c r="F367" s="4062">
        <f t="shared" si="73"/>
        <v>39</v>
      </c>
      <c r="G367" s="4060" t="s">
        <v>32</v>
      </c>
      <c r="H367" s="4063">
        <v>23.9</v>
      </c>
      <c r="I367" s="4064">
        <v>0.25</v>
      </c>
      <c r="J367" s="4065">
        <f t="shared" si="74"/>
        <v>29.875</v>
      </c>
      <c r="K367" s="6053">
        <f t="shared" si="72"/>
        <v>1165.32</v>
      </c>
      <c r="L367" s="358" t="s">
        <v>16</v>
      </c>
      <c r="M367" s="358" t="s">
        <v>25</v>
      </c>
      <c r="N367" s="1349">
        <v>39</v>
      </c>
      <c r="O367" s="1350">
        <f t="shared" si="75"/>
        <v>1165.32</v>
      </c>
    </row>
    <row r="368" spans="1:17" ht="45" customHeight="1">
      <c r="A368" s="6451" t="s">
        <v>19</v>
      </c>
      <c r="B368" s="4066" t="s">
        <v>1000</v>
      </c>
      <c r="C368" s="4066" t="s">
        <v>21</v>
      </c>
      <c r="D368" s="4066" t="s">
        <v>1001</v>
      </c>
      <c r="E368" s="4067" t="s">
        <v>1002</v>
      </c>
      <c r="F368" s="4068">
        <f t="shared" si="73"/>
        <v>2</v>
      </c>
      <c r="G368" s="4066" t="s">
        <v>32</v>
      </c>
      <c r="H368" s="4069">
        <v>6.32</v>
      </c>
      <c r="I368" s="4070">
        <v>0.25</v>
      </c>
      <c r="J368" s="4071">
        <f t="shared" si="74"/>
        <v>7.9</v>
      </c>
      <c r="K368" s="6053">
        <f t="shared" si="72"/>
        <v>15.8</v>
      </c>
      <c r="L368" s="359" t="s">
        <v>16</v>
      </c>
      <c r="M368" s="359" t="s">
        <v>25</v>
      </c>
      <c r="N368" s="1351">
        <v>2</v>
      </c>
      <c r="O368" s="1352">
        <f t="shared" si="75"/>
        <v>15.8</v>
      </c>
    </row>
    <row r="369" spans="1:17" ht="45" customHeight="1">
      <c r="A369" s="6452" t="s">
        <v>19</v>
      </c>
      <c r="B369" s="4072" t="s">
        <v>1003</v>
      </c>
      <c r="C369" s="4072" t="s">
        <v>21</v>
      </c>
      <c r="D369" s="4072" t="s">
        <v>1004</v>
      </c>
      <c r="E369" s="4073" t="s">
        <v>1005</v>
      </c>
      <c r="F369" s="4074">
        <f t="shared" si="73"/>
        <v>24</v>
      </c>
      <c r="G369" s="4072" t="s">
        <v>32</v>
      </c>
      <c r="H369" s="4075">
        <v>12.2</v>
      </c>
      <c r="I369" s="4076">
        <v>0.25</v>
      </c>
      <c r="J369" s="4077">
        <f t="shared" si="74"/>
        <v>15.25</v>
      </c>
      <c r="K369" s="6053">
        <f t="shared" si="72"/>
        <v>366</v>
      </c>
      <c r="L369" s="360" t="s">
        <v>16</v>
      </c>
      <c r="M369" s="360" t="s">
        <v>25</v>
      </c>
      <c r="N369" s="1353">
        <v>24</v>
      </c>
      <c r="O369" s="1354">
        <f t="shared" si="75"/>
        <v>366</v>
      </c>
    </row>
    <row r="370" spans="1:17" ht="45" customHeight="1">
      <c r="A370" s="6453" t="s">
        <v>19</v>
      </c>
      <c r="B370" s="4078" t="s">
        <v>1006</v>
      </c>
      <c r="C370" s="4078" t="s">
        <v>21</v>
      </c>
      <c r="D370" s="4078" t="s">
        <v>889</v>
      </c>
      <c r="E370" s="4079" t="s">
        <v>890</v>
      </c>
      <c r="F370" s="4080">
        <f t="shared" si="73"/>
        <v>388.2</v>
      </c>
      <c r="G370" s="4078" t="s">
        <v>40</v>
      </c>
      <c r="H370" s="4081">
        <v>30.23</v>
      </c>
      <c r="I370" s="4082">
        <v>0.25</v>
      </c>
      <c r="J370" s="4083">
        <f t="shared" si="74"/>
        <v>37.787500000000001</v>
      </c>
      <c r="K370" s="6053">
        <f t="shared" si="72"/>
        <v>14670.078</v>
      </c>
      <c r="L370" s="361" t="s">
        <v>16</v>
      </c>
      <c r="M370" s="361" t="s">
        <v>25</v>
      </c>
      <c r="N370" s="1355">
        <v>388.2</v>
      </c>
      <c r="O370" s="1356">
        <f t="shared" si="75"/>
        <v>14670.078</v>
      </c>
    </row>
    <row r="371" spans="1:17" ht="45" customHeight="1">
      <c r="A371" s="6454" t="s">
        <v>19</v>
      </c>
      <c r="B371" s="4084" t="s">
        <v>1007</v>
      </c>
      <c r="C371" s="4084" t="s">
        <v>21</v>
      </c>
      <c r="D371" s="4084" t="s">
        <v>1008</v>
      </c>
      <c r="E371" s="4085" t="s">
        <v>1009</v>
      </c>
      <c r="F371" s="4086">
        <f t="shared" si="73"/>
        <v>2</v>
      </c>
      <c r="G371" s="4084" t="s">
        <v>32</v>
      </c>
      <c r="H371" s="4087">
        <v>96.38</v>
      </c>
      <c r="I371" s="4088">
        <v>0.25</v>
      </c>
      <c r="J371" s="4089">
        <f t="shared" si="74"/>
        <v>120.47499999999999</v>
      </c>
      <c r="K371" s="6053">
        <f t="shared" si="72"/>
        <v>240.96</v>
      </c>
      <c r="L371" s="362" t="s">
        <v>16</v>
      </c>
      <c r="M371" s="362" t="s">
        <v>25</v>
      </c>
      <c r="N371" s="1357">
        <v>2</v>
      </c>
      <c r="O371" s="1358">
        <f t="shared" si="75"/>
        <v>240.96</v>
      </c>
    </row>
    <row r="372" spans="1:17" ht="45" customHeight="1">
      <c r="A372" s="6455" t="s">
        <v>19</v>
      </c>
      <c r="B372" s="4090" t="s">
        <v>1010</v>
      </c>
      <c r="C372" s="4090" t="s">
        <v>21</v>
      </c>
      <c r="D372" s="4090" t="s">
        <v>1011</v>
      </c>
      <c r="E372" s="4091" t="s">
        <v>1012</v>
      </c>
      <c r="F372" s="4092">
        <f t="shared" si="73"/>
        <v>6</v>
      </c>
      <c r="G372" s="4090" t="s">
        <v>32</v>
      </c>
      <c r="H372" s="4093">
        <v>46.93</v>
      </c>
      <c r="I372" s="4094">
        <v>0.25</v>
      </c>
      <c r="J372" s="4095">
        <f t="shared" si="74"/>
        <v>58.662500000000001</v>
      </c>
      <c r="K372" s="6053">
        <f t="shared" si="72"/>
        <v>351.96</v>
      </c>
      <c r="L372" s="363" t="s">
        <v>16</v>
      </c>
      <c r="M372" s="363" t="s">
        <v>25</v>
      </c>
      <c r="N372" s="1359">
        <v>6</v>
      </c>
      <c r="O372" s="1360">
        <f t="shared" si="75"/>
        <v>351.96</v>
      </c>
    </row>
    <row r="373" spans="1:17" ht="45" customHeight="1">
      <c r="A373" s="6456" t="s">
        <v>19</v>
      </c>
      <c r="B373" s="4096" t="s">
        <v>1013</v>
      </c>
      <c r="C373" s="4096" t="s">
        <v>21</v>
      </c>
      <c r="D373" s="4096" t="s">
        <v>1014</v>
      </c>
      <c r="E373" s="4097" t="s">
        <v>1015</v>
      </c>
      <c r="F373" s="4098">
        <f t="shared" si="73"/>
        <v>56</v>
      </c>
      <c r="G373" s="4096" t="s">
        <v>32</v>
      </c>
      <c r="H373" s="4099">
        <v>21.27</v>
      </c>
      <c r="I373" s="4100">
        <v>0.25</v>
      </c>
      <c r="J373" s="4101">
        <f t="shared" si="74"/>
        <v>26.587499999999999</v>
      </c>
      <c r="K373" s="6053">
        <f t="shared" si="72"/>
        <v>1489.04</v>
      </c>
      <c r="L373" s="364" t="s">
        <v>16</v>
      </c>
      <c r="M373" s="364" t="s">
        <v>25</v>
      </c>
      <c r="N373" s="1361">
        <v>56</v>
      </c>
      <c r="O373" s="1362">
        <f t="shared" si="75"/>
        <v>1489.04</v>
      </c>
    </row>
    <row r="374" spans="1:17" ht="45" customHeight="1">
      <c r="A374" s="6457" t="s">
        <v>19</v>
      </c>
      <c r="B374" s="4102" t="s">
        <v>1016</v>
      </c>
      <c r="C374" s="4102" t="s">
        <v>21</v>
      </c>
      <c r="D374" s="4102" t="s">
        <v>1017</v>
      </c>
      <c r="E374" s="4103" t="s">
        <v>1018</v>
      </c>
      <c r="F374" s="4104">
        <f t="shared" si="73"/>
        <v>7</v>
      </c>
      <c r="G374" s="4102" t="s">
        <v>32</v>
      </c>
      <c r="H374" s="4105">
        <v>67.47</v>
      </c>
      <c r="I374" s="4106">
        <v>0.25</v>
      </c>
      <c r="J374" s="4107">
        <f t="shared" si="74"/>
        <v>84.337500000000006</v>
      </c>
      <c r="K374" s="6053">
        <f t="shared" si="72"/>
        <v>590.38</v>
      </c>
      <c r="L374" s="365" t="s">
        <v>16</v>
      </c>
      <c r="M374" s="365" t="s">
        <v>25</v>
      </c>
      <c r="N374" s="1363">
        <v>7</v>
      </c>
      <c r="O374" s="1364">
        <f t="shared" si="75"/>
        <v>590.38</v>
      </c>
    </row>
    <row r="375" spans="1:17" ht="45" customHeight="1">
      <c r="A375" s="6458" t="s">
        <v>15</v>
      </c>
      <c r="B375" s="4108" t="s">
        <v>1019</v>
      </c>
      <c r="C375" s="4108" t="s">
        <v>17</v>
      </c>
      <c r="D375" s="4108" t="s">
        <v>17</v>
      </c>
      <c r="E375" s="4109" t="s">
        <v>1020</v>
      </c>
      <c r="F375" s="4108" t="s">
        <v>17</v>
      </c>
      <c r="G375" s="4108" t="s">
        <v>17</v>
      </c>
      <c r="H375" s="4108" t="s">
        <v>17</v>
      </c>
      <c r="I375" s="4108" t="s">
        <v>17</v>
      </c>
      <c r="J375" s="4108" t="s">
        <v>17</v>
      </c>
      <c r="K375" s="6459">
        <f>ROUND(K376,2)+ROUND(K377,2)+ROUND(K378,2)+ROUND(K379,2)+ROUND(K380,2)+ROUND(K381,2)+ROUND(K382,2)+ROUND(K383,2)+ROUND(K384,2)+ROUND(K385,2)+ROUND(K386,2)+ROUND(K387,2)+ROUND(K388,2)+ROUND(K389,2)+ROUND(K390,2)+ROUND(K391,2)+ROUND(K392,2)+ROUND(K393,2)+ROUND(K394,2)+ROUND(K395,2)+ROUND(K396,2)+ROUND(K397,2)+ROUND(K398,2)+ROUND(K399,2)+ROUND(K400,2)+ROUND(K401,2)+ROUND(K402,2)+ROUND(K403,2)+ROUND(K404,2)+ROUND(K405,2)+ROUND(K406,2)+ROUND(K407,2)+ROUND(K408,2)+ROUND(K409,2)</f>
        <v>99115.029999999984</v>
      </c>
      <c r="L375" s="366" t="s">
        <v>17</v>
      </c>
      <c r="M375" s="366" t="s">
        <v>17</v>
      </c>
      <c r="N375" s="366" t="s">
        <v>17</v>
      </c>
      <c r="O375" s="366" t="s">
        <v>17</v>
      </c>
      <c r="P375" s="366" t="s">
        <v>17</v>
      </c>
      <c r="Q375" s="366" t="s">
        <v>17</v>
      </c>
    </row>
    <row r="376" spans="1:17" ht="45" customHeight="1">
      <c r="A376" s="6460" t="s">
        <v>19</v>
      </c>
      <c r="B376" s="4110" t="s">
        <v>1021</v>
      </c>
      <c r="C376" s="4110" t="s">
        <v>21</v>
      </c>
      <c r="D376" s="4110" t="s">
        <v>1022</v>
      </c>
      <c r="E376" s="4111" t="s">
        <v>1023</v>
      </c>
      <c r="F376" s="4112">
        <f t="shared" ref="F376:F409" si="76">N376</f>
        <v>6</v>
      </c>
      <c r="G376" s="4110" t="s">
        <v>32</v>
      </c>
      <c r="H376" s="4113">
        <v>361.27</v>
      </c>
      <c r="I376" s="4114">
        <v>0.25</v>
      </c>
      <c r="J376" s="4115">
        <f t="shared" ref="J376:J409" si="77">ROUND(H376,2)+(ROUND(H376,2)*I376)</f>
        <v>451.58749999999998</v>
      </c>
      <c r="K376" s="6053">
        <f t="shared" si="72"/>
        <v>2709.54</v>
      </c>
      <c r="L376" s="367" t="s">
        <v>16</v>
      </c>
      <c r="M376" s="367" t="s">
        <v>25</v>
      </c>
      <c r="N376" s="1365">
        <v>6</v>
      </c>
      <c r="O376" s="1366">
        <f t="shared" ref="O376:O409" si="78">ROUND(J376,2)*N376</f>
        <v>2709.54</v>
      </c>
    </row>
    <row r="377" spans="1:17" ht="45" customHeight="1">
      <c r="A377" s="6461" t="s">
        <v>19</v>
      </c>
      <c r="B377" s="4116" t="s">
        <v>1024</v>
      </c>
      <c r="C377" s="4116" t="s">
        <v>21</v>
      </c>
      <c r="D377" s="4116" t="s">
        <v>1025</v>
      </c>
      <c r="E377" s="4117" t="s">
        <v>1026</v>
      </c>
      <c r="F377" s="4118">
        <f t="shared" si="76"/>
        <v>18</v>
      </c>
      <c r="G377" s="4116" t="s">
        <v>32</v>
      </c>
      <c r="H377" s="4119">
        <v>661.72</v>
      </c>
      <c r="I377" s="4120">
        <v>0.25</v>
      </c>
      <c r="J377" s="4121">
        <f t="shared" si="77"/>
        <v>827.15000000000009</v>
      </c>
      <c r="K377" s="6053">
        <f t="shared" si="72"/>
        <v>14888.699999999999</v>
      </c>
      <c r="L377" s="368" t="s">
        <v>16</v>
      </c>
      <c r="M377" s="368" t="s">
        <v>25</v>
      </c>
      <c r="N377" s="1367">
        <v>18</v>
      </c>
      <c r="O377" s="1368">
        <f t="shared" si="78"/>
        <v>14888.699999999999</v>
      </c>
    </row>
    <row r="378" spans="1:17" ht="45" customHeight="1">
      <c r="A378" s="6462" t="s">
        <v>19</v>
      </c>
      <c r="B378" s="4122" t="s">
        <v>1027</v>
      </c>
      <c r="C378" s="4122" t="s">
        <v>21</v>
      </c>
      <c r="D378" s="4122" t="s">
        <v>1028</v>
      </c>
      <c r="E378" s="4123" t="s">
        <v>1029</v>
      </c>
      <c r="F378" s="4124">
        <f t="shared" si="76"/>
        <v>6</v>
      </c>
      <c r="G378" s="4122" t="s">
        <v>32</v>
      </c>
      <c r="H378" s="4125">
        <v>43.23</v>
      </c>
      <c r="I378" s="4126">
        <v>0.25</v>
      </c>
      <c r="J378" s="4127">
        <f t="shared" si="77"/>
        <v>54.037499999999994</v>
      </c>
      <c r="K378" s="6053">
        <f t="shared" si="72"/>
        <v>324.24</v>
      </c>
      <c r="L378" s="369" t="s">
        <v>16</v>
      </c>
      <c r="M378" s="369" t="s">
        <v>25</v>
      </c>
      <c r="N378" s="1369">
        <v>6</v>
      </c>
      <c r="O378" s="1370">
        <f t="shared" si="78"/>
        <v>324.24</v>
      </c>
    </row>
    <row r="379" spans="1:17" ht="45" customHeight="1">
      <c r="A379" s="6463" t="s">
        <v>19</v>
      </c>
      <c r="B379" s="4128" t="s">
        <v>1030</v>
      </c>
      <c r="C379" s="4128" t="s">
        <v>21</v>
      </c>
      <c r="D379" s="4128" t="s">
        <v>1031</v>
      </c>
      <c r="E379" s="4129" t="s">
        <v>1032</v>
      </c>
      <c r="F379" s="4130">
        <f t="shared" si="76"/>
        <v>18</v>
      </c>
      <c r="G379" s="4128" t="s">
        <v>32</v>
      </c>
      <c r="H379" s="4131">
        <v>85.44</v>
      </c>
      <c r="I379" s="4132">
        <v>0.25</v>
      </c>
      <c r="J379" s="4133">
        <f t="shared" si="77"/>
        <v>106.8</v>
      </c>
      <c r="K379" s="6053">
        <f t="shared" si="72"/>
        <v>1922.3999999999999</v>
      </c>
      <c r="L379" s="370" t="s">
        <v>16</v>
      </c>
      <c r="M379" s="370" t="s">
        <v>25</v>
      </c>
      <c r="N379" s="1371">
        <v>18</v>
      </c>
      <c r="O379" s="1372">
        <f t="shared" si="78"/>
        <v>1922.3999999999999</v>
      </c>
    </row>
    <row r="380" spans="1:17" ht="45" customHeight="1">
      <c r="A380" s="6464" t="s">
        <v>19</v>
      </c>
      <c r="B380" s="4134" t="s">
        <v>1033</v>
      </c>
      <c r="C380" s="4134" t="s">
        <v>34</v>
      </c>
      <c r="D380" s="4134" t="s">
        <v>1034</v>
      </c>
      <c r="E380" s="4135" t="s">
        <v>1035</v>
      </c>
      <c r="F380" s="4136">
        <f t="shared" si="76"/>
        <v>4</v>
      </c>
      <c r="G380" s="4134" t="s">
        <v>32</v>
      </c>
      <c r="H380" s="4137">
        <v>385.92</v>
      </c>
      <c r="I380" s="4138">
        <v>0.25</v>
      </c>
      <c r="J380" s="4139">
        <f t="shared" si="77"/>
        <v>482.40000000000003</v>
      </c>
      <c r="K380" s="6053">
        <f t="shared" si="72"/>
        <v>1929.6</v>
      </c>
      <c r="L380" s="371" t="s">
        <v>16</v>
      </c>
      <c r="M380" s="371" t="s">
        <v>25</v>
      </c>
      <c r="N380" s="1373">
        <v>4</v>
      </c>
      <c r="O380" s="1374">
        <f t="shared" si="78"/>
        <v>1929.6</v>
      </c>
    </row>
    <row r="381" spans="1:17" ht="45" customHeight="1">
      <c r="A381" s="6465" t="s">
        <v>19</v>
      </c>
      <c r="B381" s="4140" t="s">
        <v>1036</v>
      </c>
      <c r="C381" s="4140" t="s">
        <v>34</v>
      </c>
      <c r="D381" s="4140" t="s">
        <v>1037</v>
      </c>
      <c r="E381" s="4141" t="s">
        <v>1038</v>
      </c>
      <c r="F381" s="4142">
        <f t="shared" si="76"/>
        <v>4</v>
      </c>
      <c r="G381" s="4140" t="s">
        <v>32</v>
      </c>
      <c r="H381" s="4143">
        <v>172.73</v>
      </c>
      <c r="I381" s="4144">
        <v>0.25</v>
      </c>
      <c r="J381" s="4145">
        <f t="shared" si="77"/>
        <v>215.91249999999999</v>
      </c>
      <c r="K381" s="6053">
        <f t="shared" si="72"/>
        <v>863.64</v>
      </c>
      <c r="L381" s="372" t="s">
        <v>16</v>
      </c>
      <c r="M381" s="372" t="s">
        <v>25</v>
      </c>
      <c r="N381" s="1375">
        <v>4</v>
      </c>
      <c r="O381" s="1376">
        <f t="shared" si="78"/>
        <v>863.64</v>
      </c>
    </row>
    <row r="382" spans="1:17" ht="45" customHeight="1">
      <c r="A382" s="6466" t="s">
        <v>19</v>
      </c>
      <c r="B382" s="4146" t="s">
        <v>1039</v>
      </c>
      <c r="C382" s="4146" t="s">
        <v>21</v>
      </c>
      <c r="D382" s="4146" t="s">
        <v>1040</v>
      </c>
      <c r="E382" s="4147" t="s">
        <v>1041</v>
      </c>
      <c r="F382" s="4148">
        <f t="shared" si="76"/>
        <v>22</v>
      </c>
      <c r="G382" s="4146" t="s">
        <v>32</v>
      </c>
      <c r="H382" s="4149">
        <v>174.69</v>
      </c>
      <c r="I382" s="4150">
        <v>0.25</v>
      </c>
      <c r="J382" s="4151">
        <f t="shared" si="77"/>
        <v>218.36250000000001</v>
      </c>
      <c r="K382" s="6053">
        <f t="shared" si="72"/>
        <v>4803.92</v>
      </c>
      <c r="L382" s="373" t="s">
        <v>16</v>
      </c>
      <c r="M382" s="373" t="s">
        <v>25</v>
      </c>
      <c r="N382" s="1377">
        <v>22</v>
      </c>
      <c r="O382" s="1378">
        <f t="shared" si="78"/>
        <v>4803.92</v>
      </c>
    </row>
    <row r="383" spans="1:17" ht="45" customHeight="1">
      <c r="A383" s="6467" t="s">
        <v>19</v>
      </c>
      <c r="B383" s="4152" t="s">
        <v>1042</v>
      </c>
      <c r="C383" s="4152" t="s">
        <v>21</v>
      </c>
      <c r="D383" s="4152" t="s">
        <v>1043</v>
      </c>
      <c r="E383" s="4153" t="s">
        <v>1044</v>
      </c>
      <c r="F383" s="4154">
        <f t="shared" si="76"/>
        <v>6</v>
      </c>
      <c r="G383" s="4152" t="s">
        <v>32</v>
      </c>
      <c r="H383" s="4155">
        <v>362.14</v>
      </c>
      <c r="I383" s="4156">
        <v>0.25</v>
      </c>
      <c r="J383" s="4157">
        <f t="shared" si="77"/>
        <v>452.67499999999995</v>
      </c>
      <c r="K383" s="6053">
        <f t="shared" si="72"/>
        <v>2716.08</v>
      </c>
      <c r="L383" s="374" t="s">
        <v>16</v>
      </c>
      <c r="M383" s="374" t="s">
        <v>25</v>
      </c>
      <c r="N383" s="1379">
        <v>6</v>
      </c>
      <c r="O383" s="1380">
        <f t="shared" si="78"/>
        <v>2716.08</v>
      </c>
    </row>
    <row r="384" spans="1:17" ht="45" customHeight="1">
      <c r="A384" s="6468" t="s">
        <v>19</v>
      </c>
      <c r="B384" s="4158" t="s">
        <v>1045</v>
      </c>
      <c r="C384" s="4158" t="s">
        <v>21</v>
      </c>
      <c r="D384" s="4158" t="s">
        <v>1046</v>
      </c>
      <c r="E384" s="4159" t="s">
        <v>1047</v>
      </c>
      <c r="F384" s="4160">
        <f t="shared" si="76"/>
        <v>6</v>
      </c>
      <c r="G384" s="4158" t="s">
        <v>32</v>
      </c>
      <c r="H384" s="4161">
        <v>856.11</v>
      </c>
      <c r="I384" s="4162">
        <v>0.25</v>
      </c>
      <c r="J384" s="4163">
        <f t="shared" si="77"/>
        <v>1070.1375</v>
      </c>
      <c r="K384" s="6053">
        <f t="shared" si="72"/>
        <v>6420.84</v>
      </c>
      <c r="L384" s="375" t="s">
        <v>16</v>
      </c>
      <c r="M384" s="375" t="s">
        <v>25</v>
      </c>
      <c r="N384" s="1381">
        <v>6</v>
      </c>
      <c r="O384" s="1382">
        <f t="shared" si="78"/>
        <v>6420.84</v>
      </c>
    </row>
    <row r="385" spans="1:15" ht="45" customHeight="1">
      <c r="A385" s="6469" t="s">
        <v>19</v>
      </c>
      <c r="B385" s="4164" t="s">
        <v>1048</v>
      </c>
      <c r="C385" s="4164" t="s">
        <v>21</v>
      </c>
      <c r="D385" s="4164" t="s">
        <v>1049</v>
      </c>
      <c r="E385" s="4165" t="s">
        <v>1050</v>
      </c>
      <c r="F385" s="4166">
        <f t="shared" si="76"/>
        <v>10</v>
      </c>
      <c r="G385" s="4164" t="s">
        <v>32</v>
      </c>
      <c r="H385" s="4167">
        <v>245.25</v>
      </c>
      <c r="I385" s="4168">
        <v>0.25</v>
      </c>
      <c r="J385" s="4169">
        <f t="shared" si="77"/>
        <v>306.5625</v>
      </c>
      <c r="K385" s="6053">
        <f t="shared" si="72"/>
        <v>3065.6</v>
      </c>
      <c r="L385" s="376" t="s">
        <v>16</v>
      </c>
      <c r="M385" s="376" t="s">
        <v>25</v>
      </c>
      <c r="N385" s="1383">
        <v>10</v>
      </c>
      <c r="O385" s="1384">
        <f t="shared" si="78"/>
        <v>3065.6</v>
      </c>
    </row>
    <row r="386" spans="1:15" ht="45" customHeight="1">
      <c r="A386" s="6470" t="s">
        <v>19</v>
      </c>
      <c r="B386" s="4170" t="s">
        <v>1051</v>
      </c>
      <c r="C386" s="4170" t="s">
        <v>34</v>
      </c>
      <c r="D386" s="4170" t="s">
        <v>1052</v>
      </c>
      <c r="E386" s="4171" t="s">
        <v>1053</v>
      </c>
      <c r="F386" s="4172">
        <f t="shared" si="76"/>
        <v>7</v>
      </c>
      <c r="G386" s="4170" t="s">
        <v>32</v>
      </c>
      <c r="H386" s="4173">
        <v>245.27</v>
      </c>
      <c r="I386" s="4174">
        <v>0.25</v>
      </c>
      <c r="J386" s="4175">
        <f t="shared" si="77"/>
        <v>306.58750000000003</v>
      </c>
      <c r="K386" s="6053">
        <f t="shared" si="72"/>
        <v>2146.1299999999997</v>
      </c>
      <c r="L386" s="377" t="s">
        <v>16</v>
      </c>
      <c r="M386" s="377" t="s">
        <v>25</v>
      </c>
      <c r="N386" s="1385">
        <v>7</v>
      </c>
      <c r="O386" s="1386">
        <f t="shared" si="78"/>
        <v>2146.1299999999997</v>
      </c>
    </row>
    <row r="387" spans="1:15" ht="45" customHeight="1">
      <c r="A387" s="6471" t="s">
        <v>19</v>
      </c>
      <c r="B387" s="4176" t="s">
        <v>1054</v>
      </c>
      <c r="C387" s="4176" t="s">
        <v>21</v>
      </c>
      <c r="D387" s="4176" t="s">
        <v>1055</v>
      </c>
      <c r="E387" s="4177" t="s">
        <v>1056</v>
      </c>
      <c r="F387" s="4178">
        <f t="shared" si="76"/>
        <v>1</v>
      </c>
      <c r="G387" s="4176" t="s">
        <v>32</v>
      </c>
      <c r="H387" s="4179">
        <v>268.56</v>
      </c>
      <c r="I387" s="4180">
        <v>0.25</v>
      </c>
      <c r="J387" s="4181">
        <f t="shared" si="77"/>
        <v>335.7</v>
      </c>
      <c r="K387" s="6053">
        <f t="shared" si="72"/>
        <v>335.7</v>
      </c>
      <c r="L387" s="378" t="s">
        <v>16</v>
      </c>
      <c r="M387" s="378" t="s">
        <v>25</v>
      </c>
      <c r="N387" s="1387">
        <v>1</v>
      </c>
      <c r="O387" s="1388">
        <f t="shared" si="78"/>
        <v>335.7</v>
      </c>
    </row>
    <row r="388" spans="1:15" ht="45" customHeight="1">
      <c r="A388" s="6472" t="s">
        <v>19</v>
      </c>
      <c r="B388" s="4182" t="s">
        <v>1057</v>
      </c>
      <c r="C388" s="4182" t="s">
        <v>21</v>
      </c>
      <c r="D388" s="4182" t="s">
        <v>1058</v>
      </c>
      <c r="E388" s="4183" t="s">
        <v>1059</v>
      </c>
      <c r="F388" s="4184">
        <f t="shared" si="76"/>
        <v>42</v>
      </c>
      <c r="G388" s="4182" t="s">
        <v>32</v>
      </c>
      <c r="H388" s="4185">
        <v>58.65</v>
      </c>
      <c r="I388" s="4186">
        <v>0.25</v>
      </c>
      <c r="J388" s="4187">
        <f t="shared" si="77"/>
        <v>73.3125</v>
      </c>
      <c r="K388" s="6053">
        <f t="shared" si="72"/>
        <v>3079.02</v>
      </c>
      <c r="L388" s="379" t="s">
        <v>16</v>
      </c>
      <c r="M388" s="379" t="s">
        <v>25</v>
      </c>
      <c r="N388" s="1389">
        <v>42</v>
      </c>
      <c r="O388" s="1390">
        <f t="shared" si="78"/>
        <v>3079.02</v>
      </c>
    </row>
    <row r="389" spans="1:15" ht="45" customHeight="1">
      <c r="A389" s="6473" t="s">
        <v>19</v>
      </c>
      <c r="B389" s="4188" t="s">
        <v>1060</v>
      </c>
      <c r="C389" s="4188" t="s">
        <v>21</v>
      </c>
      <c r="D389" s="4188" t="s">
        <v>1061</v>
      </c>
      <c r="E389" s="4189" t="s">
        <v>1062</v>
      </c>
      <c r="F389" s="4190">
        <f t="shared" si="76"/>
        <v>18</v>
      </c>
      <c r="G389" s="4188" t="s">
        <v>32</v>
      </c>
      <c r="H389" s="4191">
        <v>63.1</v>
      </c>
      <c r="I389" s="4192">
        <v>0.25</v>
      </c>
      <c r="J389" s="4193">
        <f t="shared" si="77"/>
        <v>78.875</v>
      </c>
      <c r="K389" s="6053">
        <f t="shared" si="72"/>
        <v>1419.84</v>
      </c>
      <c r="L389" s="380" t="s">
        <v>16</v>
      </c>
      <c r="M389" s="380" t="s">
        <v>25</v>
      </c>
      <c r="N389" s="1391">
        <v>18</v>
      </c>
      <c r="O389" s="1392">
        <f t="shared" si="78"/>
        <v>1419.84</v>
      </c>
    </row>
    <row r="390" spans="1:15" ht="45" customHeight="1">
      <c r="A390" s="6474" t="s">
        <v>19</v>
      </c>
      <c r="B390" s="4194" t="s">
        <v>1063</v>
      </c>
      <c r="C390" s="4194" t="s">
        <v>21</v>
      </c>
      <c r="D390" s="4194" t="s">
        <v>1064</v>
      </c>
      <c r="E390" s="4195" t="s">
        <v>1065</v>
      </c>
      <c r="F390" s="4196">
        <f t="shared" si="76"/>
        <v>42</v>
      </c>
      <c r="G390" s="4194" t="s">
        <v>32</v>
      </c>
      <c r="H390" s="4197">
        <v>13.05</v>
      </c>
      <c r="I390" s="4198">
        <v>0.25</v>
      </c>
      <c r="J390" s="4199">
        <f t="shared" si="77"/>
        <v>16.3125</v>
      </c>
      <c r="K390" s="6053">
        <f t="shared" si="72"/>
        <v>685.02</v>
      </c>
      <c r="L390" s="381" t="s">
        <v>16</v>
      </c>
      <c r="M390" s="381" t="s">
        <v>25</v>
      </c>
      <c r="N390" s="1393">
        <v>42</v>
      </c>
      <c r="O390" s="1394">
        <f t="shared" si="78"/>
        <v>685.02</v>
      </c>
    </row>
    <row r="391" spans="1:15" ht="45" customHeight="1">
      <c r="A391" s="6475" t="s">
        <v>19</v>
      </c>
      <c r="B391" s="4200" t="s">
        <v>1066</v>
      </c>
      <c r="C391" s="4200" t="s">
        <v>21</v>
      </c>
      <c r="D391" s="4200" t="s">
        <v>1067</v>
      </c>
      <c r="E391" s="4201" t="s">
        <v>1068</v>
      </c>
      <c r="F391" s="4202">
        <f t="shared" si="76"/>
        <v>18</v>
      </c>
      <c r="G391" s="4200" t="s">
        <v>32</v>
      </c>
      <c r="H391" s="4203">
        <v>24.01</v>
      </c>
      <c r="I391" s="4204">
        <v>0.25</v>
      </c>
      <c r="J391" s="4205">
        <f t="shared" si="77"/>
        <v>30.012500000000003</v>
      </c>
      <c r="K391" s="6053">
        <f t="shared" si="72"/>
        <v>540.18000000000006</v>
      </c>
      <c r="L391" s="382" t="s">
        <v>16</v>
      </c>
      <c r="M391" s="382" t="s">
        <v>25</v>
      </c>
      <c r="N391" s="1395">
        <v>18</v>
      </c>
      <c r="O391" s="1396">
        <f t="shared" si="78"/>
        <v>540.18000000000006</v>
      </c>
    </row>
    <row r="392" spans="1:15" ht="45" customHeight="1">
      <c r="A392" s="6476" t="s">
        <v>19</v>
      </c>
      <c r="B392" s="4206" t="s">
        <v>1069</v>
      </c>
      <c r="C392" s="4206" t="s">
        <v>34</v>
      </c>
      <c r="D392" s="4206" t="s">
        <v>1070</v>
      </c>
      <c r="E392" s="4207" t="s">
        <v>1071</v>
      </c>
      <c r="F392" s="4208">
        <f t="shared" si="76"/>
        <v>28</v>
      </c>
      <c r="G392" s="4206" t="s">
        <v>32</v>
      </c>
      <c r="H392" s="4209">
        <v>97.53</v>
      </c>
      <c r="I392" s="4210">
        <v>0.25</v>
      </c>
      <c r="J392" s="4211">
        <f t="shared" si="77"/>
        <v>121.91249999999999</v>
      </c>
      <c r="K392" s="6053">
        <f t="shared" si="72"/>
        <v>3413.48</v>
      </c>
      <c r="L392" s="383" t="s">
        <v>16</v>
      </c>
      <c r="M392" s="383" t="s">
        <v>25</v>
      </c>
      <c r="N392" s="1397">
        <v>28</v>
      </c>
      <c r="O392" s="1398">
        <f t="shared" si="78"/>
        <v>3413.48</v>
      </c>
    </row>
    <row r="393" spans="1:15" ht="45" customHeight="1">
      <c r="A393" s="6477" t="s">
        <v>19</v>
      </c>
      <c r="B393" s="4212" t="s">
        <v>1072</v>
      </c>
      <c r="C393" s="4212" t="s">
        <v>21</v>
      </c>
      <c r="D393" s="4212" t="s">
        <v>1073</v>
      </c>
      <c r="E393" s="4213" t="s">
        <v>1074</v>
      </c>
      <c r="F393" s="4214">
        <f t="shared" si="76"/>
        <v>19</v>
      </c>
      <c r="G393" s="4212" t="s">
        <v>32</v>
      </c>
      <c r="H393" s="4215">
        <v>60.57</v>
      </c>
      <c r="I393" s="4216">
        <v>0.25</v>
      </c>
      <c r="J393" s="4217">
        <f t="shared" si="77"/>
        <v>75.712500000000006</v>
      </c>
      <c r="K393" s="6053">
        <f t="shared" si="72"/>
        <v>1438.4899999999998</v>
      </c>
      <c r="L393" s="384" t="s">
        <v>16</v>
      </c>
      <c r="M393" s="384" t="s">
        <v>25</v>
      </c>
      <c r="N393" s="1399">
        <v>19</v>
      </c>
      <c r="O393" s="1400">
        <f t="shared" si="78"/>
        <v>1438.4899999999998</v>
      </c>
    </row>
    <row r="394" spans="1:15" ht="45" customHeight="1">
      <c r="A394" s="6478" t="s">
        <v>19</v>
      </c>
      <c r="B394" s="4218" t="s">
        <v>1075</v>
      </c>
      <c r="C394" s="4218" t="s">
        <v>34</v>
      </c>
      <c r="D394" s="4218" t="s">
        <v>1076</v>
      </c>
      <c r="E394" s="4219" t="s">
        <v>1077</v>
      </c>
      <c r="F394" s="4220">
        <f t="shared" si="76"/>
        <v>2</v>
      </c>
      <c r="G394" s="4218" t="s">
        <v>32</v>
      </c>
      <c r="H394" s="4221">
        <v>234.96</v>
      </c>
      <c r="I394" s="4222">
        <v>0.25</v>
      </c>
      <c r="J394" s="4223">
        <f t="shared" si="77"/>
        <v>293.7</v>
      </c>
      <c r="K394" s="6053">
        <f t="shared" si="72"/>
        <v>587.4</v>
      </c>
      <c r="L394" s="385" t="s">
        <v>16</v>
      </c>
      <c r="M394" s="385" t="s">
        <v>25</v>
      </c>
      <c r="N394" s="1401">
        <v>2</v>
      </c>
      <c r="O394" s="1402">
        <f t="shared" si="78"/>
        <v>587.4</v>
      </c>
    </row>
    <row r="395" spans="1:15" ht="45" customHeight="1">
      <c r="A395" s="6479" t="s">
        <v>19</v>
      </c>
      <c r="B395" s="4224" t="s">
        <v>1078</v>
      </c>
      <c r="C395" s="4224" t="s">
        <v>21</v>
      </c>
      <c r="D395" s="4224" t="s">
        <v>1079</v>
      </c>
      <c r="E395" s="4225" t="s">
        <v>1080</v>
      </c>
      <c r="F395" s="4226">
        <f t="shared" si="76"/>
        <v>15</v>
      </c>
      <c r="G395" s="4224" t="s">
        <v>32</v>
      </c>
      <c r="H395" s="4227">
        <v>39.22</v>
      </c>
      <c r="I395" s="4228">
        <v>0.25</v>
      </c>
      <c r="J395" s="4229">
        <f t="shared" si="77"/>
        <v>49.024999999999999</v>
      </c>
      <c r="K395" s="6053">
        <f t="shared" si="72"/>
        <v>735.45</v>
      </c>
      <c r="L395" s="386" t="s">
        <v>16</v>
      </c>
      <c r="M395" s="386" t="s">
        <v>25</v>
      </c>
      <c r="N395" s="1403">
        <v>15</v>
      </c>
      <c r="O395" s="1404">
        <f t="shared" si="78"/>
        <v>735.45</v>
      </c>
    </row>
    <row r="396" spans="1:15" ht="45" customHeight="1">
      <c r="A396" s="6480" t="s">
        <v>19</v>
      </c>
      <c r="B396" s="4230" t="s">
        <v>1081</v>
      </c>
      <c r="C396" s="4230" t="s">
        <v>34</v>
      </c>
      <c r="D396" s="4230" t="s">
        <v>1082</v>
      </c>
      <c r="E396" s="4231" t="s">
        <v>1083</v>
      </c>
      <c r="F396" s="4232">
        <f t="shared" si="76"/>
        <v>4</v>
      </c>
      <c r="G396" s="4230" t="s">
        <v>32</v>
      </c>
      <c r="H396" s="4233">
        <v>237.83</v>
      </c>
      <c r="I396" s="4234">
        <v>0.25</v>
      </c>
      <c r="J396" s="4235">
        <f t="shared" si="77"/>
        <v>297.28750000000002</v>
      </c>
      <c r="K396" s="6053">
        <f t="shared" si="72"/>
        <v>1189.1600000000001</v>
      </c>
      <c r="L396" s="387" t="s">
        <v>16</v>
      </c>
      <c r="M396" s="387" t="s">
        <v>25</v>
      </c>
      <c r="N396" s="1405">
        <v>4</v>
      </c>
      <c r="O396" s="1406">
        <f t="shared" si="78"/>
        <v>1189.1600000000001</v>
      </c>
    </row>
    <row r="397" spans="1:15" ht="45" customHeight="1">
      <c r="A397" s="6481" t="s">
        <v>19</v>
      </c>
      <c r="B397" s="4236" t="s">
        <v>1084</v>
      </c>
      <c r="C397" s="4236" t="s">
        <v>34</v>
      </c>
      <c r="D397" s="4236" t="s">
        <v>1085</v>
      </c>
      <c r="E397" s="4237" t="s">
        <v>1086</v>
      </c>
      <c r="F397" s="4238">
        <f t="shared" si="76"/>
        <v>4</v>
      </c>
      <c r="G397" s="4236" t="s">
        <v>32</v>
      </c>
      <c r="H397" s="4239">
        <v>137.93</v>
      </c>
      <c r="I397" s="4240">
        <v>0.25</v>
      </c>
      <c r="J397" s="4241">
        <f t="shared" si="77"/>
        <v>172.41250000000002</v>
      </c>
      <c r="K397" s="6053">
        <f t="shared" si="72"/>
        <v>689.64</v>
      </c>
      <c r="L397" s="388" t="s">
        <v>16</v>
      </c>
      <c r="M397" s="388" t="s">
        <v>25</v>
      </c>
      <c r="N397" s="1407">
        <v>4</v>
      </c>
      <c r="O397" s="1408">
        <f t="shared" si="78"/>
        <v>689.64</v>
      </c>
    </row>
    <row r="398" spans="1:15" ht="45" customHeight="1">
      <c r="A398" s="6482" t="s">
        <v>19</v>
      </c>
      <c r="B398" s="4242" t="s">
        <v>1087</v>
      </c>
      <c r="C398" s="4242" t="s">
        <v>21</v>
      </c>
      <c r="D398" s="4242" t="s">
        <v>1088</v>
      </c>
      <c r="E398" s="4243" t="s">
        <v>1089</v>
      </c>
      <c r="F398" s="4244">
        <f t="shared" si="76"/>
        <v>45</v>
      </c>
      <c r="G398" s="4242" t="s">
        <v>32</v>
      </c>
      <c r="H398" s="4245">
        <v>47.25</v>
      </c>
      <c r="I398" s="4246">
        <v>0.25</v>
      </c>
      <c r="J398" s="4247">
        <f t="shared" si="77"/>
        <v>59.0625</v>
      </c>
      <c r="K398" s="6053">
        <f t="shared" ref="K398:K461" si="79">ROUND(J398,2)*F398</f>
        <v>2657.7000000000003</v>
      </c>
      <c r="L398" s="389" t="s">
        <v>16</v>
      </c>
      <c r="M398" s="389" t="s">
        <v>25</v>
      </c>
      <c r="N398" s="1409">
        <v>45</v>
      </c>
      <c r="O398" s="1410">
        <f t="shared" si="78"/>
        <v>2657.7000000000003</v>
      </c>
    </row>
    <row r="399" spans="1:15" ht="45" customHeight="1">
      <c r="A399" s="6483" t="s">
        <v>19</v>
      </c>
      <c r="B399" s="4248" t="s">
        <v>1090</v>
      </c>
      <c r="C399" s="4248" t="s">
        <v>21</v>
      </c>
      <c r="D399" s="4248" t="s">
        <v>1091</v>
      </c>
      <c r="E399" s="4249" t="s">
        <v>1092</v>
      </c>
      <c r="F399" s="4250">
        <f t="shared" si="76"/>
        <v>13</v>
      </c>
      <c r="G399" s="4248" t="s">
        <v>32</v>
      </c>
      <c r="H399" s="4251">
        <v>114.6</v>
      </c>
      <c r="I399" s="4252">
        <v>0.25</v>
      </c>
      <c r="J399" s="4253">
        <f t="shared" si="77"/>
        <v>143.25</v>
      </c>
      <c r="K399" s="6053">
        <f t="shared" si="79"/>
        <v>1862.25</v>
      </c>
      <c r="L399" s="390" t="s">
        <v>16</v>
      </c>
      <c r="M399" s="390" t="s">
        <v>25</v>
      </c>
      <c r="N399" s="1411">
        <v>13</v>
      </c>
      <c r="O399" s="1412">
        <f t="shared" si="78"/>
        <v>1862.25</v>
      </c>
    </row>
    <row r="400" spans="1:15" ht="45" customHeight="1">
      <c r="A400" s="6484" t="s">
        <v>19</v>
      </c>
      <c r="B400" s="4254" t="s">
        <v>1093</v>
      </c>
      <c r="C400" s="4254" t="s">
        <v>34</v>
      </c>
      <c r="D400" s="4254" t="s">
        <v>1094</v>
      </c>
      <c r="E400" s="4255" t="s">
        <v>1095</v>
      </c>
      <c r="F400" s="4256">
        <f t="shared" si="76"/>
        <v>24</v>
      </c>
      <c r="G400" s="4254" t="s">
        <v>32</v>
      </c>
      <c r="H400" s="4257">
        <v>129.53</v>
      </c>
      <c r="I400" s="4258">
        <v>0.25</v>
      </c>
      <c r="J400" s="4259">
        <f t="shared" si="77"/>
        <v>161.91249999999999</v>
      </c>
      <c r="K400" s="6053">
        <f t="shared" si="79"/>
        <v>3885.84</v>
      </c>
      <c r="L400" s="391" t="s">
        <v>16</v>
      </c>
      <c r="M400" s="391" t="s">
        <v>25</v>
      </c>
      <c r="N400" s="1413">
        <v>24</v>
      </c>
      <c r="O400" s="1414">
        <f t="shared" si="78"/>
        <v>3885.84</v>
      </c>
    </row>
    <row r="401" spans="1:17" ht="45" customHeight="1">
      <c r="A401" s="6485" t="s">
        <v>19</v>
      </c>
      <c r="B401" s="4260" t="s">
        <v>1096</v>
      </c>
      <c r="C401" s="4260" t="s">
        <v>34</v>
      </c>
      <c r="D401" s="4260" t="s">
        <v>1097</v>
      </c>
      <c r="E401" s="4261" t="s">
        <v>1098</v>
      </c>
      <c r="F401" s="4262">
        <f t="shared" si="76"/>
        <v>12</v>
      </c>
      <c r="G401" s="4260" t="s">
        <v>32</v>
      </c>
      <c r="H401" s="4263">
        <v>339.63</v>
      </c>
      <c r="I401" s="4264">
        <v>0.25</v>
      </c>
      <c r="J401" s="4265">
        <f t="shared" si="77"/>
        <v>424.53750000000002</v>
      </c>
      <c r="K401" s="6053">
        <f t="shared" si="79"/>
        <v>5094.4800000000005</v>
      </c>
      <c r="L401" s="392" t="s">
        <v>16</v>
      </c>
      <c r="M401" s="392" t="s">
        <v>25</v>
      </c>
      <c r="N401" s="1415">
        <v>12</v>
      </c>
      <c r="O401" s="1416">
        <f t="shared" si="78"/>
        <v>5094.4800000000005</v>
      </c>
    </row>
    <row r="402" spans="1:17" ht="45" customHeight="1">
      <c r="A402" s="6486" t="s">
        <v>19</v>
      </c>
      <c r="B402" s="4266" t="s">
        <v>1099</v>
      </c>
      <c r="C402" s="4266" t="s">
        <v>21</v>
      </c>
      <c r="D402" s="4266" t="s">
        <v>1100</v>
      </c>
      <c r="E402" s="4267" t="s">
        <v>1101</v>
      </c>
      <c r="F402" s="4268">
        <f t="shared" si="76"/>
        <v>6</v>
      </c>
      <c r="G402" s="4266" t="s">
        <v>32</v>
      </c>
      <c r="H402" s="4269">
        <v>360.7</v>
      </c>
      <c r="I402" s="4270">
        <v>0.25</v>
      </c>
      <c r="J402" s="4271">
        <f t="shared" si="77"/>
        <v>450.875</v>
      </c>
      <c r="K402" s="6053">
        <f t="shared" si="79"/>
        <v>2705.2799999999997</v>
      </c>
      <c r="L402" s="393" t="s">
        <v>16</v>
      </c>
      <c r="M402" s="393" t="s">
        <v>25</v>
      </c>
      <c r="N402" s="1417">
        <v>6</v>
      </c>
      <c r="O402" s="1418">
        <f t="shared" si="78"/>
        <v>2705.2799999999997</v>
      </c>
    </row>
    <row r="403" spans="1:17" ht="45" customHeight="1">
      <c r="A403" s="6487" t="s">
        <v>19</v>
      </c>
      <c r="B403" s="4272" t="s">
        <v>1102</v>
      </c>
      <c r="C403" s="4272" t="s">
        <v>21</v>
      </c>
      <c r="D403" s="4272" t="s">
        <v>1103</v>
      </c>
      <c r="E403" s="4273" t="s">
        <v>1104</v>
      </c>
      <c r="F403" s="4274">
        <f t="shared" si="76"/>
        <v>9</v>
      </c>
      <c r="G403" s="4272" t="s">
        <v>32</v>
      </c>
      <c r="H403" s="4275">
        <v>374.72</v>
      </c>
      <c r="I403" s="4276">
        <v>0.25</v>
      </c>
      <c r="J403" s="4277">
        <f t="shared" si="77"/>
        <v>468.40000000000003</v>
      </c>
      <c r="K403" s="6053">
        <f t="shared" si="79"/>
        <v>4215.5999999999995</v>
      </c>
      <c r="L403" s="394" t="s">
        <v>16</v>
      </c>
      <c r="M403" s="394" t="s">
        <v>25</v>
      </c>
      <c r="N403" s="1419">
        <v>9</v>
      </c>
      <c r="O403" s="1420">
        <f t="shared" si="78"/>
        <v>4215.5999999999995</v>
      </c>
    </row>
    <row r="404" spans="1:17" ht="45" customHeight="1">
      <c r="A404" s="6488" t="s">
        <v>19</v>
      </c>
      <c r="B404" s="4278" t="s">
        <v>1105</v>
      </c>
      <c r="C404" s="4278" t="s">
        <v>21</v>
      </c>
      <c r="D404" s="4278" t="s">
        <v>1106</v>
      </c>
      <c r="E404" s="4279" t="s">
        <v>1107</v>
      </c>
      <c r="F404" s="4280">
        <f t="shared" si="76"/>
        <v>1</v>
      </c>
      <c r="G404" s="4278" t="s">
        <v>32</v>
      </c>
      <c r="H404" s="4281">
        <v>1175.5899999999999</v>
      </c>
      <c r="I404" s="4282">
        <v>0.25</v>
      </c>
      <c r="J404" s="4283">
        <f t="shared" si="77"/>
        <v>1469.4875</v>
      </c>
      <c r="K404" s="6053">
        <f t="shared" si="79"/>
        <v>1469.49</v>
      </c>
      <c r="L404" s="395" t="s">
        <v>16</v>
      </c>
      <c r="M404" s="395" t="s">
        <v>25</v>
      </c>
      <c r="N404" s="1421">
        <v>1</v>
      </c>
      <c r="O404" s="1422">
        <f t="shared" si="78"/>
        <v>1469.49</v>
      </c>
    </row>
    <row r="405" spans="1:17" ht="45" customHeight="1">
      <c r="A405" s="6489" t="s">
        <v>19</v>
      </c>
      <c r="B405" s="4284" t="s">
        <v>1108</v>
      </c>
      <c r="C405" s="4284" t="s">
        <v>34</v>
      </c>
      <c r="D405" s="4284" t="s">
        <v>1109</v>
      </c>
      <c r="E405" s="4285" t="s">
        <v>1110</v>
      </c>
      <c r="F405" s="4286">
        <f t="shared" si="76"/>
        <v>27</v>
      </c>
      <c r="G405" s="4284" t="s">
        <v>32</v>
      </c>
      <c r="H405" s="4287">
        <v>86.86</v>
      </c>
      <c r="I405" s="4288">
        <v>0.25</v>
      </c>
      <c r="J405" s="4289">
        <f t="shared" si="77"/>
        <v>108.575</v>
      </c>
      <c r="K405" s="6053">
        <f t="shared" si="79"/>
        <v>2931.66</v>
      </c>
      <c r="L405" s="396" t="s">
        <v>16</v>
      </c>
      <c r="M405" s="396" t="s">
        <v>25</v>
      </c>
      <c r="N405" s="1423">
        <v>27</v>
      </c>
      <c r="O405" s="1424">
        <f t="shared" si="78"/>
        <v>2931.66</v>
      </c>
    </row>
    <row r="406" spans="1:17" ht="45" customHeight="1">
      <c r="A406" s="6490" t="s">
        <v>19</v>
      </c>
      <c r="B406" s="4290" t="s">
        <v>1111</v>
      </c>
      <c r="C406" s="4290" t="s">
        <v>34</v>
      </c>
      <c r="D406" s="4290" t="s">
        <v>1112</v>
      </c>
      <c r="E406" s="4291" t="s">
        <v>1113</v>
      </c>
      <c r="F406" s="4292">
        <f t="shared" si="76"/>
        <v>20</v>
      </c>
      <c r="G406" s="4290" t="s">
        <v>32</v>
      </c>
      <c r="H406" s="4293">
        <v>59.33</v>
      </c>
      <c r="I406" s="4294">
        <v>0.25</v>
      </c>
      <c r="J406" s="4295">
        <f t="shared" si="77"/>
        <v>74.162499999999994</v>
      </c>
      <c r="K406" s="6053">
        <f t="shared" si="79"/>
        <v>1483.1999999999998</v>
      </c>
      <c r="L406" s="397" t="s">
        <v>16</v>
      </c>
      <c r="M406" s="397" t="s">
        <v>25</v>
      </c>
      <c r="N406" s="1425">
        <v>20</v>
      </c>
      <c r="O406" s="1426">
        <f t="shared" si="78"/>
        <v>1483.1999999999998</v>
      </c>
    </row>
    <row r="407" spans="1:17" ht="45" customHeight="1">
      <c r="A407" s="6491" t="s">
        <v>19</v>
      </c>
      <c r="B407" s="4296" t="s">
        <v>1114</v>
      </c>
      <c r="C407" s="4296" t="s">
        <v>21</v>
      </c>
      <c r="D407" s="4296" t="s">
        <v>1115</v>
      </c>
      <c r="E407" s="4297" t="s">
        <v>1116</v>
      </c>
      <c r="F407" s="4298">
        <f t="shared" si="76"/>
        <v>23</v>
      </c>
      <c r="G407" s="4296" t="s">
        <v>32</v>
      </c>
      <c r="H407" s="4299">
        <v>68.97</v>
      </c>
      <c r="I407" s="4300">
        <v>0.25</v>
      </c>
      <c r="J407" s="4301">
        <f t="shared" si="77"/>
        <v>86.212500000000006</v>
      </c>
      <c r="K407" s="6053">
        <f t="shared" si="79"/>
        <v>1982.83</v>
      </c>
      <c r="L407" s="398" t="s">
        <v>16</v>
      </c>
      <c r="M407" s="398" t="s">
        <v>25</v>
      </c>
      <c r="N407" s="1427">
        <v>23</v>
      </c>
      <c r="O407" s="1428">
        <f t="shared" si="78"/>
        <v>1982.83</v>
      </c>
    </row>
    <row r="408" spans="1:17" ht="45" customHeight="1">
      <c r="A408" s="6492" t="s">
        <v>19</v>
      </c>
      <c r="B408" s="4302" t="s">
        <v>1117</v>
      </c>
      <c r="C408" s="4302" t="s">
        <v>34</v>
      </c>
      <c r="D408" s="4302" t="s">
        <v>1118</v>
      </c>
      <c r="E408" s="4303" t="s">
        <v>1119</v>
      </c>
      <c r="F408" s="4304">
        <f t="shared" si="76"/>
        <v>16.899999999999999</v>
      </c>
      <c r="G408" s="4302" t="s">
        <v>24</v>
      </c>
      <c r="H408" s="4305">
        <v>611.66</v>
      </c>
      <c r="I408" s="4306">
        <v>0.25</v>
      </c>
      <c r="J408" s="4307">
        <f t="shared" si="77"/>
        <v>764.57499999999993</v>
      </c>
      <c r="K408" s="6053">
        <f t="shared" si="79"/>
        <v>12921.402</v>
      </c>
      <c r="L408" s="399" t="s">
        <v>16</v>
      </c>
      <c r="M408" s="399" t="s">
        <v>25</v>
      </c>
      <c r="N408" s="1429">
        <v>16.899999999999999</v>
      </c>
      <c r="O408" s="1430">
        <f t="shared" si="78"/>
        <v>12921.402</v>
      </c>
    </row>
    <row r="409" spans="1:17" ht="45" customHeight="1">
      <c r="A409" s="6493" t="s">
        <v>19</v>
      </c>
      <c r="B409" s="4308" t="s">
        <v>1120</v>
      </c>
      <c r="C409" s="4308" t="s">
        <v>34</v>
      </c>
      <c r="D409" s="4308" t="s">
        <v>1121</v>
      </c>
      <c r="E409" s="4309" t="s">
        <v>1122</v>
      </c>
      <c r="F409" s="4310">
        <f t="shared" si="76"/>
        <v>23</v>
      </c>
      <c r="G409" s="4308" t="s">
        <v>32</v>
      </c>
      <c r="H409" s="4311">
        <v>69.61</v>
      </c>
      <c r="I409" s="4312">
        <v>0.25</v>
      </c>
      <c r="J409" s="4313">
        <f t="shared" si="77"/>
        <v>87.012500000000003</v>
      </c>
      <c r="K409" s="6053">
        <f t="shared" si="79"/>
        <v>2001.23</v>
      </c>
      <c r="L409" s="400" t="s">
        <v>16</v>
      </c>
      <c r="M409" s="400" t="s">
        <v>25</v>
      </c>
      <c r="N409" s="1431">
        <v>23</v>
      </c>
      <c r="O409" s="1432">
        <f t="shared" si="78"/>
        <v>2001.23</v>
      </c>
    </row>
    <row r="410" spans="1:17" ht="45" customHeight="1">
      <c r="A410" s="6494" t="s">
        <v>15</v>
      </c>
      <c r="B410" s="4314" t="s">
        <v>1123</v>
      </c>
      <c r="C410" s="4314" t="s">
        <v>17</v>
      </c>
      <c r="D410" s="4314" t="s">
        <v>17</v>
      </c>
      <c r="E410" s="4315" t="s">
        <v>1124</v>
      </c>
      <c r="F410" s="4314" t="s">
        <v>17</v>
      </c>
      <c r="G410" s="4314" t="s">
        <v>17</v>
      </c>
      <c r="H410" s="4314" t="s">
        <v>17</v>
      </c>
      <c r="I410" s="4314" t="s">
        <v>17</v>
      </c>
      <c r="J410" s="4314" t="s">
        <v>17</v>
      </c>
      <c r="K410" s="6495">
        <f>ROUND(K411,2)+ROUND(K412,2)</f>
        <v>2703.05</v>
      </c>
      <c r="L410" s="401" t="s">
        <v>17</v>
      </c>
      <c r="M410" s="401" t="s">
        <v>17</v>
      </c>
      <c r="N410" s="401" t="s">
        <v>17</v>
      </c>
      <c r="O410" s="401" t="s">
        <v>17</v>
      </c>
      <c r="P410" s="401" t="s">
        <v>17</v>
      </c>
      <c r="Q410" s="401" t="s">
        <v>17</v>
      </c>
    </row>
    <row r="411" spans="1:17" ht="45" customHeight="1">
      <c r="A411" s="6496" t="s">
        <v>19</v>
      </c>
      <c r="B411" s="4316" t="s">
        <v>1125</v>
      </c>
      <c r="C411" s="4316" t="s">
        <v>21</v>
      </c>
      <c r="D411" s="4316" t="s">
        <v>1126</v>
      </c>
      <c r="E411" s="4317" t="s">
        <v>1127</v>
      </c>
      <c r="F411" s="4318">
        <f>N411</f>
        <v>8</v>
      </c>
      <c r="G411" s="4316" t="s">
        <v>32</v>
      </c>
      <c r="H411" s="4319">
        <v>236.04</v>
      </c>
      <c r="I411" s="4320">
        <v>0.25</v>
      </c>
      <c r="J411" s="4321">
        <f>ROUND(H411,2)+(ROUND(H411,2)*I411)</f>
        <v>295.05</v>
      </c>
      <c r="K411" s="6053">
        <f t="shared" si="79"/>
        <v>2360.4</v>
      </c>
      <c r="L411" s="402" t="s">
        <v>16</v>
      </c>
      <c r="M411" s="402" t="s">
        <v>25</v>
      </c>
      <c r="N411" s="1433">
        <v>8</v>
      </c>
      <c r="O411" s="1434">
        <f>ROUND(J411,2)*N411</f>
        <v>2360.4</v>
      </c>
    </row>
    <row r="412" spans="1:17" ht="45" customHeight="1">
      <c r="A412" s="6497" t="s">
        <v>19</v>
      </c>
      <c r="B412" s="4322" t="s">
        <v>1128</v>
      </c>
      <c r="C412" s="4322" t="s">
        <v>21</v>
      </c>
      <c r="D412" s="4322" t="s">
        <v>1129</v>
      </c>
      <c r="E412" s="4323" t="s">
        <v>1130</v>
      </c>
      <c r="F412" s="4324">
        <f>N412</f>
        <v>1</v>
      </c>
      <c r="G412" s="4322" t="s">
        <v>32</v>
      </c>
      <c r="H412" s="4325">
        <v>274.12</v>
      </c>
      <c r="I412" s="4326">
        <v>0.25</v>
      </c>
      <c r="J412" s="4327">
        <f>ROUND(H412,2)+(ROUND(H412,2)*I412)</f>
        <v>342.65</v>
      </c>
      <c r="K412" s="6053">
        <f t="shared" si="79"/>
        <v>342.65</v>
      </c>
      <c r="L412" s="403" t="s">
        <v>16</v>
      </c>
      <c r="M412" s="403" t="s">
        <v>25</v>
      </c>
      <c r="N412" s="1435">
        <v>1</v>
      </c>
      <c r="O412" s="1436">
        <f>ROUND(J412,2)*N412</f>
        <v>342.65</v>
      </c>
    </row>
    <row r="413" spans="1:17" ht="45" customHeight="1">
      <c r="A413" s="6498" t="s">
        <v>15</v>
      </c>
      <c r="B413" s="4328" t="s">
        <v>1131</v>
      </c>
      <c r="C413" s="4328" t="s">
        <v>17</v>
      </c>
      <c r="D413" s="4328" t="s">
        <v>17</v>
      </c>
      <c r="E413" s="4329" t="s">
        <v>1132</v>
      </c>
      <c r="F413" s="4328" t="s">
        <v>17</v>
      </c>
      <c r="G413" s="4328" t="s">
        <v>17</v>
      </c>
      <c r="H413" s="4328" t="s">
        <v>17</v>
      </c>
      <c r="I413" s="4328" t="s">
        <v>17</v>
      </c>
      <c r="J413" s="4328" t="s">
        <v>17</v>
      </c>
      <c r="K413" s="6499">
        <f>ROUND(K414,2)+ROUND(K415,2)</f>
        <v>8899.36</v>
      </c>
      <c r="L413" s="404" t="s">
        <v>17</v>
      </c>
      <c r="M413" s="404" t="s">
        <v>17</v>
      </c>
      <c r="N413" s="404" t="s">
        <v>17</v>
      </c>
      <c r="O413" s="404" t="s">
        <v>17</v>
      </c>
      <c r="P413" s="404" t="s">
        <v>17</v>
      </c>
      <c r="Q413" s="404" t="s">
        <v>17</v>
      </c>
    </row>
    <row r="414" spans="1:17" ht="45" customHeight="1">
      <c r="A414" s="6500" t="s">
        <v>19</v>
      </c>
      <c r="B414" s="4330" t="s">
        <v>1133</v>
      </c>
      <c r="C414" s="4330" t="s">
        <v>21</v>
      </c>
      <c r="D414" s="4330" t="s">
        <v>1134</v>
      </c>
      <c r="E414" s="4331" t="s">
        <v>1135</v>
      </c>
      <c r="F414" s="4332">
        <f>N414</f>
        <v>2</v>
      </c>
      <c r="G414" s="4330" t="s">
        <v>32</v>
      </c>
      <c r="H414" s="4333">
        <v>1853.95</v>
      </c>
      <c r="I414" s="4334">
        <v>0.25</v>
      </c>
      <c r="J414" s="4335">
        <f>ROUND(H414,2)+(ROUND(H414,2)*I414)</f>
        <v>2317.4375</v>
      </c>
      <c r="K414" s="6053">
        <f t="shared" si="79"/>
        <v>4634.88</v>
      </c>
      <c r="L414" s="405" t="s">
        <v>16</v>
      </c>
      <c r="M414" s="405" t="s">
        <v>25</v>
      </c>
      <c r="N414" s="1437">
        <v>2</v>
      </c>
      <c r="O414" s="1438">
        <f>ROUND(J414,2)*N414</f>
        <v>4634.88</v>
      </c>
    </row>
    <row r="415" spans="1:17" ht="45" customHeight="1">
      <c r="A415" s="6501" t="s">
        <v>19</v>
      </c>
      <c r="B415" s="4336" t="s">
        <v>1136</v>
      </c>
      <c r="C415" s="4336" t="s">
        <v>21</v>
      </c>
      <c r="D415" s="4336" t="s">
        <v>1137</v>
      </c>
      <c r="E415" s="4337" t="s">
        <v>1138</v>
      </c>
      <c r="F415" s="4338">
        <f>N415</f>
        <v>1</v>
      </c>
      <c r="G415" s="4336" t="s">
        <v>32</v>
      </c>
      <c r="H415" s="4339">
        <v>3411.58</v>
      </c>
      <c r="I415" s="4340">
        <v>0.25</v>
      </c>
      <c r="J415" s="4341">
        <f>ROUND(H415,2)+(ROUND(H415,2)*I415)</f>
        <v>4264.4750000000004</v>
      </c>
      <c r="K415" s="6053">
        <f t="shared" si="79"/>
        <v>4264.4799999999996</v>
      </c>
      <c r="L415" s="406" t="s">
        <v>16</v>
      </c>
      <c r="M415" s="406" t="s">
        <v>25</v>
      </c>
      <c r="N415" s="1439">
        <v>1</v>
      </c>
      <c r="O415" s="1440">
        <f>ROUND(J415,2)*N415</f>
        <v>4264.4799999999996</v>
      </c>
    </row>
    <row r="416" spans="1:17" ht="45" customHeight="1">
      <c r="A416" s="6502" t="s">
        <v>15</v>
      </c>
      <c r="B416" s="4342" t="s">
        <v>1139</v>
      </c>
      <c r="C416" s="4342" t="s">
        <v>17</v>
      </c>
      <c r="D416" s="4342" t="s">
        <v>17</v>
      </c>
      <c r="E416" s="4343" t="s">
        <v>1140</v>
      </c>
      <c r="F416" s="4342" t="s">
        <v>17</v>
      </c>
      <c r="G416" s="4342" t="s">
        <v>17</v>
      </c>
      <c r="H416" s="4342" t="s">
        <v>17</v>
      </c>
      <c r="I416" s="4342" t="s">
        <v>17</v>
      </c>
      <c r="J416" s="4342" t="s">
        <v>17</v>
      </c>
      <c r="K416" s="6503">
        <f>ROUND(K417,2)+ROUND(K418,2)+ROUND(K419,2)+ROUND(K420,2)+ROUND(K421,2)+ROUND(K422,2)+ROUND(K423,2)+ROUND(K424,2)+ROUND(K425,2)+ROUND(K426,2)+ROUND(K427,2)+ROUND(K428,2)+ROUND(K429,2)+ROUND(K430,2)+ROUND(K431,2)</f>
        <v>32618.489999999994</v>
      </c>
      <c r="L416" s="407" t="s">
        <v>17</v>
      </c>
      <c r="M416" s="407" t="s">
        <v>17</v>
      </c>
      <c r="N416" s="407" t="s">
        <v>17</v>
      </c>
      <c r="O416" s="407" t="s">
        <v>17</v>
      </c>
      <c r="P416" s="407" t="s">
        <v>17</v>
      </c>
      <c r="Q416" s="407" t="s">
        <v>17</v>
      </c>
    </row>
    <row r="417" spans="1:17" ht="45" customHeight="1">
      <c r="A417" s="6504" t="s">
        <v>19</v>
      </c>
      <c r="B417" s="4344" t="s">
        <v>1141</v>
      </c>
      <c r="C417" s="4344" t="s">
        <v>21</v>
      </c>
      <c r="D417" s="4344" t="s">
        <v>795</v>
      </c>
      <c r="E417" s="4345" t="s">
        <v>796</v>
      </c>
      <c r="F417" s="4346">
        <f t="shared" ref="F417:F431" si="80">N417</f>
        <v>2</v>
      </c>
      <c r="G417" s="4344" t="s">
        <v>32</v>
      </c>
      <c r="H417" s="4347">
        <v>134.78</v>
      </c>
      <c r="I417" s="4348">
        <v>0.25</v>
      </c>
      <c r="J417" s="4349">
        <f t="shared" ref="J417:J431" si="81">ROUND(H417,2)+(ROUND(H417,2)*I417)</f>
        <v>168.47499999999999</v>
      </c>
      <c r="K417" s="6053">
        <f t="shared" si="79"/>
        <v>336.96</v>
      </c>
      <c r="L417" s="408" t="s">
        <v>16</v>
      </c>
      <c r="M417" s="408" t="s">
        <v>25</v>
      </c>
      <c r="N417" s="1441">
        <v>2</v>
      </c>
      <c r="O417" s="1442">
        <f t="shared" ref="O417:O431" si="82">ROUND(J417,2)*N417</f>
        <v>336.96</v>
      </c>
    </row>
    <row r="418" spans="1:17" ht="45" customHeight="1">
      <c r="A418" s="6505" t="s">
        <v>19</v>
      </c>
      <c r="B418" s="4350" t="s">
        <v>1142</v>
      </c>
      <c r="C418" s="4350" t="s">
        <v>21</v>
      </c>
      <c r="D418" s="4350" t="s">
        <v>1143</v>
      </c>
      <c r="E418" s="4351" t="s">
        <v>1144</v>
      </c>
      <c r="F418" s="4352">
        <f t="shared" si="80"/>
        <v>1</v>
      </c>
      <c r="G418" s="4350" t="s">
        <v>32</v>
      </c>
      <c r="H418" s="4353">
        <v>231.21</v>
      </c>
      <c r="I418" s="4354">
        <v>0.25</v>
      </c>
      <c r="J418" s="4355">
        <f t="shared" si="81"/>
        <v>289.01249999999999</v>
      </c>
      <c r="K418" s="6053">
        <f t="shared" si="79"/>
        <v>289.01</v>
      </c>
      <c r="L418" s="409" t="s">
        <v>16</v>
      </c>
      <c r="M418" s="409" t="s">
        <v>25</v>
      </c>
      <c r="N418" s="1443">
        <v>1</v>
      </c>
      <c r="O418" s="1444">
        <f t="shared" si="82"/>
        <v>289.01</v>
      </c>
    </row>
    <row r="419" spans="1:17" ht="45" customHeight="1">
      <c r="A419" s="6506" t="s">
        <v>19</v>
      </c>
      <c r="B419" s="4356" t="s">
        <v>1145</v>
      </c>
      <c r="C419" s="4356" t="s">
        <v>21</v>
      </c>
      <c r="D419" s="4356" t="s">
        <v>792</v>
      </c>
      <c r="E419" s="4357" t="s">
        <v>793</v>
      </c>
      <c r="F419" s="4358">
        <f t="shared" si="80"/>
        <v>4</v>
      </c>
      <c r="G419" s="4356" t="s">
        <v>32</v>
      </c>
      <c r="H419" s="4359">
        <v>280.97000000000003</v>
      </c>
      <c r="I419" s="4360">
        <v>0.25</v>
      </c>
      <c r="J419" s="4361">
        <f t="shared" si="81"/>
        <v>351.21250000000003</v>
      </c>
      <c r="K419" s="6053">
        <f t="shared" si="79"/>
        <v>1404.84</v>
      </c>
      <c r="L419" s="410" t="s">
        <v>16</v>
      </c>
      <c r="M419" s="410" t="s">
        <v>25</v>
      </c>
      <c r="N419" s="1445">
        <v>4</v>
      </c>
      <c r="O419" s="1446">
        <f t="shared" si="82"/>
        <v>1404.84</v>
      </c>
    </row>
    <row r="420" spans="1:17" ht="45" customHeight="1">
      <c r="A420" s="6507" t="s">
        <v>19</v>
      </c>
      <c r="B420" s="4362" t="s">
        <v>1146</v>
      </c>
      <c r="C420" s="4362" t="s">
        <v>21</v>
      </c>
      <c r="D420" s="4362" t="s">
        <v>1147</v>
      </c>
      <c r="E420" s="4363" t="s">
        <v>1148</v>
      </c>
      <c r="F420" s="4364">
        <f t="shared" si="80"/>
        <v>1</v>
      </c>
      <c r="G420" s="4362" t="s">
        <v>32</v>
      </c>
      <c r="H420" s="4365">
        <v>269.14999999999998</v>
      </c>
      <c r="I420" s="4366">
        <v>0.25</v>
      </c>
      <c r="J420" s="4367">
        <f t="shared" si="81"/>
        <v>336.4375</v>
      </c>
      <c r="K420" s="6053">
        <f t="shared" si="79"/>
        <v>336.44</v>
      </c>
      <c r="L420" s="411" t="s">
        <v>16</v>
      </c>
      <c r="M420" s="411" t="s">
        <v>25</v>
      </c>
      <c r="N420" s="1447">
        <v>1</v>
      </c>
      <c r="O420" s="1448">
        <f t="shared" si="82"/>
        <v>336.44</v>
      </c>
    </row>
    <row r="421" spans="1:17" ht="45" customHeight="1">
      <c r="A421" s="6508" t="s">
        <v>19</v>
      </c>
      <c r="B421" s="4368" t="s">
        <v>1149</v>
      </c>
      <c r="C421" s="4368" t="s">
        <v>21</v>
      </c>
      <c r="D421" s="4368" t="s">
        <v>1150</v>
      </c>
      <c r="E421" s="4369" t="s">
        <v>1151</v>
      </c>
      <c r="F421" s="4370">
        <f t="shared" si="80"/>
        <v>2</v>
      </c>
      <c r="G421" s="4368" t="s">
        <v>32</v>
      </c>
      <c r="H421" s="4371">
        <v>535.11</v>
      </c>
      <c r="I421" s="4372">
        <v>0.25</v>
      </c>
      <c r="J421" s="4373">
        <f t="shared" si="81"/>
        <v>668.88750000000005</v>
      </c>
      <c r="K421" s="6053">
        <f t="shared" si="79"/>
        <v>1337.78</v>
      </c>
      <c r="L421" s="412" t="s">
        <v>16</v>
      </c>
      <c r="M421" s="412" t="s">
        <v>25</v>
      </c>
      <c r="N421" s="1449">
        <v>2</v>
      </c>
      <c r="O421" s="1450">
        <f t="shared" si="82"/>
        <v>1337.78</v>
      </c>
    </row>
    <row r="422" spans="1:17" ht="45" customHeight="1">
      <c r="A422" s="6509" t="s">
        <v>19</v>
      </c>
      <c r="B422" s="4374" t="s">
        <v>1152</v>
      </c>
      <c r="C422" s="4374" t="s">
        <v>21</v>
      </c>
      <c r="D422" s="4374" t="s">
        <v>1153</v>
      </c>
      <c r="E422" s="4375" t="s">
        <v>1154</v>
      </c>
      <c r="F422" s="4376">
        <f t="shared" si="80"/>
        <v>2</v>
      </c>
      <c r="G422" s="4374" t="s">
        <v>32</v>
      </c>
      <c r="H422" s="4377">
        <v>735.81</v>
      </c>
      <c r="I422" s="4378">
        <v>0.25</v>
      </c>
      <c r="J422" s="4379">
        <f t="shared" si="81"/>
        <v>919.76249999999993</v>
      </c>
      <c r="K422" s="6053">
        <f t="shared" si="79"/>
        <v>1839.52</v>
      </c>
      <c r="L422" s="413" t="s">
        <v>16</v>
      </c>
      <c r="M422" s="413" t="s">
        <v>25</v>
      </c>
      <c r="N422" s="1451">
        <v>2</v>
      </c>
      <c r="O422" s="1452">
        <f t="shared" si="82"/>
        <v>1839.52</v>
      </c>
    </row>
    <row r="423" spans="1:17" ht="45" customHeight="1">
      <c r="A423" s="6510" t="s">
        <v>19</v>
      </c>
      <c r="B423" s="4380" t="s">
        <v>1155</v>
      </c>
      <c r="C423" s="4380" t="s">
        <v>34</v>
      </c>
      <c r="D423" s="4380" t="s">
        <v>1156</v>
      </c>
      <c r="E423" s="4381" t="s">
        <v>1157</v>
      </c>
      <c r="F423" s="4382">
        <f t="shared" si="80"/>
        <v>2</v>
      </c>
      <c r="G423" s="4380" t="s">
        <v>32</v>
      </c>
      <c r="H423" s="4383">
        <v>175.39</v>
      </c>
      <c r="I423" s="4384">
        <v>0.25</v>
      </c>
      <c r="J423" s="4385">
        <f t="shared" si="81"/>
        <v>219.23749999999998</v>
      </c>
      <c r="K423" s="6053">
        <f t="shared" si="79"/>
        <v>438.48</v>
      </c>
      <c r="L423" s="414" t="s">
        <v>16</v>
      </c>
      <c r="M423" s="414" t="s">
        <v>25</v>
      </c>
      <c r="N423" s="1453">
        <v>2</v>
      </c>
      <c r="O423" s="1454">
        <f t="shared" si="82"/>
        <v>438.48</v>
      </c>
    </row>
    <row r="424" spans="1:17" ht="45" customHeight="1">
      <c r="A424" s="6511" t="s">
        <v>19</v>
      </c>
      <c r="B424" s="4386" t="s">
        <v>1158</v>
      </c>
      <c r="C424" s="4386" t="s">
        <v>21</v>
      </c>
      <c r="D424" s="4386" t="s">
        <v>1159</v>
      </c>
      <c r="E424" s="4387" t="s">
        <v>1160</v>
      </c>
      <c r="F424" s="4388">
        <f t="shared" si="80"/>
        <v>1</v>
      </c>
      <c r="G424" s="4386" t="s">
        <v>32</v>
      </c>
      <c r="H424" s="4389">
        <v>169.11</v>
      </c>
      <c r="I424" s="4390">
        <v>0.25</v>
      </c>
      <c r="J424" s="4391">
        <f t="shared" si="81"/>
        <v>211.38750000000002</v>
      </c>
      <c r="K424" s="6053">
        <f t="shared" si="79"/>
        <v>211.39</v>
      </c>
      <c r="L424" s="415" t="s">
        <v>16</v>
      </c>
      <c r="M424" s="415" t="s">
        <v>25</v>
      </c>
      <c r="N424" s="1455">
        <v>1</v>
      </c>
      <c r="O424" s="1456">
        <f t="shared" si="82"/>
        <v>211.39</v>
      </c>
    </row>
    <row r="425" spans="1:17" ht="45" customHeight="1">
      <c r="A425" s="6512" t="s">
        <v>19</v>
      </c>
      <c r="B425" s="4392" t="s">
        <v>1161</v>
      </c>
      <c r="C425" s="4392" t="s">
        <v>21</v>
      </c>
      <c r="D425" s="4392" t="s">
        <v>1162</v>
      </c>
      <c r="E425" s="4393" t="s">
        <v>1163</v>
      </c>
      <c r="F425" s="4394">
        <f t="shared" si="80"/>
        <v>2</v>
      </c>
      <c r="G425" s="4392" t="s">
        <v>32</v>
      </c>
      <c r="H425" s="4395">
        <v>49.22</v>
      </c>
      <c r="I425" s="4396">
        <v>0.25</v>
      </c>
      <c r="J425" s="4397">
        <f t="shared" si="81"/>
        <v>61.524999999999999</v>
      </c>
      <c r="K425" s="6053">
        <f t="shared" si="79"/>
        <v>123.06</v>
      </c>
      <c r="L425" s="416" t="s">
        <v>16</v>
      </c>
      <c r="M425" s="416" t="s">
        <v>25</v>
      </c>
      <c r="N425" s="1457">
        <v>2</v>
      </c>
      <c r="O425" s="1458">
        <f t="shared" si="82"/>
        <v>123.06</v>
      </c>
    </row>
    <row r="426" spans="1:17" ht="45" customHeight="1">
      <c r="A426" s="6513" t="s">
        <v>19</v>
      </c>
      <c r="B426" s="4398" t="s">
        <v>1164</v>
      </c>
      <c r="C426" s="4398" t="s">
        <v>34</v>
      </c>
      <c r="D426" s="4398" t="s">
        <v>1165</v>
      </c>
      <c r="E426" s="4399" t="s">
        <v>1166</v>
      </c>
      <c r="F426" s="4400">
        <f t="shared" si="80"/>
        <v>2</v>
      </c>
      <c r="G426" s="4398" t="s">
        <v>32</v>
      </c>
      <c r="H426" s="4401">
        <v>4301.63</v>
      </c>
      <c r="I426" s="4402">
        <v>0.25</v>
      </c>
      <c r="J426" s="4403">
        <f t="shared" si="81"/>
        <v>5377.0375000000004</v>
      </c>
      <c r="K426" s="6053">
        <f t="shared" si="79"/>
        <v>10754.08</v>
      </c>
      <c r="L426" s="417" t="s">
        <v>16</v>
      </c>
      <c r="M426" s="417" t="s">
        <v>25</v>
      </c>
      <c r="N426" s="1459">
        <v>2</v>
      </c>
      <c r="O426" s="1460">
        <f t="shared" si="82"/>
        <v>10754.08</v>
      </c>
    </row>
    <row r="427" spans="1:17" ht="45" customHeight="1">
      <c r="A427" s="6514" t="s">
        <v>19</v>
      </c>
      <c r="B427" s="4404" t="s">
        <v>1167</v>
      </c>
      <c r="C427" s="4404" t="s">
        <v>34</v>
      </c>
      <c r="D427" s="4404" t="s">
        <v>1168</v>
      </c>
      <c r="E427" s="4405" t="s">
        <v>1169</v>
      </c>
      <c r="F427" s="4406">
        <f t="shared" si="80"/>
        <v>3</v>
      </c>
      <c r="G427" s="4404" t="s">
        <v>32</v>
      </c>
      <c r="H427" s="4407">
        <v>501.36</v>
      </c>
      <c r="I427" s="4408">
        <v>0.25</v>
      </c>
      <c r="J427" s="4409">
        <f t="shared" si="81"/>
        <v>626.70000000000005</v>
      </c>
      <c r="K427" s="6053">
        <f t="shared" si="79"/>
        <v>1880.1000000000001</v>
      </c>
      <c r="L427" s="418" t="s">
        <v>16</v>
      </c>
      <c r="M427" s="418" t="s">
        <v>25</v>
      </c>
      <c r="N427" s="1461">
        <v>3</v>
      </c>
      <c r="O427" s="1462">
        <f t="shared" si="82"/>
        <v>1880.1000000000001</v>
      </c>
    </row>
    <row r="428" spans="1:17" ht="45" customHeight="1">
      <c r="A428" s="6515" t="s">
        <v>19</v>
      </c>
      <c r="B428" s="4410" t="s">
        <v>1170</v>
      </c>
      <c r="C428" s="4410" t="s">
        <v>34</v>
      </c>
      <c r="D428" s="4410" t="s">
        <v>1171</v>
      </c>
      <c r="E428" s="4411" t="s">
        <v>1172</v>
      </c>
      <c r="F428" s="4412">
        <f t="shared" si="80"/>
        <v>1</v>
      </c>
      <c r="G428" s="4410" t="s">
        <v>32</v>
      </c>
      <c r="H428" s="4413">
        <v>558.02</v>
      </c>
      <c r="I428" s="4414">
        <v>0.25</v>
      </c>
      <c r="J428" s="4415">
        <f t="shared" si="81"/>
        <v>697.52499999999998</v>
      </c>
      <c r="K428" s="6053">
        <f t="shared" si="79"/>
        <v>697.53</v>
      </c>
      <c r="L428" s="419" t="s">
        <v>16</v>
      </c>
      <c r="M428" s="419" t="s">
        <v>25</v>
      </c>
      <c r="N428" s="1463">
        <v>1</v>
      </c>
      <c r="O428" s="1464">
        <f t="shared" si="82"/>
        <v>697.53</v>
      </c>
    </row>
    <row r="429" spans="1:17" ht="45" customHeight="1">
      <c r="A429" s="6516" t="s">
        <v>19</v>
      </c>
      <c r="B429" s="4416" t="s">
        <v>1173</v>
      </c>
      <c r="C429" s="4416" t="s">
        <v>34</v>
      </c>
      <c r="D429" s="4416" t="s">
        <v>1174</v>
      </c>
      <c r="E429" s="4417" t="s">
        <v>1175</v>
      </c>
      <c r="F429" s="4418">
        <f t="shared" si="80"/>
        <v>1</v>
      </c>
      <c r="G429" s="4416" t="s">
        <v>32</v>
      </c>
      <c r="H429" s="4419">
        <v>2864.68</v>
      </c>
      <c r="I429" s="4420">
        <v>0.25</v>
      </c>
      <c r="J429" s="4421">
        <f t="shared" si="81"/>
        <v>3580.85</v>
      </c>
      <c r="K429" s="6053">
        <f t="shared" si="79"/>
        <v>3580.85</v>
      </c>
      <c r="L429" s="420" t="s">
        <v>16</v>
      </c>
      <c r="M429" s="420" t="s">
        <v>25</v>
      </c>
      <c r="N429" s="1465">
        <v>1</v>
      </c>
      <c r="O429" s="1466">
        <f t="shared" si="82"/>
        <v>3580.85</v>
      </c>
    </row>
    <row r="430" spans="1:17" ht="45" customHeight="1">
      <c r="A430" s="6517" t="s">
        <v>19</v>
      </c>
      <c r="B430" s="4422" t="s">
        <v>1176</v>
      </c>
      <c r="C430" s="4422" t="s">
        <v>21</v>
      </c>
      <c r="D430" s="4422" t="s">
        <v>1177</v>
      </c>
      <c r="E430" s="4423" t="s">
        <v>1178</v>
      </c>
      <c r="F430" s="4424">
        <f t="shared" si="80"/>
        <v>2</v>
      </c>
      <c r="G430" s="4422" t="s">
        <v>32</v>
      </c>
      <c r="H430" s="4425">
        <v>2598.94</v>
      </c>
      <c r="I430" s="4426">
        <v>0.25</v>
      </c>
      <c r="J430" s="4427">
        <f t="shared" si="81"/>
        <v>3248.6750000000002</v>
      </c>
      <c r="K430" s="6053">
        <f t="shared" si="79"/>
        <v>6497.36</v>
      </c>
      <c r="L430" s="421" t="s">
        <v>16</v>
      </c>
      <c r="M430" s="421" t="s">
        <v>25</v>
      </c>
      <c r="N430" s="1467">
        <v>2</v>
      </c>
      <c r="O430" s="1468">
        <f t="shared" si="82"/>
        <v>6497.36</v>
      </c>
    </row>
    <row r="431" spans="1:17" ht="45" customHeight="1">
      <c r="A431" s="6518" t="s">
        <v>19</v>
      </c>
      <c r="B431" s="4428" t="s">
        <v>1179</v>
      </c>
      <c r="C431" s="4428" t="s">
        <v>34</v>
      </c>
      <c r="D431" s="4428" t="s">
        <v>1180</v>
      </c>
      <c r="E431" s="4429" t="s">
        <v>1181</v>
      </c>
      <c r="F431" s="4430">
        <f t="shared" si="80"/>
        <v>1</v>
      </c>
      <c r="G431" s="4428" t="s">
        <v>32</v>
      </c>
      <c r="H431" s="4431">
        <v>2312.87</v>
      </c>
      <c r="I431" s="4432">
        <v>0.25</v>
      </c>
      <c r="J431" s="4433">
        <f t="shared" si="81"/>
        <v>2891.0874999999996</v>
      </c>
      <c r="K431" s="6053">
        <f t="shared" si="79"/>
        <v>2891.09</v>
      </c>
      <c r="L431" s="422" t="s">
        <v>16</v>
      </c>
      <c r="M431" s="422" t="s">
        <v>25</v>
      </c>
      <c r="N431" s="1469">
        <v>1</v>
      </c>
      <c r="O431" s="1470">
        <f t="shared" si="82"/>
        <v>2891.09</v>
      </c>
    </row>
    <row r="432" spans="1:17" ht="45" customHeight="1">
      <c r="A432" s="6519" t="s">
        <v>15</v>
      </c>
      <c r="B432" s="4434" t="s">
        <v>1182</v>
      </c>
      <c r="C432" s="4434" t="s">
        <v>17</v>
      </c>
      <c r="D432" s="4434" t="s">
        <v>17</v>
      </c>
      <c r="E432" s="4435" t="s">
        <v>1183</v>
      </c>
      <c r="F432" s="4434" t="s">
        <v>17</v>
      </c>
      <c r="G432" s="4434" t="s">
        <v>17</v>
      </c>
      <c r="H432" s="4434" t="s">
        <v>17</v>
      </c>
      <c r="I432" s="4434" t="s">
        <v>17</v>
      </c>
      <c r="J432" s="4434" t="s">
        <v>17</v>
      </c>
      <c r="K432" s="6520">
        <f>ROUND(K433,2)+ROUND(K434,2)+ROUND(K435,2)+ROUND(K436,2)+ROUND(K437,2)+ROUND(K438,2)+ROUND(K439,2)+ROUND(K440,2)+ROUND(K441,2)+ROUND(K442,2)+ROUND(K443,2)+ROUND(K444,2)+ROUND(K445,2)+ROUND(K446,2)+ROUND(K447,2)+ROUND(K448,2)+ROUND(K449,2)+ROUND(K450,2)+ROUND(K451,2)+ROUND(K452,2)+ROUND(K453,2)+ROUND(K454,2)+ROUND(K455,2)+ROUND(K456,2)+ROUND(K457,2)+ROUND(K458,2)+ROUND(K459,2)+ROUND(K460,2)+ROUND(K461,2)+ROUND(K462,2)+ROUND(K463,2)+ROUND(K464,2)+ROUND(K465,2)</f>
        <v>30327.449999999997</v>
      </c>
      <c r="L432" s="423" t="s">
        <v>17</v>
      </c>
      <c r="M432" s="423" t="s">
        <v>17</v>
      </c>
      <c r="N432" s="423" t="s">
        <v>17</v>
      </c>
      <c r="O432" s="423" t="s">
        <v>17</v>
      </c>
      <c r="P432" s="423" t="s">
        <v>17</v>
      </c>
      <c r="Q432" s="423" t="s">
        <v>17</v>
      </c>
    </row>
    <row r="433" spans="1:15" ht="45" customHeight="1">
      <c r="A433" s="6521" t="s">
        <v>19</v>
      </c>
      <c r="B433" s="4436" t="s">
        <v>1184</v>
      </c>
      <c r="C433" s="4436" t="s">
        <v>21</v>
      </c>
      <c r="D433" s="4436" t="s">
        <v>1185</v>
      </c>
      <c r="E433" s="4437" t="s">
        <v>1186</v>
      </c>
      <c r="F433" s="4438">
        <f t="shared" ref="F433:F465" si="83">N433</f>
        <v>0.54</v>
      </c>
      <c r="G433" s="4436" t="s">
        <v>40</v>
      </c>
      <c r="H433" s="4439">
        <v>47.21</v>
      </c>
      <c r="I433" s="4440">
        <v>0.25</v>
      </c>
      <c r="J433" s="4441">
        <f t="shared" ref="J433:J465" si="84">ROUND(H433,2)+(ROUND(H433,2)*I433)</f>
        <v>59.012500000000003</v>
      </c>
      <c r="K433" s="6053">
        <f t="shared" si="79"/>
        <v>31.865400000000001</v>
      </c>
      <c r="L433" s="424" t="s">
        <v>16</v>
      </c>
      <c r="M433" s="424" t="s">
        <v>25</v>
      </c>
      <c r="N433" s="1471">
        <v>0.54</v>
      </c>
      <c r="O433" s="1472">
        <f t="shared" ref="O433:O465" si="85">ROUND(J433,2)*N433</f>
        <v>31.865400000000001</v>
      </c>
    </row>
    <row r="434" spans="1:15" ht="45" customHeight="1">
      <c r="A434" s="6522" t="s">
        <v>19</v>
      </c>
      <c r="B434" s="4442" t="s">
        <v>1187</v>
      </c>
      <c r="C434" s="4442" t="s">
        <v>21</v>
      </c>
      <c r="D434" s="4442" t="s">
        <v>1188</v>
      </c>
      <c r="E434" s="4443" t="s">
        <v>1189</v>
      </c>
      <c r="F434" s="4444">
        <f t="shared" si="83"/>
        <v>0.22</v>
      </c>
      <c r="G434" s="4442" t="s">
        <v>40</v>
      </c>
      <c r="H434" s="4445">
        <v>58.03</v>
      </c>
      <c r="I434" s="4446">
        <v>0.25</v>
      </c>
      <c r="J434" s="4447">
        <f t="shared" si="84"/>
        <v>72.537499999999994</v>
      </c>
      <c r="K434" s="6053">
        <f t="shared" si="79"/>
        <v>15.958800000000002</v>
      </c>
      <c r="L434" s="425" t="s">
        <v>16</v>
      </c>
      <c r="M434" s="425" t="s">
        <v>25</v>
      </c>
      <c r="N434" s="1473">
        <v>0.22</v>
      </c>
      <c r="O434" s="1474">
        <f t="shared" si="85"/>
        <v>15.958800000000002</v>
      </c>
    </row>
    <row r="435" spans="1:15" ht="45" customHeight="1">
      <c r="A435" s="6523" t="s">
        <v>19</v>
      </c>
      <c r="B435" s="4448" t="s">
        <v>1190</v>
      </c>
      <c r="C435" s="4448" t="s">
        <v>21</v>
      </c>
      <c r="D435" s="4448" t="s">
        <v>1191</v>
      </c>
      <c r="E435" s="4449" t="s">
        <v>1192</v>
      </c>
      <c r="F435" s="4450">
        <f t="shared" si="83"/>
        <v>1.51</v>
      </c>
      <c r="G435" s="4448" t="s">
        <v>40</v>
      </c>
      <c r="H435" s="4451">
        <v>66.709999999999994</v>
      </c>
      <c r="I435" s="4452">
        <v>0.25</v>
      </c>
      <c r="J435" s="4453">
        <f t="shared" si="84"/>
        <v>83.387499999999989</v>
      </c>
      <c r="K435" s="6053">
        <f t="shared" si="79"/>
        <v>125.91890000000001</v>
      </c>
      <c r="L435" s="426" t="s">
        <v>16</v>
      </c>
      <c r="M435" s="426" t="s">
        <v>25</v>
      </c>
      <c r="N435" s="1475">
        <v>1.51</v>
      </c>
      <c r="O435" s="1476">
        <f t="shared" si="85"/>
        <v>125.91890000000001</v>
      </c>
    </row>
    <row r="436" spans="1:15" ht="45" customHeight="1">
      <c r="A436" s="6524" t="s">
        <v>19</v>
      </c>
      <c r="B436" s="4454" t="s">
        <v>1193</v>
      </c>
      <c r="C436" s="4454" t="s">
        <v>21</v>
      </c>
      <c r="D436" s="4454" t="s">
        <v>1194</v>
      </c>
      <c r="E436" s="4455" t="s">
        <v>1195</v>
      </c>
      <c r="F436" s="4456">
        <f t="shared" si="83"/>
        <v>0.33</v>
      </c>
      <c r="G436" s="4454" t="s">
        <v>40</v>
      </c>
      <c r="H436" s="4457">
        <v>92.64</v>
      </c>
      <c r="I436" s="4458">
        <v>0.25</v>
      </c>
      <c r="J436" s="4459">
        <f t="shared" si="84"/>
        <v>115.8</v>
      </c>
      <c r="K436" s="6053">
        <f t="shared" si="79"/>
        <v>38.213999999999999</v>
      </c>
      <c r="L436" s="427" t="s">
        <v>16</v>
      </c>
      <c r="M436" s="427" t="s">
        <v>25</v>
      </c>
      <c r="N436" s="1477">
        <v>0.33</v>
      </c>
      <c r="O436" s="1478">
        <f t="shared" si="85"/>
        <v>38.213999999999999</v>
      </c>
    </row>
    <row r="437" spans="1:15" ht="45" customHeight="1">
      <c r="A437" s="6525" t="s">
        <v>19</v>
      </c>
      <c r="B437" s="4460" t="s">
        <v>1196</v>
      </c>
      <c r="C437" s="4460" t="s">
        <v>21</v>
      </c>
      <c r="D437" s="4460" t="s">
        <v>1197</v>
      </c>
      <c r="E437" s="4461" t="s">
        <v>1198</v>
      </c>
      <c r="F437" s="4462">
        <f t="shared" si="83"/>
        <v>97.54</v>
      </c>
      <c r="G437" s="4460" t="s">
        <v>40</v>
      </c>
      <c r="H437" s="4463">
        <v>113.76</v>
      </c>
      <c r="I437" s="4464">
        <v>0.25</v>
      </c>
      <c r="J437" s="4465">
        <f t="shared" si="84"/>
        <v>142.20000000000002</v>
      </c>
      <c r="K437" s="6053">
        <f t="shared" si="79"/>
        <v>13870.188</v>
      </c>
      <c r="L437" s="428" t="s">
        <v>16</v>
      </c>
      <c r="M437" s="428" t="s">
        <v>25</v>
      </c>
      <c r="N437" s="1479">
        <v>97.54</v>
      </c>
      <c r="O437" s="1480">
        <f t="shared" si="85"/>
        <v>13870.188</v>
      </c>
    </row>
    <row r="438" spans="1:15" ht="45" customHeight="1">
      <c r="A438" s="6526" t="s">
        <v>19</v>
      </c>
      <c r="B438" s="4466" t="s">
        <v>1199</v>
      </c>
      <c r="C438" s="4466" t="s">
        <v>21</v>
      </c>
      <c r="D438" s="4466" t="s">
        <v>1200</v>
      </c>
      <c r="E438" s="4467" t="s">
        <v>1201</v>
      </c>
      <c r="F438" s="4468">
        <f t="shared" si="83"/>
        <v>8.06</v>
      </c>
      <c r="G438" s="4466" t="s">
        <v>40</v>
      </c>
      <c r="H438" s="4469">
        <v>150.12</v>
      </c>
      <c r="I438" s="4470">
        <v>0.25</v>
      </c>
      <c r="J438" s="4471">
        <f t="shared" si="84"/>
        <v>187.65</v>
      </c>
      <c r="K438" s="6053">
        <f t="shared" si="79"/>
        <v>1512.4590000000001</v>
      </c>
      <c r="L438" s="429" t="s">
        <v>16</v>
      </c>
      <c r="M438" s="429" t="s">
        <v>25</v>
      </c>
      <c r="N438" s="1481">
        <v>8.06</v>
      </c>
      <c r="O438" s="1482">
        <f t="shared" si="85"/>
        <v>1512.4590000000001</v>
      </c>
    </row>
    <row r="439" spans="1:15" ht="45" customHeight="1">
      <c r="A439" s="6527" t="s">
        <v>19</v>
      </c>
      <c r="B439" s="4472" t="s">
        <v>1202</v>
      </c>
      <c r="C439" s="4472" t="s">
        <v>34</v>
      </c>
      <c r="D439" s="4472" t="s">
        <v>1203</v>
      </c>
      <c r="E439" s="4473" t="s">
        <v>1204</v>
      </c>
      <c r="F439" s="4474">
        <f t="shared" si="83"/>
        <v>1</v>
      </c>
      <c r="G439" s="4472" t="s">
        <v>32</v>
      </c>
      <c r="H439" s="4475">
        <v>38.159999999999997</v>
      </c>
      <c r="I439" s="4476">
        <v>0.25</v>
      </c>
      <c r="J439" s="4477">
        <f t="shared" si="84"/>
        <v>47.699999999999996</v>
      </c>
      <c r="K439" s="6053">
        <f t="shared" si="79"/>
        <v>47.7</v>
      </c>
      <c r="L439" s="430" t="s">
        <v>16</v>
      </c>
      <c r="M439" s="430" t="s">
        <v>25</v>
      </c>
      <c r="N439" s="1483">
        <v>1</v>
      </c>
      <c r="O439" s="1484">
        <f t="shared" si="85"/>
        <v>47.7</v>
      </c>
    </row>
    <row r="440" spans="1:15" ht="45" customHeight="1">
      <c r="A440" s="6528" t="s">
        <v>19</v>
      </c>
      <c r="B440" s="4478" t="s">
        <v>1205</v>
      </c>
      <c r="C440" s="4478" t="s">
        <v>34</v>
      </c>
      <c r="D440" s="4478" t="s">
        <v>1206</v>
      </c>
      <c r="E440" s="4479" t="s">
        <v>1207</v>
      </c>
      <c r="F440" s="4480">
        <f t="shared" si="83"/>
        <v>5</v>
      </c>
      <c r="G440" s="4478" t="s">
        <v>32</v>
      </c>
      <c r="H440" s="4481">
        <v>75.33</v>
      </c>
      <c r="I440" s="4482">
        <v>0.25</v>
      </c>
      <c r="J440" s="4483">
        <f t="shared" si="84"/>
        <v>94.162499999999994</v>
      </c>
      <c r="K440" s="6053">
        <f t="shared" si="79"/>
        <v>470.79999999999995</v>
      </c>
      <c r="L440" s="431" t="s">
        <v>16</v>
      </c>
      <c r="M440" s="431" t="s">
        <v>25</v>
      </c>
      <c r="N440" s="1485">
        <v>5</v>
      </c>
      <c r="O440" s="1486">
        <f t="shared" si="85"/>
        <v>470.79999999999995</v>
      </c>
    </row>
    <row r="441" spans="1:15" ht="45" customHeight="1">
      <c r="A441" s="6529" t="s">
        <v>19</v>
      </c>
      <c r="B441" s="4484" t="s">
        <v>1208</v>
      </c>
      <c r="C441" s="4484" t="s">
        <v>21</v>
      </c>
      <c r="D441" s="4484" t="s">
        <v>1209</v>
      </c>
      <c r="E441" s="4485" t="s">
        <v>1210</v>
      </c>
      <c r="F441" s="4486">
        <f t="shared" si="83"/>
        <v>22</v>
      </c>
      <c r="G441" s="4484" t="s">
        <v>32</v>
      </c>
      <c r="H441" s="4487">
        <v>114.88</v>
      </c>
      <c r="I441" s="4488">
        <v>0.25</v>
      </c>
      <c r="J441" s="4489">
        <f t="shared" si="84"/>
        <v>143.6</v>
      </c>
      <c r="K441" s="6053">
        <f t="shared" si="79"/>
        <v>3159.2</v>
      </c>
      <c r="L441" s="432" t="s">
        <v>16</v>
      </c>
      <c r="M441" s="432" t="s">
        <v>25</v>
      </c>
      <c r="N441" s="1487">
        <v>22</v>
      </c>
      <c r="O441" s="1488">
        <f t="shared" si="85"/>
        <v>3159.2</v>
      </c>
    </row>
    <row r="442" spans="1:15" ht="45" customHeight="1">
      <c r="A442" s="6530" t="s">
        <v>19</v>
      </c>
      <c r="B442" s="4490" t="s">
        <v>1211</v>
      </c>
      <c r="C442" s="4490" t="s">
        <v>21</v>
      </c>
      <c r="D442" s="4490" t="s">
        <v>1212</v>
      </c>
      <c r="E442" s="4491" t="s">
        <v>1213</v>
      </c>
      <c r="F442" s="4492">
        <f t="shared" si="83"/>
        <v>11</v>
      </c>
      <c r="G442" s="4490" t="s">
        <v>32</v>
      </c>
      <c r="H442" s="4493">
        <v>154.9</v>
      </c>
      <c r="I442" s="4494">
        <v>0.25</v>
      </c>
      <c r="J442" s="4495">
        <f t="shared" si="84"/>
        <v>193.625</v>
      </c>
      <c r="K442" s="6053">
        <f t="shared" si="79"/>
        <v>2129.9299999999998</v>
      </c>
      <c r="L442" s="433" t="s">
        <v>16</v>
      </c>
      <c r="M442" s="433" t="s">
        <v>25</v>
      </c>
      <c r="N442" s="1489">
        <v>11</v>
      </c>
      <c r="O442" s="1490">
        <f t="shared" si="85"/>
        <v>2129.9299999999998</v>
      </c>
    </row>
    <row r="443" spans="1:15" ht="45" customHeight="1">
      <c r="A443" s="6531" t="s">
        <v>19</v>
      </c>
      <c r="B443" s="4496" t="s">
        <v>1214</v>
      </c>
      <c r="C443" s="4496" t="s">
        <v>34</v>
      </c>
      <c r="D443" s="4496" t="s">
        <v>1215</v>
      </c>
      <c r="E443" s="4497" t="s">
        <v>1216</v>
      </c>
      <c r="F443" s="4498">
        <f t="shared" si="83"/>
        <v>5</v>
      </c>
      <c r="G443" s="4496" t="s">
        <v>32</v>
      </c>
      <c r="H443" s="4499">
        <v>23.81</v>
      </c>
      <c r="I443" s="4500">
        <v>0.25</v>
      </c>
      <c r="J443" s="4501">
        <f t="shared" si="84"/>
        <v>29.762499999999999</v>
      </c>
      <c r="K443" s="6053">
        <f t="shared" si="79"/>
        <v>148.80000000000001</v>
      </c>
      <c r="L443" s="434" t="s">
        <v>16</v>
      </c>
      <c r="M443" s="434" t="s">
        <v>25</v>
      </c>
      <c r="N443" s="1491">
        <v>5</v>
      </c>
      <c r="O443" s="1492">
        <f t="shared" si="85"/>
        <v>148.80000000000001</v>
      </c>
    </row>
    <row r="444" spans="1:15" ht="45" customHeight="1">
      <c r="A444" s="6532" t="s">
        <v>19</v>
      </c>
      <c r="B444" s="4502" t="s">
        <v>1217</v>
      </c>
      <c r="C444" s="4502" t="s">
        <v>21</v>
      </c>
      <c r="D444" s="4502" t="s">
        <v>1218</v>
      </c>
      <c r="E444" s="4503" t="s">
        <v>1219</v>
      </c>
      <c r="F444" s="4504">
        <f t="shared" si="83"/>
        <v>5</v>
      </c>
      <c r="G444" s="4502" t="s">
        <v>32</v>
      </c>
      <c r="H444" s="4505">
        <v>39.75</v>
      </c>
      <c r="I444" s="4506">
        <v>0.25</v>
      </c>
      <c r="J444" s="4507">
        <f t="shared" si="84"/>
        <v>49.6875</v>
      </c>
      <c r="K444" s="6053">
        <f t="shared" si="79"/>
        <v>248.45</v>
      </c>
      <c r="L444" s="435" t="s">
        <v>16</v>
      </c>
      <c r="M444" s="435" t="s">
        <v>25</v>
      </c>
      <c r="N444" s="1493">
        <v>5</v>
      </c>
      <c r="O444" s="1494">
        <f t="shared" si="85"/>
        <v>248.45</v>
      </c>
    </row>
    <row r="445" spans="1:15" ht="45" customHeight="1">
      <c r="A445" s="6533" t="s">
        <v>19</v>
      </c>
      <c r="B445" s="4508" t="s">
        <v>1220</v>
      </c>
      <c r="C445" s="4508" t="s">
        <v>21</v>
      </c>
      <c r="D445" s="4508" t="s">
        <v>1221</v>
      </c>
      <c r="E445" s="4509" t="s">
        <v>1222</v>
      </c>
      <c r="F445" s="4510">
        <f t="shared" si="83"/>
        <v>1</v>
      </c>
      <c r="G445" s="4508" t="s">
        <v>32</v>
      </c>
      <c r="H445" s="4511">
        <v>56.49</v>
      </c>
      <c r="I445" s="4512">
        <v>0.25</v>
      </c>
      <c r="J445" s="4513">
        <f t="shared" si="84"/>
        <v>70.612499999999997</v>
      </c>
      <c r="K445" s="6053">
        <f t="shared" si="79"/>
        <v>70.61</v>
      </c>
      <c r="L445" s="436" t="s">
        <v>16</v>
      </c>
      <c r="M445" s="436" t="s">
        <v>25</v>
      </c>
      <c r="N445" s="1495">
        <v>1</v>
      </c>
      <c r="O445" s="1496">
        <f t="shared" si="85"/>
        <v>70.61</v>
      </c>
    </row>
    <row r="446" spans="1:15" ht="45" customHeight="1">
      <c r="A446" s="6534" t="s">
        <v>19</v>
      </c>
      <c r="B446" s="4514" t="s">
        <v>1223</v>
      </c>
      <c r="C446" s="4514" t="s">
        <v>34</v>
      </c>
      <c r="D446" s="4514" t="s">
        <v>1224</v>
      </c>
      <c r="E446" s="4515" t="s">
        <v>1225</v>
      </c>
      <c r="F446" s="4516">
        <f t="shared" si="83"/>
        <v>2</v>
      </c>
      <c r="G446" s="4514" t="s">
        <v>32</v>
      </c>
      <c r="H446" s="4517">
        <v>78.34</v>
      </c>
      <c r="I446" s="4518">
        <v>0.25</v>
      </c>
      <c r="J446" s="4519">
        <f t="shared" si="84"/>
        <v>97.925000000000011</v>
      </c>
      <c r="K446" s="6053">
        <f t="shared" si="79"/>
        <v>195.86</v>
      </c>
      <c r="L446" s="437" t="s">
        <v>16</v>
      </c>
      <c r="M446" s="437" t="s">
        <v>25</v>
      </c>
      <c r="N446" s="1497">
        <v>2</v>
      </c>
      <c r="O446" s="1498">
        <f t="shared" si="85"/>
        <v>195.86</v>
      </c>
    </row>
    <row r="447" spans="1:15" ht="45" customHeight="1">
      <c r="A447" s="6535" t="s">
        <v>19</v>
      </c>
      <c r="B447" s="4520" t="s">
        <v>1226</v>
      </c>
      <c r="C447" s="4520" t="s">
        <v>21</v>
      </c>
      <c r="D447" s="4520" t="s">
        <v>1227</v>
      </c>
      <c r="E447" s="4521" t="s">
        <v>1228</v>
      </c>
      <c r="F447" s="4522">
        <f t="shared" si="83"/>
        <v>1</v>
      </c>
      <c r="G447" s="4520" t="s">
        <v>32</v>
      </c>
      <c r="H447" s="4523">
        <v>230.32</v>
      </c>
      <c r="I447" s="4524">
        <v>0.25</v>
      </c>
      <c r="J447" s="4525">
        <f t="shared" si="84"/>
        <v>287.89999999999998</v>
      </c>
      <c r="K447" s="6053">
        <f t="shared" si="79"/>
        <v>287.89999999999998</v>
      </c>
      <c r="L447" s="438" t="s">
        <v>16</v>
      </c>
      <c r="M447" s="438" t="s">
        <v>25</v>
      </c>
      <c r="N447" s="1499">
        <v>1</v>
      </c>
      <c r="O447" s="1500">
        <f t="shared" si="85"/>
        <v>287.89999999999998</v>
      </c>
    </row>
    <row r="448" spans="1:15" ht="45" customHeight="1">
      <c r="A448" s="6536" t="s">
        <v>19</v>
      </c>
      <c r="B448" s="4526" t="s">
        <v>1229</v>
      </c>
      <c r="C448" s="4526" t="s">
        <v>34</v>
      </c>
      <c r="D448" s="4526" t="s">
        <v>1230</v>
      </c>
      <c r="E448" s="4527" t="s">
        <v>1231</v>
      </c>
      <c r="F448" s="4528">
        <f t="shared" si="83"/>
        <v>1</v>
      </c>
      <c r="G448" s="4526" t="s">
        <v>32</v>
      </c>
      <c r="H448" s="4529">
        <v>293.01</v>
      </c>
      <c r="I448" s="4530">
        <v>0.25</v>
      </c>
      <c r="J448" s="4531">
        <f t="shared" si="84"/>
        <v>366.26249999999999</v>
      </c>
      <c r="K448" s="6053">
        <f t="shared" si="79"/>
        <v>366.26</v>
      </c>
      <c r="L448" s="439" t="s">
        <v>16</v>
      </c>
      <c r="M448" s="439" t="s">
        <v>25</v>
      </c>
      <c r="N448" s="1501">
        <v>1</v>
      </c>
      <c r="O448" s="1502">
        <f t="shared" si="85"/>
        <v>366.26</v>
      </c>
    </row>
    <row r="449" spans="1:15" ht="45" customHeight="1">
      <c r="A449" s="6537" t="s">
        <v>19</v>
      </c>
      <c r="B449" s="4532" t="s">
        <v>1232</v>
      </c>
      <c r="C449" s="4532" t="s">
        <v>34</v>
      </c>
      <c r="D449" s="4532" t="s">
        <v>1233</v>
      </c>
      <c r="E449" s="4533" t="s">
        <v>1234</v>
      </c>
      <c r="F449" s="4534">
        <f t="shared" si="83"/>
        <v>3</v>
      </c>
      <c r="G449" s="4532" t="s">
        <v>32</v>
      </c>
      <c r="H449" s="4535">
        <v>250.74</v>
      </c>
      <c r="I449" s="4536">
        <v>0.25</v>
      </c>
      <c r="J449" s="4537">
        <f t="shared" si="84"/>
        <v>313.42500000000001</v>
      </c>
      <c r="K449" s="6053">
        <f t="shared" si="79"/>
        <v>940.29</v>
      </c>
      <c r="L449" s="440" t="s">
        <v>16</v>
      </c>
      <c r="M449" s="440" t="s">
        <v>25</v>
      </c>
      <c r="N449" s="1503">
        <v>3</v>
      </c>
      <c r="O449" s="1504">
        <f t="shared" si="85"/>
        <v>940.29</v>
      </c>
    </row>
    <row r="450" spans="1:15" ht="45" customHeight="1">
      <c r="A450" s="6538" t="s">
        <v>19</v>
      </c>
      <c r="B450" s="4538" t="s">
        <v>1235</v>
      </c>
      <c r="C450" s="4538" t="s">
        <v>34</v>
      </c>
      <c r="D450" s="4538" t="s">
        <v>1236</v>
      </c>
      <c r="E450" s="4539" t="s">
        <v>1237</v>
      </c>
      <c r="F450" s="4540">
        <f t="shared" si="83"/>
        <v>2</v>
      </c>
      <c r="G450" s="4538" t="s">
        <v>32</v>
      </c>
      <c r="H450" s="4541">
        <v>274.81</v>
      </c>
      <c r="I450" s="4542">
        <v>0.25</v>
      </c>
      <c r="J450" s="4543">
        <f t="shared" si="84"/>
        <v>343.51249999999999</v>
      </c>
      <c r="K450" s="6053">
        <f t="shared" si="79"/>
        <v>687.02</v>
      </c>
      <c r="L450" s="441" t="s">
        <v>16</v>
      </c>
      <c r="M450" s="441" t="s">
        <v>25</v>
      </c>
      <c r="N450" s="1505">
        <v>2</v>
      </c>
      <c r="O450" s="1506">
        <f t="shared" si="85"/>
        <v>687.02</v>
      </c>
    </row>
    <row r="451" spans="1:15" ht="45" customHeight="1">
      <c r="A451" s="6539" t="s">
        <v>19</v>
      </c>
      <c r="B451" s="4544" t="s">
        <v>1238</v>
      </c>
      <c r="C451" s="4544" t="s">
        <v>21</v>
      </c>
      <c r="D451" s="4544" t="s">
        <v>1239</v>
      </c>
      <c r="E451" s="4545" t="s">
        <v>1240</v>
      </c>
      <c r="F451" s="4546">
        <f t="shared" si="83"/>
        <v>2</v>
      </c>
      <c r="G451" s="4544" t="s">
        <v>32</v>
      </c>
      <c r="H451" s="4547">
        <v>298.89</v>
      </c>
      <c r="I451" s="4548">
        <v>0.25</v>
      </c>
      <c r="J451" s="4549">
        <f t="shared" si="84"/>
        <v>373.61249999999995</v>
      </c>
      <c r="K451" s="6053">
        <f t="shared" si="79"/>
        <v>747.22</v>
      </c>
      <c r="L451" s="442" t="s">
        <v>16</v>
      </c>
      <c r="M451" s="442" t="s">
        <v>25</v>
      </c>
      <c r="N451" s="1507">
        <v>2</v>
      </c>
      <c r="O451" s="1508">
        <f t="shared" si="85"/>
        <v>747.22</v>
      </c>
    </row>
    <row r="452" spans="1:15" ht="45" customHeight="1">
      <c r="A452" s="6540" t="s">
        <v>19</v>
      </c>
      <c r="B452" s="4550" t="s">
        <v>1241</v>
      </c>
      <c r="C452" s="4550" t="s">
        <v>21</v>
      </c>
      <c r="D452" s="4550" t="s">
        <v>1242</v>
      </c>
      <c r="E452" s="4551" t="s">
        <v>1243</v>
      </c>
      <c r="F452" s="4552">
        <f t="shared" si="83"/>
        <v>3</v>
      </c>
      <c r="G452" s="4550" t="s">
        <v>32</v>
      </c>
      <c r="H452" s="4553">
        <v>74.41</v>
      </c>
      <c r="I452" s="4554">
        <v>0.25</v>
      </c>
      <c r="J452" s="4555">
        <f t="shared" si="84"/>
        <v>93.012499999999989</v>
      </c>
      <c r="K452" s="6053">
        <f t="shared" si="79"/>
        <v>279.03000000000003</v>
      </c>
      <c r="L452" s="443" t="s">
        <v>16</v>
      </c>
      <c r="M452" s="443" t="s">
        <v>25</v>
      </c>
      <c r="N452" s="1509">
        <v>3</v>
      </c>
      <c r="O452" s="1510">
        <f t="shared" si="85"/>
        <v>279.03000000000003</v>
      </c>
    </row>
    <row r="453" spans="1:15" ht="45" customHeight="1">
      <c r="A453" s="6541" t="s">
        <v>19</v>
      </c>
      <c r="B453" s="4556" t="s">
        <v>1244</v>
      </c>
      <c r="C453" s="4556" t="s">
        <v>34</v>
      </c>
      <c r="D453" s="4556" t="s">
        <v>1245</v>
      </c>
      <c r="E453" s="4557" t="s">
        <v>1246</v>
      </c>
      <c r="F453" s="4558">
        <f t="shared" si="83"/>
        <v>1</v>
      </c>
      <c r="G453" s="4556" t="s">
        <v>32</v>
      </c>
      <c r="H453" s="4559">
        <v>75.930000000000007</v>
      </c>
      <c r="I453" s="4560">
        <v>0.25</v>
      </c>
      <c r="J453" s="4561">
        <f t="shared" si="84"/>
        <v>94.912500000000009</v>
      </c>
      <c r="K453" s="6053">
        <f t="shared" si="79"/>
        <v>94.91</v>
      </c>
      <c r="L453" s="444" t="s">
        <v>16</v>
      </c>
      <c r="M453" s="444" t="s">
        <v>25</v>
      </c>
      <c r="N453" s="1511">
        <v>1</v>
      </c>
      <c r="O453" s="1512">
        <f t="shared" si="85"/>
        <v>94.91</v>
      </c>
    </row>
    <row r="454" spans="1:15" ht="45" customHeight="1">
      <c r="A454" s="6542" t="s">
        <v>19</v>
      </c>
      <c r="B454" s="4562" t="s">
        <v>1247</v>
      </c>
      <c r="C454" s="4562" t="s">
        <v>34</v>
      </c>
      <c r="D454" s="4562" t="s">
        <v>1248</v>
      </c>
      <c r="E454" s="4563" t="s">
        <v>1249</v>
      </c>
      <c r="F454" s="4564">
        <f t="shared" si="83"/>
        <v>2</v>
      </c>
      <c r="G454" s="4562" t="s">
        <v>32</v>
      </c>
      <c r="H454" s="4565">
        <v>156.30000000000001</v>
      </c>
      <c r="I454" s="4566">
        <v>0.25</v>
      </c>
      <c r="J454" s="4567">
        <f t="shared" si="84"/>
        <v>195.375</v>
      </c>
      <c r="K454" s="6053">
        <f t="shared" si="79"/>
        <v>390.76</v>
      </c>
      <c r="L454" s="445" t="s">
        <v>16</v>
      </c>
      <c r="M454" s="445" t="s">
        <v>25</v>
      </c>
      <c r="N454" s="1513">
        <v>2</v>
      </c>
      <c r="O454" s="1514">
        <f t="shared" si="85"/>
        <v>390.76</v>
      </c>
    </row>
    <row r="455" spans="1:15" ht="45" customHeight="1">
      <c r="A455" s="6543" t="s">
        <v>19</v>
      </c>
      <c r="B455" s="4568" t="s">
        <v>1250</v>
      </c>
      <c r="C455" s="4568" t="s">
        <v>34</v>
      </c>
      <c r="D455" s="4568" t="s">
        <v>1251</v>
      </c>
      <c r="E455" s="4569" t="s">
        <v>1252</v>
      </c>
      <c r="F455" s="4570">
        <f t="shared" si="83"/>
        <v>1</v>
      </c>
      <c r="G455" s="4568" t="s">
        <v>32</v>
      </c>
      <c r="H455" s="4571">
        <v>156.30000000000001</v>
      </c>
      <c r="I455" s="4572">
        <v>0.25</v>
      </c>
      <c r="J455" s="4573">
        <f t="shared" si="84"/>
        <v>195.375</v>
      </c>
      <c r="K455" s="6053">
        <f t="shared" si="79"/>
        <v>195.38</v>
      </c>
      <c r="L455" s="446" t="s">
        <v>16</v>
      </c>
      <c r="M455" s="446" t="s">
        <v>25</v>
      </c>
      <c r="N455" s="1515">
        <v>1</v>
      </c>
      <c r="O455" s="1516">
        <f t="shared" si="85"/>
        <v>195.38</v>
      </c>
    </row>
    <row r="456" spans="1:15" ht="45" customHeight="1">
      <c r="A456" s="6544" t="s">
        <v>19</v>
      </c>
      <c r="B456" s="4574" t="s">
        <v>1253</v>
      </c>
      <c r="C456" s="4574" t="s">
        <v>34</v>
      </c>
      <c r="D456" s="4574" t="s">
        <v>1254</v>
      </c>
      <c r="E456" s="4575" t="s">
        <v>1255</v>
      </c>
      <c r="F456" s="4576">
        <f t="shared" si="83"/>
        <v>2</v>
      </c>
      <c r="G456" s="4574" t="s">
        <v>32</v>
      </c>
      <c r="H456" s="4577">
        <v>159.96</v>
      </c>
      <c r="I456" s="4578">
        <v>0.25</v>
      </c>
      <c r="J456" s="4579">
        <f t="shared" si="84"/>
        <v>199.95000000000002</v>
      </c>
      <c r="K456" s="6053">
        <f t="shared" si="79"/>
        <v>399.9</v>
      </c>
      <c r="L456" s="447" t="s">
        <v>16</v>
      </c>
      <c r="M456" s="447" t="s">
        <v>25</v>
      </c>
      <c r="N456" s="1517">
        <v>2</v>
      </c>
      <c r="O456" s="1518">
        <f t="shared" si="85"/>
        <v>399.9</v>
      </c>
    </row>
    <row r="457" spans="1:15" ht="45" customHeight="1">
      <c r="A457" s="6545" t="s">
        <v>19</v>
      </c>
      <c r="B457" s="4580" t="s">
        <v>1256</v>
      </c>
      <c r="C457" s="4580" t="s">
        <v>21</v>
      </c>
      <c r="D457" s="4580" t="s">
        <v>1257</v>
      </c>
      <c r="E457" s="4581" t="s">
        <v>1258</v>
      </c>
      <c r="F457" s="4582">
        <f t="shared" si="83"/>
        <v>2</v>
      </c>
      <c r="G457" s="4580" t="s">
        <v>32</v>
      </c>
      <c r="H457" s="4583">
        <v>198.53</v>
      </c>
      <c r="I457" s="4584">
        <v>0.25</v>
      </c>
      <c r="J457" s="4585">
        <f t="shared" si="84"/>
        <v>248.16249999999999</v>
      </c>
      <c r="K457" s="6053">
        <f t="shared" si="79"/>
        <v>496.32</v>
      </c>
      <c r="L457" s="448" t="s">
        <v>16</v>
      </c>
      <c r="M457" s="448" t="s">
        <v>25</v>
      </c>
      <c r="N457" s="1519">
        <v>2</v>
      </c>
      <c r="O457" s="1520">
        <f t="shared" si="85"/>
        <v>496.32</v>
      </c>
    </row>
    <row r="458" spans="1:15" ht="45" customHeight="1">
      <c r="A458" s="6546" t="s">
        <v>19</v>
      </c>
      <c r="B458" s="4586" t="s">
        <v>1259</v>
      </c>
      <c r="C458" s="4586" t="s">
        <v>21</v>
      </c>
      <c r="D458" s="4586" t="s">
        <v>1260</v>
      </c>
      <c r="E458" s="4587" t="s">
        <v>1261</v>
      </c>
      <c r="F458" s="4588">
        <f t="shared" si="83"/>
        <v>4</v>
      </c>
      <c r="G458" s="4586" t="s">
        <v>32</v>
      </c>
      <c r="H458" s="4589">
        <v>248.42</v>
      </c>
      <c r="I458" s="4590">
        <v>0.25</v>
      </c>
      <c r="J458" s="4591">
        <f t="shared" si="84"/>
        <v>310.52499999999998</v>
      </c>
      <c r="K458" s="6053">
        <f t="shared" si="79"/>
        <v>1242.1199999999999</v>
      </c>
      <c r="L458" s="449" t="s">
        <v>16</v>
      </c>
      <c r="M458" s="449" t="s">
        <v>25</v>
      </c>
      <c r="N458" s="1521">
        <v>4</v>
      </c>
      <c r="O458" s="1522">
        <f t="shared" si="85"/>
        <v>1242.1199999999999</v>
      </c>
    </row>
    <row r="459" spans="1:15" ht="45" customHeight="1">
      <c r="A459" s="6547" t="s">
        <v>19</v>
      </c>
      <c r="B459" s="4592" t="s">
        <v>1262</v>
      </c>
      <c r="C459" s="4592" t="s">
        <v>34</v>
      </c>
      <c r="D459" s="4592" t="s">
        <v>1263</v>
      </c>
      <c r="E459" s="4593" t="s">
        <v>1264</v>
      </c>
      <c r="F459" s="4594">
        <f t="shared" si="83"/>
        <v>1</v>
      </c>
      <c r="G459" s="4592" t="s">
        <v>32</v>
      </c>
      <c r="H459" s="4595">
        <v>96.15</v>
      </c>
      <c r="I459" s="4596">
        <v>0.25</v>
      </c>
      <c r="J459" s="4597">
        <f t="shared" si="84"/>
        <v>120.1875</v>
      </c>
      <c r="K459" s="6053">
        <f t="shared" si="79"/>
        <v>120.19</v>
      </c>
      <c r="L459" s="450" t="s">
        <v>16</v>
      </c>
      <c r="M459" s="450" t="s">
        <v>25</v>
      </c>
      <c r="N459" s="1523">
        <v>1</v>
      </c>
      <c r="O459" s="1524">
        <f t="shared" si="85"/>
        <v>120.19</v>
      </c>
    </row>
    <row r="460" spans="1:15" ht="45" customHeight="1">
      <c r="A460" s="6548" t="s">
        <v>19</v>
      </c>
      <c r="B460" s="4598" t="s">
        <v>1265</v>
      </c>
      <c r="C460" s="4598" t="s">
        <v>21</v>
      </c>
      <c r="D460" s="4598" t="s">
        <v>1266</v>
      </c>
      <c r="E460" s="4599" t="s">
        <v>1267</v>
      </c>
      <c r="F460" s="4600">
        <f t="shared" si="83"/>
        <v>43.65</v>
      </c>
      <c r="G460" s="4598" t="s">
        <v>40</v>
      </c>
      <c r="H460" s="4601">
        <v>22.12</v>
      </c>
      <c r="I460" s="4602">
        <v>0.25</v>
      </c>
      <c r="J460" s="4603">
        <f t="shared" si="84"/>
        <v>27.650000000000002</v>
      </c>
      <c r="K460" s="6053">
        <f t="shared" si="79"/>
        <v>1206.9224999999999</v>
      </c>
      <c r="L460" s="451" t="s">
        <v>16</v>
      </c>
      <c r="M460" s="451" t="s">
        <v>25</v>
      </c>
      <c r="N460" s="1525">
        <v>43.65</v>
      </c>
      <c r="O460" s="1526">
        <f t="shared" si="85"/>
        <v>1206.9224999999999</v>
      </c>
    </row>
    <row r="461" spans="1:15" ht="45" customHeight="1">
      <c r="A461" s="6549" t="s">
        <v>19</v>
      </c>
      <c r="B461" s="4604" t="s">
        <v>1268</v>
      </c>
      <c r="C461" s="4604" t="s">
        <v>21</v>
      </c>
      <c r="D461" s="4604" t="s">
        <v>1269</v>
      </c>
      <c r="E461" s="4605" t="s">
        <v>1270</v>
      </c>
      <c r="F461" s="4606">
        <f t="shared" si="83"/>
        <v>5</v>
      </c>
      <c r="G461" s="4604" t="s">
        <v>32</v>
      </c>
      <c r="H461" s="4607">
        <v>41.76</v>
      </c>
      <c r="I461" s="4608">
        <v>0.25</v>
      </c>
      <c r="J461" s="4609">
        <f t="shared" si="84"/>
        <v>52.199999999999996</v>
      </c>
      <c r="K461" s="6053">
        <f t="shared" si="79"/>
        <v>261</v>
      </c>
      <c r="L461" s="452" t="s">
        <v>16</v>
      </c>
      <c r="M461" s="452" t="s">
        <v>25</v>
      </c>
      <c r="N461" s="1527">
        <v>5</v>
      </c>
      <c r="O461" s="1528">
        <f t="shared" si="85"/>
        <v>261</v>
      </c>
    </row>
    <row r="462" spans="1:15" ht="45" customHeight="1">
      <c r="A462" s="6550" t="s">
        <v>19</v>
      </c>
      <c r="B462" s="4610" t="s">
        <v>1271</v>
      </c>
      <c r="C462" s="4610" t="s">
        <v>21</v>
      </c>
      <c r="D462" s="4610" t="s">
        <v>1272</v>
      </c>
      <c r="E462" s="4611" t="s">
        <v>1273</v>
      </c>
      <c r="F462" s="4612">
        <f t="shared" si="83"/>
        <v>5</v>
      </c>
      <c r="G462" s="4610" t="s">
        <v>32</v>
      </c>
      <c r="H462" s="4613">
        <v>20.09</v>
      </c>
      <c r="I462" s="4614">
        <v>0.25</v>
      </c>
      <c r="J462" s="4615">
        <f t="shared" si="84"/>
        <v>25.112500000000001</v>
      </c>
      <c r="K462" s="6053">
        <f t="shared" ref="K462:K525" si="86">ROUND(J462,2)*F462</f>
        <v>125.55</v>
      </c>
      <c r="L462" s="453" t="s">
        <v>16</v>
      </c>
      <c r="M462" s="453" t="s">
        <v>25</v>
      </c>
      <c r="N462" s="1529">
        <v>5</v>
      </c>
      <c r="O462" s="1530">
        <f t="shared" si="85"/>
        <v>125.55</v>
      </c>
    </row>
    <row r="463" spans="1:15" ht="45" customHeight="1">
      <c r="A463" s="6551" t="s">
        <v>19</v>
      </c>
      <c r="B463" s="4616" t="s">
        <v>1274</v>
      </c>
      <c r="C463" s="4616" t="s">
        <v>34</v>
      </c>
      <c r="D463" s="4616" t="s">
        <v>1275</v>
      </c>
      <c r="E463" s="4617" t="s">
        <v>1276</v>
      </c>
      <c r="F463" s="4618">
        <f t="shared" si="83"/>
        <v>5</v>
      </c>
      <c r="G463" s="4616" t="s">
        <v>32</v>
      </c>
      <c r="H463" s="4619">
        <v>23.36</v>
      </c>
      <c r="I463" s="4620">
        <v>0.25</v>
      </c>
      <c r="J463" s="4621">
        <f t="shared" si="84"/>
        <v>29.2</v>
      </c>
      <c r="K463" s="6053">
        <f t="shared" si="86"/>
        <v>146</v>
      </c>
      <c r="L463" s="454" t="s">
        <v>16</v>
      </c>
      <c r="M463" s="454" t="s">
        <v>25</v>
      </c>
      <c r="N463" s="1531">
        <v>5</v>
      </c>
      <c r="O463" s="1532">
        <f t="shared" si="85"/>
        <v>146</v>
      </c>
    </row>
    <row r="464" spans="1:15" ht="45" customHeight="1">
      <c r="A464" s="6552" t="s">
        <v>19</v>
      </c>
      <c r="B464" s="4622" t="s">
        <v>1277</v>
      </c>
      <c r="C464" s="4622" t="s">
        <v>21</v>
      </c>
      <c r="D464" s="4622" t="s">
        <v>1278</v>
      </c>
      <c r="E464" s="4623" t="s">
        <v>1279</v>
      </c>
      <c r="F464" s="4624">
        <f t="shared" si="83"/>
        <v>5</v>
      </c>
      <c r="G464" s="4622" t="s">
        <v>32</v>
      </c>
      <c r="H464" s="4625">
        <v>9.2100000000000009</v>
      </c>
      <c r="I464" s="4626">
        <v>0.25</v>
      </c>
      <c r="J464" s="4627">
        <f t="shared" si="84"/>
        <v>11.512500000000001</v>
      </c>
      <c r="K464" s="6053">
        <f t="shared" si="86"/>
        <v>57.55</v>
      </c>
      <c r="L464" s="455" t="s">
        <v>16</v>
      </c>
      <c r="M464" s="455" t="s">
        <v>25</v>
      </c>
      <c r="N464" s="1533">
        <v>5</v>
      </c>
      <c r="O464" s="1534">
        <f t="shared" si="85"/>
        <v>57.55</v>
      </c>
    </row>
    <row r="465" spans="1:17" ht="45" customHeight="1">
      <c r="A465" s="6553" t="s">
        <v>19</v>
      </c>
      <c r="B465" s="4628" t="s">
        <v>1280</v>
      </c>
      <c r="C465" s="4628" t="s">
        <v>34</v>
      </c>
      <c r="D465" s="4628" t="s">
        <v>1281</v>
      </c>
      <c r="E465" s="4629" t="s">
        <v>1282</v>
      </c>
      <c r="F465" s="4630">
        <f t="shared" si="83"/>
        <v>9</v>
      </c>
      <c r="G465" s="4628" t="s">
        <v>32</v>
      </c>
      <c r="H465" s="4631">
        <v>19.3</v>
      </c>
      <c r="I465" s="4632">
        <v>0.25</v>
      </c>
      <c r="J465" s="4633">
        <f t="shared" si="84"/>
        <v>24.125</v>
      </c>
      <c r="K465" s="6053">
        <f t="shared" si="86"/>
        <v>217.17</v>
      </c>
      <c r="L465" s="456" t="s">
        <v>16</v>
      </c>
      <c r="M465" s="456" t="s">
        <v>25</v>
      </c>
      <c r="N465" s="1535">
        <v>9</v>
      </c>
      <c r="O465" s="1536">
        <f t="shared" si="85"/>
        <v>217.17</v>
      </c>
    </row>
    <row r="466" spans="1:17" ht="45" customHeight="1">
      <c r="A466" s="6554" t="s">
        <v>15</v>
      </c>
      <c r="B466" s="4634" t="s">
        <v>1283</v>
      </c>
      <c r="C466" s="4634" t="s">
        <v>17</v>
      </c>
      <c r="D466" s="4634" t="s">
        <v>17</v>
      </c>
      <c r="E466" s="4635" t="s">
        <v>1284</v>
      </c>
      <c r="F466" s="4634" t="s">
        <v>17</v>
      </c>
      <c r="G466" s="4634" t="s">
        <v>17</v>
      </c>
      <c r="H466" s="4634" t="s">
        <v>17</v>
      </c>
      <c r="I466" s="4634" t="s">
        <v>17</v>
      </c>
      <c r="J466" s="4634" t="s">
        <v>17</v>
      </c>
      <c r="K466" s="6555">
        <f>ROUND(K467,2)+ROUND(K468,2)+ROUND(K469,2)</f>
        <v>8087.86</v>
      </c>
      <c r="L466" s="457" t="s">
        <v>17</v>
      </c>
      <c r="M466" s="457" t="s">
        <v>17</v>
      </c>
      <c r="N466" s="457" t="s">
        <v>17</v>
      </c>
      <c r="O466" s="457" t="s">
        <v>17</v>
      </c>
      <c r="P466" s="457" t="s">
        <v>17</v>
      </c>
      <c r="Q466" s="457" t="s">
        <v>17</v>
      </c>
    </row>
    <row r="467" spans="1:17" ht="45" customHeight="1">
      <c r="A467" s="6556" t="s">
        <v>19</v>
      </c>
      <c r="B467" s="4636" t="s">
        <v>1285</v>
      </c>
      <c r="C467" s="4636" t="s">
        <v>21</v>
      </c>
      <c r="D467" s="4636" t="s">
        <v>1286</v>
      </c>
      <c r="E467" s="4637" t="s">
        <v>1287</v>
      </c>
      <c r="F467" s="4638">
        <f>N467</f>
        <v>36</v>
      </c>
      <c r="G467" s="4636" t="s">
        <v>32</v>
      </c>
      <c r="H467" s="4639">
        <v>26.75</v>
      </c>
      <c r="I467" s="4640">
        <v>0.25</v>
      </c>
      <c r="J467" s="4641">
        <f>ROUND(H467,2)+(ROUND(H467,2)*I467)</f>
        <v>33.4375</v>
      </c>
      <c r="K467" s="6053">
        <f t="shared" si="86"/>
        <v>1203.8399999999999</v>
      </c>
      <c r="L467" s="458" t="s">
        <v>16</v>
      </c>
      <c r="M467" s="458" t="s">
        <v>25</v>
      </c>
      <c r="N467" s="1537">
        <v>36</v>
      </c>
      <c r="O467" s="1538">
        <f>ROUND(J467,2)*N467</f>
        <v>1203.8399999999999</v>
      </c>
    </row>
    <row r="468" spans="1:17" ht="45" customHeight="1">
      <c r="A468" s="6557" t="s">
        <v>19</v>
      </c>
      <c r="B468" s="4642" t="s">
        <v>1288</v>
      </c>
      <c r="C468" s="4642" t="s">
        <v>34</v>
      </c>
      <c r="D468" s="4642" t="s">
        <v>1289</v>
      </c>
      <c r="E468" s="4643" t="s">
        <v>1290</v>
      </c>
      <c r="F468" s="4644">
        <f>N468</f>
        <v>101</v>
      </c>
      <c r="G468" s="4642" t="s">
        <v>32</v>
      </c>
      <c r="H468" s="4645">
        <v>43.79</v>
      </c>
      <c r="I468" s="4646">
        <v>0.25</v>
      </c>
      <c r="J468" s="4647">
        <f>ROUND(H468,2)+(ROUND(H468,2)*I468)</f>
        <v>54.737499999999997</v>
      </c>
      <c r="K468" s="6053">
        <f t="shared" si="86"/>
        <v>5528.74</v>
      </c>
      <c r="L468" s="459" t="s">
        <v>16</v>
      </c>
      <c r="M468" s="459" t="s">
        <v>25</v>
      </c>
      <c r="N468" s="1539">
        <v>101</v>
      </c>
      <c r="O468" s="1540">
        <f>ROUND(J468,2)*N468</f>
        <v>5528.74</v>
      </c>
    </row>
    <row r="469" spans="1:17" ht="45" customHeight="1">
      <c r="A469" s="6558" t="s">
        <v>19</v>
      </c>
      <c r="B469" s="4648" t="s">
        <v>1291</v>
      </c>
      <c r="C469" s="4648" t="s">
        <v>21</v>
      </c>
      <c r="D469" s="4648" t="s">
        <v>1292</v>
      </c>
      <c r="E469" s="4649" t="s">
        <v>1293</v>
      </c>
      <c r="F469" s="4650">
        <f>N469</f>
        <v>12</v>
      </c>
      <c r="G469" s="4648" t="s">
        <v>24</v>
      </c>
      <c r="H469" s="4651">
        <v>90.35</v>
      </c>
      <c r="I469" s="4652">
        <v>0.25</v>
      </c>
      <c r="J469" s="4653">
        <f>ROUND(H469,2)+(ROUND(H469,2)*I469)</f>
        <v>112.9375</v>
      </c>
      <c r="K469" s="6053">
        <f t="shared" si="86"/>
        <v>1355.28</v>
      </c>
      <c r="L469" s="460" t="s">
        <v>16</v>
      </c>
      <c r="M469" s="460" t="s">
        <v>25</v>
      </c>
      <c r="N469" s="1541">
        <v>12</v>
      </c>
      <c r="O469" s="1542">
        <f>ROUND(J469,2)*N469</f>
        <v>1355.28</v>
      </c>
    </row>
    <row r="470" spans="1:17" ht="45" customHeight="1">
      <c r="A470" s="6559" t="s">
        <v>15</v>
      </c>
      <c r="B470" s="4654" t="s">
        <v>1294</v>
      </c>
      <c r="C470" s="4654" t="s">
        <v>17</v>
      </c>
      <c r="D470" s="4654" t="s">
        <v>17</v>
      </c>
      <c r="E470" s="4655" t="s">
        <v>1295</v>
      </c>
      <c r="F470" s="4654" t="s">
        <v>17</v>
      </c>
      <c r="G470" s="4654" t="s">
        <v>17</v>
      </c>
      <c r="H470" s="4654" t="s">
        <v>17</v>
      </c>
      <c r="I470" s="4654" t="s">
        <v>17</v>
      </c>
      <c r="J470" s="4654" t="s">
        <v>17</v>
      </c>
      <c r="K470" s="6560">
        <f>ROUND(K471,2)+ROUND(K472,2)</f>
        <v>42.019999999999996</v>
      </c>
      <c r="L470" s="461" t="s">
        <v>17</v>
      </c>
      <c r="M470" s="461" t="s">
        <v>17</v>
      </c>
      <c r="N470" s="461" t="s">
        <v>17</v>
      </c>
      <c r="O470" s="461" t="s">
        <v>17</v>
      </c>
      <c r="P470" s="461" t="s">
        <v>17</v>
      </c>
      <c r="Q470" s="461" t="s">
        <v>17</v>
      </c>
    </row>
    <row r="471" spans="1:17" ht="45" customHeight="1">
      <c r="A471" s="6561" t="s">
        <v>19</v>
      </c>
      <c r="B471" s="4656" t="s">
        <v>1296</v>
      </c>
      <c r="C471" s="4656" t="s">
        <v>34</v>
      </c>
      <c r="D471" s="4656" t="s">
        <v>1297</v>
      </c>
      <c r="E471" s="4657" t="s">
        <v>1298</v>
      </c>
      <c r="F471" s="4658">
        <f>N471</f>
        <v>1</v>
      </c>
      <c r="G471" s="4656" t="s">
        <v>32</v>
      </c>
      <c r="H471" s="4659">
        <v>17.07</v>
      </c>
      <c r="I471" s="4660">
        <v>0.25</v>
      </c>
      <c r="J471" s="4661">
        <f>ROUND(H471,2)+(ROUND(H471,2)*I471)</f>
        <v>21.337499999999999</v>
      </c>
      <c r="K471" s="6053">
        <f t="shared" si="86"/>
        <v>21.34</v>
      </c>
      <c r="L471" s="462" t="s">
        <v>16</v>
      </c>
      <c r="M471" s="462" t="s">
        <v>25</v>
      </c>
      <c r="N471" s="1543">
        <v>1</v>
      </c>
      <c r="O471" s="1544">
        <f>ROUND(J471,2)*N471</f>
        <v>21.34</v>
      </c>
    </row>
    <row r="472" spans="1:17" ht="45" customHeight="1">
      <c r="A472" s="6562" t="s">
        <v>19</v>
      </c>
      <c r="B472" s="4662" t="s">
        <v>1299</v>
      </c>
      <c r="C472" s="4662" t="s">
        <v>34</v>
      </c>
      <c r="D472" s="4662" t="s">
        <v>1300</v>
      </c>
      <c r="E472" s="4663" t="s">
        <v>1301</v>
      </c>
      <c r="F472" s="4664">
        <f>N472</f>
        <v>1</v>
      </c>
      <c r="G472" s="4662" t="s">
        <v>32</v>
      </c>
      <c r="H472" s="4665">
        <v>16.54</v>
      </c>
      <c r="I472" s="4666">
        <v>0.25</v>
      </c>
      <c r="J472" s="4667">
        <f>ROUND(H472,2)+(ROUND(H472,2)*I472)</f>
        <v>20.674999999999997</v>
      </c>
      <c r="K472" s="6053">
        <f t="shared" si="86"/>
        <v>20.68</v>
      </c>
      <c r="L472" s="463" t="s">
        <v>16</v>
      </c>
      <c r="M472" s="463" t="s">
        <v>25</v>
      </c>
      <c r="N472" s="1545">
        <v>1</v>
      </c>
      <c r="O472" s="1546">
        <f>ROUND(J472,2)*N472</f>
        <v>20.68</v>
      </c>
    </row>
    <row r="473" spans="1:17" ht="45" customHeight="1">
      <c r="A473" s="6563" t="s">
        <v>15</v>
      </c>
      <c r="B473" s="4668" t="s">
        <v>1302</v>
      </c>
      <c r="C473" s="4668" t="s">
        <v>17</v>
      </c>
      <c r="D473" s="4668" t="s">
        <v>17</v>
      </c>
      <c r="E473" s="4669" t="s">
        <v>1303</v>
      </c>
      <c r="F473" s="4668" t="s">
        <v>17</v>
      </c>
      <c r="G473" s="4668" t="s">
        <v>17</v>
      </c>
      <c r="H473" s="4668" t="s">
        <v>17</v>
      </c>
      <c r="I473" s="4668" t="s">
        <v>17</v>
      </c>
      <c r="J473" s="4668" t="s">
        <v>17</v>
      </c>
      <c r="K473" s="6564">
        <f>ROUND(K474,2)+ROUND(K475,2)+ROUND(K476,2)+ROUND(K477,2)+ROUND(K478,2)+ROUND(K479,2)+ROUND(K480,2)+ROUND(K481,2)</f>
        <v>4774.46</v>
      </c>
      <c r="L473" s="464" t="s">
        <v>17</v>
      </c>
      <c r="M473" s="464" t="s">
        <v>17</v>
      </c>
      <c r="N473" s="464" t="s">
        <v>17</v>
      </c>
      <c r="O473" s="464" t="s">
        <v>17</v>
      </c>
      <c r="P473" s="464" t="s">
        <v>17</v>
      </c>
      <c r="Q473" s="464" t="s">
        <v>17</v>
      </c>
    </row>
    <row r="474" spans="1:17" ht="45" customHeight="1">
      <c r="A474" s="6565" t="s">
        <v>19</v>
      </c>
      <c r="B474" s="4670" t="s">
        <v>1304</v>
      </c>
      <c r="C474" s="4670" t="s">
        <v>34</v>
      </c>
      <c r="D474" s="4670" t="s">
        <v>1305</v>
      </c>
      <c r="E474" s="4671" t="s">
        <v>1306</v>
      </c>
      <c r="F474" s="4672">
        <f t="shared" ref="F474:F481" si="87">N474</f>
        <v>4</v>
      </c>
      <c r="G474" s="4670" t="s">
        <v>32</v>
      </c>
      <c r="H474" s="4673">
        <v>5.07</v>
      </c>
      <c r="I474" s="4674">
        <v>0.25</v>
      </c>
      <c r="J474" s="4675">
        <f t="shared" ref="J474:J481" si="88">ROUND(H474,2)+(ROUND(H474,2)*I474)</f>
        <v>6.3375000000000004</v>
      </c>
      <c r="K474" s="6053">
        <f t="shared" si="86"/>
        <v>25.36</v>
      </c>
      <c r="L474" s="465" t="s">
        <v>16</v>
      </c>
      <c r="M474" s="465" t="s">
        <v>25</v>
      </c>
      <c r="N474" s="1547">
        <v>4</v>
      </c>
      <c r="O474" s="1548">
        <f t="shared" ref="O474:O481" si="89">ROUND(J474,2)*N474</f>
        <v>25.36</v>
      </c>
    </row>
    <row r="475" spans="1:17" ht="45" customHeight="1">
      <c r="A475" s="6566" t="s">
        <v>19</v>
      </c>
      <c r="B475" s="4676" t="s">
        <v>1307</v>
      </c>
      <c r="C475" s="4676" t="s">
        <v>34</v>
      </c>
      <c r="D475" s="4676" t="s">
        <v>1308</v>
      </c>
      <c r="E475" s="4677" t="s">
        <v>1309</v>
      </c>
      <c r="F475" s="4678">
        <f t="shared" si="87"/>
        <v>4</v>
      </c>
      <c r="G475" s="4676" t="s">
        <v>32</v>
      </c>
      <c r="H475" s="4679">
        <v>2</v>
      </c>
      <c r="I475" s="4680">
        <v>0.25</v>
      </c>
      <c r="J475" s="4681">
        <f t="shared" si="88"/>
        <v>2.5</v>
      </c>
      <c r="K475" s="6053">
        <f t="shared" si="86"/>
        <v>10</v>
      </c>
      <c r="L475" s="466" t="s">
        <v>16</v>
      </c>
      <c r="M475" s="466" t="s">
        <v>25</v>
      </c>
      <c r="N475" s="1549">
        <v>4</v>
      </c>
      <c r="O475" s="1550">
        <f t="shared" si="89"/>
        <v>10</v>
      </c>
    </row>
    <row r="476" spans="1:17" ht="45" customHeight="1">
      <c r="A476" s="6567" t="s">
        <v>19</v>
      </c>
      <c r="B476" s="4682" t="s">
        <v>1310</v>
      </c>
      <c r="C476" s="4682" t="s">
        <v>21</v>
      </c>
      <c r="D476" s="4682" t="s">
        <v>1311</v>
      </c>
      <c r="E476" s="4683" t="s">
        <v>1312</v>
      </c>
      <c r="F476" s="4684">
        <f t="shared" si="87"/>
        <v>242</v>
      </c>
      <c r="G476" s="4682" t="s">
        <v>32</v>
      </c>
      <c r="H476" s="4685">
        <v>12.95</v>
      </c>
      <c r="I476" s="4686">
        <v>0.25</v>
      </c>
      <c r="J476" s="4687">
        <f t="shared" si="88"/>
        <v>16.1875</v>
      </c>
      <c r="K476" s="6053">
        <f t="shared" si="86"/>
        <v>3917.9800000000005</v>
      </c>
      <c r="L476" s="467" t="s">
        <v>16</v>
      </c>
      <c r="M476" s="467" t="s">
        <v>25</v>
      </c>
      <c r="N476" s="1551">
        <v>242</v>
      </c>
      <c r="O476" s="1552">
        <f t="shared" si="89"/>
        <v>3917.9800000000005</v>
      </c>
    </row>
    <row r="477" spans="1:17" ht="45" customHeight="1">
      <c r="A477" s="6568" t="s">
        <v>19</v>
      </c>
      <c r="B477" s="4688" t="s">
        <v>1313</v>
      </c>
      <c r="C477" s="4688" t="s">
        <v>21</v>
      </c>
      <c r="D477" s="4688" t="s">
        <v>1314</v>
      </c>
      <c r="E477" s="4689" t="s">
        <v>1315</v>
      </c>
      <c r="F477" s="4690">
        <f t="shared" si="87"/>
        <v>2</v>
      </c>
      <c r="G477" s="4688" t="s">
        <v>32</v>
      </c>
      <c r="H477" s="4691">
        <v>19.91</v>
      </c>
      <c r="I477" s="4692">
        <v>0.25</v>
      </c>
      <c r="J477" s="4693">
        <f t="shared" si="88"/>
        <v>24.887499999999999</v>
      </c>
      <c r="K477" s="6053">
        <f t="shared" si="86"/>
        <v>49.78</v>
      </c>
      <c r="L477" s="468" t="s">
        <v>16</v>
      </c>
      <c r="M477" s="468" t="s">
        <v>25</v>
      </c>
      <c r="N477" s="1553">
        <v>2</v>
      </c>
      <c r="O477" s="1554">
        <f t="shared" si="89"/>
        <v>49.78</v>
      </c>
    </row>
    <row r="478" spans="1:17" ht="45" customHeight="1">
      <c r="A478" s="6569" t="s">
        <v>19</v>
      </c>
      <c r="B478" s="4694" t="s">
        <v>1316</v>
      </c>
      <c r="C478" s="4694" t="s">
        <v>21</v>
      </c>
      <c r="D478" s="4694" t="s">
        <v>1317</v>
      </c>
      <c r="E478" s="4695" t="s">
        <v>1318</v>
      </c>
      <c r="F478" s="4696">
        <f t="shared" si="87"/>
        <v>1</v>
      </c>
      <c r="G478" s="4694" t="s">
        <v>32</v>
      </c>
      <c r="H478" s="4697">
        <v>33.6</v>
      </c>
      <c r="I478" s="4698">
        <v>0.25</v>
      </c>
      <c r="J478" s="4699">
        <f t="shared" si="88"/>
        <v>42</v>
      </c>
      <c r="K478" s="6053">
        <f t="shared" si="86"/>
        <v>42</v>
      </c>
      <c r="L478" s="469" t="s">
        <v>16</v>
      </c>
      <c r="M478" s="469" t="s">
        <v>25</v>
      </c>
      <c r="N478" s="1555">
        <v>1</v>
      </c>
      <c r="O478" s="1556">
        <f t="shared" si="89"/>
        <v>42</v>
      </c>
    </row>
    <row r="479" spans="1:17" ht="45" customHeight="1">
      <c r="A479" s="6570" t="s">
        <v>19</v>
      </c>
      <c r="B479" s="4700" t="s">
        <v>1319</v>
      </c>
      <c r="C479" s="4700" t="s">
        <v>21</v>
      </c>
      <c r="D479" s="4700" t="s">
        <v>1311</v>
      </c>
      <c r="E479" s="4701" t="s">
        <v>1312</v>
      </c>
      <c r="F479" s="4702">
        <f t="shared" si="87"/>
        <v>41</v>
      </c>
      <c r="G479" s="4700" t="s">
        <v>32</v>
      </c>
      <c r="H479" s="4703">
        <v>12.95</v>
      </c>
      <c r="I479" s="4704">
        <v>0.25</v>
      </c>
      <c r="J479" s="4705">
        <f t="shared" si="88"/>
        <v>16.1875</v>
      </c>
      <c r="K479" s="6053">
        <f t="shared" si="86"/>
        <v>663.79000000000008</v>
      </c>
      <c r="L479" s="470" t="s">
        <v>16</v>
      </c>
      <c r="M479" s="470" t="s">
        <v>25</v>
      </c>
      <c r="N479" s="1557">
        <v>41</v>
      </c>
      <c r="O479" s="1558">
        <f t="shared" si="89"/>
        <v>663.79000000000008</v>
      </c>
    </row>
    <row r="480" spans="1:17" ht="45" customHeight="1">
      <c r="A480" s="6571" t="s">
        <v>19</v>
      </c>
      <c r="B480" s="4706" t="s">
        <v>1320</v>
      </c>
      <c r="C480" s="4706" t="s">
        <v>21</v>
      </c>
      <c r="D480" s="4706" t="s">
        <v>1321</v>
      </c>
      <c r="E480" s="4707" t="s">
        <v>1322</v>
      </c>
      <c r="F480" s="4708">
        <f t="shared" si="87"/>
        <v>1</v>
      </c>
      <c r="G480" s="4706" t="s">
        <v>32</v>
      </c>
      <c r="H480" s="4709">
        <v>11.08</v>
      </c>
      <c r="I480" s="4710">
        <v>0.25</v>
      </c>
      <c r="J480" s="4711">
        <f t="shared" si="88"/>
        <v>13.85</v>
      </c>
      <c r="K480" s="6053">
        <f t="shared" si="86"/>
        <v>13.85</v>
      </c>
      <c r="L480" s="471" t="s">
        <v>16</v>
      </c>
      <c r="M480" s="471" t="s">
        <v>25</v>
      </c>
      <c r="N480" s="1559">
        <v>1</v>
      </c>
      <c r="O480" s="1560">
        <f t="shared" si="89"/>
        <v>13.85</v>
      </c>
    </row>
    <row r="481" spans="1:17" ht="45" customHeight="1">
      <c r="A481" s="6572" t="s">
        <v>19</v>
      </c>
      <c r="B481" s="4712" t="s">
        <v>1323</v>
      </c>
      <c r="C481" s="4712" t="s">
        <v>34</v>
      </c>
      <c r="D481" s="4712" t="s">
        <v>1324</v>
      </c>
      <c r="E481" s="4713" t="s">
        <v>1325</v>
      </c>
      <c r="F481" s="4714">
        <f t="shared" si="87"/>
        <v>2</v>
      </c>
      <c r="G481" s="4712" t="s">
        <v>32</v>
      </c>
      <c r="H481" s="4715">
        <v>20.68</v>
      </c>
      <c r="I481" s="4716">
        <v>0.25</v>
      </c>
      <c r="J481" s="4717">
        <f t="shared" si="88"/>
        <v>25.85</v>
      </c>
      <c r="K481" s="6053">
        <f t="shared" si="86"/>
        <v>51.7</v>
      </c>
      <c r="L481" s="472" t="s">
        <v>16</v>
      </c>
      <c r="M481" s="472" t="s">
        <v>25</v>
      </c>
      <c r="N481" s="1561">
        <v>2</v>
      </c>
      <c r="O481" s="1562">
        <f t="shared" si="89"/>
        <v>51.7</v>
      </c>
    </row>
    <row r="482" spans="1:17" ht="45" customHeight="1">
      <c r="A482" s="6573" t="s">
        <v>15</v>
      </c>
      <c r="B482" s="4718" t="s">
        <v>1326</v>
      </c>
      <c r="C482" s="4718" t="s">
        <v>17</v>
      </c>
      <c r="D482" s="4718" t="s">
        <v>17</v>
      </c>
      <c r="E482" s="4719" t="s">
        <v>1327</v>
      </c>
      <c r="F482" s="4718" t="s">
        <v>17</v>
      </c>
      <c r="G482" s="4718" t="s">
        <v>17</v>
      </c>
      <c r="H482" s="4718" t="s">
        <v>17</v>
      </c>
      <c r="I482" s="4718" t="s">
        <v>17</v>
      </c>
      <c r="J482" s="4718" t="s">
        <v>17</v>
      </c>
      <c r="K482" s="6574">
        <f>ROUND(K483,2)+ROUND(K484,2)+ROUND(K485,2)+ROUND(K486,2)+ROUND(K487,2)+ROUND(K488,2)+ROUND(K489,2)+ROUND(K490,2)+ROUND(K491,2)+ROUND(K492,2)+ROUND(K493,2)+ROUND(K494,2)+ROUND(K495,2)+ROUND(K496,2)+ROUND(K497,2)+ROUND(K498,2)+ROUND(K499,2)</f>
        <v>17653.009999999995</v>
      </c>
      <c r="L482" s="473" t="s">
        <v>17</v>
      </c>
      <c r="M482" s="473" t="s">
        <v>17</v>
      </c>
      <c r="N482" s="473" t="s">
        <v>17</v>
      </c>
      <c r="O482" s="473" t="s">
        <v>17</v>
      </c>
      <c r="P482" s="473" t="s">
        <v>17</v>
      </c>
      <c r="Q482" s="473" t="s">
        <v>17</v>
      </c>
    </row>
    <row r="483" spans="1:17" ht="45" customHeight="1">
      <c r="A483" s="6575" t="s">
        <v>19</v>
      </c>
      <c r="B483" s="4720" t="s">
        <v>1328</v>
      </c>
      <c r="C483" s="4720" t="s">
        <v>34</v>
      </c>
      <c r="D483" s="4720" t="s">
        <v>1308</v>
      </c>
      <c r="E483" s="4721" t="s">
        <v>1309</v>
      </c>
      <c r="F483" s="4722">
        <f t="shared" ref="F483:F499" si="90">N483</f>
        <v>1811</v>
      </c>
      <c r="G483" s="4720" t="s">
        <v>32</v>
      </c>
      <c r="H483" s="4723">
        <v>2</v>
      </c>
      <c r="I483" s="4724">
        <v>0.25</v>
      </c>
      <c r="J483" s="4725">
        <f t="shared" ref="J483:J499" si="91">ROUND(H483,2)+(ROUND(H483,2)*I483)</f>
        <v>2.5</v>
      </c>
      <c r="K483" s="6053">
        <f t="shared" si="86"/>
        <v>4527.5</v>
      </c>
      <c r="L483" s="474" t="s">
        <v>16</v>
      </c>
      <c r="M483" s="474" t="s">
        <v>25</v>
      </c>
      <c r="N483" s="1563">
        <v>1811</v>
      </c>
      <c r="O483" s="1564">
        <f t="shared" ref="O483:O499" si="92">ROUND(J483,2)*N483</f>
        <v>4527.5</v>
      </c>
    </row>
    <row r="484" spans="1:17" ht="45" customHeight="1">
      <c r="A484" s="6576" t="s">
        <v>19</v>
      </c>
      <c r="B484" s="4726" t="s">
        <v>1329</v>
      </c>
      <c r="C484" s="4726" t="s">
        <v>34</v>
      </c>
      <c r="D484" s="4726" t="s">
        <v>1330</v>
      </c>
      <c r="E484" s="4727" t="s">
        <v>1331</v>
      </c>
      <c r="F484" s="4728">
        <f t="shared" si="90"/>
        <v>12</v>
      </c>
      <c r="G484" s="4726" t="s">
        <v>32</v>
      </c>
      <c r="H484" s="4729">
        <v>1.23</v>
      </c>
      <c r="I484" s="4730">
        <v>0.25</v>
      </c>
      <c r="J484" s="4731">
        <f t="shared" si="91"/>
        <v>1.5375000000000001</v>
      </c>
      <c r="K484" s="6053">
        <f t="shared" si="86"/>
        <v>18.48</v>
      </c>
      <c r="L484" s="475" t="s">
        <v>16</v>
      </c>
      <c r="M484" s="475" t="s">
        <v>25</v>
      </c>
      <c r="N484" s="1565">
        <v>12</v>
      </c>
      <c r="O484" s="1566">
        <f t="shared" si="92"/>
        <v>18.48</v>
      </c>
    </row>
    <row r="485" spans="1:17" ht="45" customHeight="1">
      <c r="A485" s="6577" t="s">
        <v>19</v>
      </c>
      <c r="B485" s="4732" t="s">
        <v>1332</v>
      </c>
      <c r="C485" s="4732" t="s">
        <v>34</v>
      </c>
      <c r="D485" s="4732" t="s">
        <v>1333</v>
      </c>
      <c r="E485" s="4733" t="s">
        <v>1334</v>
      </c>
      <c r="F485" s="4734">
        <f t="shared" si="90"/>
        <v>1132</v>
      </c>
      <c r="G485" s="4732" t="s">
        <v>32</v>
      </c>
      <c r="H485" s="4735">
        <v>0.78</v>
      </c>
      <c r="I485" s="4736">
        <v>0.25</v>
      </c>
      <c r="J485" s="4737">
        <f t="shared" si="91"/>
        <v>0.97500000000000009</v>
      </c>
      <c r="K485" s="6053">
        <f t="shared" si="86"/>
        <v>1109.3599999999999</v>
      </c>
      <c r="L485" s="476" t="s">
        <v>16</v>
      </c>
      <c r="M485" s="476" t="s">
        <v>25</v>
      </c>
      <c r="N485" s="1567">
        <v>1132</v>
      </c>
      <c r="O485" s="1568">
        <f t="shared" si="92"/>
        <v>1109.3599999999999</v>
      </c>
    </row>
    <row r="486" spans="1:17" ht="45" customHeight="1">
      <c r="A486" s="6578" t="s">
        <v>19</v>
      </c>
      <c r="B486" s="4738" t="s">
        <v>1335</v>
      </c>
      <c r="C486" s="4738" t="s">
        <v>34</v>
      </c>
      <c r="D486" s="4738" t="s">
        <v>1336</v>
      </c>
      <c r="E486" s="4739" t="s">
        <v>1337</v>
      </c>
      <c r="F486" s="4740">
        <f t="shared" si="90"/>
        <v>1518</v>
      </c>
      <c r="G486" s="4738" t="s">
        <v>32</v>
      </c>
      <c r="H486" s="4741">
        <v>0.91</v>
      </c>
      <c r="I486" s="4742">
        <v>0.25</v>
      </c>
      <c r="J486" s="4743">
        <f t="shared" si="91"/>
        <v>1.1375</v>
      </c>
      <c r="K486" s="6053">
        <f t="shared" si="86"/>
        <v>1730.5199999999998</v>
      </c>
      <c r="L486" s="477" t="s">
        <v>16</v>
      </c>
      <c r="M486" s="477" t="s">
        <v>25</v>
      </c>
      <c r="N486" s="1569">
        <v>1518</v>
      </c>
      <c r="O486" s="1570">
        <f t="shared" si="92"/>
        <v>1730.5199999999998</v>
      </c>
    </row>
    <row r="487" spans="1:17" ht="45" customHeight="1">
      <c r="A487" s="6579" t="s">
        <v>19</v>
      </c>
      <c r="B487" s="4744" t="s">
        <v>1338</v>
      </c>
      <c r="C487" s="4744" t="s">
        <v>21</v>
      </c>
      <c r="D487" s="4744" t="s">
        <v>1339</v>
      </c>
      <c r="E487" s="4745" t="s">
        <v>1340</v>
      </c>
      <c r="F487" s="4746">
        <f t="shared" si="90"/>
        <v>199</v>
      </c>
      <c r="G487" s="4744" t="s">
        <v>40</v>
      </c>
      <c r="H487" s="4747">
        <v>28.36</v>
      </c>
      <c r="I487" s="4748">
        <v>0.25</v>
      </c>
      <c r="J487" s="4749">
        <f t="shared" si="91"/>
        <v>35.450000000000003</v>
      </c>
      <c r="K487" s="6053">
        <f t="shared" si="86"/>
        <v>7054.55</v>
      </c>
      <c r="L487" s="478" t="s">
        <v>16</v>
      </c>
      <c r="M487" s="478" t="s">
        <v>25</v>
      </c>
      <c r="N487" s="1571">
        <v>199</v>
      </c>
      <c r="O487" s="1572">
        <f t="shared" si="92"/>
        <v>7054.55</v>
      </c>
    </row>
    <row r="488" spans="1:17" ht="45" customHeight="1">
      <c r="A488" s="6580" t="s">
        <v>19</v>
      </c>
      <c r="B488" s="4750" t="s">
        <v>1341</v>
      </c>
      <c r="C488" s="4750" t="s">
        <v>34</v>
      </c>
      <c r="D488" s="4750" t="s">
        <v>1342</v>
      </c>
      <c r="E488" s="4751" t="s">
        <v>1343</v>
      </c>
      <c r="F488" s="4752">
        <f t="shared" si="90"/>
        <v>252</v>
      </c>
      <c r="G488" s="4750" t="s">
        <v>103</v>
      </c>
      <c r="H488" s="4753">
        <v>7.5</v>
      </c>
      <c r="I488" s="4754">
        <v>0.25</v>
      </c>
      <c r="J488" s="4755">
        <f t="shared" si="91"/>
        <v>9.375</v>
      </c>
      <c r="K488" s="6053">
        <f t="shared" si="86"/>
        <v>2363.7600000000002</v>
      </c>
      <c r="L488" s="479" t="s">
        <v>16</v>
      </c>
      <c r="M488" s="479" t="s">
        <v>25</v>
      </c>
      <c r="N488" s="1573">
        <v>252</v>
      </c>
      <c r="O488" s="1574">
        <f t="shared" si="92"/>
        <v>2363.7600000000002</v>
      </c>
    </row>
    <row r="489" spans="1:17" ht="45" customHeight="1">
      <c r="A489" s="6581" t="s">
        <v>19</v>
      </c>
      <c r="B489" s="4756" t="s">
        <v>1344</v>
      </c>
      <c r="C489" s="4756" t="s">
        <v>21</v>
      </c>
      <c r="D489" s="4756" t="s">
        <v>1345</v>
      </c>
      <c r="E489" s="4757" t="s">
        <v>1346</v>
      </c>
      <c r="F489" s="4758">
        <f t="shared" si="90"/>
        <v>1</v>
      </c>
      <c r="G489" s="4756" t="s">
        <v>32</v>
      </c>
      <c r="H489" s="4759">
        <v>22.57</v>
      </c>
      <c r="I489" s="4760">
        <v>0.25</v>
      </c>
      <c r="J489" s="4761">
        <f t="shared" si="91"/>
        <v>28.212499999999999</v>
      </c>
      <c r="K489" s="6053">
        <f t="shared" si="86"/>
        <v>28.21</v>
      </c>
      <c r="L489" s="480" t="s">
        <v>16</v>
      </c>
      <c r="M489" s="480" t="s">
        <v>25</v>
      </c>
      <c r="N489" s="1575">
        <v>1</v>
      </c>
      <c r="O489" s="1576">
        <f t="shared" si="92"/>
        <v>28.21</v>
      </c>
    </row>
    <row r="490" spans="1:17" ht="45" customHeight="1">
      <c r="A490" s="6582" t="s">
        <v>19</v>
      </c>
      <c r="B490" s="4762" t="s">
        <v>1347</v>
      </c>
      <c r="C490" s="4762" t="s">
        <v>34</v>
      </c>
      <c r="D490" s="4762" t="s">
        <v>1348</v>
      </c>
      <c r="E490" s="4763" t="s">
        <v>1349</v>
      </c>
      <c r="F490" s="4764">
        <f t="shared" si="90"/>
        <v>1</v>
      </c>
      <c r="G490" s="4762" t="s">
        <v>103</v>
      </c>
      <c r="H490" s="4765">
        <v>103.07</v>
      </c>
      <c r="I490" s="4766">
        <v>0.25</v>
      </c>
      <c r="J490" s="4767">
        <f t="shared" si="91"/>
        <v>128.83749999999998</v>
      </c>
      <c r="K490" s="6053">
        <f t="shared" si="86"/>
        <v>128.84</v>
      </c>
      <c r="L490" s="481" t="s">
        <v>16</v>
      </c>
      <c r="M490" s="481" t="s">
        <v>25</v>
      </c>
      <c r="N490" s="1577">
        <v>1</v>
      </c>
      <c r="O490" s="1578">
        <f t="shared" si="92"/>
        <v>128.84</v>
      </c>
    </row>
    <row r="491" spans="1:17" ht="45" customHeight="1">
      <c r="A491" s="6583" t="s">
        <v>19</v>
      </c>
      <c r="B491" s="4768" t="s">
        <v>1350</v>
      </c>
      <c r="C491" s="4768" t="s">
        <v>21</v>
      </c>
      <c r="D491" s="4768" t="s">
        <v>1351</v>
      </c>
      <c r="E491" s="4769" t="s">
        <v>1352</v>
      </c>
      <c r="F491" s="4770">
        <f t="shared" si="90"/>
        <v>2</v>
      </c>
      <c r="G491" s="4768" t="s">
        <v>32</v>
      </c>
      <c r="H491" s="4771">
        <v>67.599999999999994</v>
      </c>
      <c r="I491" s="4772">
        <v>0.25</v>
      </c>
      <c r="J491" s="4773">
        <f t="shared" si="91"/>
        <v>84.5</v>
      </c>
      <c r="K491" s="6053">
        <f t="shared" si="86"/>
        <v>169</v>
      </c>
      <c r="L491" s="482" t="s">
        <v>16</v>
      </c>
      <c r="M491" s="482" t="s">
        <v>25</v>
      </c>
      <c r="N491" s="1579">
        <v>2</v>
      </c>
      <c r="O491" s="1580">
        <f t="shared" si="92"/>
        <v>169</v>
      </c>
    </row>
    <row r="492" spans="1:17" ht="45" customHeight="1">
      <c r="A492" s="6584" t="s">
        <v>19</v>
      </c>
      <c r="B492" s="4774" t="s">
        <v>1353</v>
      </c>
      <c r="C492" s="4774" t="s">
        <v>34</v>
      </c>
      <c r="D492" s="4774" t="s">
        <v>1354</v>
      </c>
      <c r="E492" s="4775" t="s">
        <v>1355</v>
      </c>
      <c r="F492" s="4776">
        <f t="shared" si="90"/>
        <v>2.2000000000000002</v>
      </c>
      <c r="G492" s="4774" t="s">
        <v>40</v>
      </c>
      <c r="H492" s="4777">
        <v>15.39</v>
      </c>
      <c r="I492" s="4778">
        <v>0.25</v>
      </c>
      <c r="J492" s="4779">
        <f t="shared" si="91"/>
        <v>19.237500000000001</v>
      </c>
      <c r="K492" s="6053">
        <f t="shared" si="86"/>
        <v>42.328000000000003</v>
      </c>
      <c r="L492" s="483" t="s">
        <v>16</v>
      </c>
      <c r="M492" s="483" t="s">
        <v>25</v>
      </c>
      <c r="N492" s="1581">
        <v>2.2000000000000002</v>
      </c>
      <c r="O492" s="1582">
        <f t="shared" si="92"/>
        <v>42.328000000000003</v>
      </c>
    </row>
    <row r="493" spans="1:17" ht="45" customHeight="1">
      <c r="A493" s="6585" t="s">
        <v>19</v>
      </c>
      <c r="B493" s="4780" t="s">
        <v>1356</v>
      </c>
      <c r="C493" s="4780" t="s">
        <v>34</v>
      </c>
      <c r="D493" s="4780" t="s">
        <v>1357</v>
      </c>
      <c r="E493" s="4781" t="s">
        <v>1358</v>
      </c>
      <c r="F493" s="4782">
        <f t="shared" si="90"/>
        <v>1</v>
      </c>
      <c r="G493" s="4780" t="s">
        <v>32</v>
      </c>
      <c r="H493" s="4783">
        <v>68.62</v>
      </c>
      <c r="I493" s="4784">
        <v>0.25</v>
      </c>
      <c r="J493" s="4785">
        <f t="shared" si="91"/>
        <v>85.775000000000006</v>
      </c>
      <c r="K493" s="6053">
        <f t="shared" si="86"/>
        <v>85.78</v>
      </c>
      <c r="L493" s="484" t="s">
        <v>16</v>
      </c>
      <c r="M493" s="484" t="s">
        <v>25</v>
      </c>
      <c r="N493" s="1583">
        <v>1</v>
      </c>
      <c r="O493" s="1584">
        <f t="shared" si="92"/>
        <v>85.78</v>
      </c>
    </row>
    <row r="494" spans="1:17" ht="45" customHeight="1">
      <c r="A494" s="6586" t="s">
        <v>19</v>
      </c>
      <c r="B494" s="4786" t="s">
        <v>1359</v>
      </c>
      <c r="C494" s="4786" t="s">
        <v>34</v>
      </c>
      <c r="D494" s="4786" t="s">
        <v>1360</v>
      </c>
      <c r="E494" s="4787" t="s">
        <v>1361</v>
      </c>
      <c r="F494" s="4788">
        <f t="shared" si="90"/>
        <v>1</v>
      </c>
      <c r="G494" s="4786" t="s">
        <v>32</v>
      </c>
      <c r="H494" s="4789">
        <v>34.840000000000003</v>
      </c>
      <c r="I494" s="4790">
        <v>0.25</v>
      </c>
      <c r="J494" s="4791">
        <f t="shared" si="91"/>
        <v>43.550000000000004</v>
      </c>
      <c r="K494" s="6053">
        <f t="shared" si="86"/>
        <v>43.55</v>
      </c>
      <c r="L494" s="485" t="s">
        <v>16</v>
      </c>
      <c r="M494" s="485" t="s">
        <v>25</v>
      </c>
      <c r="N494" s="1585">
        <v>1</v>
      </c>
      <c r="O494" s="1586">
        <f t="shared" si="92"/>
        <v>43.55</v>
      </c>
    </row>
    <row r="495" spans="1:17" ht="45" customHeight="1">
      <c r="A495" s="6587" t="s">
        <v>19</v>
      </c>
      <c r="B495" s="4792" t="s">
        <v>1362</v>
      </c>
      <c r="C495" s="4792" t="s">
        <v>34</v>
      </c>
      <c r="D495" s="4792" t="s">
        <v>1363</v>
      </c>
      <c r="E495" s="4793" t="s">
        <v>1364</v>
      </c>
      <c r="F495" s="4794">
        <f t="shared" si="90"/>
        <v>5</v>
      </c>
      <c r="G495" s="4792" t="s">
        <v>32</v>
      </c>
      <c r="H495" s="4795">
        <v>20.6</v>
      </c>
      <c r="I495" s="4796">
        <v>0.25</v>
      </c>
      <c r="J495" s="4797">
        <f t="shared" si="91"/>
        <v>25.75</v>
      </c>
      <c r="K495" s="6053">
        <f t="shared" si="86"/>
        <v>128.75</v>
      </c>
      <c r="L495" s="486" t="s">
        <v>16</v>
      </c>
      <c r="M495" s="486" t="s">
        <v>25</v>
      </c>
      <c r="N495" s="1587">
        <v>5</v>
      </c>
      <c r="O495" s="1588">
        <f t="shared" si="92"/>
        <v>128.75</v>
      </c>
    </row>
    <row r="496" spans="1:17" ht="45" customHeight="1">
      <c r="A496" s="6588" t="s">
        <v>19</v>
      </c>
      <c r="B496" s="4798" t="s">
        <v>1365</v>
      </c>
      <c r="C496" s="4798" t="s">
        <v>21</v>
      </c>
      <c r="D496" s="4798" t="s">
        <v>1366</v>
      </c>
      <c r="E496" s="4799" t="s">
        <v>1367</v>
      </c>
      <c r="F496" s="4800">
        <f t="shared" si="90"/>
        <v>1</v>
      </c>
      <c r="G496" s="4798" t="s">
        <v>32</v>
      </c>
      <c r="H496" s="4801">
        <v>130.94</v>
      </c>
      <c r="I496" s="4802">
        <v>0.25</v>
      </c>
      <c r="J496" s="4803">
        <f t="shared" si="91"/>
        <v>163.67500000000001</v>
      </c>
      <c r="K496" s="6053">
        <f t="shared" si="86"/>
        <v>163.68</v>
      </c>
      <c r="L496" s="487" t="s">
        <v>16</v>
      </c>
      <c r="M496" s="487" t="s">
        <v>25</v>
      </c>
      <c r="N496" s="1589">
        <v>1</v>
      </c>
      <c r="O496" s="1590">
        <f t="shared" si="92"/>
        <v>163.68</v>
      </c>
    </row>
    <row r="497" spans="1:17" ht="45" customHeight="1">
      <c r="A497" s="6589" t="s">
        <v>19</v>
      </c>
      <c r="B497" s="4804" t="s">
        <v>1368</v>
      </c>
      <c r="C497" s="4804" t="s">
        <v>21</v>
      </c>
      <c r="D497" s="4804" t="s">
        <v>1369</v>
      </c>
      <c r="E497" s="4805" t="s">
        <v>1370</v>
      </c>
      <c r="F497" s="4806">
        <f t="shared" si="90"/>
        <v>1</v>
      </c>
      <c r="G497" s="4804" t="s">
        <v>32</v>
      </c>
      <c r="H497" s="4807">
        <v>8.01</v>
      </c>
      <c r="I497" s="4808">
        <v>0.25</v>
      </c>
      <c r="J497" s="4809">
        <f t="shared" si="91"/>
        <v>10.012499999999999</v>
      </c>
      <c r="K497" s="6053">
        <f t="shared" si="86"/>
        <v>10.01</v>
      </c>
      <c r="L497" s="488" t="s">
        <v>16</v>
      </c>
      <c r="M497" s="488" t="s">
        <v>25</v>
      </c>
      <c r="N497" s="1591">
        <v>1</v>
      </c>
      <c r="O497" s="1592">
        <f t="shared" si="92"/>
        <v>10.01</v>
      </c>
    </row>
    <row r="498" spans="1:17" ht="45" customHeight="1">
      <c r="A498" s="6590" t="s">
        <v>19</v>
      </c>
      <c r="B498" s="4810" t="s">
        <v>1371</v>
      </c>
      <c r="C498" s="4810" t="s">
        <v>34</v>
      </c>
      <c r="D498" s="4810" t="s">
        <v>1372</v>
      </c>
      <c r="E498" s="4811" t="s">
        <v>1373</v>
      </c>
      <c r="F498" s="4812">
        <f t="shared" si="90"/>
        <v>16</v>
      </c>
      <c r="G498" s="4810" t="s">
        <v>32</v>
      </c>
      <c r="H498" s="4813">
        <v>0.79</v>
      </c>
      <c r="I498" s="4814">
        <v>0.25</v>
      </c>
      <c r="J498" s="4815">
        <f t="shared" si="91"/>
        <v>0.98750000000000004</v>
      </c>
      <c r="K498" s="6053">
        <f t="shared" si="86"/>
        <v>15.84</v>
      </c>
      <c r="L498" s="489" t="s">
        <v>16</v>
      </c>
      <c r="M498" s="489" t="s">
        <v>25</v>
      </c>
      <c r="N498" s="1593">
        <v>16</v>
      </c>
      <c r="O498" s="1594">
        <f t="shared" si="92"/>
        <v>15.84</v>
      </c>
    </row>
    <row r="499" spans="1:17" ht="45" customHeight="1">
      <c r="A499" s="6591" t="s">
        <v>19</v>
      </c>
      <c r="B499" s="4816" t="s">
        <v>1374</v>
      </c>
      <c r="C499" s="4816" t="s">
        <v>34</v>
      </c>
      <c r="D499" s="4816" t="s">
        <v>1375</v>
      </c>
      <c r="E499" s="4817" t="s">
        <v>1376</v>
      </c>
      <c r="F499" s="4818">
        <f t="shared" si="90"/>
        <v>1</v>
      </c>
      <c r="G499" s="4816" t="s">
        <v>32</v>
      </c>
      <c r="H499" s="4819">
        <v>26.28</v>
      </c>
      <c r="I499" s="4820">
        <v>0.25</v>
      </c>
      <c r="J499" s="4821">
        <f t="shared" si="91"/>
        <v>32.85</v>
      </c>
      <c r="K499" s="6053">
        <f t="shared" si="86"/>
        <v>32.85</v>
      </c>
      <c r="L499" s="490" t="s">
        <v>16</v>
      </c>
      <c r="M499" s="490" t="s">
        <v>25</v>
      </c>
      <c r="N499" s="1595">
        <v>1</v>
      </c>
      <c r="O499" s="1596">
        <f t="shared" si="92"/>
        <v>32.85</v>
      </c>
    </row>
    <row r="500" spans="1:17" ht="45" customHeight="1">
      <c r="A500" s="6592" t="s">
        <v>15</v>
      </c>
      <c r="B500" s="4822" t="s">
        <v>1377</v>
      </c>
      <c r="C500" s="4822" t="s">
        <v>17</v>
      </c>
      <c r="D500" s="4822" t="s">
        <v>17</v>
      </c>
      <c r="E500" s="4823" t="s">
        <v>1378</v>
      </c>
      <c r="F500" s="4822" t="s">
        <v>17</v>
      </c>
      <c r="G500" s="4822" t="s">
        <v>17</v>
      </c>
      <c r="H500" s="4822" t="s">
        <v>17</v>
      </c>
      <c r="I500" s="4822" t="s">
        <v>17</v>
      </c>
      <c r="J500" s="4822" t="s">
        <v>17</v>
      </c>
      <c r="K500" s="6593">
        <f>ROUND(K501,2)+ROUND(K502,2)+ROUND(K503,2)+ROUND(K504,2)+ROUND(K505,2)+ROUND(K506,2)+ROUND(K507,2)+ROUND(K508,2)+ROUND(K509,2)+ROUND(K510,2)+ROUND(K511,2)+ROUND(K512,2)+ROUND(K513,2)+ROUND(K514,2)+ROUND(K515,2)+ROUND(K516,2)</f>
        <v>271123.65999999997</v>
      </c>
      <c r="L500" s="491" t="s">
        <v>17</v>
      </c>
      <c r="M500" s="491" t="s">
        <v>17</v>
      </c>
      <c r="N500" s="491" t="s">
        <v>17</v>
      </c>
      <c r="O500" s="491" t="s">
        <v>17</v>
      </c>
      <c r="P500" s="491" t="s">
        <v>17</v>
      </c>
      <c r="Q500" s="491" t="s">
        <v>17</v>
      </c>
    </row>
    <row r="501" spans="1:17" ht="45" customHeight="1">
      <c r="A501" s="6594" t="s">
        <v>19</v>
      </c>
      <c r="B501" s="4824" t="s">
        <v>1379</v>
      </c>
      <c r="C501" s="4824" t="s">
        <v>21</v>
      </c>
      <c r="D501" s="4824" t="s">
        <v>1380</v>
      </c>
      <c r="E501" s="4825" t="s">
        <v>1381</v>
      </c>
      <c r="F501" s="4826">
        <f t="shared" ref="F501:F516" si="93">N501</f>
        <v>188.5</v>
      </c>
      <c r="G501" s="4824" t="s">
        <v>40</v>
      </c>
      <c r="H501" s="4827">
        <v>372.76</v>
      </c>
      <c r="I501" s="4828">
        <v>0.25</v>
      </c>
      <c r="J501" s="4829">
        <f t="shared" ref="J501:J516" si="94">ROUND(H501,2)+(ROUND(H501,2)*I501)</f>
        <v>465.95</v>
      </c>
      <c r="K501" s="6053">
        <f t="shared" si="86"/>
        <v>87831.574999999997</v>
      </c>
      <c r="L501" s="492" t="s">
        <v>16</v>
      </c>
      <c r="M501" s="492" t="s">
        <v>25</v>
      </c>
      <c r="N501" s="1597">
        <v>188.5</v>
      </c>
      <c r="O501" s="1598">
        <f t="shared" ref="O501:O516" si="95">ROUND(J501,2)*N501</f>
        <v>87831.574999999997</v>
      </c>
    </row>
    <row r="502" spans="1:17" ht="45" customHeight="1">
      <c r="A502" s="6595" t="s">
        <v>19</v>
      </c>
      <c r="B502" s="4830" t="s">
        <v>1382</v>
      </c>
      <c r="C502" s="4830" t="s">
        <v>21</v>
      </c>
      <c r="D502" s="4830" t="s">
        <v>1383</v>
      </c>
      <c r="E502" s="4831" t="s">
        <v>1384</v>
      </c>
      <c r="F502" s="4832">
        <f t="shared" si="93"/>
        <v>14.4</v>
      </c>
      <c r="G502" s="4830" t="s">
        <v>40</v>
      </c>
      <c r="H502" s="4833">
        <v>217.7</v>
      </c>
      <c r="I502" s="4834">
        <v>0.25</v>
      </c>
      <c r="J502" s="4835">
        <f t="shared" si="94"/>
        <v>272.125</v>
      </c>
      <c r="K502" s="6053">
        <f t="shared" si="86"/>
        <v>3918.672</v>
      </c>
      <c r="L502" s="493" t="s">
        <v>16</v>
      </c>
      <c r="M502" s="493" t="s">
        <v>25</v>
      </c>
      <c r="N502" s="1599">
        <v>14.4</v>
      </c>
      <c r="O502" s="1600">
        <f t="shared" si="95"/>
        <v>3918.672</v>
      </c>
    </row>
    <row r="503" spans="1:17" ht="45" customHeight="1">
      <c r="A503" s="6596" t="s">
        <v>19</v>
      </c>
      <c r="B503" s="4836" t="s">
        <v>1385</v>
      </c>
      <c r="C503" s="4836" t="s">
        <v>21</v>
      </c>
      <c r="D503" s="4836" t="s">
        <v>1386</v>
      </c>
      <c r="E503" s="4837" t="s">
        <v>1387</v>
      </c>
      <c r="F503" s="4838">
        <f t="shared" si="93"/>
        <v>83.5</v>
      </c>
      <c r="G503" s="4836" t="s">
        <v>40</v>
      </c>
      <c r="H503" s="4839">
        <v>177.62</v>
      </c>
      <c r="I503" s="4840">
        <v>0.25</v>
      </c>
      <c r="J503" s="4841">
        <f t="shared" si="94"/>
        <v>222.02500000000001</v>
      </c>
      <c r="K503" s="6053">
        <f t="shared" si="86"/>
        <v>18539.505000000001</v>
      </c>
      <c r="L503" s="494" t="s">
        <v>16</v>
      </c>
      <c r="M503" s="494" t="s">
        <v>25</v>
      </c>
      <c r="N503" s="1601">
        <v>83.5</v>
      </c>
      <c r="O503" s="1602">
        <f t="shared" si="95"/>
        <v>18539.505000000001</v>
      </c>
    </row>
    <row r="504" spans="1:17" ht="45" customHeight="1">
      <c r="A504" s="6597" t="s">
        <v>19</v>
      </c>
      <c r="B504" s="4842" t="s">
        <v>1388</v>
      </c>
      <c r="C504" s="4842" t="s">
        <v>21</v>
      </c>
      <c r="D504" s="4842" t="s">
        <v>1389</v>
      </c>
      <c r="E504" s="4843" t="s">
        <v>1390</v>
      </c>
      <c r="F504" s="4844">
        <f t="shared" si="93"/>
        <v>524.9</v>
      </c>
      <c r="G504" s="4842" t="s">
        <v>40</v>
      </c>
      <c r="H504" s="4845">
        <v>108.6</v>
      </c>
      <c r="I504" s="4846">
        <v>0.25</v>
      </c>
      <c r="J504" s="4847">
        <f t="shared" si="94"/>
        <v>135.75</v>
      </c>
      <c r="K504" s="6053">
        <f t="shared" si="86"/>
        <v>71255.175000000003</v>
      </c>
      <c r="L504" s="495" t="s">
        <v>16</v>
      </c>
      <c r="M504" s="495" t="s">
        <v>25</v>
      </c>
      <c r="N504" s="1603">
        <v>524.9</v>
      </c>
      <c r="O504" s="1604">
        <f t="shared" si="95"/>
        <v>71255.175000000003</v>
      </c>
    </row>
    <row r="505" spans="1:17" ht="45" customHeight="1">
      <c r="A505" s="6598" t="s">
        <v>19</v>
      </c>
      <c r="B505" s="4848" t="s">
        <v>1391</v>
      </c>
      <c r="C505" s="4848" t="s">
        <v>21</v>
      </c>
      <c r="D505" s="4848" t="s">
        <v>1392</v>
      </c>
      <c r="E505" s="4849" t="s">
        <v>1393</v>
      </c>
      <c r="F505" s="4850">
        <f t="shared" si="93"/>
        <v>129</v>
      </c>
      <c r="G505" s="4848" t="s">
        <v>40</v>
      </c>
      <c r="H505" s="4851">
        <v>63.1</v>
      </c>
      <c r="I505" s="4852">
        <v>0.25</v>
      </c>
      <c r="J505" s="4853">
        <f t="shared" si="94"/>
        <v>78.875</v>
      </c>
      <c r="K505" s="6053">
        <f t="shared" si="86"/>
        <v>10175.519999999999</v>
      </c>
      <c r="L505" s="496" t="s">
        <v>16</v>
      </c>
      <c r="M505" s="496" t="s">
        <v>25</v>
      </c>
      <c r="N505" s="1605">
        <v>129</v>
      </c>
      <c r="O505" s="1606">
        <f t="shared" si="95"/>
        <v>10175.519999999999</v>
      </c>
    </row>
    <row r="506" spans="1:17" ht="45" customHeight="1">
      <c r="A506" s="6599" t="s">
        <v>19</v>
      </c>
      <c r="B506" s="4854" t="s">
        <v>1394</v>
      </c>
      <c r="C506" s="4854" t="s">
        <v>21</v>
      </c>
      <c r="D506" s="4854" t="s">
        <v>1395</v>
      </c>
      <c r="E506" s="4855" t="s">
        <v>1396</v>
      </c>
      <c r="F506" s="4856">
        <f t="shared" si="93"/>
        <v>76.400000000000006</v>
      </c>
      <c r="G506" s="4854" t="s">
        <v>40</v>
      </c>
      <c r="H506" s="4857">
        <v>19</v>
      </c>
      <c r="I506" s="4858">
        <v>0.25</v>
      </c>
      <c r="J506" s="4859">
        <f t="shared" si="94"/>
        <v>23.75</v>
      </c>
      <c r="K506" s="6053">
        <f t="shared" si="86"/>
        <v>1814.5000000000002</v>
      </c>
      <c r="L506" s="497" t="s">
        <v>16</v>
      </c>
      <c r="M506" s="497" t="s">
        <v>25</v>
      </c>
      <c r="N506" s="1607">
        <v>76.400000000000006</v>
      </c>
      <c r="O506" s="1608">
        <f t="shared" si="95"/>
        <v>1814.5000000000002</v>
      </c>
    </row>
    <row r="507" spans="1:17" ht="45" customHeight="1">
      <c r="A507" s="6600" t="s">
        <v>19</v>
      </c>
      <c r="B507" s="4860" t="s">
        <v>1397</v>
      </c>
      <c r="C507" s="4860" t="s">
        <v>21</v>
      </c>
      <c r="D507" s="4860" t="s">
        <v>1398</v>
      </c>
      <c r="E507" s="4861" t="s">
        <v>1399</v>
      </c>
      <c r="F507" s="4862">
        <f t="shared" si="93"/>
        <v>288.3</v>
      </c>
      <c r="G507" s="4860" t="s">
        <v>40</v>
      </c>
      <c r="H507" s="4863">
        <v>18.22</v>
      </c>
      <c r="I507" s="4864">
        <v>0.25</v>
      </c>
      <c r="J507" s="4865">
        <f t="shared" si="94"/>
        <v>22.774999999999999</v>
      </c>
      <c r="K507" s="6053">
        <f t="shared" si="86"/>
        <v>6567.4740000000002</v>
      </c>
      <c r="L507" s="498" t="s">
        <v>16</v>
      </c>
      <c r="M507" s="498" t="s">
        <v>25</v>
      </c>
      <c r="N507" s="1609">
        <v>288.3</v>
      </c>
      <c r="O507" s="1610">
        <f t="shared" si="95"/>
        <v>6567.4740000000002</v>
      </c>
    </row>
    <row r="508" spans="1:17" ht="45" customHeight="1">
      <c r="A508" s="6601" t="s">
        <v>19</v>
      </c>
      <c r="B508" s="4866" t="s">
        <v>1400</v>
      </c>
      <c r="C508" s="4866" t="s">
        <v>21</v>
      </c>
      <c r="D508" s="4866" t="s">
        <v>1401</v>
      </c>
      <c r="E508" s="4867" t="s">
        <v>1402</v>
      </c>
      <c r="F508" s="4868">
        <f t="shared" si="93"/>
        <v>738.9</v>
      </c>
      <c r="G508" s="4866" t="s">
        <v>40</v>
      </c>
      <c r="H508" s="4869">
        <v>11.4</v>
      </c>
      <c r="I508" s="4870">
        <v>0.25</v>
      </c>
      <c r="J508" s="4871">
        <f t="shared" si="94"/>
        <v>14.25</v>
      </c>
      <c r="K508" s="6053">
        <f t="shared" si="86"/>
        <v>10529.324999999999</v>
      </c>
      <c r="L508" s="499" t="s">
        <v>16</v>
      </c>
      <c r="M508" s="499" t="s">
        <v>25</v>
      </c>
      <c r="N508" s="1611">
        <v>738.9</v>
      </c>
      <c r="O508" s="1612">
        <f t="shared" si="95"/>
        <v>10529.324999999999</v>
      </c>
    </row>
    <row r="509" spans="1:17" ht="45" customHeight="1">
      <c r="A509" s="6602" t="s">
        <v>19</v>
      </c>
      <c r="B509" s="4872" t="s">
        <v>1403</v>
      </c>
      <c r="C509" s="4872" t="s">
        <v>21</v>
      </c>
      <c r="D509" s="4872" t="s">
        <v>1404</v>
      </c>
      <c r="E509" s="4873" t="s">
        <v>1405</v>
      </c>
      <c r="F509" s="4874">
        <f t="shared" si="93"/>
        <v>59.2</v>
      </c>
      <c r="G509" s="4872" t="s">
        <v>40</v>
      </c>
      <c r="H509" s="4875">
        <v>8.08</v>
      </c>
      <c r="I509" s="4876">
        <v>0.25</v>
      </c>
      <c r="J509" s="4877">
        <f t="shared" si="94"/>
        <v>10.1</v>
      </c>
      <c r="K509" s="6053">
        <f t="shared" si="86"/>
        <v>597.91999999999996</v>
      </c>
      <c r="L509" s="500" t="s">
        <v>16</v>
      </c>
      <c r="M509" s="500" t="s">
        <v>25</v>
      </c>
      <c r="N509" s="1613">
        <v>59.2</v>
      </c>
      <c r="O509" s="1614">
        <f t="shared" si="95"/>
        <v>597.91999999999996</v>
      </c>
    </row>
    <row r="510" spans="1:17" ht="45" customHeight="1">
      <c r="A510" s="6603" t="s">
        <v>19</v>
      </c>
      <c r="B510" s="4878" t="s">
        <v>1406</v>
      </c>
      <c r="C510" s="4878" t="s">
        <v>21</v>
      </c>
      <c r="D510" s="4878" t="s">
        <v>1407</v>
      </c>
      <c r="E510" s="4879" t="s">
        <v>1408</v>
      </c>
      <c r="F510" s="4880">
        <f t="shared" si="93"/>
        <v>75.7</v>
      </c>
      <c r="G510" s="4878" t="s">
        <v>40</v>
      </c>
      <c r="H510" s="4881">
        <v>59.83</v>
      </c>
      <c r="I510" s="4882">
        <v>0.25</v>
      </c>
      <c r="J510" s="4883">
        <f t="shared" si="94"/>
        <v>74.787499999999994</v>
      </c>
      <c r="K510" s="6053">
        <f t="shared" si="86"/>
        <v>5661.603000000001</v>
      </c>
      <c r="L510" s="501" t="s">
        <v>16</v>
      </c>
      <c r="M510" s="501" t="s">
        <v>25</v>
      </c>
      <c r="N510" s="1615">
        <v>75.7</v>
      </c>
      <c r="O510" s="1616">
        <f t="shared" si="95"/>
        <v>5661.603000000001</v>
      </c>
    </row>
    <row r="511" spans="1:17" ht="45" customHeight="1">
      <c r="A511" s="6604" t="s">
        <v>19</v>
      </c>
      <c r="B511" s="4884" t="s">
        <v>1409</v>
      </c>
      <c r="C511" s="4884" t="s">
        <v>21</v>
      </c>
      <c r="D511" s="4884" t="s">
        <v>1410</v>
      </c>
      <c r="E511" s="4885" t="s">
        <v>1411</v>
      </c>
      <c r="F511" s="4886">
        <f t="shared" si="93"/>
        <v>58.1</v>
      </c>
      <c r="G511" s="4884" t="s">
        <v>40</v>
      </c>
      <c r="H511" s="4887">
        <v>27.55</v>
      </c>
      <c r="I511" s="4888">
        <v>0.25</v>
      </c>
      <c r="J511" s="4889">
        <f t="shared" si="94"/>
        <v>34.4375</v>
      </c>
      <c r="K511" s="6053">
        <f t="shared" si="86"/>
        <v>2000.9639999999999</v>
      </c>
      <c r="L511" s="502" t="s">
        <v>16</v>
      </c>
      <c r="M511" s="502" t="s">
        <v>25</v>
      </c>
      <c r="N511" s="1617">
        <v>58.1</v>
      </c>
      <c r="O511" s="1618">
        <f t="shared" si="95"/>
        <v>2000.9639999999999</v>
      </c>
    </row>
    <row r="512" spans="1:17" ht="45" customHeight="1">
      <c r="A512" s="6605" t="s">
        <v>19</v>
      </c>
      <c r="B512" s="4890" t="s">
        <v>1412</v>
      </c>
      <c r="C512" s="4890" t="s">
        <v>21</v>
      </c>
      <c r="D512" s="4890" t="s">
        <v>1413</v>
      </c>
      <c r="E512" s="4891" t="s">
        <v>1414</v>
      </c>
      <c r="F512" s="4892">
        <f t="shared" si="93"/>
        <v>9.8000000000000007</v>
      </c>
      <c r="G512" s="4890" t="s">
        <v>40</v>
      </c>
      <c r="H512" s="4893">
        <v>27.29</v>
      </c>
      <c r="I512" s="4894">
        <v>0.25</v>
      </c>
      <c r="J512" s="4895">
        <f t="shared" si="94"/>
        <v>34.112499999999997</v>
      </c>
      <c r="K512" s="6053">
        <f t="shared" si="86"/>
        <v>334.27800000000002</v>
      </c>
      <c r="L512" s="503" t="s">
        <v>16</v>
      </c>
      <c r="M512" s="503" t="s">
        <v>25</v>
      </c>
      <c r="N512" s="1619">
        <v>9.8000000000000007</v>
      </c>
      <c r="O512" s="1620">
        <f t="shared" si="95"/>
        <v>334.27800000000002</v>
      </c>
    </row>
    <row r="513" spans="1:17" ht="45" customHeight="1">
      <c r="A513" s="6606" t="s">
        <v>19</v>
      </c>
      <c r="B513" s="4896" t="s">
        <v>1415</v>
      </c>
      <c r="C513" s="4896" t="s">
        <v>21</v>
      </c>
      <c r="D513" s="4896" t="s">
        <v>1416</v>
      </c>
      <c r="E513" s="4897" t="s">
        <v>1417</v>
      </c>
      <c r="F513" s="4898">
        <f t="shared" si="93"/>
        <v>83.3</v>
      </c>
      <c r="G513" s="4896" t="s">
        <v>40</v>
      </c>
      <c r="H513" s="4899">
        <v>10.55</v>
      </c>
      <c r="I513" s="4900">
        <v>0.25</v>
      </c>
      <c r="J513" s="4901">
        <f t="shared" si="94"/>
        <v>13.1875</v>
      </c>
      <c r="K513" s="6053">
        <f t="shared" si="86"/>
        <v>1098.7269999999999</v>
      </c>
      <c r="L513" s="504" t="s">
        <v>16</v>
      </c>
      <c r="M513" s="504" t="s">
        <v>25</v>
      </c>
      <c r="N513" s="1621">
        <v>83.3</v>
      </c>
      <c r="O513" s="1622">
        <f t="shared" si="95"/>
        <v>1098.7269999999999</v>
      </c>
    </row>
    <row r="514" spans="1:17" ht="45" customHeight="1">
      <c r="A514" s="6607" t="s">
        <v>19</v>
      </c>
      <c r="B514" s="4902" t="s">
        <v>1418</v>
      </c>
      <c r="C514" s="4902" t="s">
        <v>21</v>
      </c>
      <c r="D514" s="4902" t="s">
        <v>1419</v>
      </c>
      <c r="E514" s="4903" t="s">
        <v>1420</v>
      </c>
      <c r="F514" s="4904">
        <f t="shared" si="93"/>
        <v>671.6</v>
      </c>
      <c r="G514" s="4902" t="s">
        <v>40</v>
      </c>
      <c r="H514" s="4905">
        <v>7.56</v>
      </c>
      <c r="I514" s="4906">
        <v>0.25</v>
      </c>
      <c r="J514" s="4907">
        <f t="shared" si="94"/>
        <v>9.4499999999999993</v>
      </c>
      <c r="K514" s="6053">
        <f t="shared" si="86"/>
        <v>6346.62</v>
      </c>
      <c r="L514" s="505" t="s">
        <v>16</v>
      </c>
      <c r="M514" s="505" t="s">
        <v>25</v>
      </c>
      <c r="N514" s="1623">
        <v>671.6</v>
      </c>
      <c r="O514" s="1624">
        <f t="shared" si="95"/>
        <v>6346.62</v>
      </c>
    </row>
    <row r="515" spans="1:17" ht="45" customHeight="1">
      <c r="A515" s="6608" t="s">
        <v>19</v>
      </c>
      <c r="B515" s="4908" t="s">
        <v>1421</v>
      </c>
      <c r="C515" s="4908" t="s">
        <v>21</v>
      </c>
      <c r="D515" s="4908" t="s">
        <v>1422</v>
      </c>
      <c r="E515" s="4909" t="s">
        <v>1423</v>
      </c>
      <c r="F515" s="4910">
        <f t="shared" si="93"/>
        <v>4510.5</v>
      </c>
      <c r="G515" s="4908" t="s">
        <v>40</v>
      </c>
      <c r="H515" s="4911">
        <v>4.8899999999999997</v>
      </c>
      <c r="I515" s="4912">
        <v>0.25</v>
      </c>
      <c r="J515" s="4913">
        <f t="shared" si="94"/>
        <v>6.1124999999999998</v>
      </c>
      <c r="K515" s="6053">
        <f t="shared" si="86"/>
        <v>27559.155000000002</v>
      </c>
      <c r="L515" s="506" t="s">
        <v>16</v>
      </c>
      <c r="M515" s="506" t="s">
        <v>25</v>
      </c>
      <c r="N515" s="1625">
        <v>4510.5</v>
      </c>
      <c r="O515" s="1626">
        <f t="shared" si="95"/>
        <v>27559.155000000002</v>
      </c>
    </row>
    <row r="516" spans="1:17" ht="45" customHeight="1">
      <c r="A516" s="6609" t="s">
        <v>19</v>
      </c>
      <c r="B516" s="4914" t="s">
        <v>1424</v>
      </c>
      <c r="C516" s="4914" t="s">
        <v>21</v>
      </c>
      <c r="D516" s="4914" t="s">
        <v>1425</v>
      </c>
      <c r="E516" s="4915" t="s">
        <v>1426</v>
      </c>
      <c r="F516" s="4916">
        <f t="shared" si="93"/>
        <v>4012.5</v>
      </c>
      <c r="G516" s="4914" t="s">
        <v>40</v>
      </c>
      <c r="H516" s="4917">
        <v>3.37</v>
      </c>
      <c r="I516" s="4918">
        <v>0.25</v>
      </c>
      <c r="J516" s="4919">
        <f t="shared" si="94"/>
        <v>4.2125000000000004</v>
      </c>
      <c r="K516" s="6053">
        <f t="shared" si="86"/>
        <v>16892.625</v>
      </c>
      <c r="L516" s="507" t="s">
        <v>16</v>
      </c>
      <c r="M516" s="507" t="s">
        <v>25</v>
      </c>
      <c r="N516" s="1627">
        <v>4012.5</v>
      </c>
      <c r="O516" s="1628">
        <f t="shared" si="95"/>
        <v>16892.625</v>
      </c>
    </row>
    <row r="517" spans="1:17" ht="45" customHeight="1">
      <c r="A517" s="6610" t="s">
        <v>15</v>
      </c>
      <c r="B517" s="4920" t="s">
        <v>1427</v>
      </c>
      <c r="C517" s="4920" t="s">
        <v>17</v>
      </c>
      <c r="D517" s="4920" t="s">
        <v>17</v>
      </c>
      <c r="E517" s="4921" t="s">
        <v>1428</v>
      </c>
      <c r="F517" s="4920" t="s">
        <v>17</v>
      </c>
      <c r="G517" s="4920" t="s">
        <v>17</v>
      </c>
      <c r="H517" s="4920" t="s">
        <v>17</v>
      </c>
      <c r="I517" s="4920" t="s">
        <v>17</v>
      </c>
      <c r="J517" s="4920" t="s">
        <v>17</v>
      </c>
      <c r="K517" s="6611">
        <f>ROUND(K518,2)+ROUND(K519,2)+ROUND(K520,2)</f>
        <v>4521.49</v>
      </c>
      <c r="L517" s="508" t="s">
        <v>17</v>
      </c>
      <c r="M517" s="508" t="s">
        <v>17</v>
      </c>
      <c r="N517" s="508" t="s">
        <v>17</v>
      </c>
      <c r="O517" s="508" t="s">
        <v>17</v>
      </c>
      <c r="P517" s="508" t="s">
        <v>17</v>
      </c>
      <c r="Q517" s="508" t="s">
        <v>17</v>
      </c>
    </row>
    <row r="518" spans="1:17" ht="45" customHeight="1">
      <c r="A518" s="6612" t="s">
        <v>19</v>
      </c>
      <c r="B518" s="4922" t="s">
        <v>1429</v>
      </c>
      <c r="C518" s="4922" t="s">
        <v>21</v>
      </c>
      <c r="D518" s="4922" t="s">
        <v>1430</v>
      </c>
      <c r="E518" s="4923" t="s">
        <v>1431</v>
      </c>
      <c r="F518" s="4924">
        <f>N518</f>
        <v>3</v>
      </c>
      <c r="G518" s="4922" t="s">
        <v>32</v>
      </c>
      <c r="H518" s="4925">
        <v>39.69</v>
      </c>
      <c r="I518" s="4926">
        <v>0.25</v>
      </c>
      <c r="J518" s="4927">
        <f>ROUND(H518,2)+(ROUND(H518,2)*I518)</f>
        <v>49.612499999999997</v>
      </c>
      <c r="K518" s="6053">
        <f t="shared" si="86"/>
        <v>148.82999999999998</v>
      </c>
      <c r="L518" s="509" t="s">
        <v>16</v>
      </c>
      <c r="M518" s="509" t="s">
        <v>25</v>
      </c>
      <c r="N518" s="1629">
        <v>3</v>
      </c>
      <c r="O518" s="1630">
        <f>ROUND(J518,2)*N518</f>
        <v>148.82999999999998</v>
      </c>
    </row>
    <row r="519" spans="1:17" ht="45" customHeight="1">
      <c r="A519" s="6613" t="s">
        <v>19</v>
      </c>
      <c r="B519" s="4928" t="s">
        <v>1432</v>
      </c>
      <c r="C519" s="4928" t="s">
        <v>21</v>
      </c>
      <c r="D519" s="4928" t="s">
        <v>1433</v>
      </c>
      <c r="E519" s="4929" t="s">
        <v>1434</v>
      </c>
      <c r="F519" s="4930">
        <f>N519</f>
        <v>2</v>
      </c>
      <c r="G519" s="4928" t="s">
        <v>32</v>
      </c>
      <c r="H519" s="4931">
        <v>48.34</v>
      </c>
      <c r="I519" s="4932">
        <v>0.25</v>
      </c>
      <c r="J519" s="4933">
        <f>ROUND(H519,2)+(ROUND(H519,2)*I519)</f>
        <v>60.425000000000004</v>
      </c>
      <c r="K519" s="6053">
        <f t="shared" si="86"/>
        <v>120.86</v>
      </c>
      <c r="L519" s="510" t="s">
        <v>16</v>
      </c>
      <c r="M519" s="510" t="s">
        <v>25</v>
      </c>
      <c r="N519" s="1631">
        <v>2</v>
      </c>
      <c r="O519" s="1632">
        <f>ROUND(J519,2)*N519</f>
        <v>120.86</v>
      </c>
    </row>
    <row r="520" spans="1:17" ht="45" customHeight="1">
      <c r="A520" s="6614" t="s">
        <v>19</v>
      </c>
      <c r="B520" s="4934" t="s">
        <v>1435</v>
      </c>
      <c r="C520" s="4934" t="s">
        <v>21</v>
      </c>
      <c r="D520" s="4934" t="s">
        <v>1436</v>
      </c>
      <c r="E520" s="4935" t="s">
        <v>1437</v>
      </c>
      <c r="F520" s="4936">
        <f>N520</f>
        <v>14</v>
      </c>
      <c r="G520" s="4934" t="s">
        <v>32</v>
      </c>
      <c r="H520" s="4937">
        <v>242.96</v>
      </c>
      <c r="I520" s="4938">
        <v>0.25</v>
      </c>
      <c r="J520" s="4939">
        <f>ROUND(H520,2)+(ROUND(H520,2)*I520)</f>
        <v>303.7</v>
      </c>
      <c r="K520" s="6053">
        <f t="shared" si="86"/>
        <v>4251.8</v>
      </c>
      <c r="L520" s="511" t="s">
        <v>16</v>
      </c>
      <c r="M520" s="511" t="s">
        <v>25</v>
      </c>
      <c r="N520" s="1633">
        <v>14</v>
      </c>
      <c r="O520" s="1634">
        <f>ROUND(J520,2)*N520</f>
        <v>4251.8</v>
      </c>
    </row>
    <row r="521" spans="1:17" ht="45" customHeight="1">
      <c r="A521" s="6615" t="s">
        <v>15</v>
      </c>
      <c r="B521" s="4940" t="s">
        <v>1438</v>
      </c>
      <c r="C521" s="4940" t="s">
        <v>17</v>
      </c>
      <c r="D521" s="4940" t="s">
        <v>17</v>
      </c>
      <c r="E521" s="4941" t="s">
        <v>1439</v>
      </c>
      <c r="F521" s="4940" t="s">
        <v>17</v>
      </c>
      <c r="G521" s="4940" t="s">
        <v>17</v>
      </c>
      <c r="H521" s="4940" t="s">
        <v>17</v>
      </c>
      <c r="I521" s="4940" t="s">
        <v>17</v>
      </c>
      <c r="J521" s="4940" t="s">
        <v>17</v>
      </c>
      <c r="K521" s="6616">
        <f>ROUND(K522,2)+ROUND(K523,2)+ROUND(K524,2)+ROUND(K525,2)+ROUND(K526,2)+ROUND(K527,2)+ROUND(K528,2)+ROUND(K529,2)+ROUND(K530,2)+ROUND(K531,2)+ROUND(K532,2)+ROUND(K533,2)</f>
        <v>12243.22</v>
      </c>
      <c r="L521" s="512" t="s">
        <v>17</v>
      </c>
      <c r="M521" s="512" t="s">
        <v>17</v>
      </c>
      <c r="N521" s="512" t="s">
        <v>17</v>
      </c>
      <c r="O521" s="512" t="s">
        <v>17</v>
      </c>
      <c r="P521" s="512" t="s">
        <v>17</v>
      </c>
      <c r="Q521" s="512" t="s">
        <v>17</v>
      </c>
    </row>
    <row r="522" spans="1:17" ht="45" customHeight="1">
      <c r="A522" s="6617" t="s">
        <v>19</v>
      </c>
      <c r="B522" s="4942" t="s">
        <v>1440</v>
      </c>
      <c r="C522" s="4942" t="s">
        <v>21</v>
      </c>
      <c r="D522" s="4942" t="s">
        <v>1441</v>
      </c>
      <c r="E522" s="4943" t="s">
        <v>1442</v>
      </c>
      <c r="F522" s="4944">
        <f t="shared" ref="F522:F533" si="96">N522</f>
        <v>5</v>
      </c>
      <c r="G522" s="4942" t="s">
        <v>32</v>
      </c>
      <c r="H522" s="4945">
        <v>38.49</v>
      </c>
      <c r="I522" s="4946">
        <v>0.25</v>
      </c>
      <c r="J522" s="4947">
        <f t="shared" ref="J522:J533" si="97">ROUND(H522,2)+(ROUND(H522,2)*I522)</f>
        <v>48.112500000000004</v>
      </c>
      <c r="K522" s="6053">
        <f t="shared" si="86"/>
        <v>240.55</v>
      </c>
      <c r="L522" s="513" t="s">
        <v>16</v>
      </c>
      <c r="M522" s="513" t="s">
        <v>25</v>
      </c>
      <c r="N522" s="1635">
        <v>5</v>
      </c>
      <c r="O522" s="1636">
        <f t="shared" ref="O522:O533" si="98">ROUND(J522,2)*N522</f>
        <v>240.55</v>
      </c>
    </row>
    <row r="523" spans="1:17" ht="45" customHeight="1">
      <c r="A523" s="6618" t="s">
        <v>19</v>
      </c>
      <c r="B523" s="4948" t="s">
        <v>1443</v>
      </c>
      <c r="C523" s="4948" t="s">
        <v>21</v>
      </c>
      <c r="D523" s="4948" t="s">
        <v>1444</v>
      </c>
      <c r="E523" s="4949" t="s">
        <v>1445</v>
      </c>
      <c r="F523" s="4950">
        <f t="shared" si="96"/>
        <v>9</v>
      </c>
      <c r="G523" s="4948" t="s">
        <v>32</v>
      </c>
      <c r="H523" s="4951">
        <v>31.61</v>
      </c>
      <c r="I523" s="4952">
        <v>0.25</v>
      </c>
      <c r="J523" s="4953">
        <f t="shared" si="97"/>
        <v>39.512500000000003</v>
      </c>
      <c r="K523" s="6053">
        <f t="shared" si="86"/>
        <v>355.59</v>
      </c>
      <c r="L523" s="514" t="s">
        <v>16</v>
      </c>
      <c r="M523" s="514" t="s">
        <v>25</v>
      </c>
      <c r="N523" s="1637">
        <v>9</v>
      </c>
      <c r="O523" s="1638">
        <f t="shared" si="98"/>
        <v>355.59</v>
      </c>
    </row>
    <row r="524" spans="1:17" ht="45" customHeight="1">
      <c r="A524" s="6619" t="s">
        <v>19</v>
      </c>
      <c r="B524" s="4954" t="s">
        <v>1446</v>
      </c>
      <c r="C524" s="4954" t="s">
        <v>21</v>
      </c>
      <c r="D524" s="4954" t="s">
        <v>1447</v>
      </c>
      <c r="E524" s="4955" t="s">
        <v>1448</v>
      </c>
      <c r="F524" s="4956">
        <f t="shared" si="96"/>
        <v>4</v>
      </c>
      <c r="G524" s="4954" t="s">
        <v>32</v>
      </c>
      <c r="H524" s="4957">
        <v>48.05</v>
      </c>
      <c r="I524" s="4958">
        <v>0.25</v>
      </c>
      <c r="J524" s="4959">
        <f t="shared" si="97"/>
        <v>60.0625</v>
      </c>
      <c r="K524" s="6053">
        <f t="shared" si="86"/>
        <v>240.24</v>
      </c>
      <c r="L524" s="515" t="s">
        <v>16</v>
      </c>
      <c r="M524" s="515" t="s">
        <v>25</v>
      </c>
      <c r="N524" s="1639">
        <v>4</v>
      </c>
      <c r="O524" s="1640">
        <f t="shared" si="98"/>
        <v>240.24</v>
      </c>
    </row>
    <row r="525" spans="1:17" ht="45" customHeight="1">
      <c r="A525" s="6620" t="s">
        <v>19</v>
      </c>
      <c r="B525" s="4960" t="s">
        <v>1449</v>
      </c>
      <c r="C525" s="4960" t="s">
        <v>21</v>
      </c>
      <c r="D525" s="4960" t="s">
        <v>1450</v>
      </c>
      <c r="E525" s="4961" t="s">
        <v>1451</v>
      </c>
      <c r="F525" s="4962">
        <f t="shared" si="96"/>
        <v>1</v>
      </c>
      <c r="G525" s="4960" t="s">
        <v>32</v>
      </c>
      <c r="H525" s="4963">
        <v>64.5</v>
      </c>
      <c r="I525" s="4964">
        <v>0.25</v>
      </c>
      <c r="J525" s="4965">
        <f t="shared" si="97"/>
        <v>80.625</v>
      </c>
      <c r="K525" s="6053">
        <f t="shared" si="86"/>
        <v>80.63</v>
      </c>
      <c r="L525" s="516" t="s">
        <v>16</v>
      </c>
      <c r="M525" s="516" t="s">
        <v>25</v>
      </c>
      <c r="N525" s="1641">
        <v>1</v>
      </c>
      <c r="O525" s="1642">
        <f t="shared" si="98"/>
        <v>80.63</v>
      </c>
    </row>
    <row r="526" spans="1:17" ht="45" customHeight="1">
      <c r="A526" s="6621" t="s">
        <v>19</v>
      </c>
      <c r="B526" s="4966" t="s">
        <v>1452</v>
      </c>
      <c r="C526" s="4966" t="s">
        <v>34</v>
      </c>
      <c r="D526" s="4966" t="s">
        <v>1453</v>
      </c>
      <c r="E526" s="4967" t="s">
        <v>1454</v>
      </c>
      <c r="F526" s="4968">
        <f t="shared" si="96"/>
        <v>30</v>
      </c>
      <c r="G526" s="4966" t="s">
        <v>32</v>
      </c>
      <c r="H526" s="4969">
        <v>14</v>
      </c>
      <c r="I526" s="4970">
        <v>0.25</v>
      </c>
      <c r="J526" s="4971">
        <f t="shared" si="97"/>
        <v>17.5</v>
      </c>
      <c r="K526" s="6053">
        <f t="shared" ref="K526:K592" si="99">ROUND(J526,2)*F526</f>
        <v>525</v>
      </c>
      <c r="L526" s="517" t="s">
        <v>16</v>
      </c>
      <c r="M526" s="517" t="s">
        <v>25</v>
      </c>
      <c r="N526" s="1643">
        <v>30</v>
      </c>
      <c r="O526" s="1644">
        <f t="shared" si="98"/>
        <v>525</v>
      </c>
    </row>
    <row r="527" spans="1:17" ht="45" customHeight="1">
      <c r="A527" s="6622" t="s">
        <v>19</v>
      </c>
      <c r="B527" s="4972" t="s">
        <v>1455</v>
      </c>
      <c r="C527" s="4972" t="s">
        <v>21</v>
      </c>
      <c r="D527" s="4972" t="s">
        <v>1456</v>
      </c>
      <c r="E527" s="4973" t="s">
        <v>1457</v>
      </c>
      <c r="F527" s="4974">
        <f t="shared" si="96"/>
        <v>30</v>
      </c>
      <c r="G527" s="4972" t="s">
        <v>32</v>
      </c>
      <c r="H527" s="4975">
        <v>11.63</v>
      </c>
      <c r="I527" s="4976">
        <v>0.25</v>
      </c>
      <c r="J527" s="4977">
        <f t="shared" si="97"/>
        <v>14.537500000000001</v>
      </c>
      <c r="K527" s="6053">
        <f t="shared" si="99"/>
        <v>436.2</v>
      </c>
      <c r="L527" s="518" t="s">
        <v>16</v>
      </c>
      <c r="M527" s="518" t="s">
        <v>25</v>
      </c>
      <c r="N527" s="1645">
        <v>30</v>
      </c>
      <c r="O527" s="1646">
        <f t="shared" si="98"/>
        <v>436.2</v>
      </c>
    </row>
    <row r="528" spans="1:17" ht="45" customHeight="1">
      <c r="A528" s="6623" t="s">
        <v>19</v>
      </c>
      <c r="B528" s="4978" t="s">
        <v>1458</v>
      </c>
      <c r="C528" s="4978" t="s">
        <v>21</v>
      </c>
      <c r="D528" s="4978" t="s">
        <v>1459</v>
      </c>
      <c r="E528" s="4979" t="s">
        <v>1460</v>
      </c>
      <c r="F528" s="4980">
        <f t="shared" si="96"/>
        <v>27</v>
      </c>
      <c r="G528" s="4978" t="s">
        <v>32</v>
      </c>
      <c r="H528" s="4981">
        <v>53.78</v>
      </c>
      <c r="I528" s="4982">
        <v>0.25</v>
      </c>
      <c r="J528" s="4983">
        <f t="shared" si="97"/>
        <v>67.224999999999994</v>
      </c>
      <c r="K528" s="6053">
        <f t="shared" si="99"/>
        <v>1815.21</v>
      </c>
      <c r="L528" s="519" t="s">
        <v>16</v>
      </c>
      <c r="M528" s="519" t="s">
        <v>25</v>
      </c>
      <c r="N528" s="1647">
        <v>27</v>
      </c>
      <c r="O528" s="1648">
        <f t="shared" si="98"/>
        <v>1815.21</v>
      </c>
    </row>
    <row r="529" spans="1:17" ht="45" customHeight="1">
      <c r="A529" s="6624" t="s">
        <v>19</v>
      </c>
      <c r="B529" s="4984" t="s">
        <v>1461</v>
      </c>
      <c r="C529" s="4984" t="s">
        <v>21</v>
      </c>
      <c r="D529" s="4984" t="s">
        <v>1462</v>
      </c>
      <c r="E529" s="4985" t="s">
        <v>1463</v>
      </c>
      <c r="F529" s="4986">
        <f t="shared" si="96"/>
        <v>14</v>
      </c>
      <c r="G529" s="4984" t="s">
        <v>32</v>
      </c>
      <c r="H529" s="4987">
        <v>60.73</v>
      </c>
      <c r="I529" s="4988">
        <v>0.25</v>
      </c>
      <c r="J529" s="4989">
        <f t="shared" si="97"/>
        <v>75.912499999999994</v>
      </c>
      <c r="K529" s="6053">
        <f t="shared" si="99"/>
        <v>1062.74</v>
      </c>
      <c r="L529" s="520" t="s">
        <v>16</v>
      </c>
      <c r="M529" s="520" t="s">
        <v>25</v>
      </c>
      <c r="N529" s="1649">
        <v>14</v>
      </c>
      <c r="O529" s="1650">
        <f t="shared" si="98"/>
        <v>1062.74</v>
      </c>
    </row>
    <row r="530" spans="1:17" ht="45" customHeight="1">
      <c r="A530" s="6625" t="s">
        <v>19</v>
      </c>
      <c r="B530" s="4990" t="s">
        <v>1464</v>
      </c>
      <c r="C530" s="4990" t="s">
        <v>21</v>
      </c>
      <c r="D530" s="4990" t="s">
        <v>1465</v>
      </c>
      <c r="E530" s="4991" t="s">
        <v>1466</v>
      </c>
      <c r="F530" s="4992">
        <f t="shared" si="96"/>
        <v>1</v>
      </c>
      <c r="G530" s="4990" t="s">
        <v>32</v>
      </c>
      <c r="H530" s="4993">
        <v>54.88</v>
      </c>
      <c r="I530" s="4994">
        <v>0.25</v>
      </c>
      <c r="J530" s="4995">
        <f t="shared" si="97"/>
        <v>68.600000000000009</v>
      </c>
      <c r="K530" s="6053">
        <f t="shared" si="99"/>
        <v>68.599999999999994</v>
      </c>
      <c r="L530" s="521" t="s">
        <v>16</v>
      </c>
      <c r="M530" s="521" t="s">
        <v>25</v>
      </c>
      <c r="N530" s="1651">
        <v>1</v>
      </c>
      <c r="O530" s="1652">
        <f t="shared" si="98"/>
        <v>68.599999999999994</v>
      </c>
    </row>
    <row r="531" spans="1:17" ht="45" customHeight="1">
      <c r="A531" s="6626" t="s">
        <v>19</v>
      </c>
      <c r="B531" s="4996" t="s">
        <v>1467</v>
      </c>
      <c r="C531" s="4996" t="s">
        <v>21</v>
      </c>
      <c r="D531" s="4996" t="s">
        <v>1468</v>
      </c>
      <c r="E531" s="4997" t="s">
        <v>1469</v>
      </c>
      <c r="F531" s="4998">
        <f t="shared" si="96"/>
        <v>7</v>
      </c>
      <c r="G531" s="4996" t="s">
        <v>32</v>
      </c>
      <c r="H531" s="4999">
        <v>70.22</v>
      </c>
      <c r="I531" s="5000">
        <v>0.25</v>
      </c>
      <c r="J531" s="5001">
        <f t="shared" si="97"/>
        <v>87.775000000000006</v>
      </c>
      <c r="K531" s="6053">
        <f t="shared" si="99"/>
        <v>614.46</v>
      </c>
      <c r="L531" s="522" t="s">
        <v>16</v>
      </c>
      <c r="M531" s="522" t="s">
        <v>25</v>
      </c>
      <c r="N531" s="1653">
        <v>7</v>
      </c>
      <c r="O531" s="1654">
        <f t="shared" si="98"/>
        <v>614.46</v>
      </c>
    </row>
    <row r="532" spans="1:17" ht="45" customHeight="1">
      <c r="A532" s="6627" t="s">
        <v>19</v>
      </c>
      <c r="B532" s="5002" t="s">
        <v>1470</v>
      </c>
      <c r="C532" s="5002" t="s">
        <v>21</v>
      </c>
      <c r="D532" s="5002" t="s">
        <v>1471</v>
      </c>
      <c r="E532" s="5003" t="s">
        <v>1472</v>
      </c>
      <c r="F532" s="5004">
        <f t="shared" si="96"/>
        <v>135</v>
      </c>
      <c r="G532" s="5002" t="s">
        <v>32</v>
      </c>
      <c r="H532" s="5005">
        <v>37.39</v>
      </c>
      <c r="I532" s="5006">
        <v>0.25</v>
      </c>
      <c r="J532" s="5007">
        <f t="shared" si="97"/>
        <v>46.737499999999997</v>
      </c>
      <c r="K532" s="6053">
        <f t="shared" si="99"/>
        <v>6309.9000000000005</v>
      </c>
      <c r="L532" s="523" t="s">
        <v>16</v>
      </c>
      <c r="M532" s="523" t="s">
        <v>25</v>
      </c>
      <c r="N532" s="1655">
        <v>135</v>
      </c>
      <c r="O532" s="1656">
        <f t="shared" si="98"/>
        <v>6309.9000000000005</v>
      </c>
    </row>
    <row r="533" spans="1:17" ht="45" customHeight="1">
      <c r="A533" s="6628" t="s">
        <v>19</v>
      </c>
      <c r="B533" s="5008" t="s">
        <v>1473</v>
      </c>
      <c r="C533" s="5008" t="s">
        <v>21</v>
      </c>
      <c r="D533" s="5008" t="s">
        <v>1474</v>
      </c>
      <c r="E533" s="5009" t="s">
        <v>1475</v>
      </c>
      <c r="F533" s="5010">
        <f t="shared" si="96"/>
        <v>10</v>
      </c>
      <c r="G533" s="5008" t="s">
        <v>32</v>
      </c>
      <c r="H533" s="5011">
        <v>39.53</v>
      </c>
      <c r="I533" s="5012">
        <v>0.25</v>
      </c>
      <c r="J533" s="5013">
        <f t="shared" si="97"/>
        <v>49.412500000000001</v>
      </c>
      <c r="K533" s="6053">
        <f t="shared" si="99"/>
        <v>494.09999999999997</v>
      </c>
      <c r="L533" s="524" t="s">
        <v>16</v>
      </c>
      <c r="M533" s="524" t="s">
        <v>25</v>
      </c>
      <c r="N533" s="1657">
        <v>10</v>
      </c>
      <c r="O533" s="1658">
        <f t="shared" si="98"/>
        <v>494.09999999999997</v>
      </c>
    </row>
    <row r="534" spans="1:17" ht="45" customHeight="1">
      <c r="A534" s="6629" t="s">
        <v>15</v>
      </c>
      <c r="B534" s="5014" t="s">
        <v>1476</v>
      </c>
      <c r="C534" s="5014" t="s">
        <v>17</v>
      </c>
      <c r="D534" s="5014" t="s">
        <v>17</v>
      </c>
      <c r="E534" s="5015" t="s">
        <v>1477</v>
      </c>
      <c r="F534" s="5014" t="s">
        <v>17</v>
      </c>
      <c r="G534" s="5014" t="s">
        <v>17</v>
      </c>
      <c r="H534" s="5014" t="s">
        <v>17</v>
      </c>
      <c r="I534" s="5014" t="s">
        <v>17</v>
      </c>
      <c r="J534" s="5014" t="s">
        <v>17</v>
      </c>
      <c r="K534" s="6630">
        <f>ROUND(K535,2)+ROUND(K536,2)+ROUND(K537,2)+ROUND(K538,2)+ROUND(K539,2)+ROUND(K540,2)+ROUND(K541,2)+ROUND(K542,2)+ROUND(K543,2)+ROUND(K544,2)+ROUND(K545,2)+ROUND(K546,2)+ROUND(K547,2)+ROUND(K548,2)+ROUND(K549,2)+ROUND(K550,2)+ROUND(K551,2)+ROUND(K552,2)+ROUND(K553,2)+ROUND(K554,2)+ROUND(K555,2)</f>
        <v>19087.050000000003</v>
      </c>
      <c r="L534" s="525" t="s">
        <v>17</v>
      </c>
      <c r="M534" s="525" t="s">
        <v>17</v>
      </c>
      <c r="N534" s="525" t="s">
        <v>17</v>
      </c>
      <c r="O534" s="525" t="s">
        <v>17</v>
      </c>
      <c r="P534" s="525" t="s">
        <v>17</v>
      </c>
      <c r="Q534" s="525" t="s">
        <v>17</v>
      </c>
    </row>
    <row r="535" spans="1:17" ht="45" customHeight="1">
      <c r="A535" s="6631" t="s">
        <v>19</v>
      </c>
      <c r="B535" s="5016" t="s">
        <v>1478</v>
      </c>
      <c r="C535" s="5016" t="s">
        <v>21</v>
      </c>
      <c r="D535" s="5016" t="s">
        <v>1479</v>
      </c>
      <c r="E535" s="5017" t="s">
        <v>1480</v>
      </c>
      <c r="F535" s="5018">
        <f t="shared" ref="F535:F555" si="100">N535</f>
        <v>2</v>
      </c>
      <c r="G535" s="5016" t="s">
        <v>32</v>
      </c>
      <c r="H535" s="5019">
        <v>73.510000000000005</v>
      </c>
      <c r="I535" s="5020">
        <v>0.25</v>
      </c>
      <c r="J535" s="5021">
        <f t="shared" ref="J535:J555" si="101">ROUND(H535,2)+(ROUND(H535,2)*I535)</f>
        <v>91.887500000000003</v>
      </c>
      <c r="K535" s="6053">
        <f t="shared" si="99"/>
        <v>183.78</v>
      </c>
      <c r="L535" s="526" t="s">
        <v>16</v>
      </c>
      <c r="M535" s="526" t="s">
        <v>25</v>
      </c>
      <c r="N535" s="1659">
        <v>2</v>
      </c>
      <c r="O535" s="1660">
        <f t="shared" ref="O535:O555" si="102">ROUND(J535,2)*N535</f>
        <v>183.78</v>
      </c>
    </row>
    <row r="536" spans="1:17" ht="45" customHeight="1">
      <c r="A536" s="6632" t="s">
        <v>19</v>
      </c>
      <c r="B536" s="5022" t="s">
        <v>1481</v>
      </c>
      <c r="C536" s="5022" t="s">
        <v>21</v>
      </c>
      <c r="D536" s="5022" t="s">
        <v>1482</v>
      </c>
      <c r="E536" s="5023" t="s">
        <v>1483</v>
      </c>
      <c r="F536" s="5024">
        <f t="shared" si="100"/>
        <v>46</v>
      </c>
      <c r="G536" s="5022" t="s">
        <v>32</v>
      </c>
      <c r="H536" s="5025">
        <v>12.07</v>
      </c>
      <c r="I536" s="5026">
        <v>0.25</v>
      </c>
      <c r="J536" s="5027">
        <f t="shared" si="101"/>
        <v>15.0875</v>
      </c>
      <c r="K536" s="6053">
        <f t="shared" si="99"/>
        <v>694.14</v>
      </c>
      <c r="L536" s="527" t="s">
        <v>16</v>
      </c>
      <c r="M536" s="527" t="s">
        <v>25</v>
      </c>
      <c r="N536" s="1661">
        <v>46</v>
      </c>
      <c r="O536" s="1662">
        <f t="shared" si="102"/>
        <v>694.14</v>
      </c>
    </row>
    <row r="537" spans="1:17" ht="45" customHeight="1">
      <c r="A537" s="6633" t="s">
        <v>19</v>
      </c>
      <c r="B537" s="5028" t="s">
        <v>1484</v>
      </c>
      <c r="C537" s="5028" t="s">
        <v>21</v>
      </c>
      <c r="D537" s="5028" t="s">
        <v>1485</v>
      </c>
      <c r="E537" s="5029" t="s">
        <v>1486</v>
      </c>
      <c r="F537" s="5030">
        <f t="shared" si="100"/>
        <v>9</v>
      </c>
      <c r="G537" s="5028" t="s">
        <v>32</v>
      </c>
      <c r="H537" s="5031">
        <v>12.77</v>
      </c>
      <c r="I537" s="5032">
        <v>0.25</v>
      </c>
      <c r="J537" s="5033">
        <f t="shared" si="101"/>
        <v>15.962499999999999</v>
      </c>
      <c r="K537" s="6053">
        <f t="shared" si="99"/>
        <v>143.64000000000001</v>
      </c>
      <c r="L537" s="528" t="s">
        <v>16</v>
      </c>
      <c r="M537" s="528" t="s">
        <v>25</v>
      </c>
      <c r="N537" s="1663">
        <v>9</v>
      </c>
      <c r="O537" s="1664">
        <f t="shared" si="102"/>
        <v>143.64000000000001</v>
      </c>
    </row>
    <row r="538" spans="1:17" ht="45" customHeight="1">
      <c r="A538" s="6634" t="s">
        <v>19</v>
      </c>
      <c r="B538" s="5034" t="s">
        <v>1487</v>
      </c>
      <c r="C538" s="5034" t="s">
        <v>21</v>
      </c>
      <c r="D538" s="5034" t="s">
        <v>1488</v>
      </c>
      <c r="E538" s="5035" t="s">
        <v>1489</v>
      </c>
      <c r="F538" s="5036">
        <f t="shared" si="100"/>
        <v>1</v>
      </c>
      <c r="G538" s="5034" t="s">
        <v>32</v>
      </c>
      <c r="H538" s="5037">
        <v>14.1</v>
      </c>
      <c r="I538" s="5038">
        <v>0.25</v>
      </c>
      <c r="J538" s="5039">
        <f t="shared" si="101"/>
        <v>17.625</v>
      </c>
      <c r="K538" s="6053">
        <f t="shared" si="99"/>
        <v>17.63</v>
      </c>
      <c r="L538" s="529" t="s">
        <v>16</v>
      </c>
      <c r="M538" s="529" t="s">
        <v>25</v>
      </c>
      <c r="N538" s="1665">
        <v>1</v>
      </c>
      <c r="O538" s="1666">
        <f t="shared" si="102"/>
        <v>17.63</v>
      </c>
    </row>
    <row r="539" spans="1:17" ht="45" customHeight="1">
      <c r="A539" s="6635" t="s">
        <v>19</v>
      </c>
      <c r="B539" s="5040" t="s">
        <v>1490</v>
      </c>
      <c r="C539" s="5040" t="s">
        <v>21</v>
      </c>
      <c r="D539" s="5040" t="s">
        <v>1491</v>
      </c>
      <c r="E539" s="5041" t="s">
        <v>1492</v>
      </c>
      <c r="F539" s="5042">
        <f t="shared" si="100"/>
        <v>4</v>
      </c>
      <c r="G539" s="5040" t="s">
        <v>32</v>
      </c>
      <c r="H539" s="5043">
        <v>443.69</v>
      </c>
      <c r="I539" s="5044">
        <v>0.25</v>
      </c>
      <c r="J539" s="5045">
        <f t="shared" si="101"/>
        <v>554.61249999999995</v>
      </c>
      <c r="K539" s="6053">
        <f t="shared" si="99"/>
        <v>2218.44</v>
      </c>
      <c r="L539" s="530" t="s">
        <v>16</v>
      </c>
      <c r="M539" s="530" t="s">
        <v>25</v>
      </c>
      <c r="N539" s="1667">
        <v>4</v>
      </c>
      <c r="O539" s="1668">
        <f t="shared" si="102"/>
        <v>2218.44</v>
      </c>
    </row>
    <row r="540" spans="1:17" ht="45" customHeight="1">
      <c r="A540" s="6636" t="s">
        <v>19</v>
      </c>
      <c r="B540" s="5046" t="s">
        <v>1493</v>
      </c>
      <c r="C540" s="5046" t="s">
        <v>21</v>
      </c>
      <c r="D540" s="5046" t="s">
        <v>1494</v>
      </c>
      <c r="E540" s="5047" t="s">
        <v>1495</v>
      </c>
      <c r="F540" s="5048">
        <f t="shared" si="100"/>
        <v>2</v>
      </c>
      <c r="G540" s="5046" t="s">
        <v>32</v>
      </c>
      <c r="H540" s="5049">
        <v>75.64</v>
      </c>
      <c r="I540" s="5050">
        <v>0.25</v>
      </c>
      <c r="J540" s="5051">
        <f t="shared" si="101"/>
        <v>94.55</v>
      </c>
      <c r="K540" s="6053">
        <f t="shared" si="99"/>
        <v>189.1</v>
      </c>
      <c r="L540" s="531" t="s">
        <v>16</v>
      </c>
      <c r="M540" s="531" t="s">
        <v>25</v>
      </c>
      <c r="N540" s="1669">
        <v>2</v>
      </c>
      <c r="O540" s="1670">
        <f t="shared" si="102"/>
        <v>189.1</v>
      </c>
    </row>
    <row r="541" spans="1:17" ht="45" customHeight="1">
      <c r="A541" s="6637" t="s">
        <v>19</v>
      </c>
      <c r="B541" s="5052" t="s">
        <v>1496</v>
      </c>
      <c r="C541" s="5052" t="s">
        <v>21</v>
      </c>
      <c r="D541" s="5052" t="s">
        <v>1497</v>
      </c>
      <c r="E541" s="5053" t="s">
        <v>1498</v>
      </c>
      <c r="F541" s="5054">
        <f t="shared" si="100"/>
        <v>2</v>
      </c>
      <c r="G541" s="5052" t="s">
        <v>32</v>
      </c>
      <c r="H541" s="5055">
        <v>164.97</v>
      </c>
      <c r="I541" s="5056">
        <v>0.25</v>
      </c>
      <c r="J541" s="5057">
        <f t="shared" si="101"/>
        <v>206.21250000000001</v>
      </c>
      <c r="K541" s="6053">
        <f t="shared" si="99"/>
        <v>412.42</v>
      </c>
      <c r="L541" s="532" t="s">
        <v>16</v>
      </c>
      <c r="M541" s="532" t="s">
        <v>25</v>
      </c>
      <c r="N541" s="1671">
        <v>2</v>
      </c>
      <c r="O541" s="1672">
        <f t="shared" si="102"/>
        <v>412.42</v>
      </c>
    </row>
    <row r="542" spans="1:17" ht="45" customHeight="1">
      <c r="A542" s="6638" t="s">
        <v>19</v>
      </c>
      <c r="B542" s="5058" t="s">
        <v>1499</v>
      </c>
      <c r="C542" s="5058" t="s">
        <v>34</v>
      </c>
      <c r="D542" s="5058" t="s">
        <v>1500</v>
      </c>
      <c r="E542" s="5059" t="s">
        <v>1501</v>
      </c>
      <c r="F542" s="5060">
        <f t="shared" si="100"/>
        <v>36</v>
      </c>
      <c r="G542" s="5058" t="s">
        <v>32</v>
      </c>
      <c r="H542" s="5061">
        <v>80.739999999999995</v>
      </c>
      <c r="I542" s="5062">
        <v>0.25</v>
      </c>
      <c r="J542" s="5063">
        <f t="shared" si="101"/>
        <v>100.925</v>
      </c>
      <c r="K542" s="6053">
        <f t="shared" si="99"/>
        <v>3633.4800000000005</v>
      </c>
      <c r="L542" s="533" t="s">
        <v>16</v>
      </c>
      <c r="M542" s="533" t="s">
        <v>25</v>
      </c>
      <c r="N542" s="1673">
        <v>36</v>
      </c>
      <c r="O542" s="1674">
        <f t="shared" si="102"/>
        <v>3633.4800000000005</v>
      </c>
    </row>
    <row r="543" spans="1:17" ht="45" customHeight="1">
      <c r="A543" s="6639" t="s">
        <v>19</v>
      </c>
      <c r="B543" s="5064" t="s">
        <v>1502</v>
      </c>
      <c r="C543" s="5064" t="s">
        <v>34</v>
      </c>
      <c r="D543" s="5064" t="s">
        <v>1503</v>
      </c>
      <c r="E543" s="5065" t="s">
        <v>1504</v>
      </c>
      <c r="F543" s="5066">
        <f t="shared" si="100"/>
        <v>2</v>
      </c>
      <c r="G543" s="5064" t="s">
        <v>32</v>
      </c>
      <c r="H543" s="5067">
        <v>337.5</v>
      </c>
      <c r="I543" s="5068">
        <v>0.25</v>
      </c>
      <c r="J543" s="5069">
        <f t="shared" si="101"/>
        <v>421.875</v>
      </c>
      <c r="K543" s="6053">
        <f t="shared" si="99"/>
        <v>843.76</v>
      </c>
      <c r="L543" s="534" t="s">
        <v>16</v>
      </c>
      <c r="M543" s="534" t="s">
        <v>25</v>
      </c>
      <c r="N543" s="1675">
        <v>2</v>
      </c>
      <c r="O543" s="1676">
        <f t="shared" si="102"/>
        <v>843.76</v>
      </c>
    </row>
    <row r="544" spans="1:17" ht="45" customHeight="1">
      <c r="A544" s="6640" t="s">
        <v>19</v>
      </c>
      <c r="B544" s="5070" t="s">
        <v>1505</v>
      </c>
      <c r="C544" s="5070" t="s">
        <v>34</v>
      </c>
      <c r="D544" s="5070" t="s">
        <v>1506</v>
      </c>
      <c r="E544" s="5071" t="s">
        <v>1507</v>
      </c>
      <c r="F544" s="5072">
        <f t="shared" si="100"/>
        <v>3</v>
      </c>
      <c r="G544" s="5070" t="s">
        <v>32</v>
      </c>
      <c r="H544" s="5073">
        <v>195.85</v>
      </c>
      <c r="I544" s="5074">
        <v>0.25</v>
      </c>
      <c r="J544" s="5075">
        <f t="shared" si="101"/>
        <v>244.8125</v>
      </c>
      <c r="K544" s="6053">
        <f t="shared" si="99"/>
        <v>734.43000000000006</v>
      </c>
      <c r="L544" s="535" t="s">
        <v>16</v>
      </c>
      <c r="M544" s="535" t="s">
        <v>25</v>
      </c>
      <c r="N544" s="1677">
        <v>3</v>
      </c>
      <c r="O544" s="1678">
        <f t="shared" si="102"/>
        <v>734.43000000000006</v>
      </c>
    </row>
    <row r="545" spans="1:17" ht="45" customHeight="1">
      <c r="A545" s="6641" t="s">
        <v>19</v>
      </c>
      <c r="B545" s="5076" t="s">
        <v>1508</v>
      </c>
      <c r="C545" s="5076" t="s">
        <v>34</v>
      </c>
      <c r="D545" s="5076" t="s">
        <v>1509</v>
      </c>
      <c r="E545" s="5077" t="s">
        <v>1510</v>
      </c>
      <c r="F545" s="5078">
        <f t="shared" si="100"/>
        <v>1</v>
      </c>
      <c r="G545" s="5076" t="s">
        <v>32</v>
      </c>
      <c r="H545" s="5079">
        <v>352.28</v>
      </c>
      <c r="I545" s="5080">
        <v>0.25</v>
      </c>
      <c r="J545" s="5081">
        <f t="shared" si="101"/>
        <v>440.34999999999997</v>
      </c>
      <c r="K545" s="6053">
        <f t="shared" si="99"/>
        <v>440.35</v>
      </c>
      <c r="L545" s="536" t="s">
        <v>16</v>
      </c>
      <c r="M545" s="536" t="s">
        <v>25</v>
      </c>
      <c r="N545" s="1679">
        <v>1</v>
      </c>
      <c r="O545" s="1680">
        <f t="shared" si="102"/>
        <v>440.35</v>
      </c>
    </row>
    <row r="546" spans="1:17" ht="45" customHeight="1">
      <c r="A546" s="6642" t="s">
        <v>19</v>
      </c>
      <c r="B546" s="5082" t="s">
        <v>1511</v>
      </c>
      <c r="C546" s="5082" t="s">
        <v>21</v>
      </c>
      <c r="D546" s="5082" t="s">
        <v>1512</v>
      </c>
      <c r="E546" s="5083" t="s">
        <v>1513</v>
      </c>
      <c r="F546" s="5084">
        <f t="shared" si="100"/>
        <v>2</v>
      </c>
      <c r="G546" s="5082" t="s">
        <v>32</v>
      </c>
      <c r="H546" s="5085">
        <v>58.74</v>
      </c>
      <c r="I546" s="5086">
        <v>0.25</v>
      </c>
      <c r="J546" s="5087">
        <f t="shared" si="101"/>
        <v>73.424999999999997</v>
      </c>
      <c r="K546" s="6053">
        <f t="shared" si="99"/>
        <v>146.86000000000001</v>
      </c>
      <c r="L546" s="537" t="s">
        <v>16</v>
      </c>
      <c r="M546" s="537" t="s">
        <v>25</v>
      </c>
      <c r="N546" s="1681">
        <v>2</v>
      </c>
      <c r="O546" s="1682">
        <f t="shared" si="102"/>
        <v>146.86000000000001</v>
      </c>
    </row>
    <row r="547" spans="1:17" ht="45" customHeight="1">
      <c r="A547" s="6643" t="s">
        <v>19</v>
      </c>
      <c r="B547" s="5088" t="s">
        <v>1514</v>
      </c>
      <c r="C547" s="5088" t="s">
        <v>21</v>
      </c>
      <c r="D547" s="5088" t="s">
        <v>1515</v>
      </c>
      <c r="E547" s="5089" t="s">
        <v>1516</v>
      </c>
      <c r="F547" s="5090">
        <f t="shared" si="100"/>
        <v>12</v>
      </c>
      <c r="G547" s="5088" t="s">
        <v>32</v>
      </c>
      <c r="H547" s="5091">
        <v>60.15</v>
      </c>
      <c r="I547" s="5092">
        <v>0.25</v>
      </c>
      <c r="J547" s="5093">
        <f t="shared" si="101"/>
        <v>75.1875</v>
      </c>
      <c r="K547" s="6053">
        <f t="shared" si="99"/>
        <v>902.28</v>
      </c>
      <c r="L547" s="538" t="s">
        <v>16</v>
      </c>
      <c r="M547" s="538" t="s">
        <v>25</v>
      </c>
      <c r="N547" s="1683">
        <v>12</v>
      </c>
      <c r="O547" s="1684">
        <f t="shared" si="102"/>
        <v>902.28</v>
      </c>
    </row>
    <row r="548" spans="1:17" ht="45" customHeight="1">
      <c r="A548" s="6644" t="s">
        <v>19</v>
      </c>
      <c r="B548" s="5094" t="s">
        <v>1517</v>
      </c>
      <c r="C548" s="5094" t="s">
        <v>21</v>
      </c>
      <c r="D548" s="5094" t="s">
        <v>1518</v>
      </c>
      <c r="E548" s="5095" t="s">
        <v>1519</v>
      </c>
      <c r="F548" s="5096">
        <f t="shared" si="100"/>
        <v>13</v>
      </c>
      <c r="G548" s="5094" t="s">
        <v>32</v>
      </c>
      <c r="H548" s="5097">
        <v>62.79</v>
      </c>
      <c r="I548" s="5098">
        <v>0.25</v>
      </c>
      <c r="J548" s="5099">
        <f t="shared" si="101"/>
        <v>78.487499999999997</v>
      </c>
      <c r="K548" s="6053">
        <f t="shared" si="99"/>
        <v>1020.3699999999999</v>
      </c>
      <c r="L548" s="539" t="s">
        <v>16</v>
      </c>
      <c r="M548" s="539" t="s">
        <v>25</v>
      </c>
      <c r="N548" s="1685">
        <v>13</v>
      </c>
      <c r="O548" s="1686">
        <f t="shared" si="102"/>
        <v>1020.3699999999999</v>
      </c>
    </row>
    <row r="549" spans="1:17" ht="45" customHeight="1">
      <c r="A549" s="6645" t="s">
        <v>19</v>
      </c>
      <c r="B549" s="5100" t="s">
        <v>1520</v>
      </c>
      <c r="C549" s="5100" t="s">
        <v>21</v>
      </c>
      <c r="D549" s="5100" t="s">
        <v>1521</v>
      </c>
      <c r="E549" s="5101" t="s">
        <v>1522</v>
      </c>
      <c r="F549" s="5102">
        <f t="shared" si="100"/>
        <v>6</v>
      </c>
      <c r="G549" s="5100" t="s">
        <v>32</v>
      </c>
      <c r="H549" s="5103">
        <v>66.03</v>
      </c>
      <c r="I549" s="5104">
        <v>0.25</v>
      </c>
      <c r="J549" s="5105">
        <f t="shared" si="101"/>
        <v>82.537499999999994</v>
      </c>
      <c r="K549" s="6053">
        <f t="shared" si="99"/>
        <v>495.24</v>
      </c>
      <c r="L549" s="540" t="s">
        <v>16</v>
      </c>
      <c r="M549" s="540" t="s">
        <v>25</v>
      </c>
      <c r="N549" s="1687">
        <v>6</v>
      </c>
      <c r="O549" s="1688">
        <f t="shared" si="102"/>
        <v>495.24</v>
      </c>
    </row>
    <row r="550" spans="1:17" ht="45" customHeight="1">
      <c r="A550" s="6646" t="s">
        <v>19</v>
      </c>
      <c r="B550" s="5106" t="s">
        <v>1523</v>
      </c>
      <c r="C550" s="5106" t="s">
        <v>34</v>
      </c>
      <c r="D550" s="5106" t="s">
        <v>1524</v>
      </c>
      <c r="E550" s="5107" t="s">
        <v>1525</v>
      </c>
      <c r="F550" s="5108">
        <f t="shared" si="100"/>
        <v>2</v>
      </c>
      <c r="G550" s="5106" t="s">
        <v>32</v>
      </c>
      <c r="H550" s="5109">
        <v>660.91</v>
      </c>
      <c r="I550" s="5110">
        <v>0.25</v>
      </c>
      <c r="J550" s="5111">
        <f t="shared" si="101"/>
        <v>826.13749999999993</v>
      </c>
      <c r="K550" s="6053">
        <f t="shared" si="99"/>
        <v>1652.28</v>
      </c>
      <c r="L550" s="541" t="s">
        <v>16</v>
      </c>
      <c r="M550" s="541" t="s">
        <v>25</v>
      </c>
      <c r="N550" s="1689">
        <v>2</v>
      </c>
      <c r="O550" s="1690">
        <f t="shared" si="102"/>
        <v>1652.28</v>
      </c>
    </row>
    <row r="551" spans="1:17" ht="45" customHeight="1">
      <c r="A551" s="6647" t="s">
        <v>19</v>
      </c>
      <c r="B551" s="5112" t="s">
        <v>1526</v>
      </c>
      <c r="C551" s="5112" t="s">
        <v>21</v>
      </c>
      <c r="D551" s="5112" t="s">
        <v>1527</v>
      </c>
      <c r="E551" s="5113" t="s">
        <v>1528</v>
      </c>
      <c r="F551" s="5114">
        <f t="shared" si="100"/>
        <v>2</v>
      </c>
      <c r="G551" s="5112" t="s">
        <v>32</v>
      </c>
      <c r="H551" s="5115">
        <v>79.599999999999994</v>
      </c>
      <c r="I551" s="5116">
        <v>0.25</v>
      </c>
      <c r="J551" s="5117">
        <f t="shared" si="101"/>
        <v>99.5</v>
      </c>
      <c r="K551" s="6053">
        <f t="shared" si="99"/>
        <v>199</v>
      </c>
      <c r="L551" s="542" t="s">
        <v>16</v>
      </c>
      <c r="M551" s="542" t="s">
        <v>25</v>
      </c>
      <c r="N551" s="1691">
        <v>2</v>
      </c>
      <c r="O551" s="1692">
        <f t="shared" si="102"/>
        <v>199</v>
      </c>
    </row>
    <row r="552" spans="1:17" ht="45" customHeight="1">
      <c r="A552" s="6648" t="s">
        <v>19</v>
      </c>
      <c r="B552" s="5118" t="s">
        <v>1529</v>
      </c>
      <c r="C552" s="5118" t="s">
        <v>21</v>
      </c>
      <c r="D552" s="5118" t="s">
        <v>1530</v>
      </c>
      <c r="E552" s="5119" t="s">
        <v>1531</v>
      </c>
      <c r="F552" s="5120">
        <f t="shared" si="100"/>
        <v>2</v>
      </c>
      <c r="G552" s="5118" t="s">
        <v>32</v>
      </c>
      <c r="H552" s="5121">
        <v>1403.95</v>
      </c>
      <c r="I552" s="5122">
        <v>0.25</v>
      </c>
      <c r="J552" s="5123">
        <f t="shared" si="101"/>
        <v>1754.9375</v>
      </c>
      <c r="K552" s="6053">
        <f t="shared" si="99"/>
        <v>3509.88</v>
      </c>
      <c r="L552" s="543" t="s">
        <v>16</v>
      </c>
      <c r="M552" s="543" t="s">
        <v>25</v>
      </c>
      <c r="N552" s="1693">
        <v>2</v>
      </c>
      <c r="O552" s="1694">
        <f t="shared" si="102"/>
        <v>3509.88</v>
      </c>
    </row>
    <row r="553" spans="1:17" ht="45" customHeight="1">
      <c r="A553" s="6649" t="s">
        <v>19</v>
      </c>
      <c r="B553" s="5124" t="s">
        <v>1532</v>
      </c>
      <c r="C553" s="5124" t="s">
        <v>21</v>
      </c>
      <c r="D553" s="5124" t="s">
        <v>1533</v>
      </c>
      <c r="E553" s="5125" t="s">
        <v>1534</v>
      </c>
      <c r="F553" s="5126">
        <f t="shared" si="100"/>
        <v>2</v>
      </c>
      <c r="G553" s="5124" t="s">
        <v>32</v>
      </c>
      <c r="H553" s="5127">
        <v>102.35</v>
      </c>
      <c r="I553" s="5128">
        <v>0.25</v>
      </c>
      <c r="J553" s="5129">
        <f t="shared" si="101"/>
        <v>127.9375</v>
      </c>
      <c r="K553" s="6053">
        <f t="shared" si="99"/>
        <v>255.88</v>
      </c>
      <c r="L553" s="544" t="s">
        <v>16</v>
      </c>
      <c r="M553" s="544" t="s">
        <v>25</v>
      </c>
      <c r="N553" s="1695">
        <v>2</v>
      </c>
      <c r="O553" s="1696">
        <f t="shared" si="102"/>
        <v>255.88</v>
      </c>
    </row>
    <row r="554" spans="1:17" ht="45" customHeight="1">
      <c r="A554" s="6650" t="s">
        <v>19</v>
      </c>
      <c r="B554" s="5130" t="s">
        <v>1535</v>
      </c>
      <c r="C554" s="5130" t="s">
        <v>34</v>
      </c>
      <c r="D554" s="5130" t="s">
        <v>1536</v>
      </c>
      <c r="E554" s="5131" t="s">
        <v>1537</v>
      </c>
      <c r="F554" s="5132">
        <f t="shared" si="100"/>
        <v>1</v>
      </c>
      <c r="G554" s="5130" t="s">
        <v>32</v>
      </c>
      <c r="H554" s="5133">
        <v>349.86</v>
      </c>
      <c r="I554" s="5134">
        <v>0.25</v>
      </c>
      <c r="J554" s="5135">
        <f t="shared" si="101"/>
        <v>437.32500000000005</v>
      </c>
      <c r="K554" s="6053">
        <f t="shared" si="99"/>
        <v>437.33</v>
      </c>
      <c r="L554" s="545" t="s">
        <v>16</v>
      </c>
      <c r="M554" s="545" t="s">
        <v>25</v>
      </c>
      <c r="N554" s="1697">
        <v>1</v>
      </c>
      <c r="O554" s="1698">
        <f t="shared" si="102"/>
        <v>437.33</v>
      </c>
    </row>
    <row r="555" spans="1:17" ht="45" customHeight="1">
      <c r="A555" s="6651" t="s">
        <v>19</v>
      </c>
      <c r="B555" s="5136" t="s">
        <v>1538</v>
      </c>
      <c r="C555" s="5136" t="s">
        <v>34</v>
      </c>
      <c r="D555" s="5136" t="s">
        <v>1539</v>
      </c>
      <c r="E555" s="5137" t="s">
        <v>1540</v>
      </c>
      <c r="F555" s="5138">
        <f t="shared" si="100"/>
        <v>2</v>
      </c>
      <c r="G555" s="5136" t="s">
        <v>32</v>
      </c>
      <c r="H555" s="5139">
        <v>382.7</v>
      </c>
      <c r="I555" s="5140">
        <v>0.25</v>
      </c>
      <c r="J555" s="5141">
        <f t="shared" si="101"/>
        <v>478.375</v>
      </c>
      <c r="K555" s="6053">
        <f t="shared" si="99"/>
        <v>956.76</v>
      </c>
      <c r="L555" s="546" t="s">
        <v>16</v>
      </c>
      <c r="M555" s="546" t="s">
        <v>25</v>
      </c>
      <c r="N555" s="1699">
        <v>2</v>
      </c>
      <c r="O555" s="1700">
        <f t="shared" si="102"/>
        <v>956.76</v>
      </c>
    </row>
    <row r="556" spans="1:17" ht="45" customHeight="1">
      <c r="A556" s="6652" t="s">
        <v>15</v>
      </c>
      <c r="B556" s="5142" t="s">
        <v>1541</v>
      </c>
      <c r="C556" s="5142" t="s">
        <v>17</v>
      </c>
      <c r="D556" s="5142" t="s">
        <v>17</v>
      </c>
      <c r="E556" s="5143" t="s">
        <v>1542</v>
      </c>
      <c r="F556" s="5142" t="s">
        <v>17</v>
      </c>
      <c r="G556" s="5142" t="s">
        <v>17</v>
      </c>
      <c r="H556" s="5142" t="s">
        <v>17</v>
      </c>
      <c r="I556" s="5142" t="s">
        <v>17</v>
      </c>
      <c r="J556" s="5142" t="s">
        <v>17</v>
      </c>
      <c r="K556" s="6653">
        <f>ROUND(K557,2)+ROUND(K558,2)+ROUND(K559,2)+ROUND(K560,2)+ROUND(K561,2)+ROUND(K562,2)+ROUND(K563,2)+ROUND(K564,2)+ROUND(K565,2)</f>
        <v>48819.99</v>
      </c>
      <c r="L556" s="547" t="s">
        <v>17</v>
      </c>
      <c r="M556" s="547" t="s">
        <v>17</v>
      </c>
      <c r="N556" s="547" t="s">
        <v>17</v>
      </c>
      <c r="O556" s="547" t="s">
        <v>17</v>
      </c>
      <c r="P556" s="547" t="s">
        <v>17</v>
      </c>
      <c r="Q556" s="547" t="s">
        <v>17</v>
      </c>
    </row>
    <row r="557" spans="1:17" ht="45" customHeight="1">
      <c r="A557" s="6654" t="s">
        <v>19</v>
      </c>
      <c r="B557" s="5144" t="s">
        <v>1543</v>
      </c>
      <c r="C557" s="5144" t="s">
        <v>34</v>
      </c>
      <c r="D557" s="5144" t="s">
        <v>1544</v>
      </c>
      <c r="E557" s="5145" t="s">
        <v>1545</v>
      </c>
      <c r="F557" s="5146">
        <f t="shared" ref="F557:F565" si="103">N557</f>
        <v>121</v>
      </c>
      <c r="G557" s="5144" t="s">
        <v>40</v>
      </c>
      <c r="H557" s="5147">
        <v>188.57</v>
      </c>
      <c r="I557" s="5148">
        <v>0.25</v>
      </c>
      <c r="J557" s="5149">
        <f t="shared" ref="J557:J565" si="104">ROUND(H557,2)+(ROUND(H557,2)*I557)</f>
        <v>235.71249999999998</v>
      </c>
      <c r="K557" s="6053">
        <f t="shared" si="99"/>
        <v>28520.91</v>
      </c>
      <c r="L557" s="548" t="s">
        <v>16</v>
      </c>
      <c r="M557" s="548" t="s">
        <v>25</v>
      </c>
      <c r="N557" s="1701">
        <v>121</v>
      </c>
      <c r="O557" s="1702">
        <f t="shared" ref="O557:O565" si="105">ROUND(J557,2)*N557</f>
        <v>28520.91</v>
      </c>
    </row>
    <row r="558" spans="1:17" ht="45" customHeight="1">
      <c r="A558" s="6655" t="s">
        <v>19</v>
      </c>
      <c r="B558" s="5150" t="s">
        <v>1546</v>
      </c>
      <c r="C558" s="5150" t="s">
        <v>34</v>
      </c>
      <c r="D558" s="5150" t="s">
        <v>1547</v>
      </c>
      <c r="E558" s="5151" t="s">
        <v>1548</v>
      </c>
      <c r="F558" s="5152">
        <f t="shared" si="103"/>
        <v>105.3</v>
      </c>
      <c r="G558" s="5150" t="s">
        <v>40</v>
      </c>
      <c r="H558" s="5153">
        <v>120.9</v>
      </c>
      <c r="I558" s="5154">
        <v>0.25</v>
      </c>
      <c r="J558" s="5155">
        <f t="shared" si="104"/>
        <v>151.125</v>
      </c>
      <c r="K558" s="6053">
        <f t="shared" si="99"/>
        <v>15913.989</v>
      </c>
      <c r="L558" s="549" t="s">
        <v>16</v>
      </c>
      <c r="M558" s="549" t="s">
        <v>25</v>
      </c>
      <c r="N558" s="1703">
        <v>105.3</v>
      </c>
      <c r="O558" s="1704">
        <f t="shared" si="105"/>
        <v>15913.989</v>
      </c>
    </row>
    <row r="559" spans="1:17" ht="45" customHeight="1">
      <c r="A559" s="6656" t="s">
        <v>19</v>
      </c>
      <c r="B559" s="5156" t="s">
        <v>1549</v>
      </c>
      <c r="C559" s="5156" t="s">
        <v>34</v>
      </c>
      <c r="D559" s="5156" t="s">
        <v>1300</v>
      </c>
      <c r="E559" s="5157" t="s">
        <v>1301</v>
      </c>
      <c r="F559" s="5158">
        <f t="shared" si="103"/>
        <v>92</v>
      </c>
      <c r="G559" s="5156" t="s">
        <v>32</v>
      </c>
      <c r="H559" s="5159">
        <v>16.54</v>
      </c>
      <c r="I559" s="5160">
        <v>0.25</v>
      </c>
      <c r="J559" s="5161">
        <f t="shared" si="104"/>
        <v>20.674999999999997</v>
      </c>
      <c r="K559" s="6053">
        <f t="shared" si="99"/>
        <v>1902.56</v>
      </c>
      <c r="L559" s="550" t="s">
        <v>16</v>
      </c>
      <c r="M559" s="550" t="s">
        <v>25</v>
      </c>
      <c r="N559" s="1705">
        <v>92</v>
      </c>
      <c r="O559" s="1706">
        <f t="shared" si="105"/>
        <v>1902.56</v>
      </c>
    </row>
    <row r="560" spans="1:17" ht="45" customHeight="1">
      <c r="A560" s="6657" t="s">
        <v>19</v>
      </c>
      <c r="B560" s="5162" t="s">
        <v>1550</v>
      </c>
      <c r="C560" s="5162" t="s">
        <v>34</v>
      </c>
      <c r="D560" s="5162" t="s">
        <v>1551</v>
      </c>
      <c r="E560" s="5163" t="s">
        <v>1552</v>
      </c>
      <c r="F560" s="5164">
        <f t="shared" si="103"/>
        <v>3</v>
      </c>
      <c r="G560" s="5162" t="s">
        <v>32</v>
      </c>
      <c r="H560" s="5165">
        <v>136.16999999999999</v>
      </c>
      <c r="I560" s="5166">
        <v>0.25</v>
      </c>
      <c r="J560" s="5167">
        <f t="shared" si="104"/>
        <v>170.21249999999998</v>
      </c>
      <c r="K560" s="6053">
        <f t="shared" si="99"/>
        <v>510.63</v>
      </c>
      <c r="L560" s="551" t="s">
        <v>16</v>
      </c>
      <c r="M560" s="551" t="s">
        <v>25</v>
      </c>
      <c r="N560" s="1707">
        <v>3</v>
      </c>
      <c r="O560" s="1708">
        <f t="shared" si="105"/>
        <v>510.63</v>
      </c>
    </row>
    <row r="561" spans="1:17" ht="45" customHeight="1">
      <c r="A561" s="6658" t="s">
        <v>19</v>
      </c>
      <c r="B561" s="5168" t="s">
        <v>1553</v>
      </c>
      <c r="C561" s="5168" t="s">
        <v>34</v>
      </c>
      <c r="D561" s="5168" t="s">
        <v>1554</v>
      </c>
      <c r="E561" s="5169" t="s">
        <v>1555</v>
      </c>
      <c r="F561" s="5170">
        <f t="shared" si="103"/>
        <v>3</v>
      </c>
      <c r="G561" s="5168" t="s">
        <v>32</v>
      </c>
      <c r="H561" s="5171">
        <v>126.99</v>
      </c>
      <c r="I561" s="5172">
        <v>0.25</v>
      </c>
      <c r="J561" s="5173">
        <f t="shared" si="104"/>
        <v>158.73749999999998</v>
      </c>
      <c r="K561" s="6053">
        <f t="shared" si="99"/>
        <v>476.22</v>
      </c>
      <c r="L561" s="552" t="s">
        <v>16</v>
      </c>
      <c r="M561" s="552" t="s">
        <v>25</v>
      </c>
      <c r="N561" s="1709">
        <v>3</v>
      </c>
      <c r="O561" s="1710">
        <f t="shared" si="105"/>
        <v>476.22</v>
      </c>
    </row>
    <row r="562" spans="1:17" ht="45" customHeight="1">
      <c r="A562" s="6659" t="s">
        <v>19</v>
      </c>
      <c r="B562" s="5174" t="s">
        <v>1556</v>
      </c>
      <c r="C562" s="5174" t="s">
        <v>34</v>
      </c>
      <c r="D562" s="5174" t="s">
        <v>1557</v>
      </c>
      <c r="E562" s="5175" t="s">
        <v>1558</v>
      </c>
      <c r="F562" s="5176">
        <f t="shared" si="103"/>
        <v>6</v>
      </c>
      <c r="G562" s="5174" t="s">
        <v>32</v>
      </c>
      <c r="H562" s="5177">
        <v>138.75</v>
      </c>
      <c r="I562" s="5178">
        <v>0.25</v>
      </c>
      <c r="J562" s="5179">
        <f t="shared" si="104"/>
        <v>173.4375</v>
      </c>
      <c r="K562" s="6053">
        <f t="shared" si="99"/>
        <v>1040.6399999999999</v>
      </c>
      <c r="L562" s="553" t="s">
        <v>16</v>
      </c>
      <c r="M562" s="553" t="s">
        <v>25</v>
      </c>
      <c r="N562" s="1711">
        <v>6</v>
      </c>
      <c r="O562" s="1712">
        <f t="shared" si="105"/>
        <v>1040.6399999999999</v>
      </c>
    </row>
    <row r="563" spans="1:17" ht="45" customHeight="1">
      <c r="A563" s="6660" t="s">
        <v>19</v>
      </c>
      <c r="B563" s="5180" t="s">
        <v>1559</v>
      </c>
      <c r="C563" s="5180" t="s">
        <v>34</v>
      </c>
      <c r="D563" s="5180" t="s">
        <v>1560</v>
      </c>
      <c r="E563" s="5181" t="s">
        <v>1561</v>
      </c>
      <c r="F563" s="5182">
        <f t="shared" si="103"/>
        <v>1</v>
      </c>
      <c r="G563" s="5180" t="s">
        <v>32</v>
      </c>
      <c r="H563" s="5183">
        <v>115.04</v>
      </c>
      <c r="I563" s="5184">
        <v>0.25</v>
      </c>
      <c r="J563" s="5185">
        <f t="shared" si="104"/>
        <v>143.80000000000001</v>
      </c>
      <c r="K563" s="6053">
        <f t="shared" si="99"/>
        <v>143.80000000000001</v>
      </c>
      <c r="L563" s="554" t="s">
        <v>16</v>
      </c>
      <c r="M563" s="554" t="s">
        <v>25</v>
      </c>
      <c r="N563" s="1713">
        <v>1</v>
      </c>
      <c r="O563" s="1714">
        <f t="shared" si="105"/>
        <v>143.80000000000001</v>
      </c>
    </row>
    <row r="564" spans="1:17" ht="45" customHeight="1">
      <c r="A564" s="6661" t="s">
        <v>19</v>
      </c>
      <c r="B564" s="5186" t="s">
        <v>1562</v>
      </c>
      <c r="C564" s="5186" t="s">
        <v>34</v>
      </c>
      <c r="D564" s="5186" t="s">
        <v>1563</v>
      </c>
      <c r="E564" s="5187" t="s">
        <v>1564</v>
      </c>
      <c r="F564" s="5188">
        <f t="shared" si="103"/>
        <v>4</v>
      </c>
      <c r="G564" s="5186" t="s">
        <v>32</v>
      </c>
      <c r="H564" s="5189">
        <v>26.1</v>
      </c>
      <c r="I564" s="5190">
        <v>0.25</v>
      </c>
      <c r="J564" s="5191">
        <f t="shared" si="104"/>
        <v>32.625</v>
      </c>
      <c r="K564" s="6053">
        <f t="shared" si="99"/>
        <v>130.52000000000001</v>
      </c>
      <c r="L564" s="555" t="s">
        <v>16</v>
      </c>
      <c r="M564" s="555" t="s">
        <v>25</v>
      </c>
      <c r="N564" s="1715">
        <v>4</v>
      </c>
      <c r="O564" s="1716">
        <f t="shared" si="105"/>
        <v>130.52000000000001</v>
      </c>
    </row>
    <row r="565" spans="1:17" ht="45" customHeight="1">
      <c r="A565" s="6662" t="s">
        <v>19</v>
      </c>
      <c r="B565" s="5192" t="s">
        <v>1565</v>
      </c>
      <c r="C565" s="5192" t="s">
        <v>34</v>
      </c>
      <c r="D565" s="5192" t="s">
        <v>1566</v>
      </c>
      <c r="E565" s="5193" t="s">
        <v>1567</v>
      </c>
      <c r="F565" s="5194">
        <f t="shared" si="103"/>
        <v>8</v>
      </c>
      <c r="G565" s="5192" t="s">
        <v>32</v>
      </c>
      <c r="H565" s="5195">
        <v>18.07</v>
      </c>
      <c r="I565" s="5196">
        <v>0.25</v>
      </c>
      <c r="J565" s="5197">
        <f t="shared" si="104"/>
        <v>22.587499999999999</v>
      </c>
      <c r="K565" s="6053">
        <f t="shared" si="99"/>
        <v>180.72</v>
      </c>
      <c r="L565" s="556" t="s">
        <v>16</v>
      </c>
      <c r="M565" s="556" t="s">
        <v>25</v>
      </c>
      <c r="N565" s="1717">
        <v>8</v>
      </c>
      <c r="O565" s="1718">
        <f t="shared" si="105"/>
        <v>180.72</v>
      </c>
    </row>
    <row r="566" spans="1:17" ht="45" customHeight="1">
      <c r="A566" s="6663" t="s">
        <v>15</v>
      </c>
      <c r="B566" s="5198" t="s">
        <v>1568</v>
      </c>
      <c r="C566" s="5198" t="s">
        <v>17</v>
      </c>
      <c r="D566" s="5198" t="s">
        <v>17</v>
      </c>
      <c r="E566" s="5199" t="s">
        <v>1569</v>
      </c>
      <c r="F566" s="5198" t="s">
        <v>17</v>
      </c>
      <c r="G566" s="5198" t="s">
        <v>17</v>
      </c>
      <c r="H566" s="5198" t="s">
        <v>17</v>
      </c>
      <c r="I566" s="5198" t="s">
        <v>17</v>
      </c>
      <c r="J566" s="5198" t="s">
        <v>17</v>
      </c>
      <c r="K566" s="6664">
        <f>ROUND(K567,2)+ROUND(K568,2)+ROUND(K569,2)+ROUND(K570,2)+ROUND(K571,2)+ROUND(K572,2)+ROUND(K573,2)+ROUND(K574,2)</f>
        <v>31701.21</v>
      </c>
      <c r="L566" s="557" t="s">
        <v>17</v>
      </c>
      <c r="M566" s="557" t="s">
        <v>17</v>
      </c>
      <c r="N566" s="557" t="s">
        <v>17</v>
      </c>
      <c r="O566" s="557" t="s">
        <v>17</v>
      </c>
      <c r="P566" s="557" t="s">
        <v>17</v>
      </c>
      <c r="Q566" s="557" t="s">
        <v>17</v>
      </c>
    </row>
    <row r="567" spans="1:17" ht="45" customHeight="1">
      <c r="A567" s="6665" t="s">
        <v>19</v>
      </c>
      <c r="B567" s="5200" t="s">
        <v>1570</v>
      </c>
      <c r="C567" s="5200" t="s">
        <v>21</v>
      </c>
      <c r="D567" s="5200" t="s">
        <v>1571</v>
      </c>
      <c r="E567" s="5201" t="s">
        <v>1572</v>
      </c>
      <c r="F567" s="5202">
        <f t="shared" ref="F567:F574" si="106">N567</f>
        <v>108</v>
      </c>
      <c r="G567" s="5200" t="s">
        <v>40</v>
      </c>
      <c r="H567" s="5203">
        <v>27.7</v>
      </c>
      <c r="I567" s="5204">
        <v>0.25</v>
      </c>
      <c r="J567" s="5205">
        <f t="shared" ref="J567:J574" si="107">ROUND(H567,2)+(ROUND(H567,2)*I567)</f>
        <v>34.625</v>
      </c>
      <c r="K567" s="6053">
        <f t="shared" si="99"/>
        <v>3740.0400000000004</v>
      </c>
      <c r="L567" s="558" t="s">
        <v>16</v>
      </c>
      <c r="M567" s="558" t="s">
        <v>25</v>
      </c>
      <c r="N567" s="1719">
        <v>108</v>
      </c>
      <c r="O567" s="1720">
        <f t="shared" ref="O567:O574" si="108">ROUND(J567,2)*N567</f>
        <v>3740.0400000000004</v>
      </c>
    </row>
    <row r="568" spans="1:17" ht="45" customHeight="1">
      <c r="A568" s="6666" t="s">
        <v>19</v>
      </c>
      <c r="B568" s="5206" t="s">
        <v>1573</v>
      </c>
      <c r="C568" s="5206" t="s">
        <v>21</v>
      </c>
      <c r="D568" s="5206" t="s">
        <v>1574</v>
      </c>
      <c r="E568" s="5207" t="s">
        <v>1575</v>
      </c>
      <c r="F568" s="5208">
        <f t="shared" si="106"/>
        <v>1553.6</v>
      </c>
      <c r="G568" s="5206" t="s">
        <v>40</v>
      </c>
      <c r="H568" s="5209">
        <v>12.59</v>
      </c>
      <c r="I568" s="5210">
        <v>0.25</v>
      </c>
      <c r="J568" s="5211">
        <f t="shared" si="107"/>
        <v>15.737500000000001</v>
      </c>
      <c r="K568" s="6053">
        <f t="shared" si="99"/>
        <v>24453.664000000001</v>
      </c>
      <c r="L568" s="559" t="s">
        <v>16</v>
      </c>
      <c r="M568" s="559" t="s">
        <v>25</v>
      </c>
      <c r="N568" s="1721">
        <v>1553.6</v>
      </c>
      <c r="O568" s="1722">
        <f t="shared" si="108"/>
        <v>24453.664000000001</v>
      </c>
    </row>
    <row r="569" spans="1:17" ht="45" customHeight="1">
      <c r="A569" s="6667" t="s">
        <v>19</v>
      </c>
      <c r="B569" s="5212" t="s">
        <v>1576</v>
      </c>
      <c r="C569" s="5212" t="s">
        <v>21</v>
      </c>
      <c r="D569" s="5212" t="s">
        <v>1577</v>
      </c>
      <c r="E569" s="5213" t="s">
        <v>1578</v>
      </c>
      <c r="F569" s="5214">
        <f t="shared" si="106"/>
        <v>17.2</v>
      </c>
      <c r="G569" s="5212" t="s">
        <v>40</v>
      </c>
      <c r="H569" s="5215">
        <v>10.119999999999999</v>
      </c>
      <c r="I569" s="5216">
        <v>0.25</v>
      </c>
      <c r="J569" s="5217">
        <f t="shared" si="107"/>
        <v>12.649999999999999</v>
      </c>
      <c r="K569" s="6053">
        <f t="shared" si="99"/>
        <v>217.57999999999998</v>
      </c>
      <c r="L569" s="560" t="s">
        <v>16</v>
      </c>
      <c r="M569" s="560" t="s">
        <v>25</v>
      </c>
      <c r="N569" s="1723">
        <v>17.2</v>
      </c>
      <c r="O569" s="1724">
        <f t="shared" si="108"/>
        <v>217.57999999999998</v>
      </c>
    </row>
    <row r="570" spans="1:17" ht="45" customHeight="1">
      <c r="A570" s="6668" t="s">
        <v>19</v>
      </c>
      <c r="B570" s="5218" t="s">
        <v>1579</v>
      </c>
      <c r="C570" s="5218" t="s">
        <v>21</v>
      </c>
      <c r="D570" s="5218" t="s">
        <v>1580</v>
      </c>
      <c r="E570" s="5219" t="s">
        <v>1581</v>
      </c>
      <c r="F570" s="5220">
        <f t="shared" si="106"/>
        <v>46.2</v>
      </c>
      <c r="G570" s="5218" t="s">
        <v>40</v>
      </c>
      <c r="H570" s="5221">
        <v>21.27</v>
      </c>
      <c r="I570" s="5222">
        <v>0.25</v>
      </c>
      <c r="J570" s="5223">
        <f t="shared" si="107"/>
        <v>26.587499999999999</v>
      </c>
      <c r="K570" s="6053">
        <f t="shared" si="99"/>
        <v>1228.4580000000001</v>
      </c>
      <c r="L570" s="561" t="s">
        <v>16</v>
      </c>
      <c r="M570" s="561" t="s">
        <v>25</v>
      </c>
      <c r="N570" s="1725">
        <v>46.2</v>
      </c>
      <c r="O570" s="1726">
        <f t="shared" si="108"/>
        <v>1228.4580000000001</v>
      </c>
    </row>
    <row r="571" spans="1:17" ht="45" customHeight="1">
      <c r="A571" s="6669" t="s">
        <v>19</v>
      </c>
      <c r="B571" s="5224" t="s">
        <v>1582</v>
      </c>
      <c r="C571" s="5224" t="s">
        <v>21</v>
      </c>
      <c r="D571" s="5224" t="s">
        <v>1583</v>
      </c>
      <c r="E571" s="5225" t="s">
        <v>1584</v>
      </c>
      <c r="F571" s="5226">
        <f t="shared" si="106"/>
        <v>17.8</v>
      </c>
      <c r="G571" s="5224" t="s">
        <v>40</v>
      </c>
      <c r="H571" s="5227">
        <v>27.46</v>
      </c>
      <c r="I571" s="5228">
        <v>0.25</v>
      </c>
      <c r="J571" s="5229">
        <f t="shared" si="107"/>
        <v>34.325000000000003</v>
      </c>
      <c r="K571" s="6053">
        <f t="shared" si="99"/>
        <v>611.07399999999996</v>
      </c>
      <c r="L571" s="562" t="s">
        <v>16</v>
      </c>
      <c r="M571" s="562" t="s">
        <v>25</v>
      </c>
      <c r="N571" s="1727">
        <v>17.8</v>
      </c>
      <c r="O571" s="1728">
        <f t="shared" si="108"/>
        <v>611.07399999999996</v>
      </c>
    </row>
    <row r="572" spans="1:17" ht="45" customHeight="1">
      <c r="A572" s="6670" t="s">
        <v>19</v>
      </c>
      <c r="B572" s="5230" t="s">
        <v>1585</v>
      </c>
      <c r="C572" s="5230" t="s">
        <v>34</v>
      </c>
      <c r="D572" s="5230" t="s">
        <v>1586</v>
      </c>
      <c r="E572" s="5231" t="s">
        <v>1587</v>
      </c>
      <c r="F572" s="5232">
        <f t="shared" si="106"/>
        <v>36</v>
      </c>
      <c r="G572" s="5230" t="s">
        <v>40</v>
      </c>
      <c r="H572" s="5233">
        <v>30.65</v>
      </c>
      <c r="I572" s="5234">
        <v>0.25</v>
      </c>
      <c r="J572" s="5235">
        <f t="shared" si="107"/>
        <v>38.3125</v>
      </c>
      <c r="K572" s="6053">
        <f t="shared" si="99"/>
        <v>1379.16</v>
      </c>
      <c r="L572" s="563" t="s">
        <v>16</v>
      </c>
      <c r="M572" s="563" t="s">
        <v>25</v>
      </c>
      <c r="N572" s="1729">
        <v>36</v>
      </c>
      <c r="O572" s="1730">
        <f t="shared" si="108"/>
        <v>1379.16</v>
      </c>
    </row>
    <row r="573" spans="1:17" ht="45" customHeight="1">
      <c r="A573" s="6671" t="s">
        <v>19</v>
      </c>
      <c r="B573" s="5236" t="s">
        <v>1588</v>
      </c>
      <c r="C573" s="5236" t="s">
        <v>21</v>
      </c>
      <c r="D573" s="5236" t="s">
        <v>1589</v>
      </c>
      <c r="E573" s="5237" t="s">
        <v>1590</v>
      </c>
      <c r="F573" s="5238">
        <f t="shared" si="106"/>
        <v>2</v>
      </c>
      <c r="G573" s="5236" t="s">
        <v>40</v>
      </c>
      <c r="H573" s="5239">
        <v>14.25</v>
      </c>
      <c r="I573" s="5240">
        <v>0.25</v>
      </c>
      <c r="J573" s="5241">
        <f t="shared" si="107"/>
        <v>17.8125</v>
      </c>
      <c r="K573" s="6053">
        <f t="shared" si="99"/>
        <v>35.619999999999997</v>
      </c>
      <c r="L573" s="564" t="s">
        <v>16</v>
      </c>
      <c r="M573" s="564" t="s">
        <v>25</v>
      </c>
      <c r="N573" s="1731">
        <v>2</v>
      </c>
      <c r="O573" s="1732">
        <f t="shared" si="108"/>
        <v>35.619999999999997</v>
      </c>
    </row>
    <row r="574" spans="1:17" ht="45" customHeight="1">
      <c r="A574" s="6672" t="s">
        <v>19</v>
      </c>
      <c r="B574" s="5242" t="s">
        <v>1591</v>
      </c>
      <c r="C574" s="5242" t="s">
        <v>21</v>
      </c>
      <c r="D574" s="5242" t="s">
        <v>1589</v>
      </c>
      <c r="E574" s="5243" t="s">
        <v>1590</v>
      </c>
      <c r="F574" s="5244">
        <f t="shared" si="106"/>
        <v>2</v>
      </c>
      <c r="G574" s="5242" t="s">
        <v>40</v>
      </c>
      <c r="H574" s="5245">
        <v>14.25</v>
      </c>
      <c r="I574" s="5246">
        <v>0.25</v>
      </c>
      <c r="J574" s="5247">
        <f t="shared" si="107"/>
        <v>17.8125</v>
      </c>
      <c r="K574" s="6053">
        <f t="shared" si="99"/>
        <v>35.619999999999997</v>
      </c>
      <c r="L574" s="565" t="s">
        <v>16</v>
      </c>
      <c r="M574" s="565" t="s">
        <v>25</v>
      </c>
      <c r="N574" s="1733">
        <v>2</v>
      </c>
      <c r="O574" s="1734">
        <f t="shared" si="108"/>
        <v>35.619999999999997</v>
      </c>
    </row>
    <row r="575" spans="1:17" ht="45" customHeight="1">
      <c r="A575" s="6673" t="s">
        <v>15</v>
      </c>
      <c r="B575" s="5248" t="s">
        <v>1592</v>
      </c>
      <c r="C575" s="5248" t="s">
        <v>17</v>
      </c>
      <c r="D575" s="5248" t="s">
        <v>17</v>
      </c>
      <c r="E575" s="5249" t="s">
        <v>1593</v>
      </c>
      <c r="F575" s="5248" t="s">
        <v>17</v>
      </c>
      <c r="G575" s="5248" t="s">
        <v>17</v>
      </c>
      <c r="H575" s="5248" t="s">
        <v>17</v>
      </c>
      <c r="I575" s="5248" t="s">
        <v>17</v>
      </c>
      <c r="J575" s="5248" t="s">
        <v>17</v>
      </c>
      <c r="K575" s="6674">
        <f>ROUND(K576,2)+ROUND(K577,2)+ROUND(K578,2)</f>
        <v>6512.7999999999993</v>
      </c>
      <c r="L575" s="566" t="s">
        <v>17</v>
      </c>
      <c r="M575" s="566" t="s">
        <v>17</v>
      </c>
      <c r="N575" s="566" t="s">
        <v>17</v>
      </c>
      <c r="O575" s="566" t="s">
        <v>17</v>
      </c>
      <c r="P575" s="566" t="s">
        <v>17</v>
      </c>
      <c r="Q575" s="566" t="s">
        <v>17</v>
      </c>
    </row>
    <row r="576" spans="1:17" ht="45" customHeight="1">
      <c r="A576" s="6675" t="s">
        <v>19</v>
      </c>
      <c r="B576" s="5250" t="s">
        <v>1594</v>
      </c>
      <c r="C576" s="5250" t="s">
        <v>34</v>
      </c>
      <c r="D576" s="5250" t="s">
        <v>1595</v>
      </c>
      <c r="E576" s="5251" t="s">
        <v>1596</v>
      </c>
      <c r="F576" s="5252">
        <f>N576</f>
        <v>53</v>
      </c>
      <c r="G576" s="5250" t="s">
        <v>40</v>
      </c>
      <c r="H576" s="5253">
        <v>24.66</v>
      </c>
      <c r="I576" s="5254">
        <v>0.25</v>
      </c>
      <c r="J576" s="5255">
        <f>ROUND(H576,2)+(ROUND(H576,2)*I576)</f>
        <v>30.824999999999999</v>
      </c>
      <c r="K576" s="6053">
        <f t="shared" si="99"/>
        <v>1633.99</v>
      </c>
      <c r="L576" s="567" t="s">
        <v>16</v>
      </c>
      <c r="M576" s="567" t="s">
        <v>25</v>
      </c>
      <c r="N576" s="1735">
        <v>53</v>
      </c>
      <c r="O576" s="1736">
        <f>ROUND(J576,2)*N576</f>
        <v>1633.99</v>
      </c>
    </row>
    <row r="577" spans="1:17" ht="45" customHeight="1">
      <c r="A577" s="6676" t="s">
        <v>19</v>
      </c>
      <c r="B577" s="5256" t="s">
        <v>1597</v>
      </c>
      <c r="C577" s="5256" t="s">
        <v>21</v>
      </c>
      <c r="D577" s="5256" t="s">
        <v>1598</v>
      </c>
      <c r="E577" s="5257" t="s">
        <v>1599</v>
      </c>
      <c r="F577" s="5258">
        <f>N577</f>
        <v>45.3</v>
      </c>
      <c r="G577" s="5256" t="s">
        <v>40</v>
      </c>
      <c r="H577" s="5259">
        <v>22.99</v>
      </c>
      <c r="I577" s="5260">
        <v>0.25</v>
      </c>
      <c r="J577" s="5261">
        <f>ROUND(H577,2)+(ROUND(H577,2)*I577)</f>
        <v>28.737499999999997</v>
      </c>
      <c r="K577" s="6053">
        <f t="shared" si="99"/>
        <v>1301.9219999999998</v>
      </c>
      <c r="L577" s="568" t="s">
        <v>16</v>
      </c>
      <c r="M577" s="568" t="s">
        <v>25</v>
      </c>
      <c r="N577" s="1737">
        <v>45.3</v>
      </c>
      <c r="O577" s="1738">
        <f>ROUND(J577,2)*N577</f>
        <v>1301.9219999999998</v>
      </c>
    </row>
    <row r="578" spans="1:17" ht="45" customHeight="1">
      <c r="A578" s="6677" t="s">
        <v>19</v>
      </c>
      <c r="B578" s="5262" t="s">
        <v>1600</v>
      </c>
      <c r="C578" s="5262" t="s">
        <v>34</v>
      </c>
      <c r="D578" s="5262" t="s">
        <v>1601</v>
      </c>
      <c r="E578" s="5263" t="s">
        <v>1602</v>
      </c>
      <c r="F578" s="5264">
        <f>N578</f>
        <v>45.3</v>
      </c>
      <c r="G578" s="5262" t="s">
        <v>40</v>
      </c>
      <c r="H578" s="5265">
        <v>63.17</v>
      </c>
      <c r="I578" s="5266">
        <v>0.25</v>
      </c>
      <c r="J578" s="5267">
        <f>ROUND(H578,2)+(ROUND(H578,2)*I578)</f>
        <v>78.962500000000006</v>
      </c>
      <c r="K578" s="6053">
        <f t="shared" si="99"/>
        <v>3576.8879999999995</v>
      </c>
      <c r="L578" s="569" t="s">
        <v>16</v>
      </c>
      <c r="M578" s="569" t="s">
        <v>25</v>
      </c>
      <c r="N578" s="1739">
        <v>45.3</v>
      </c>
      <c r="O578" s="1740">
        <f>ROUND(J578,2)*N578</f>
        <v>3576.8879999999995</v>
      </c>
    </row>
    <row r="579" spans="1:17" ht="45" customHeight="1">
      <c r="A579" s="6678" t="s">
        <v>15</v>
      </c>
      <c r="B579" s="5268" t="s">
        <v>1603</v>
      </c>
      <c r="C579" s="5268" t="s">
        <v>17</v>
      </c>
      <c r="D579" s="5268" t="s">
        <v>17</v>
      </c>
      <c r="E579" s="5269" t="s">
        <v>1604</v>
      </c>
      <c r="F579" s="5268" t="s">
        <v>17</v>
      </c>
      <c r="G579" s="5268" t="s">
        <v>17</v>
      </c>
      <c r="H579" s="5268" t="s">
        <v>17</v>
      </c>
      <c r="I579" s="5268" t="s">
        <v>17</v>
      </c>
      <c r="J579" s="5268" t="s">
        <v>17</v>
      </c>
      <c r="K579" s="6679">
        <f>ROUND(K580,2)+ROUND(K581,2)+ROUND(K582,2)+ROUND(K583,2)+ROUND(K584,2)+ROUND(K585,2)+ROUND(K586,2)</f>
        <v>39877.270000000004</v>
      </c>
      <c r="L579" s="570" t="s">
        <v>17</v>
      </c>
      <c r="M579" s="570" t="s">
        <v>17</v>
      </c>
      <c r="N579" s="570" t="s">
        <v>17</v>
      </c>
      <c r="O579" s="570" t="s">
        <v>17</v>
      </c>
      <c r="P579" s="570" t="s">
        <v>17</v>
      </c>
      <c r="Q579" s="570" t="s">
        <v>17</v>
      </c>
    </row>
    <row r="580" spans="1:17" ht="45" customHeight="1">
      <c r="A580" s="6680" t="s">
        <v>19</v>
      </c>
      <c r="B580" s="5270" t="s">
        <v>1605</v>
      </c>
      <c r="C580" s="5270" t="s">
        <v>34</v>
      </c>
      <c r="D580" s="5270" t="s">
        <v>1606</v>
      </c>
      <c r="E580" s="5271" t="s">
        <v>1607</v>
      </c>
      <c r="F580" s="5272">
        <f t="shared" ref="F580:F586" si="109">N580</f>
        <v>14</v>
      </c>
      <c r="G580" s="5270" t="s">
        <v>32</v>
      </c>
      <c r="H580" s="5273">
        <v>70.58</v>
      </c>
      <c r="I580" s="5274">
        <v>0.25</v>
      </c>
      <c r="J580" s="5275">
        <f t="shared" ref="J580:J586" si="110">ROUND(H580,2)+(ROUND(H580,2)*I580)</f>
        <v>88.224999999999994</v>
      </c>
      <c r="K580" s="6053">
        <f t="shared" si="99"/>
        <v>1235.22</v>
      </c>
      <c r="L580" s="571" t="s">
        <v>16</v>
      </c>
      <c r="M580" s="571" t="s">
        <v>25</v>
      </c>
      <c r="N580" s="1741">
        <v>14</v>
      </c>
      <c r="O580" s="1742">
        <f t="shared" ref="O580:O586" si="111">ROUND(J580,2)*N580</f>
        <v>1235.22</v>
      </c>
    </row>
    <row r="581" spans="1:17" ht="45" customHeight="1">
      <c r="A581" s="6681" t="s">
        <v>19</v>
      </c>
      <c r="B581" s="5276" t="s">
        <v>1608</v>
      </c>
      <c r="C581" s="5276" t="s">
        <v>34</v>
      </c>
      <c r="D581" s="5276" t="s">
        <v>1609</v>
      </c>
      <c r="E581" s="5277" t="s">
        <v>1610</v>
      </c>
      <c r="F581" s="5278">
        <f t="shared" si="109"/>
        <v>89</v>
      </c>
      <c r="G581" s="5276" t="s">
        <v>32</v>
      </c>
      <c r="H581" s="5279">
        <v>183.42</v>
      </c>
      <c r="I581" s="5280">
        <v>0.25</v>
      </c>
      <c r="J581" s="5281">
        <f t="shared" si="110"/>
        <v>229.27499999999998</v>
      </c>
      <c r="K581" s="6053">
        <f t="shared" si="99"/>
        <v>20405.920000000002</v>
      </c>
      <c r="L581" s="572" t="s">
        <v>16</v>
      </c>
      <c r="M581" s="572" t="s">
        <v>25</v>
      </c>
      <c r="N581" s="1743">
        <v>89</v>
      </c>
      <c r="O581" s="1744">
        <f t="shared" si="111"/>
        <v>20405.920000000002</v>
      </c>
    </row>
    <row r="582" spans="1:17" ht="45" customHeight="1">
      <c r="A582" s="6682" t="s">
        <v>19</v>
      </c>
      <c r="B582" s="5282" t="s">
        <v>1611</v>
      </c>
      <c r="C582" s="5282" t="s">
        <v>34</v>
      </c>
      <c r="D582" s="5282" t="s">
        <v>1612</v>
      </c>
      <c r="E582" s="5283" t="s">
        <v>1613</v>
      </c>
      <c r="F582" s="5284">
        <f t="shared" si="109"/>
        <v>56</v>
      </c>
      <c r="G582" s="5282" t="s">
        <v>32</v>
      </c>
      <c r="H582" s="5285">
        <v>183.42</v>
      </c>
      <c r="I582" s="5286">
        <v>0.25</v>
      </c>
      <c r="J582" s="5287">
        <f t="shared" si="110"/>
        <v>229.27499999999998</v>
      </c>
      <c r="K582" s="6053">
        <f t="shared" si="99"/>
        <v>12839.68</v>
      </c>
      <c r="L582" s="573" t="s">
        <v>16</v>
      </c>
      <c r="M582" s="573" t="s">
        <v>25</v>
      </c>
      <c r="N582" s="1745">
        <v>56</v>
      </c>
      <c r="O582" s="1746">
        <f t="shared" si="111"/>
        <v>12839.68</v>
      </c>
    </row>
    <row r="583" spans="1:17" ht="45" customHeight="1">
      <c r="A583" s="6683" t="s">
        <v>19</v>
      </c>
      <c r="B583" s="5288" t="s">
        <v>1614</v>
      </c>
      <c r="C583" s="5288" t="s">
        <v>21</v>
      </c>
      <c r="D583" s="5288" t="s">
        <v>1615</v>
      </c>
      <c r="E583" s="5289" t="s">
        <v>1616</v>
      </c>
      <c r="F583" s="5290">
        <f t="shared" si="109"/>
        <v>6</v>
      </c>
      <c r="G583" s="5288" t="s">
        <v>32</v>
      </c>
      <c r="H583" s="5291">
        <v>36.78</v>
      </c>
      <c r="I583" s="5292">
        <v>0.25</v>
      </c>
      <c r="J583" s="5293">
        <f t="shared" si="110"/>
        <v>45.975000000000001</v>
      </c>
      <c r="K583" s="6053">
        <f t="shared" si="99"/>
        <v>275.88</v>
      </c>
      <c r="L583" s="574" t="s">
        <v>16</v>
      </c>
      <c r="M583" s="574" t="s">
        <v>25</v>
      </c>
      <c r="N583" s="1747">
        <v>6</v>
      </c>
      <c r="O583" s="1748">
        <f t="shared" si="111"/>
        <v>275.88</v>
      </c>
    </row>
    <row r="584" spans="1:17" ht="45" customHeight="1">
      <c r="A584" s="6684" t="s">
        <v>19</v>
      </c>
      <c r="B584" s="5294" t="s">
        <v>1617</v>
      </c>
      <c r="C584" s="5294" t="s">
        <v>34</v>
      </c>
      <c r="D584" s="5294" t="s">
        <v>1618</v>
      </c>
      <c r="E584" s="5295" t="s">
        <v>1619</v>
      </c>
      <c r="F584" s="5296">
        <f t="shared" si="109"/>
        <v>5</v>
      </c>
      <c r="G584" s="5294" t="s">
        <v>32</v>
      </c>
      <c r="H584" s="5297">
        <v>202.85</v>
      </c>
      <c r="I584" s="5298">
        <v>0.25</v>
      </c>
      <c r="J584" s="5299">
        <f t="shared" si="110"/>
        <v>253.5625</v>
      </c>
      <c r="K584" s="6053">
        <f t="shared" si="99"/>
        <v>1267.8</v>
      </c>
      <c r="L584" s="575" t="s">
        <v>16</v>
      </c>
      <c r="M584" s="575" t="s">
        <v>25</v>
      </c>
      <c r="N584" s="1749">
        <v>5</v>
      </c>
      <c r="O584" s="1750">
        <f t="shared" si="111"/>
        <v>1267.8</v>
      </c>
    </row>
    <row r="585" spans="1:17" ht="45" customHeight="1">
      <c r="A585" s="6685" t="s">
        <v>19</v>
      </c>
      <c r="B585" s="5300" t="s">
        <v>1620</v>
      </c>
      <c r="C585" s="5300" t="s">
        <v>34</v>
      </c>
      <c r="D585" s="5300" t="s">
        <v>1621</v>
      </c>
      <c r="E585" s="5301" t="s">
        <v>1622</v>
      </c>
      <c r="F585" s="5302">
        <f t="shared" si="109"/>
        <v>9</v>
      </c>
      <c r="G585" s="5300" t="s">
        <v>32</v>
      </c>
      <c r="H585" s="5303">
        <v>134.19</v>
      </c>
      <c r="I585" s="5304">
        <v>0.25</v>
      </c>
      <c r="J585" s="5305">
        <f t="shared" si="110"/>
        <v>167.73750000000001</v>
      </c>
      <c r="K585" s="6053">
        <f t="shared" si="99"/>
        <v>1509.66</v>
      </c>
      <c r="L585" s="576" t="s">
        <v>16</v>
      </c>
      <c r="M585" s="576" t="s">
        <v>25</v>
      </c>
      <c r="N585" s="1751">
        <v>9</v>
      </c>
      <c r="O585" s="1752">
        <f t="shared" si="111"/>
        <v>1509.66</v>
      </c>
    </row>
    <row r="586" spans="1:17" ht="45" customHeight="1">
      <c r="A586" s="6686" t="s">
        <v>19</v>
      </c>
      <c r="B586" s="5306" t="s">
        <v>1623</v>
      </c>
      <c r="C586" s="5306" t="s">
        <v>21</v>
      </c>
      <c r="D586" s="5306" t="s">
        <v>1624</v>
      </c>
      <c r="E586" s="5307" t="s">
        <v>1625</v>
      </c>
      <c r="F586" s="5308">
        <f t="shared" si="109"/>
        <v>17</v>
      </c>
      <c r="G586" s="5306" t="s">
        <v>32</v>
      </c>
      <c r="H586" s="5309">
        <v>110.26</v>
      </c>
      <c r="I586" s="5310">
        <v>0.25</v>
      </c>
      <c r="J586" s="5311">
        <f t="shared" si="110"/>
        <v>137.82500000000002</v>
      </c>
      <c r="K586" s="6053">
        <f t="shared" si="99"/>
        <v>2343.11</v>
      </c>
      <c r="L586" s="577" t="s">
        <v>16</v>
      </c>
      <c r="M586" s="577" t="s">
        <v>25</v>
      </c>
      <c r="N586" s="1753">
        <v>17</v>
      </c>
      <c r="O586" s="1754">
        <f t="shared" si="111"/>
        <v>2343.11</v>
      </c>
    </row>
    <row r="587" spans="1:17" ht="45" customHeight="1">
      <c r="A587" s="6687" t="s">
        <v>15</v>
      </c>
      <c r="B587" s="5312" t="s">
        <v>1626</v>
      </c>
      <c r="C587" s="5312" t="s">
        <v>17</v>
      </c>
      <c r="D587" s="5312" t="s">
        <v>17</v>
      </c>
      <c r="E587" s="5313" t="s">
        <v>1627</v>
      </c>
      <c r="F587" s="5312" t="s">
        <v>17</v>
      </c>
      <c r="G587" s="5312" t="s">
        <v>17</v>
      </c>
      <c r="H587" s="5312" t="s">
        <v>17</v>
      </c>
      <c r="I587" s="5312" t="s">
        <v>17</v>
      </c>
      <c r="J587" s="5312" t="s">
        <v>17</v>
      </c>
      <c r="K587" s="6688">
        <f>ROUND(K588,2)+ROUND(K589,2)</f>
        <v>9949.3900000000012</v>
      </c>
      <c r="L587" s="578" t="s">
        <v>17</v>
      </c>
      <c r="M587" s="578" t="s">
        <v>17</v>
      </c>
      <c r="N587" s="578" t="s">
        <v>17</v>
      </c>
      <c r="O587" s="578" t="s">
        <v>17</v>
      </c>
      <c r="P587" s="578" t="s">
        <v>17</v>
      </c>
      <c r="Q587" s="578" t="s">
        <v>17</v>
      </c>
    </row>
    <row r="588" spans="1:17" ht="45" customHeight="1">
      <c r="A588" s="6689" t="s">
        <v>19</v>
      </c>
      <c r="B588" s="5314" t="s">
        <v>1628</v>
      </c>
      <c r="C588" s="5314" t="s">
        <v>21</v>
      </c>
      <c r="D588" s="5314" t="s">
        <v>1629</v>
      </c>
      <c r="E588" s="5315" t="s">
        <v>1630</v>
      </c>
      <c r="F588" s="5316">
        <f>N588</f>
        <v>1</v>
      </c>
      <c r="G588" s="5314" t="s">
        <v>32</v>
      </c>
      <c r="H588" s="5317">
        <v>171.35</v>
      </c>
      <c r="I588" s="5318">
        <v>0.25</v>
      </c>
      <c r="J588" s="5319">
        <f>ROUND(H588,2)+(ROUND(H588,2)*I588)</f>
        <v>214.1875</v>
      </c>
      <c r="K588" s="6053">
        <f t="shared" si="99"/>
        <v>214.19</v>
      </c>
      <c r="L588" s="579" t="s">
        <v>16</v>
      </c>
      <c r="M588" s="579" t="s">
        <v>25</v>
      </c>
      <c r="N588" s="1755">
        <v>1</v>
      </c>
      <c r="O588" s="1756">
        <f>ROUND(J588,2)*N588</f>
        <v>214.19</v>
      </c>
    </row>
    <row r="589" spans="1:17" ht="45" customHeight="1">
      <c r="A589" s="6690" t="s">
        <v>19</v>
      </c>
      <c r="B589" s="5320" t="s">
        <v>1631</v>
      </c>
      <c r="C589" s="5320" t="s">
        <v>34</v>
      </c>
      <c r="D589" s="5320" t="s">
        <v>1632</v>
      </c>
      <c r="E589" s="5321" t="s">
        <v>1633</v>
      </c>
      <c r="F589" s="5322">
        <f>N589</f>
        <v>8</v>
      </c>
      <c r="G589" s="5320" t="s">
        <v>32</v>
      </c>
      <c r="H589" s="5323">
        <v>973.52</v>
      </c>
      <c r="I589" s="5324">
        <v>0.25</v>
      </c>
      <c r="J589" s="5325">
        <f>ROUND(H589,2)+(ROUND(H589,2)*I589)</f>
        <v>1216.9000000000001</v>
      </c>
      <c r="K589" s="6053">
        <f t="shared" si="99"/>
        <v>9735.2000000000007</v>
      </c>
      <c r="L589" s="580" t="s">
        <v>16</v>
      </c>
      <c r="M589" s="580" t="s">
        <v>25</v>
      </c>
      <c r="N589" s="1757">
        <v>8</v>
      </c>
      <c r="O589" s="1758">
        <f>ROUND(J589,2)*N589</f>
        <v>9735.2000000000007</v>
      </c>
    </row>
    <row r="590" spans="1:17" ht="45" customHeight="1">
      <c r="A590" s="6691" t="s">
        <v>15</v>
      </c>
      <c r="B590" s="5326" t="s">
        <v>1634</v>
      </c>
      <c r="C590" s="5326" t="s">
        <v>17</v>
      </c>
      <c r="D590" s="5326" t="s">
        <v>17</v>
      </c>
      <c r="E590" s="5327" t="s">
        <v>1635</v>
      </c>
      <c r="F590" s="5326" t="s">
        <v>17</v>
      </c>
      <c r="G590" s="5326" t="s">
        <v>17</v>
      </c>
      <c r="H590" s="5326" t="s">
        <v>17</v>
      </c>
      <c r="I590" s="5326" t="s">
        <v>17</v>
      </c>
      <c r="J590" s="5326" t="s">
        <v>17</v>
      </c>
      <c r="K590" s="6692">
        <f>ROUND(K591,2)+ROUND(K592,2)+ROUND(K593,2)+ROUND(K594,2)+ROUND(K595,2)+ROUND(K596,2)+ROUND(K597,2)+ROUND(K598,2)</f>
        <v>17021.830000000002</v>
      </c>
      <c r="L590" s="581" t="s">
        <v>17</v>
      </c>
      <c r="M590" s="581" t="s">
        <v>17</v>
      </c>
      <c r="N590" s="581" t="s">
        <v>17</v>
      </c>
      <c r="O590" s="581" t="s">
        <v>17</v>
      </c>
      <c r="P590" s="581" t="s">
        <v>17</v>
      </c>
      <c r="Q590" s="581" t="s">
        <v>17</v>
      </c>
    </row>
    <row r="591" spans="1:17" ht="45" customHeight="1">
      <c r="A591" s="6693" t="s">
        <v>19</v>
      </c>
      <c r="B591" s="5328" t="s">
        <v>1636</v>
      </c>
      <c r="C591" s="5328" t="s">
        <v>34</v>
      </c>
      <c r="D591" s="5328" t="s">
        <v>1637</v>
      </c>
      <c r="E591" s="5329" t="s">
        <v>1638</v>
      </c>
      <c r="F591" s="5330">
        <f t="shared" ref="F591:F598" si="112">N591</f>
        <v>1</v>
      </c>
      <c r="G591" s="5328" t="s">
        <v>32</v>
      </c>
      <c r="H591" s="5331">
        <v>5136.2</v>
      </c>
      <c r="I591" s="5332">
        <v>0.25</v>
      </c>
      <c r="J591" s="5333">
        <f t="shared" ref="J591:J598" si="113">ROUND(H591,2)+(ROUND(H591,2)*I591)</f>
        <v>6420.25</v>
      </c>
      <c r="K591" s="6053">
        <f t="shared" si="99"/>
        <v>6420.25</v>
      </c>
      <c r="L591" s="582" t="s">
        <v>16</v>
      </c>
      <c r="M591" s="582" t="s">
        <v>25</v>
      </c>
      <c r="N591" s="1759">
        <v>1</v>
      </c>
      <c r="O591" s="1760">
        <f t="shared" ref="O591:O598" si="114">ROUND(J591,2)*N591</f>
        <v>6420.25</v>
      </c>
    </row>
    <row r="592" spans="1:17" ht="45" customHeight="1">
      <c r="A592" s="6694" t="s">
        <v>19</v>
      </c>
      <c r="B592" s="5334" t="s">
        <v>1639</v>
      </c>
      <c r="C592" s="5334" t="s">
        <v>34</v>
      </c>
      <c r="D592" s="5334" t="s">
        <v>1640</v>
      </c>
      <c r="E592" s="5335" t="s">
        <v>1641</v>
      </c>
      <c r="F592" s="5336">
        <f t="shared" si="112"/>
        <v>48</v>
      </c>
      <c r="G592" s="5334" t="s">
        <v>32</v>
      </c>
      <c r="H592" s="5337">
        <v>63.16</v>
      </c>
      <c r="I592" s="5338">
        <v>0.25</v>
      </c>
      <c r="J592" s="5339">
        <f t="shared" si="113"/>
        <v>78.949999999999989</v>
      </c>
      <c r="K592" s="6053">
        <f t="shared" si="99"/>
        <v>3789.6000000000004</v>
      </c>
      <c r="L592" s="583" t="s">
        <v>16</v>
      </c>
      <c r="M592" s="583" t="s">
        <v>25</v>
      </c>
      <c r="N592" s="1761">
        <v>48</v>
      </c>
      <c r="O592" s="1762">
        <f t="shared" si="114"/>
        <v>3789.6000000000004</v>
      </c>
    </row>
    <row r="593" spans="1:17" ht="45" customHeight="1">
      <c r="A593" s="6695" t="s">
        <v>19</v>
      </c>
      <c r="B593" s="5340" t="s">
        <v>1642</v>
      </c>
      <c r="C593" s="5340" t="s">
        <v>21</v>
      </c>
      <c r="D593" s="5340" t="s">
        <v>1643</v>
      </c>
      <c r="E593" s="5341" t="s">
        <v>1644</v>
      </c>
      <c r="F593" s="5342">
        <f t="shared" si="112"/>
        <v>3</v>
      </c>
      <c r="G593" s="5340" t="s">
        <v>32</v>
      </c>
      <c r="H593" s="5343">
        <v>1221.1300000000001</v>
      </c>
      <c r="I593" s="5344">
        <v>0.25</v>
      </c>
      <c r="J593" s="5345">
        <f t="shared" si="113"/>
        <v>1526.4125000000001</v>
      </c>
      <c r="K593" s="6053">
        <f t="shared" ref="K593:K656" si="115">ROUND(J593,2)*F593</f>
        <v>4579.2300000000005</v>
      </c>
      <c r="L593" s="584" t="s">
        <v>16</v>
      </c>
      <c r="M593" s="584" t="s">
        <v>25</v>
      </c>
      <c r="N593" s="1763">
        <v>3</v>
      </c>
      <c r="O593" s="1764">
        <f t="shared" si="114"/>
        <v>4579.2300000000005</v>
      </c>
    </row>
    <row r="594" spans="1:17" ht="45" customHeight="1">
      <c r="A594" s="6696" t="s">
        <v>19</v>
      </c>
      <c r="B594" s="5346" t="s">
        <v>1645</v>
      </c>
      <c r="C594" s="5346" t="s">
        <v>34</v>
      </c>
      <c r="D594" s="5346" t="s">
        <v>1646</v>
      </c>
      <c r="E594" s="5347" t="s">
        <v>1647</v>
      </c>
      <c r="F594" s="5348">
        <f t="shared" si="112"/>
        <v>1</v>
      </c>
      <c r="G594" s="5346" t="s">
        <v>32</v>
      </c>
      <c r="H594" s="5349">
        <v>145.62</v>
      </c>
      <c r="I594" s="5350">
        <v>0.25</v>
      </c>
      <c r="J594" s="5351">
        <f t="shared" si="113"/>
        <v>182.02500000000001</v>
      </c>
      <c r="K594" s="6053">
        <f t="shared" si="115"/>
        <v>182.03</v>
      </c>
      <c r="L594" s="585" t="s">
        <v>16</v>
      </c>
      <c r="M594" s="585" t="s">
        <v>25</v>
      </c>
      <c r="N594" s="1765">
        <v>1</v>
      </c>
      <c r="O594" s="1766">
        <f t="shared" si="114"/>
        <v>182.03</v>
      </c>
    </row>
    <row r="595" spans="1:17" ht="45" customHeight="1">
      <c r="A595" s="6697" t="s">
        <v>19</v>
      </c>
      <c r="B595" s="5352" t="s">
        <v>1648</v>
      </c>
      <c r="C595" s="5352" t="s">
        <v>34</v>
      </c>
      <c r="D595" s="5352" t="s">
        <v>1649</v>
      </c>
      <c r="E595" s="5353" t="s">
        <v>1650</v>
      </c>
      <c r="F595" s="5354">
        <f t="shared" si="112"/>
        <v>2</v>
      </c>
      <c r="G595" s="5352" t="s">
        <v>32</v>
      </c>
      <c r="H595" s="5355">
        <v>28.31</v>
      </c>
      <c r="I595" s="5356">
        <v>0.25</v>
      </c>
      <c r="J595" s="5357">
        <f t="shared" si="113"/>
        <v>35.387499999999996</v>
      </c>
      <c r="K595" s="6053">
        <f t="shared" si="115"/>
        <v>70.78</v>
      </c>
      <c r="L595" s="586" t="s">
        <v>16</v>
      </c>
      <c r="M595" s="586" t="s">
        <v>25</v>
      </c>
      <c r="N595" s="1767">
        <v>2</v>
      </c>
      <c r="O595" s="1768">
        <f t="shared" si="114"/>
        <v>70.78</v>
      </c>
    </row>
    <row r="596" spans="1:17" ht="45" customHeight="1">
      <c r="A596" s="6698" t="s">
        <v>19</v>
      </c>
      <c r="B596" s="5358" t="s">
        <v>1651</v>
      </c>
      <c r="C596" s="5358" t="s">
        <v>34</v>
      </c>
      <c r="D596" s="5358" t="s">
        <v>1652</v>
      </c>
      <c r="E596" s="5359" t="s">
        <v>1653</v>
      </c>
      <c r="F596" s="5360">
        <f t="shared" si="112"/>
        <v>1</v>
      </c>
      <c r="G596" s="5358" t="s">
        <v>32</v>
      </c>
      <c r="H596" s="5361">
        <v>196.03</v>
      </c>
      <c r="I596" s="5362">
        <v>0.25</v>
      </c>
      <c r="J596" s="5363">
        <f t="shared" si="113"/>
        <v>245.03749999999999</v>
      </c>
      <c r="K596" s="6053">
        <f t="shared" si="115"/>
        <v>245.04</v>
      </c>
      <c r="L596" s="587" t="s">
        <v>16</v>
      </c>
      <c r="M596" s="587" t="s">
        <v>25</v>
      </c>
      <c r="N596" s="1769">
        <v>1</v>
      </c>
      <c r="O596" s="1770">
        <f t="shared" si="114"/>
        <v>245.04</v>
      </c>
    </row>
    <row r="597" spans="1:17" ht="45" customHeight="1">
      <c r="A597" s="6699" t="s">
        <v>19</v>
      </c>
      <c r="B597" s="5364" t="s">
        <v>1654</v>
      </c>
      <c r="C597" s="5364" t="s">
        <v>21</v>
      </c>
      <c r="D597" s="5364" t="s">
        <v>1655</v>
      </c>
      <c r="E597" s="5365" t="s">
        <v>1656</v>
      </c>
      <c r="F597" s="5366">
        <f t="shared" si="112"/>
        <v>1</v>
      </c>
      <c r="G597" s="5364" t="s">
        <v>32</v>
      </c>
      <c r="H597" s="5367">
        <v>1353.09</v>
      </c>
      <c r="I597" s="5368">
        <v>0.25</v>
      </c>
      <c r="J597" s="5369">
        <f t="shared" si="113"/>
        <v>1691.3625</v>
      </c>
      <c r="K597" s="6053">
        <f t="shared" si="115"/>
        <v>1691.36</v>
      </c>
      <c r="L597" s="588" t="s">
        <v>16</v>
      </c>
      <c r="M597" s="588" t="s">
        <v>25</v>
      </c>
      <c r="N597" s="1771">
        <v>1</v>
      </c>
      <c r="O597" s="1772">
        <f t="shared" si="114"/>
        <v>1691.36</v>
      </c>
    </row>
    <row r="598" spans="1:17" ht="45" customHeight="1">
      <c r="A598" s="6700" t="s">
        <v>19</v>
      </c>
      <c r="B598" s="5370" t="s">
        <v>1657</v>
      </c>
      <c r="C598" s="5370" t="s">
        <v>34</v>
      </c>
      <c r="D598" s="5370" t="s">
        <v>1658</v>
      </c>
      <c r="E598" s="5371" t="s">
        <v>1659</v>
      </c>
      <c r="F598" s="5372">
        <f t="shared" si="112"/>
        <v>1</v>
      </c>
      <c r="G598" s="5370" t="s">
        <v>32</v>
      </c>
      <c r="H598" s="5373">
        <v>34.83</v>
      </c>
      <c r="I598" s="5374">
        <v>0.25</v>
      </c>
      <c r="J598" s="5375">
        <f t="shared" si="113"/>
        <v>43.537499999999994</v>
      </c>
      <c r="K598" s="6053">
        <f t="shared" si="115"/>
        <v>43.54</v>
      </c>
      <c r="L598" s="589" t="s">
        <v>16</v>
      </c>
      <c r="M598" s="589" t="s">
        <v>25</v>
      </c>
      <c r="N598" s="1773">
        <v>1</v>
      </c>
      <c r="O598" s="1774">
        <f t="shared" si="114"/>
        <v>43.54</v>
      </c>
    </row>
    <row r="599" spans="1:17" ht="45" customHeight="1">
      <c r="A599" s="6701" t="s">
        <v>15</v>
      </c>
      <c r="B599" s="5376" t="s">
        <v>1660</v>
      </c>
      <c r="C599" s="5376" t="s">
        <v>17</v>
      </c>
      <c r="D599" s="5376" t="s">
        <v>17</v>
      </c>
      <c r="E599" s="5377" t="s">
        <v>1661</v>
      </c>
      <c r="F599" s="5376" t="s">
        <v>17</v>
      </c>
      <c r="G599" s="5376" t="s">
        <v>17</v>
      </c>
      <c r="H599" s="5376" t="s">
        <v>17</v>
      </c>
      <c r="I599" s="5376" t="s">
        <v>17</v>
      </c>
      <c r="J599" s="5376" t="s">
        <v>17</v>
      </c>
      <c r="K599" s="6702">
        <f>ROUND(K600,2)+ROUND(K601,2)+ROUND(K602,2)+ROUND(K603,2)+ROUND(K604,2)+ROUND(K605,2)+ROUND(K606,2)</f>
        <v>8027.76</v>
      </c>
      <c r="L599" s="590" t="s">
        <v>17</v>
      </c>
      <c r="M599" s="590" t="s">
        <v>17</v>
      </c>
      <c r="N599" s="590" t="s">
        <v>17</v>
      </c>
      <c r="O599" s="590" t="s">
        <v>17</v>
      </c>
      <c r="P599" s="590" t="s">
        <v>17</v>
      </c>
      <c r="Q599" s="590" t="s">
        <v>17</v>
      </c>
    </row>
    <row r="600" spans="1:17" ht="45" customHeight="1">
      <c r="A600" s="6703" t="s">
        <v>19</v>
      </c>
      <c r="B600" s="5378" t="s">
        <v>1662</v>
      </c>
      <c r="C600" s="5378" t="s">
        <v>21</v>
      </c>
      <c r="D600" s="5378" t="s">
        <v>1311</v>
      </c>
      <c r="E600" s="5379" t="s">
        <v>1312</v>
      </c>
      <c r="F600" s="5380">
        <f t="shared" ref="F600:F606" si="116">N600</f>
        <v>42</v>
      </c>
      <c r="G600" s="5378" t="s">
        <v>32</v>
      </c>
      <c r="H600" s="5381">
        <v>12.95</v>
      </c>
      <c r="I600" s="5382">
        <v>0.25</v>
      </c>
      <c r="J600" s="5383">
        <f t="shared" ref="J600:J606" si="117">ROUND(H600,2)+(ROUND(H600,2)*I600)</f>
        <v>16.1875</v>
      </c>
      <c r="K600" s="6053">
        <f t="shared" si="115"/>
        <v>679.98</v>
      </c>
      <c r="L600" s="591" t="s">
        <v>16</v>
      </c>
      <c r="M600" s="591" t="s">
        <v>25</v>
      </c>
      <c r="N600" s="1775">
        <v>42</v>
      </c>
      <c r="O600" s="1776">
        <f t="shared" ref="O600:O606" si="118">ROUND(J600,2)*N600</f>
        <v>679.98</v>
      </c>
    </row>
    <row r="601" spans="1:17" ht="45" customHeight="1">
      <c r="A601" s="6704" t="s">
        <v>19</v>
      </c>
      <c r="B601" s="5384" t="s">
        <v>1663</v>
      </c>
      <c r="C601" s="5384" t="s">
        <v>34</v>
      </c>
      <c r="D601" s="5384" t="s">
        <v>1308</v>
      </c>
      <c r="E601" s="5385" t="s">
        <v>1309</v>
      </c>
      <c r="F601" s="5386">
        <f t="shared" si="116"/>
        <v>697</v>
      </c>
      <c r="G601" s="5384" t="s">
        <v>32</v>
      </c>
      <c r="H601" s="5387">
        <v>2</v>
      </c>
      <c r="I601" s="5388">
        <v>0.25</v>
      </c>
      <c r="J601" s="5389">
        <f t="shared" si="117"/>
        <v>2.5</v>
      </c>
      <c r="K601" s="6053">
        <f t="shared" si="115"/>
        <v>1742.5</v>
      </c>
      <c r="L601" s="592" t="s">
        <v>16</v>
      </c>
      <c r="M601" s="592" t="s">
        <v>25</v>
      </c>
      <c r="N601" s="1777">
        <v>697</v>
      </c>
      <c r="O601" s="1778">
        <f t="shared" si="118"/>
        <v>1742.5</v>
      </c>
    </row>
    <row r="602" spans="1:17" ht="45" customHeight="1">
      <c r="A602" s="6705" t="s">
        <v>19</v>
      </c>
      <c r="B602" s="5390" t="s">
        <v>1664</v>
      </c>
      <c r="C602" s="5390" t="s">
        <v>34</v>
      </c>
      <c r="D602" s="5390" t="s">
        <v>1330</v>
      </c>
      <c r="E602" s="5391" t="s">
        <v>1331</v>
      </c>
      <c r="F602" s="5392">
        <f t="shared" si="116"/>
        <v>23</v>
      </c>
      <c r="G602" s="5390" t="s">
        <v>32</v>
      </c>
      <c r="H602" s="5393">
        <v>1.23</v>
      </c>
      <c r="I602" s="5394">
        <v>0.25</v>
      </c>
      <c r="J602" s="5395">
        <f t="shared" si="117"/>
        <v>1.5375000000000001</v>
      </c>
      <c r="K602" s="6053">
        <f t="shared" si="115"/>
        <v>35.42</v>
      </c>
      <c r="L602" s="593" t="s">
        <v>16</v>
      </c>
      <c r="M602" s="593" t="s">
        <v>25</v>
      </c>
      <c r="N602" s="1779">
        <v>23</v>
      </c>
      <c r="O602" s="1780">
        <f t="shared" si="118"/>
        <v>35.42</v>
      </c>
    </row>
    <row r="603" spans="1:17" ht="45" customHeight="1">
      <c r="A603" s="6706" t="s">
        <v>19</v>
      </c>
      <c r="B603" s="5396" t="s">
        <v>1665</v>
      </c>
      <c r="C603" s="5396" t="s">
        <v>34</v>
      </c>
      <c r="D603" s="5396" t="s">
        <v>1666</v>
      </c>
      <c r="E603" s="5397" t="s">
        <v>1667</v>
      </c>
      <c r="F603" s="5398">
        <f t="shared" si="116"/>
        <v>481</v>
      </c>
      <c r="G603" s="5396" t="s">
        <v>32</v>
      </c>
      <c r="H603" s="5399">
        <v>3.02</v>
      </c>
      <c r="I603" s="5400">
        <v>0.25</v>
      </c>
      <c r="J603" s="5401">
        <f t="shared" si="117"/>
        <v>3.7749999999999999</v>
      </c>
      <c r="K603" s="6053">
        <f t="shared" si="115"/>
        <v>1818.1799999999998</v>
      </c>
      <c r="L603" s="594" t="s">
        <v>16</v>
      </c>
      <c r="M603" s="594" t="s">
        <v>25</v>
      </c>
      <c r="N603" s="1781">
        <v>481</v>
      </c>
      <c r="O603" s="1782">
        <f t="shared" si="118"/>
        <v>1818.1799999999998</v>
      </c>
    </row>
    <row r="604" spans="1:17" ht="45" customHeight="1">
      <c r="A604" s="6707" t="s">
        <v>19</v>
      </c>
      <c r="B604" s="5402" t="s">
        <v>1668</v>
      </c>
      <c r="C604" s="5402" t="s">
        <v>34</v>
      </c>
      <c r="D604" s="5402" t="s">
        <v>1336</v>
      </c>
      <c r="E604" s="5403" t="s">
        <v>1337</v>
      </c>
      <c r="F604" s="5404">
        <f t="shared" si="116"/>
        <v>593</v>
      </c>
      <c r="G604" s="5402" t="s">
        <v>32</v>
      </c>
      <c r="H604" s="5405">
        <v>0.91</v>
      </c>
      <c r="I604" s="5406">
        <v>0.25</v>
      </c>
      <c r="J604" s="5407">
        <f t="shared" si="117"/>
        <v>1.1375</v>
      </c>
      <c r="K604" s="6053">
        <f t="shared" si="115"/>
        <v>676.02</v>
      </c>
      <c r="L604" s="595" t="s">
        <v>16</v>
      </c>
      <c r="M604" s="595" t="s">
        <v>25</v>
      </c>
      <c r="N604" s="1783">
        <v>593</v>
      </c>
      <c r="O604" s="1784">
        <f t="shared" si="118"/>
        <v>676.02</v>
      </c>
    </row>
    <row r="605" spans="1:17" ht="45" customHeight="1">
      <c r="A605" s="6708" t="s">
        <v>19</v>
      </c>
      <c r="B605" s="5408" t="s">
        <v>1669</v>
      </c>
      <c r="C605" s="5408" t="s">
        <v>21</v>
      </c>
      <c r="D605" s="5408" t="s">
        <v>1670</v>
      </c>
      <c r="E605" s="5409" t="s">
        <v>1671</v>
      </c>
      <c r="F605" s="5410">
        <f t="shared" si="116"/>
        <v>39.24</v>
      </c>
      <c r="G605" s="5408" t="s">
        <v>103</v>
      </c>
      <c r="H605" s="5411">
        <v>13.83</v>
      </c>
      <c r="I605" s="5412">
        <v>0.25</v>
      </c>
      <c r="J605" s="5413">
        <f t="shared" si="117"/>
        <v>17.287500000000001</v>
      </c>
      <c r="K605" s="6053">
        <f t="shared" si="115"/>
        <v>678.45960000000002</v>
      </c>
      <c r="L605" s="596" t="s">
        <v>16</v>
      </c>
      <c r="M605" s="596" t="s">
        <v>25</v>
      </c>
      <c r="N605" s="1785">
        <v>39.24</v>
      </c>
      <c r="O605" s="1786">
        <f t="shared" si="118"/>
        <v>678.45960000000002</v>
      </c>
    </row>
    <row r="606" spans="1:17" ht="45" customHeight="1">
      <c r="A606" s="6709" t="s">
        <v>19</v>
      </c>
      <c r="B606" s="5414" t="s">
        <v>1672</v>
      </c>
      <c r="C606" s="5414" t="s">
        <v>21</v>
      </c>
      <c r="D606" s="5414" t="s">
        <v>1673</v>
      </c>
      <c r="E606" s="5415" t="s">
        <v>1674</v>
      </c>
      <c r="F606" s="5416">
        <f t="shared" si="116"/>
        <v>65</v>
      </c>
      <c r="G606" s="5414" t="s">
        <v>32</v>
      </c>
      <c r="H606" s="5417">
        <v>29.5</v>
      </c>
      <c r="I606" s="5418">
        <v>0.25</v>
      </c>
      <c r="J606" s="5419">
        <f t="shared" si="117"/>
        <v>36.875</v>
      </c>
      <c r="K606" s="6053">
        <f t="shared" si="115"/>
        <v>2397.2000000000003</v>
      </c>
      <c r="L606" s="597" t="s">
        <v>16</v>
      </c>
      <c r="M606" s="597" t="s">
        <v>25</v>
      </c>
      <c r="N606" s="1787">
        <v>65</v>
      </c>
      <c r="O606" s="1788">
        <f t="shared" si="118"/>
        <v>2397.2000000000003</v>
      </c>
    </row>
    <row r="607" spans="1:17" ht="45" customHeight="1">
      <c r="A607" s="6710" t="s">
        <v>15</v>
      </c>
      <c r="B607" s="5420" t="s">
        <v>1675</v>
      </c>
      <c r="C607" s="5420" t="s">
        <v>17</v>
      </c>
      <c r="D607" s="5420" t="s">
        <v>17</v>
      </c>
      <c r="E607" s="5421" t="s">
        <v>1676</v>
      </c>
      <c r="F607" s="5420" t="s">
        <v>17</v>
      </c>
      <c r="G607" s="5420" t="s">
        <v>17</v>
      </c>
      <c r="H607" s="5420" t="s">
        <v>17</v>
      </c>
      <c r="I607" s="5420" t="s">
        <v>17</v>
      </c>
      <c r="J607" s="5420" t="s">
        <v>17</v>
      </c>
      <c r="K607" s="6711">
        <f>ROUND(K608,2)+ROUND(K609,2)+ROUND(K610,2)</f>
        <v>6146.6</v>
      </c>
      <c r="L607" s="598" t="s">
        <v>17</v>
      </c>
      <c r="M607" s="598" t="s">
        <v>17</v>
      </c>
      <c r="N607" s="598" t="s">
        <v>17</v>
      </c>
      <c r="O607" s="598" t="s">
        <v>17</v>
      </c>
      <c r="P607" s="598" t="s">
        <v>17</v>
      </c>
      <c r="Q607" s="598" t="s">
        <v>17</v>
      </c>
    </row>
    <row r="608" spans="1:17" ht="45" customHeight="1">
      <c r="A608" s="6712" t="s">
        <v>19</v>
      </c>
      <c r="B608" s="5422" t="s">
        <v>1677</v>
      </c>
      <c r="C608" s="5422" t="s">
        <v>34</v>
      </c>
      <c r="D608" s="5422" t="s">
        <v>1678</v>
      </c>
      <c r="E608" s="5423" t="s">
        <v>1679</v>
      </c>
      <c r="F608" s="5424">
        <f>N608</f>
        <v>5</v>
      </c>
      <c r="G608" s="5422" t="s">
        <v>32</v>
      </c>
      <c r="H608" s="5425">
        <v>443.57</v>
      </c>
      <c r="I608" s="5426">
        <v>0.25</v>
      </c>
      <c r="J608" s="5427">
        <f>ROUND(H608,2)+(ROUND(H608,2)*I608)</f>
        <v>554.46249999999998</v>
      </c>
      <c r="K608" s="6053">
        <f t="shared" si="115"/>
        <v>2772.3</v>
      </c>
      <c r="L608" s="599" t="s">
        <v>16</v>
      </c>
      <c r="M608" s="599" t="s">
        <v>25</v>
      </c>
      <c r="N608" s="1789">
        <v>5</v>
      </c>
      <c r="O608" s="1790">
        <f>ROUND(J608,2)*N608</f>
        <v>2772.3</v>
      </c>
    </row>
    <row r="609" spans="1:17" ht="45" customHeight="1">
      <c r="A609" s="6713" t="s">
        <v>19</v>
      </c>
      <c r="B609" s="5428" t="s">
        <v>1680</v>
      </c>
      <c r="C609" s="5428" t="s">
        <v>21</v>
      </c>
      <c r="D609" s="5428" t="s">
        <v>1681</v>
      </c>
      <c r="E609" s="5429" t="s">
        <v>1682</v>
      </c>
      <c r="F609" s="5430">
        <f>N609</f>
        <v>4</v>
      </c>
      <c r="G609" s="5428" t="s">
        <v>32</v>
      </c>
      <c r="H609" s="5431">
        <v>431.48</v>
      </c>
      <c r="I609" s="5432">
        <v>0.25</v>
      </c>
      <c r="J609" s="5433">
        <f>ROUND(H609,2)+(ROUND(H609,2)*I609)</f>
        <v>539.35</v>
      </c>
      <c r="K609" s="6053">
        <f t="shared" si="115"/>
        <v>2157.4</v>
      </c>
      <c r="L609" s="600" t="s">
        <v>16</v>
      </c>
      <c r="M609" s="600" t="s">
        <v>25</v>
      </c>
      <c r="N609" s="1791">
        <v>4</v>
      </c>
      <c r="O609" s="1792">
        <f>ROUND(J609,2)*N609</f>
        <v>2157.4</v>
      </c>
    </row>
    <row r="610" spans="1:17" ht="45" customHeight="1">
      <c r="A610" s="6714" t="s">
        <v>19</v>
      </c>
      <c r="B610" s="5434" t="s">
        <v>1683</v>
      </c>
      <c r="C610" s="5434" t="s">
        <v>34</v>
      </c>
      <c r="D610" s="5434" t="s">
        <v>1632</v>
      </c>
      <c r="E610" s="5435" t="s">
        <v>1633</v>
      </c>
      <c r="F610" s="5436">
        <f>N610</f>
        <v>1</v>
      </c>
      <c r="G610" s="5434" t="s">
        <v>32</v>
      </c>
      <c r="H610" s="5437">
        <v>973.52</v>
      </c>
      <c r="I610" s="5438">
        <v>0.25</v>
      </c>
      <c r="J610" s="5439">
        <f>ROUND(H610,2)+(ROUND(H610,2)*I610)</f>
        <v>1216.9000000000001</v>
      </c>
      <c r="K610" s="6053">
        <f t="shared" si="115"/>
        <v>1216.9000000000001</v>
      </c>
      <c r="L610" s="601" t="s">
        <v>16</v>
      </c>
      <c r="M610" s="601" t="s">
        <v>25</v>
      </c>
      <c r="N610" s="1793">
        <v>1</v>
      </c>
      <c r="O610" s="1794">
        <f>ROUND(J610,2)*N610</f>
        <v>1216.9000000000001</v>
      </c>
    </row>
    <row r="611" spans="1:17" ht="45" customHeight="1">
      <c r="A611" s="6715" t="s">
        <v>15</v>
      </c>
      <c r="B611" s="5440" t="s">
        <v>1684</v>
      </c>
      <c r="C611" s="5440" t="s">
        <v>17</v>
      </c>
      <c r="D611" s="5440" t="s">
        <v>17</v>
      </c>
      <c r="E611" s="5441" t="s">
        <v>1685</v>
      </c>
      <c r="F611" s="5440" t="s">
        <v>17</v>
      </c>
      <c r="G611" s="5440" t="s">
        <v>17</v>
      </c>
      <c r="H611" s="5440" t="s">
        <v>17</v>
      </c>
      <c r="I611" s="5440" t="s">
        <v>17</v>
      </c>
      <c r="J611" s="5440" t="s">
        <v>17</v>
      </c>
      <c r="K611" s="6716">
        <f>ROUND(K612,2)+ROUND(K613,2)</f>
        <v>2110.08</v>
      </c>
      <c r="L611" s="602" t="s">
        <v>17</v>
      </c>
      <c r="M611" s="602" t="s">
        <v>17</v>
      </c>
      <c r="N611" s="602" t="s">
        <v>17</v>
      </c>
      <c r="O611" s="602" t="s">
        <v>17</v>
      </c>
      <c r="P611" s="602" t="s">
        <v>17</v>
      </c>
      <c r="Q611" s="602" t="s">
        <v>17</v>
      </c>
    </row>
    <row r="612" spans="1:17" ht="45" customHeight="1">
      <c r="A612" s="6717" t="s">
        <v>19</v>
      </c>
      <c r="B612" s="5442" t="s">
        <v>1686</v>
      </c>
      <c r="C612" s="5442" t="s">
        <v>21</v>
      </c>
      <c r="D612" s="5442" t="s">
        <v>1687</v>
      </c>
      <c r="E612" s="5443" t="s">
        <v>1688</v>
      </c>
      <c r="F612" s="5444">
        <f>N612</f>
        <v>28</v>
      </c>
      <c r="G612" s="5442" t="s">
        <v>32</v>
      </c>
      <c r="H612" s="5445">
        <v>46.79</v>
      </c>
      <c r="I612" s="5446">
        <v>0.25</v>
      </c>
      <c r="J612" s="5447">
        <f>ROUND(H612,2)+(ROUND(H612,2)*I612)</f>
        <v>58.487499999999997</v>
      </c>
      <c r="K612" s="6053">
        <f t="shared" si="115"/>
        <v>1637.72</v>
      </c>
      <c r="L612" s="603" t="s">
        <v>16</v>
      </c>
      <c r="M612" s="603" t="s">
        <v>25</v>
      </c>
      <c r="N612" s="1795">
        <v>28</v>
      </c>
      <c r="O612" s="1796">
        <f>ROUND(J612,2)*N612</f>
        <v>1637.72</v>
      </c>
    </row>
    <row r="613" spans="1:17" ht="45" customHeight="1">
      <c r="A613" s="6718" t="s">
        <v>19</v>
      </c>
      <c r="B613" s="5448" t="s">
        <v>1689</v>
      </c>
      <c r="C613" s="5448" t="s">
        <v>34</v>
      </c>
      <c r="D613" s="5448" t="s">
        <v>1690</v>
      </c>
      <c r="E613" s="5449" t="s">
        <v>1691</v>
      </c>
      <c r="F613" s="5450">
        <f>N613</f>
        <v>14</v>
      </c>
      <c r="G613" s="5448" t="s">
        <v>32</v>
      </c>
      <c r="H613" s="5451">
        <v>26.99</v>
      </c>
      <c r="I613" s="5452">
        <v>0.25</v>
      </c>
      <c r="J613" s="5453">
        <f>ROUND(H613,2)+(ROUND(H613,2)*I613)</f>
        <v>33.737499999999997</v>
      </c>
      <c r="K613" s="6053">
        <f t="shared" si="115"/>
        <v>472.36</v>
      </c>
      <c r="L613" s="604" t="s">
        <v>16</v>
      </c>
      <c r="M613" s="604" t="s">
        <v>25</v>
      </c>
      <c r="N613" s="1797">
        <v>14</v>
      </c>
      <c r="O613" s="1798">
        <f>ROUND(J613,2)*N613</f>
        <v>472.36</v>
      </c>
    </row>
    <row r="614" spans="1:17" ht="45" customHeight="1">
      <c r="A614" s="6719" t="s">
        <v>15</v>
      </c>
      <c r="B614" s="5454" t="s">
        <v>1692</v>
      </c>
      <c r="C614" s="5454" t="s">
        <v>17</v>
      </c>
      <c r="D614" s="5454" t="s">
        <v>17</v>
      </c>
      <c r="E614" s="5455" t="s">
        <v>1693</v>
      </c>
      <c r="F614" s="5454" t="s">
        <v>17</v>
      </c>
      <c r="G614" s="5454" t="s">
        <v>17</v>
      </c>
      <c r="H614" s="5454" t="s">
        <v>17</v>
      </c>
      <c r="I614" s="5454" t="s">
        <v>17</v>
      </c>
      <c r="J614" s="5454" t="s">
        <v>17</v>
      </c>
      <c r="K614" s="6720">
        <f>ROUND(K615,2)+ROUND(K616,2)+ROUND(K617,2)+ROUND(K618,2)+ROUND(K619,2)+ROUND(K620,2)+ROUND(K621,2)+ROUND(K622,2)+ROUND(K623,2)+ROUND(K624,2)</f>
        <v>28441.96</v>
      </c>
      <c r="L614" s="605" t="s">
        <v>17</v>
      </c>
      <c r="M614" s="605" t="s">
        <v>17</v>
      </c>
      <c r="N614" s="605" t="s">
        <v>17</v>
      </c>
      <c r="O614" s="605" t="s">
        <v>17</v>
      </c>
      <c r="P614" s="605" t="s">
        <v>17</v>
      </c>
      <c r="Q614" s="605" t="s">
        <v>17</v>
      </c>
    </row>
    <row r="615" spans="1:17" ht="45" customHeight="1">
      <c r="A615" s="6721" t="s">
        <v>19</v>
      </c>
      <c r="B615" s="5456" t="s">
        <v>1694</v>
      </c>
      <c r="C615" s="5456" t="s">
        <v>34</v>
      </c>
      <c r="D615" s="5456" t="s">
        <v>1695</v>
      </c>
      <c r="E615" s="5457" t="s">
        <v>1696</v>
      </c>
      <c r="F615" s="5458">
        <f t="shared" ref="F615:F624" si="119">N615</f>
        <v>77.599999999999994</v>
      </c>
      <c r="G615" s="5456" t="s">
        <v>40</v>
      </c>
      <c r="H615" s="5459">
        <v>151.91</v>
      </c>
      <c r="I615" s="5460">
        <v>0.25</v>
      </c>
      <c r="J615" s="5461">
        <f t="shared" ref="J615:J624" si="120">ROUND(H615,2)+(ROUND(H615,2)*I615)</f>
        <v>189.88749999999999</v>
      </c>
      <c r="K615" s="6053">
        <f t="shared" si="115"/>
        <v>14735.463999999998</v>
      </c>
      <c r="L615" s="606" t="s">
        <v>16</v>
      </c>
      <c r="M615" s="606" t="s">
        <v>25</v>
      </c>
      <c r="N615" s="1799">
        <v>77.599999999999994</v>
      </c>
      <c r="O615" s="1800">
        <f t="shared" ref="O615:O624" si="121">ROUND(J615,2)*N615</f>
        <v>14735.463999999998</v>
      </c>
    </row>
    <row r="616" spans="1:17" ht="45" customHeight="1">
      <c r="A616" s="6722" t="s">
        <v>19</v>
      </c>
      <c r="B616" s="5462" t="s">
        <v>1697</v>
      </c>
      <c r="C616" s="5462" t="s">
        <v>21</v>
      </c>
      <c r="D616" s="5462" t="s">
        <v>1571</v>
      </c>
      <c r="E616" s="5463" t="s">
        <v>1572</v>
      </c>
      <c r="F616" s="5464">
        <f t="shared" si="119"/>
        <v>4.2</v>
      </c>
      <c r="G616" s="5462" t="s">
        <v>40</v>
      </c>
      <c r="H616" s="5465">
        <v>27.7</v>
      </c>
      <c r="I616" s="5466">
        <v>0.25</v>
      </c>
      <c r="J616" s="5467">
        <f t="shared" si="120"/>
        <v>34.625</v>
      </c>
      <c r="K616" s="6053">
        <f t="shared" si="115"/>
        <v>145.44600000000003</v>
      </c>
      <c r="L616" s="607" t="s">
        <v>16</v>
      </c>
      <c r="M616" s="607" t="s">
        <v>25</v>
      </c>
      <c r="N616" s="1801">
        <v>4.2</v>
      </c>
      <c r="O616" s="1802">
        <f t="shared" si="121"/>
        <v>145.44600000000003</v>
      </c>
    </row>
    <row r="617" spans="1:17" ht="45" customHeight="1">
      <c r="A617" s="6723" t="s">
        <v>19</v>
      </c>
      <c r="B617" s="5468" t="s">
        <v>1698</v>
      </c>
      <c r="C617" s="5468" t="s">
        <v>21</v>
      </c>
      <c r="D617" s="5468" t="s">
        <v>1699</v>
      </c>
      <c r="E617" s="5469" t="s">
        <v>1700</v>
      </c>
      <c r="F617" s="5470">
        <f t="shared" si="119"/>
        <v>258.39999999999998</v>
      </c>
      <c r="G617" s="5468" t="s">
        <v>40</v>
      </c>
      <c r="H617" s="5471">
        <v>21.96</v>
      </c>
      <c r="I617" s="5472">
        <v>0.25</v>
      </c>
      <c r="J617" s="5473">
        <f t="shared" si="120"/>
        <v>27.450000000000003</v>
      </c>
      <c r="K617" s="6053">
        <f t="shared" si="115"/>
        <v>7093.079999999999</v>
      </c>
      <c r="L617" s="608" t="s">
        <v>16</v>
      </c>
      <c r="M617" s="608" t="s">
        <v>25</v>
      </c>
      <c r="N617" s="1803">
        <v>258.39999999999998</v>
      </c>
      <c r="O617" s="1804">
        <f t="shared" si="121"/>
        <v>7093.079999999999</v>
      </c>
    </row>
    <row r="618" spans="1:17" ht="45" customHeight="1">
      <c r="A618" s="6724" t="s">
        <v>19</v>
      </c>
      <c r="B618" s="5474" t="s">
        <v>1701</v>
      </c>
      <c r="C618" s="5474" t="s">
        <v>21</v>
      </c>
      <c r="D618" s="5474" t="s">
        <v>1702</v>
      </c>
      <c r="E618" s="5475" t="s">
        <v>1703</v>
      </c>
      <c r="F618" s="5476">
        <f t="shared" si="119"/>
        <v>51.8</v>
      </c>
      <c r="G618" s="5474" t="s">
        <v>40</v>
      </c>
      <c r="H618" s="5477">
        <v>22.08</v>
      </c>
      <c r="I618" s="5478">
        <v>0.25</v>
      </c>
      <c r="J618" s="5479">
        <f t="shared" si="120"/>
        <v>27.599999999999998</v>
      </c>
      <c r="K618" s="6053">
        <f t="shared" si="115"/>
        <v>1429.68</v>
      </c>
      <c r="L618" s="609" t="s">
        <v>16</v>
      </c>
      <c r="M618" s="609" t="s">
        <v>25</v>
      </c>
      <c r="N618" s="1805">
        <v>51.8</v>
      </c>
      <c r="O618" s="1806">
        <f t="shared" si="121"/>
        <v>1429.68</v>
      </c>
    </row>
    <row r="619" spans="1:17" ht="45" customHeight="1">
      <c r="A619" s="6725" t="s">
        <v>19</v>
      </c>
      <c r="B619" s="5480" t="s">
        <v>1704</v>
      </c>
      <c r="C619" s="5480" t="s">
        <v>21</v>
      </c>
      <c r="D619" s="5480" t="s">
        <v>1705</v>
      </c>
      <c r="E619" s="5481" t="s">
        <v>1706</v>
      </c>
      <c r="F619" s="5482">
        <f t="shared" si="119"/>
        <v>46.9</v>
      </c>
      <c r="G619" s="5480" t="s">
        <v>40</v>
      </c>
      <c r="H619" s="5483">
        <v>55.36</v>
      </c>
      <c r="I619" s="5484">
        <v>0.25</v>
      </c>
      <c r="J619" s="5485">
        <f t="shared" si="120"/>
        <v>69.2</v>
      </c>
      <c r="K619" s="6053">
        <f t="shared" si="115"/>
        <v>3245.48</v>
      </c>
      <c r="L619" s="610" t="s">
        <v>16</v>
      </c>
      <c r="M619" s="610" t="s">
        <v>25</v>
      </c>
      <c r="N619" s="1807">
        <v>46.9</v>
      </c>
      <c r="O619" s="1808">
        <f t="shared" si="121"/>
        <v>3245.48</v>
      </c>
    </row>
    <row r="620" spans="1:17" ht="45" customHeight="1">
      <c r="A620" s="6726" t="s">
        <v>19</v>
      </c>
      <c r="B620" s="5486" t="s">
        <v>1707</v>
      </c>
      <c r="C620" s="5486" t="s">
        <v>34</v>
      </c>
      <c r="D620" s="5486" t="s">
        <v>1708</v>
      </c>
      <c r="E620" s="5487" t="s">
        <v>1709</v>
      </c>
      <c r="F620" s="5488">
        <f t="shared" si="119"/>
        <v>1</v>
      </c>
      <c r="G620" s="5486" t="s">
        <v>32</v>
      </c>
      <c r="H620" s="5489">
        <v>277.07</v>
      </c>
      <c r="I620" s="5490">
        <v>0.25</v>
      </c>
      <c r="J620" s="5491">
        <f t="shared" si="120"/>
        <v>346.33749999999998</v>
      </c>
      <c r="K620" s="6053">
        <f t="shared" si="115"/>
        <v>346.34</v>
      </c>
      <c r="L620" s="611" t="s">
        <v>16</v>
      </c>
      <c r="M620" s="611" t="s">
        <v>25</v>
      </c>
      <c r="N620" s="1809">
        <v>1</v>
      </c>
      <c r="O620" s="1810">
        <f t="shared" si="121"/>
        <v>346.34</v>
      </c>
    </row>
    <row r="621" spans="1:17" ht="45" customHeight="1">
      <c r="A621" s="6727" t="s">
        <v>19</v>
      </c>
      <c r="B621" s="5492" t="s">
        <v>1710</v>
      </c>
      <c r="C621" s="5492" t="s">
        <v>34</v>
      </c>
      <c r="D621" s="5492" t="s">
        <v>1560</v>
      </c>
      <c r="E621" s="5493" t="s">
        <v>1561</v>
      </c>
      <c r="F621" s="5494">
        <f t="shared" si="119"/>
        <v>3</v>
      </c>
      <c r="G621" s="5492" t="s">
        <v>32</v>
      </c>
      <c r="H621" s="5495">
        <v>115.04</v>
      </c>
      <c r="I621" s="5496">
        <v>0.25</v>
      </c>
      <c r="J621" s="5497">
        <f t="shared" si="120"/>
        <v>143.80000000000001</v>
      </c>
      <c r="K621" s="6053">
        <f t="shared" si="115"/>
        <v>431.40000000000003</v>
      </c>
      <c r="L621" s="612" t="s">
        <v>16</v>
      </c>
      <c r="M621" s="612" t="s">
        <v>25</v>
      </c>
      <c r="N621" s="1811">
        <v>3</v>
      </c>
      <c r="O621" s="1812">
        <f t="shared" si="121"/>
        <v>431.40000000000003</v>
      </c>
    </row>
    <row r="622" spans="1:17" ht="45" customHeight="1">
      <c r="A622" s="6728" t="s">
        <v>19</v>
      </c>
      <c r="B622" s="5498" t="s">
        <v>1711</v>
      </c>
      <c r="C622" s="5498" t="s">
        <v>34</v>
      </c>
      <c r="D622" s="5498" t="s">
        <v>1300</v>
      </c>
      <c r="E622" s="5499" t="s">
        <v>1301</v>
      </c>
      <c r="F622" s="5500">
        <f t="shared" si="119"/>
        <v>12</v>
      </c>
      <c r="G622" s="5498" t="s">
        <v>32</v>
      </c>
      <c r="H622" s="5501">
        <v>16.54</v>
      </c>
      <c r="I622" s="5502">
        <v>0.25</v>
      </c>
      <c r="J622" s="5503">
        <f t="shared" si="120"/>
        <v>20.674999999999997</v>
      </c>
      <c r="K622" s="6053">
        <f t="shared" si="115"/>
        <v>248.16</v>
      </c>
      <c r="L622" s="613" t="s">
        <v>16</v>
      </c>
      <c r="M622" s="613" t="s">
        <v>25</v>
      </c>
      <c r="N622" s="1813">
        <v>12</v>
      </c>
      <c r="O622" s="1814">
        <f t="shared" si="121"/>
        <v>248.16</v>
      </c>
    </row>
    <row r="623" spans="1:17" ht="45" customHeight="1">
      <c r="A623" s="6729" t="s">
        <v>19</v>
      </c>
      <c r="B623" s="5504" t="s">
        <v>1712</v>
      </c>
      <c r="C623" s="5504" t="s">
        <v>34</v>
      </c>
      <c r="D623" s="5504" t="s">
        <v>1713</v>
      </c>
      <c r="E623" s="5505" t="s">
        <v>1714</v>
      </c>
      <c r="F623" s="5506">
        <f t="shared" si="119"/>
        <v>5</v>
      </c>
      <c r="G623" s="5504" t="s">
        <v>32</v>
      </c>
      <c r="H623" s="5507">
        <v>15.8</v>
      </c>
      <c r="I623" s="5508">
        <v>0.25</v>
      </c>
      <c r="J623" s="5509">
        <f t="shared" si="120"/>
        <v>19.75</v>
      </c>
      <c r="K623" s="6053">
        <f t="shared" si="115"/>
        <v>98.75</v>
      </c>
      <c r="L623" s="614" t="s">
        <v>16</v>
      </c>
      <c r="M623" s="614" t="s">
        <v>25</v>
      </c>
      <c r="N623" s="1815">
        <v>5</v>
      </c>
      <c r="O623" s="1816">
        <f t="shared" si="121"/>
        <v>98.75</v>
      </c>
    </row>
    <row r="624" spans="1:17" ht="45" customHeight="1">
      <c r="A624" s="6730" t="s">
        <v>19</v>
      </c>
      <c r="B624" s="5510" t="s">
        <v>1715</v>
      </c>
      <c r="C624" s="5510" t="s">
        <v>34</v>
      </c>
      <c r="D624" s="5510" t="s">
        <v>1716</v>
      </c>
      <c r="E624" s="5511" t="s">
        <v>1717</v>
      </c>
      <c r="F624" s="5512">
        <f t="shared" si="119"/>
        <v>4</v>
      </c>
      <c r="G624" s="5510" t="s">
        <v>32</v>
      </c>
      <c r="H624" s="5513">
        <v>133.63</v>
      </c>
      <c r="I624" s="5514">
        <v>0.25</v>
      </c>
      <c r="J624" s="5515">
        <f t="shared" si="120"/>
        <v>167.03749999999999</v>
      </c>
      <c r="K624" s="6053">
        <f t="shared" si="115"/>
        <v>668.16</v>
      </c>
      <c r="L624" s="615" t="s">
        <v>16</v>
      </c>
      <c r="M624" s="615" t="s">
        <v>25</v>
      </c>
      <c r="N624" s="1817">
        <v>4</v>
      </c>
      <c r="O624" s="1818">
        <f t="shared" si="121"/>
        <v>668.16</v>
      </c>
    </row>
    <row r="625" spans="1:17" ht="45" customHeight="1">
      <c r="A625" s="6731" t="s">
        <v>15</v>
      </c>
      <c r="B625" s="5516" t="s">
        <v>1718</v>
      </c>
      <c r="C625" s="5516" t="s">
        <v>17</v>
      </c>
      <c r="D625" s="5516" t="s">
        <v>17</v>
      </c>
      <c r="E625" s="5517" t="s">
        <v>1719</v>
      </c>
      <c r="F625" s="5516" t="s">
        <v>17</v>
      </c>
      <c r="G625" s="5516" t="s">
        <v>17</v>
      </c>
      <c r="H625" s="5516" t="s">
        <v>17</v>
      </c>
      <c r="I625" s="5516" t="s">
        <v>17</v>
      </c>
      <c r="J625" s="5516" t="s">
        <v>17</v>
      </c>
      <c r="K625" s="6732">
        <f>ROUND(K626,2)</f>
        <v>15179.23</v>
      </c>
      <c r="L625" s="616" t="s">
        <v>17</v>
      </c>
      <c r="M625" s="616" t="s">
        <v>17</v>
      </c>
      <c r="N625" s="616" t="s">
        <v>17</v>
      </c>
      <c r="O625" s="616" t="s">
        <v>17</v>
      </c>
      <c r="P625" s="616" t="s">
        <v>17</v>
      </c>
      <c r="Q625" s="616" t="s">
        <v>17</v>
      </c>
    </row>
    <row r="626" spans="1:17" ht="45" customHeight="1">
      <c r="A626" s="6733" t="s">
        <v>19</v>
      </c>
      <c r="B626" s="5518" t="s">
        <v>1720</v>
      </c>
      <c r="C626" s="5518" t="s">
        <v>21</v>
      </c>
      <c r="D626" s="5518" t="s">
        <v>1721</v>
      </c>
      <c r="E626" s="5519" t="s">
        <v>1722</v>
      </c>
      <c r="F626" s="5520">
        <f>N626</f>
        <v>1209.5</v>
      </c>
      <c r="G626" s="5518" t="s">
        <v>40</v>
      </c>
      <c r="H626" s="5521">
        <v>10.039999999999999</v>
      </c>
      <c r="I626" s="5522">
        <v>0.25</v>
      </c>
      <c r="J626" s="5523">
        <f>ROUND(H626,2)+(ROUND(H626,2)*I626)</f>
        <v>12.549999999999999</v>
      </c>
      <c r="K626" s="6053">
        <f t="shared" si="115"/>
        <v>15179.225</v>
      </c>
      <c r="L626" s="617" t="s">
        <v>16</v>
      </c>
      <c r="M626" s="617" t="s">
        <v>25</v>
      </c>
      <c r="N626" s="1819">
        <v>1209.5</v>
      </c>
      <c r="O626" s="1820">
        <f>ROUND(J626,2)*N626</f>
        <v>15179.225</v>
      </c>
    </row>
    <row r="627" spans="1:17" ht="45" customHeight="1">
      <c r="A627" s="6734" t="s">
        <v>15</v>
      </c>
      <c r="B627" s="5524" t="s">
        <v>1723</v>
      </c>
      <c r="C627" s="5524" t="s">
        <v>17</v>
      </c>
      <c r="D627" s="5524" t="s">
        <v>17</v>
      </c>
      <c r="E627" s="5525" t="s">
        <v>1724</v>
      </c>
      <c r="F627" s="5524" t="s">
        <v>17</v>
      </c>
      <c r="G627" s="5524" t="s">
        <v>17</v>
      </c>
      <c r="H627" s="5524" t="s">
        <v>17</v>
      </c>
      <c r="I627" s="5524" t="s">
        <v>17</v>
      </c>
      <c r="J627" s="5524" t="s">
        <v>17</v>
      </c>
      <c r="K627" s="6735">
        <f>ROUND(K628,2)+ROUND(K629,2)+ROUND(K630,2)+ROUND(K631,2)+ROUND(K632,2)+ROUND(K633,2)</f>
        <v>47417.139999999992</v>
      </c>
      <c r="L627" s="618" t="s">
        <v>17</v>
      </c>
      <c r="M627" s="618" t="s">
        <v>17</v>
      </c>
      <c r="N627" s="618" t="s">
        <v>17</v>
      </c>
      <c r="O627" s="618" t="s">
        <v>17</v>
      </c>
      <c r="P627" s="618" t="s">
        <v>17</v>
      </c>
      <c r="Q627" s="618" t="s">
        <v>17</v>
      </c>
    </row>
    <row r="628" spans="1:17" ht="45" customHeight="1">
      <c r="A628" s="6736" t="s">
        <v>19</v>
      </c>
      <c r="B628" s="5526" t="s">
        <v>1725</v>
      </c>
      <c r="C628" s="5526" t="s">
        <v>21</v>
      </c>
      <c r="D628" s="5526" t="s">
        <v>1726</v>
      </c>
      <c r="E628" s="5527" t="s">
        <v>1727</v>
      </c>
      <c r="F628" s="5528">
        <f t="shared" ref="F628:F633" si="122">N628</f>
        <v>15</v>
      </c>
      <c r="G628" s="5526" t="s">
        <v>32</v>
      </c>
      <c r="H628" s="5529">
        <v>60.65</v>
      </c>
      <c r="I628" s="5530">
        <v>0.25</v>
      </c>
      <c r="J628" s="5531">
        <f t="shared" ref="J628:J633" si="123">ROUND(H628,2)+(ROUND(H628,2)*I628)</f>
        <v>75.8125</v>
      </c>
      <c r="K628" s="6053">
        <f t="shared" si="115"/>
        <v>1137.1500000000001</v>
      </c>
      <c r="L628" s="619" t="s">
        <v>16</v>
      </c>
      <c r="M628" s="619" t="s">
        <v>25</v>
      </c>
      <c r="N628" s="1821">
        <v>15</v>
      </c>
      <c r="O628" s="1822">
        <f t="shared" ref="O628:O633" si="124">ROUND(J628,2)*N628</f>
        <v>1137.1500000000001</v>
      </c>
    </row>
    <row r="629" spans="1:17" ht="45" customHeight="1">
      <c r="A629" s="6737" t="s">
        <v>19</v>
      </c>
      <c r="B629" s="5532" t="s">
        <v>1728</v>
      </c>
      <c r="C629" s="5532" t="s">
        <v>21</v>
      </c>
      <c r="D629" s="5532" t="s">
        <v>1729</v>
      </c>
      <c r="E629" s="5533" t="s">
        <v>1730</v>
      </c>
      <c r="F629" s="5534">
        <f t="shared" si="122"/>
        <v>15</v>
      </c>
      <c r="G629" s="5532" t="s">
        <v>32</v>
      </c>
      <c r="H629" s="5535">
        <v>87.7</v>
      </c>
      <c r="I629" s="5536">
        <v>0.25</v>
      </c>
      <c r="J629" s="5537">
        <f t="shared" si="123"/>
        <v>109.625</v>
      </c>
      <c r="K629" s="6053">
        <f t="shared" si="115"/>
        <v>1644.4499999999998</v>
      </c>
      <c r="L629" s="620" t="s">
        <v>16</v>
      </c>
      <c r="M629" s="620" t="s">
        <v>25</v>
      </c>
      <c r="N629" s="1823">
        <v>15</v>
      </c>
      <c r="O629" s="1824">
        <f t="shared" si="124"/>
        <v>1644.4499999999998</v>
      </c>
    </row>
    <row r="630" spans="1:17" ht="45" customHeight="1">
      <c r="A630" s="6738" t="s">
        <v>19</v>
      </c>
      <c r="B630" s="5538" t="s">
        <v>1731</v>
      </c>
      <c r="C630" s="5538" t="s">
        <v>34</v>
      </c>
      <c r="D630" s="5538" t="s">
        <v>1732</v>
      </c>
      <c r="E630" s="5539" t="s">
        <v>1733</v>
      </c>
      <c r="F630" s="5540">
        <f t="shared" si="122"/>
        <v>48</v>
      </c>
      <c r="G630" s="5538" t="s">
        <v>32</v>
      </c>
      <c r="H630" s="5541">
        <v>25.06</v>
      </c>
      <c r="I630" s="5542">
        <v>0.25</v>
      </c>
      <c r="J630" s="5543">
        <f t="shared" si="123"/>
        <v>31.324999999999999</v>
      </c>
      <c r="K630" s="6053">
        <f t="shared" si="115"/>
        <v>1503.84</v>
      </c>
      <c r="L630" s="621" t="s">
        <v>16</v>
      </c>
      <c r="M630" s="621" t="s">
        <v>25</v>
      </c>
      <c r="N630" s="1825">
        <v>48</v>
      </c>
      <c r="O630" s="1826">
        <f t="shared" si="124"/>
        <v>1503.84</v>
      </c>
    </row>
    <row r="631" spans="1:17" ht="45" customHeight="1">
      <c r="A631" s="6739" t="s">
        <v>19</v>
      </c>
      <c r="B631" s="5544" t="s">
        <v>1734</v>
      </c>
      <c r="C631" s="5544" t="s">
        <v>21</v>
      </c>
      <c r="D631" s="5544" t="s">
        <v>1735</v>
      </c>
      <c r="E631" s="5545" t="s">
        <v>1736</v>
      </c>
      <c r="F631" s="5546">
        <f t="shared" si="122"/>
        <v>280</v>
      </c>
      <c r="G631" s="5544" t="s">
        <v>40</v>
      </c>
      <c r="H631" s="5547">
        <v>48.17</v>
      </c>
      <c r="I631" s="5548">
        <v>0.25</v>
      </c>
      <c r="J631" s="5549">
        <f t="shared" si="123"/>
        <v>60.212500000000006</v>
      </c>
      <c r="K631" s="6053">
        <f t="shared" si="115"/>
        <v>16858.8</v>
      </c>
      <c r="L631" s="622" t="s">
        <v>16</v>
      </c>
      <c r="M631" s="622" t="s">
        <v>25</v>
      </c>
      <c r="N631" s="1827">
        <v>280</v>
      </c>
      <c r="O631" s="1828">
        <f t="shared" si="124"/>
        <v>16858.8</v>
      </c>
    </row>
    <row r="632" spans="1:17" ht="45" customHeight="1">
      <c r="A632" s="6740" t="s">
        <v>19</v>
      </c>
      <c r="B632" s="5550" t="s">
        <v>1737</v>
      </c>
      <c r="C632" s="5550" t="s">
        <v>21</v>
      </c>
      <c r="D632" s="5550" t="s">
        <v>1738</v>
      </c>
      <c r="E632" s="5551" t="s">
        <v>1739</v>
      </c>
      <c r="F632" s="5552">
        <f t="shared" si="122"/>
        <v>310</v>
      </c>
      <c r="G632" s="5550" t="s">
        <v>40</v>
      </c>
      <c r="H632" s="5553">
        <v>65.3</v>
      </c>
      <c r="I632" s="5554">
        <v>0.25</v>
      </c>
      <c r="J632" s="5555">
        <f t="shared" si="123"/>
        <v>81.625</v>
      </c>
      <c r="K632" s="6053">
        <f t="shared" si="115"/>
        <v>25305.3</v>
      </c>
      <c r="L632" s="623" t="s">
        <v>16</v>
      </c>
      <c r="M632" s="623" t="s">
        <v>25</v>
      </c>
      <c r="N632" s="1829">
        <v>310</v>
      </c>
      <c r="O632" s="1830">
        <f t="shared" si="124"/>
        <v>25305.3</v>
      </c>
    </row>
    <row r="633" spans="1:17" ht="45" customHeight="1">
      <c r="A633" s="6741" t="s">
        <v>19</v>
      </c>
      <c r="B633" s="5556" t="s">
        <v>1740</v>
      </c>
      <c r="C633" s="5556" t="s">
        <v>34</v>
      </c>
      <c r="D633" s="5556" t="s">
        <v>1732</v>
      </c>
      <c r="E633" s="5557" t="s">
        <v>1741</v>
      </c>
      <c r="F633" s="5558">
        <f t="shared" si="122"/>
        <v>20</v>
      </c>
      <c r="G633" s="5556" t="s">
        <v>32</v>
      </c>
      <c r="H633" s="5559">
        <v>38.700000000000003</v>
      </c>
      <c r="I633" s="5560">
        <v>0.25</v>
      </c>
      <c r="J633" s="5561">
        <f t="shared" si="123"/>
        <v>48.375</v>
      </c>
      <c r="K633" s="6053">
        <f t="shared" si="115"/>
        <v>967.6</v>
      </c>
      <c r="L633" s="624" t="s">
        <v>16</v>
      </c>
      <c r="M633" s="624" t="s">
        <v>25</v>
      </c>
      <c r="N633" s="1831">
        <v>20</v>
      </c>
      <c r="O633" s="1832">
        <f t="shared" si="124"/>
        <v>967.6</v>
      </c>
    </row>
    <row r="634" spans="1:17" ht="45" customHeight="1">
      <c r="A634" s="6742" t="s">
        <v>15</v>
      </c>
      <c r="B634" s="5562" t="s">
        <v>1742</v>
      </c>
      <c r="C634" s="5562" t="s">
        <v>17</v>
      </c>
      <c r="D634" s="5562" t="s">
        <v>17</v>
      </c>
      <c r="E634" s="5563" t="s">
        <v>1743</v>
      </c>
      <c r="F634" s="5562" t="s">
        <v>17</v>
      </c>
      <c r="G634" s="5562" t="s">
        <v>17</v>
      </c>
      <c r="H634" s="5562" t="s">
        <v>17</v>
      </c>
      <c r="I634" s="5562" t="s">
        <v>17</v>
      </c>
      <c r="J634" s="5562" t="s">
        <v>17</v>
      </c>
      <c r="K634" s="6743">
        <f>ROUND(K635,2)+ROUND(K636,2)+ROUND(K637,2)+ROUND(K638,2)+ROUND(K639,2)</f>
        <v>27145.57</v>
      </c>
      <c r="L634" s="625" t="s">
        <v>17</v>
      </c>
      <c r="M634" s="625" t="s">
        <v>17</v>
      </c>
      <c r="N634" s="625" t="s">
        <v>17</v>
      </c>
      <c r="O634" s="625" t="s">
        <v>17</v>
      </c>
      <c r="P634" s="625" t="s">
        <v>17</v>
      </c>
      <c r="Q634" s="625" t="s">
        <v>17</v>
      </c>
    </row>
    <row r="635" spans="1:17" ht="45" customHeight="1">
      <c r="A635" s="6744" t="s">
        <v>19</v>
      </c>
      <c r="B635" s="5564" t="s">
        <v>1744</v>
      </c>
      <c r="C635" s="5564" t="s">
        <v>21</v>
      </c>
      <c r="D635" s="5564" t="s">
        <v>1745</v>
      </c>
      <c r="E635" s="5565" t="s">
        <v>1746</v>
      </c>
      <c r="F635" s="5566">
        <f>N635</f>
        <v>22.6</v>
      </c>
      <c r="G635" s="5564" t="s">
        <v>40</v>
      </c>
      <c r="H635" s="5567">
        <v>5.48</v>
      </c>
      <c r="I635" s="5568">
        <v>0.25</v>
      </c>
      <c r="J635" s="5569">
        <f>ROUND(H635,2)+(ROUND(H635,2)*I635)</f>
        <v>6.8500000000000005</v>
      </c>
      <c r="K635" s="6053">
        <f t="shared" si="115"/>
        <v>154.81</v>
      </c>
      <c r="L635" s="626" t="s">
        <v>16</v>
      </c>
      <c r="M635" s="626" t="s">
        <v>25</v>
      </c>
      <c r="N635" s="1833">
        <v>22.6</v>
      </c>
      <c r="O635" s="1834">
        <f>ROUND(J635,2)*N635</f>
        <v>154.81</v>
      </c>
    </row>
    <row r="636" spans="1:17" ht="45" customHeight="1">
      <c r="A636" s="6745" t="s">
        <v>19</v>
      </c>
      <c r="B636" s="5570" t="s">
        <v>1747</v>
      </c>
      <c r="C636" s="5570" t="s">
        <v>21</v>
      </c>
      <c r="D636" s="5570" t="s">
        <v>1404</v>
      </c>
      <c r="E636" s="5571" t="s">
        <v>1405</v>
      </c>
      <c r="F636" s="5572">
        <f>N636</f>
        <v>132.4</v>
      </c>
      <c r="G636" s="5570" t="s">
        <v>40</v>
      </c>
      <c r="H636" s="5573">
        <v>8.08</v>
      </c>
      <c r="I636" s="5574">
        <v>0.25</v>
      </c>
      <c r="J636" s="5575">
        <f>ROUND(H636,2)+(ROUND(H636,2)*I636)</f>
        <v>10.1</v>
      </c>
      <c r="K636" s="6053">
        <f t="shared" si="115"/>
        <v>1337.24</v>
      </c>
      <c r="L636" s="627" t="s">
        <v>16</v>
      </c>
      <c r="M636" s="627" t="s">
        <v>25</v>
      </c>
      <c r="N636" s="1835">
        <v>132.4</v>
      </c>
      <c r="O636" s="1836">
        <f>ROUND(J636,2)*N636</f>
        <v>1337.24</v>
      </c>
    </row>
    <row r="637" spans="1:17" ht="45" customHeight="1">
      <c r="A637" s="6746" t="s">
        <v>19</v>
      </c>
      <c r="B637" s="5576" t="s">
        <v>1748</v>
      </c>
      <c r="C637" s="5576" t="s">
        <v>21</v>
      </c>
      <c r="D637" s="5576" t="s">
        <v>1749</v>
      </c>
      <c r="E637" s="5577" t="s">
        <v>1750</v>
      </c>
      <c r="F637" s="5578">
        <f>N637</f>
        <v>16.899999999999999</v>
      </c>
      <c r="G637" s="5576" t="s">
        <v>40</v>
      </c>
      <c r="H637" s="5579">
        <v>30.27</v>
      </c>
      <c r="I637" s="5580">
        <v>0.25</v>
      </c>
      <c r="J637" s="5581">
        <f>ROUND(H637,2)+(ROUND(H637,2)*I637)</f>
        <v>37.837499999999999</v>
      </c>
      <c r="K637" s="6053">
        <f t="shared" si="115"/>
        <v>639.49599999999998</v>
      </c>
      <c r="L637" s="628" t="s">
        <v>16</v>
      </c>
      <c r="M637" s="628" t="s">
        <v>25</v>
      </c>
      <c r="N637" s="1837">
        <v>16.899999999999999</v>
      </c>
      <c r="O637" s="1838">
        <f>ROUND(J637,2)*N637</f>
        <v>639.49599999999998</v>
      </c>
    </row>
    <row r="638" spans="1:17" ht="45" customHeight="1">
      <c r="A638" s="6747" t="s">
        <v>19</v>
      </c>
      <c r="B638" s="5582" t="s">
        <v>1751</v>
      </c>
      <c r="C638" s="5582" t="s">
        <v>21</v>
      </c>
      <c r="D638" s="5582" t="s">
        <v>1752</v>
      </c>
      <c r="E638" s="5583" t="s">
        <v>1753</v>
      </c>
      <c r="F638" s="5584">
        <f>N638</f>
        <v>154.9</v>
      </c>
      <c r="G638" s="5582" t="s">
        <v>40</v>
      </c>
      <c r="H638" s="5585">
        <v>52.92</v>
      </c>
      <c r="I638" s="5586">
        <v>0.25</v>
      </c>
      <c r="J638" s="5587">
        <f>ROUND(H638,2)+(ROUND(H638,2)*I638)</f>
        <v>66.150000000000006</v>
      </c>
      <c r="K638" s="6053">
        <f t="shared" si="115"/>
        <v>10246.635000000002</v>
      </c>
      <c r="L638" s="629" t="s">
        <v>16</v>
      </c>
      <c r="M638" s="629" t="s">
        <v>25</v>
      </c>
      <c r="N638" s="1839">
        <v>154.9</v>
      </c>
      <c r="O638" s="1840">
        <f>ROUND(J638,2)*N638</f>
        <v>10246.635000000002</v>
      </c>
    </row>
    <row r="639" spans="1:17" ht="45" customHeight="1">
      <c r="A639" s="6748" t="s">
        <v>19</v>
      </c>
      <c r="B639" s="5588" t="s">
        <v>1754</v>
      </c>
      <c r="C639" s="5588" t="s">
        <v>21</v>
      </c>
      <c r="D639" s="5588" t="s">
        <v>1755</v>
      </c>
      <c r="E639" s="5589" t="s">
        <v>1756</v>
      </c>
      <c r="F639" s="5590">
        <f>N639</f>
        <v>138</v>
      </c>
      <c r="G639" s="5588" t="s">
        <v>40</v>
      </c>
      <c r="H639" s="5591">
        <v>85.61</v>
      </c>
      <c r="I639" s="5592">
        <v>0.25</v>
      </c>
      <c r="J639" s="5593">
        <f>ROUND(H639,2)+(ROUND(H639,2)*I639)</f>
        <v>107.0125</v>
      </c>
      <c r="K639" s="6053">
        <f t="shared" si="115"/>
        <v>14767.380000000001</v>
      </c>
      <c r="L639" s="630" t="s">
        <v>16</v>
      </c>
      <c r="M639" s="630" t="s">
        <v>25</v>
      </c>
      <c r="N639" s="1841">
        <v>138</v>
      </c>
      <c r="O639" s="1842">
        <f>ROUND(J639,2)*N639</f>
        <v>14767.380000000001</v>
      </c>
    </row>
    <row r="640" spans="1:17" ht="45" customHeight="1">
      <c r="A640" s="6749" t="s">
        <v>15</v>
      </c>
      <c r="B640" s="5594" t="s">
        <v>1757</v>
      </c>
      <c r="C640" s="5594" t="s">
        <v>17</v>
      </c>
      <c r="D640" s="5594" t="s">
        <v>17</v>
      </c>
      <c r="E640" s="5595" t="s">
        <v>1758</v>
      </c>
      <c r="F640" s="5594" t="s">
        <v>17</v>
      </c>
      <c r="G640" s="5594" t="s">
        <v>17</v>
      </c>
      <c r="H640" s="5594" t="s">
        <v>17</v>
      </c>
      <c r="I640" s="5594" t="s">
        <v>17</v>
      </c>
      <c r="J640" s="5594" t="s">
        <v>17</v>
      </c>
      <c r="K640" s="6750">
        <f>ROUND(K641,2)+ROUND(K642,2)+ROUND(K643,2)+ROUND(K644,2)</f>
        <v>5838.59</v>
      </c>
      <c r="L640" s="631" t="s">
        <v>17</v>
      </c>
      <c r="M640" s="631" t="s">
        <v>17</v>
      </c>
      <c r="N640" s="631" t="s">
        <v>17</v>
      </c>
      <c r="O640" s="631" t="s">
        <v>17</v>
      </c>
      <c r="P640" s="631" t="s">
        <v>17</v>
      </c>
      <c r="Q640" s="631" t="s">
        <v>17</v>
      </c>
    </row>
    <row r="641" spans="1:17" ht="45" customHeight="1">
      <c r="A641" s="6751" t="s">
        <v>19</v>
      </c>
      <c r="B641" s="5596" t="s">
        <v>1759</v>
      </c>
      <c r="C641" s="5596" t="s">
        <v>21</v>
      </c>
      <c r="D641" s="5596" t="s">
        <v>679</v>
      </c>
      <c r="E641" s="5597" t="s">
        <v>680</v>
      </c>
      <c r="F641" s="5598">
        <f>N641</f>
        <v>128.80000000000001</v>
      </c>
      <c r="G641" s="5596" t="s">
        <v>40</v>
      </c>
      <c r="H641" s="5599">
        <v>29.55</v>
      </c>
      <c r="I641" s="5600">
        <v>0.25</v>
      </c>
      <c r="J641" s="5601">
        <f>ROUND(H641,2)+(ROUND(H641,2)*I641)</f>
        <v>36.9375</v>
      </c>
      <c r="K641" s="6053">
        <f t="shared" si="115"/>
        <v>4757.8720000000003</v>
      </c>
      <c r="L641" s="632" t="s">
        <v>16</v>
      </c>
      <c r="M641" s="632" t="s">
        <v>25</v>
      </c>
      <c r="N641" s="1843">
        <v>128.80000000000001</v>
      </c>
      <c r="O641" s="1844">
        <f>ROUND(J641,2)*N641</f>
        <v>4757.8720000000003</v>
      </c>
    </row>
    <row r="642" spans="1:17" ht="45" customHeight="1">
      <c r="A642" s="6752" t="s">
        <v>19</v>
      </c>
      <c r="B642" s="5602" t="s">
        <v>1760</v>
      </c>
      <c r="C642" s="5602" t="s">
        <v>21</v>
      </c>
      <c r="D642" s="5602" t="s">
        <v>742</v>
      </c>
      <c r="E642" s="5603" t="s">
        <v>743</v>
      </c>
      <c r="F642" s="5604">
        <f>N642</f>
        <v>24</v>
      </c>
      <c r="G642" s="5602" t="s">
        <v>32</v>
      </c>
      <c r="H642" s="5605">
        <v>19.489999999999998</v>
      </c>
      <c r="I642" s="5606">
        <v>0.25</v>
      </c>
      <c r="J642" s="5607">
        <f>ROUND(H642,2)+(ROUND(H642,2)*I642)</f>
        <v>24.362499999999997</v>
      </c>
      <c r="K642" s="6053">
        <f t="shared" si="115"/>
        <v>584.64</v>
      </c>
      <c r="L642" s="633" t="s">
        <v>16</v>
      </c>
      <c r="M642" s="633" t="s">
        <v>25</v>
      </c>
      <c r="N642" s="1845">
        <v>24</v>
      </c>
      <c r="O642" s="1846">
        <f>ROUND(J642,2)*N642</f>
        <v>584.64</v>
      </c>
    </row>
    <row r="643" spans="1:17" ht="45" customHeight="1">
      <c r="A643" s="6753" t="s">
        <v>19</v>
      </c>
      <c r="B643" s="5608" t="s">
        <v>1761</v>
      </c>
      <c r="C643" s="5608" t="s">
        <v>21</v>
      </c>
      <c r="D643" s="5608" t="s">
        <v>724</v>
      </c>
      <c r="E643" s="5609" t="s">
        <v>725</v>
      </c>
      <c r="F643" s="5610">
        <f>N643</f>
        <v>19</v>
      </c>
      <c r="G643" s="5608" t="s">
        <v>32</v>
      </c>
      <c r="H643" s="5611">
        <v>19.420000000000002</v>
      </c>
      <c r="I643" s="5612">
        <v>0.25</v>
      </c>
      <c r="J643" s="5613">
        <f>ROUND(H643,2)+(ROUND(H643,2)*I643)</f>
        <v>24.275000000000002</v>
      </c>
      <c r="K643" s="6053">
        <f t="shared" si="115"/>
        <v>461.32000000000005</v>
      </c>
      <c r="L643" s="634" t="s">
        <v>16</v>
      </c>
      <c r="M643" s="634" t="s">
        <v>25</v>
      </c>
      <c r="N643" s="1847">
        <v>19</v>
      </c>
      <c r="O643" s="1848">
        <f>ROUND(J643,2)*N643</f>
        <v>461.32000000000005</v>
      </c>
    </row>
    <row r="644" spans="1:17" ht="45" customHeight="1">
      <c r="A644" s="6754" t="s">
        <v>19</v>
      </c>
      <c r="B644" s="5614" t="s">
        <v>1762</v>
      </c>
      <c r="C644" s="5614" t="s">
        <v>21</v>
      </c>
      <c r="D644" s="5614" t="s">
        <v>769</v>
      </c>
      <c r="E644" s="5615" t="s">
        <v>770</v>
      </c>
      <c r="F644" s="5616">
        <f>N644</f>
        <v>1</v>
      </c>
      <c r="G644" s="5614" t="s">
        <v>32</v>
      </c>
      <c r="H644" s="5617">
        <v>27.81</v>
      </c>
      <c r="I644" s="5618">
        <v>0.25</v>
      </c>
      <c r="J644" s="5619">
        <f>ROUND(H644,2)+(ROUND(H644,2)*I644)</f>
        <v>34.762499999999996</v>
      </c>
      <c r="K644" s="6053">
        <f t="shared" si="115"/>
        <v>34.76</v>
      </c>
      <c r="L644" s="635" t="s">
        <v>16</v>
      </c>
      <c r="M644" s="635" t="s">
        <v>25</v>
      </c>
      <c r="N644" s="1849">
        <v>1</v>
      </c>
      <c r="O644" s="1850">
        <f>ROUND(J644,2)*N644</f>
        <v>34.76</v>
      </c>
    </row>
    <row r="645" spans="1:17" ht="45" customHeight="1">
      <c r="A645" s="6755" t="s">
        <v>15</v>
      </c>
      <c r="B645" s="5620" t="s">
        <v>1763</v>
      </c>
      <c r="C645" s="5620" t="s">
        <v>17</v>
      </c>
      <c r="D645" s="5620" t="s">
        <v>17</v>
      </c>
      <c r="E645" s="5621" t="s">
        <v>1764</v>
      </c>
      <c r="F645" s="5620" t="s">
        <v>17</v>
      </c>
      <c r="G645" s="5620" t="s">
        <v>17</v>
      </c>
      <c r="H645" s="5620" t="s">
        <v>17</v>
      </c>
      <c r="I645" s="5620" t="s">
        <v>17</v>
      </c>
      <c r="J645" s="5620" t="s">
        <v>17</v>
      </c>
      <c r="K645" s="6756">
        <f>ROUND(K646,2)+ROUND(K647,2)+ROUND(K648,2)</f>
        <v>14477.61</v>
      </c>
      <c r="L645" s="636" t="s">
        <v>17</v>
      </c>
      <c r="M645" s="636" t="s">
        <v>17</v>
      </c>
      <c r="N645" s="636" t="s">
        <v>17</v>
      </c>
      <c r="O645" s="636" t="s">
        <v>17</v>
      </c>
      <c r="P645" s="636" t="s">
        <v>17</v>
      </c>
      <c r="Q645" s="636" t="s">
        <v>17</v>
      </c>
    </row>
    <row r="646" spans="1:17" ht="45" customHeight="1">
      <c r="A646" s="6757" t="s">
        <v>19</v>
      </c>
      <c r="B646" s="5622" t="s">
        <v>1765</v>
      </c>
      <c r="C646" s="5622" t="s">
        <v>34</v>
      </c>
      <c r="D646" s="5622" t="s">
        <v>1766</v>
      </c>
      <c r="E646" s="5623" t="s">
        <v>1767</v>
      </c>
      <c r="F646" s="5624">
        <f>N646</f>
        <v>4</v>
      </c>
      <c r="G646" s="5622" t="s">
        <v>32</v>
      </c>
      <c r="H646" s="5625">
        <v>455.35</v>
      </c>
      <c r="I646" s="5626">
        <v>0.25</v>
      </c>
      <c r="J646" s="5627">
        <f>ROUND(H646,2)+(ROUND(H646,2)*I646)</f>
        <v>569.1875</v>
      </c>
      <c r="K646" s="6053">
        <f t="shared" si="115"/>
        <v>2276.7600000000002</v>
      </c>
      <c r="L646" s="637" t="s">
        <v>16</v>
      </c>
      <c r="M646" s="637" t="s">
        <v>25</v>
      </c>
      <c r="N646" s="1851">
        <v>4</v>
      </c>
      <c r="O646" s="1852">
        <f>ROUND(J646,2)*N646</f>
        <v>2276.7600000000002</v>
      </c>
    </row>
    <row r="647" spans="1:17" ht="45" customHeight="1">
      <c r="A647" s="6758" t="s">
        <v>19</v>
      </c>
      <c r="B647" s="5628" t="s">
        <v>1768</v>
      </c>
      <c r="C647" s="5628" t="s">
        <v>34</v>
      </c>
      <c r="D647" s="5628" t="s">
        <v>1769</v>
      </c>
      <c r="E647" s="5629" t="s">
        <v>1770</v>
      </c>
      <c r="F647" s="5630">
        <f>N647</f>
        <v>7.7</v>
      </c>
      <c r="G647" s="5628" t="s">
        <v>40</v>
      </c>
      <c r="H647" s="5631">
        <v>111.91</v>
      </c>
      <c r="I647" s="5632">
        <v>0.25</v>
      </c>
      <c r="J647" s="5633">
        <f>ROUND(H647,2)+(ROUND(H647,2)*I647)</f>
        <v>139.88749999999999</v>
      </c>
      <c r="K647" s="6053">
        <f t="shared" si="115"/>
        <v>1077.153</v>
      </c>
      <c r="L647" s="638" t="s">
        <v>16</v>
      </c>
      <c r="M647" s="638" t="s">
        <v>25</v>
      </c>
      <c r="N647" s="1853">
        <v>7.7</v>
      </c>
      <c r="O647" s="1854">
        <f>ROUND(J647,2)*N647</f>
        <v>1077.153</v>
      </c>
    </row>
    <row r="648" spans="1:17" ht="45" customHeight="1">
      <c r="A648" s="6759" t="s">
        <v>19</v>
      </c>
      <c r="B648" s="5634" t="s">
        <v>1771</v>
      </c>
      <c r="C648" s="5634" t="s">
        <v>34</v>
      </c>
      <c r="D648" s="5634" t="s">
        <v>1772</v>
      </c>
      <c r="E648" s="5635" t="s">
        <v>1773</v>
      </c>
      <c r="F648" s="5636">
        <f>N648</f>
        <v>1</v>
      </c>
      <c r="G648" s="5634" t="s">
        <v>32</v>
      </c>
      <c r="H648" s="5637">
        <v>8898.9599999999991</v>
      </c>
      <c r="I648" s="5638">
        <v>0.25</v>
      </c>
      <c r="J648" s="5639">
        <f>ROUND(H648,2)+(ROUND(H648,2)*I648)</f>
        <v>11123.699999999999</v>
      </c>
      <c r="K648" s="6053">
        <f t="shared" si="115"/>
        <v>11123.7</v>
      </c>
      <c r="L648" s="639" t="s">
        <v>16</v>
      </c>
      <c r="M648" s="639" t="s">
        <v>25</v>
      </c>
      <c r="N648" s="1855">
        <v>1</v>
      </c>
      <c r="O648" s="1856">
        <f>ROUND(J648,2)*N648</f>
        <v>11123.7</v>
      </c>
    </row>
    <row r="649" spans="1:17" ht="45" customHeight="1">
      <c r="A649" s="6760" t="s">
        <v>15</v>
      </c>
      <c r="B649" s="5640" t="s">
        <v>1774</v>
      </c>
      <c r="C649" s="5640" t="s">
        <v>17</v>
      </c>
      <c r="D649" s="5640" t="s">
        <v>17</v>
      </c>
      <c r="E649" s="5641" t="s">
        <v>1775</v>
      </c>
      <c r="F649" s="5640" t="s">
        <v>17</v>
      </c>
      <c r="G649" s="5640" t="s">
        <v>17</v>
      </c>
      <c r="H649" s="5640" t="s">
        <v>17</v>
      </c>
      <c r="I649" s="5640" t="s">
        <v>17</v>
      </c>
      <c r="J649" s="5640" t="s">
        <v>17</v>
      </c>
      <c r="K649" s="6761">
        <f>ROUND(K650,2)+ROUND(K651,2)+ROUND(K652,2)+ROUND(K653,2)+ROUND(K654,2)+ROUND(K655,2)+ROUND(K656,2)+ROUND(K657,2)+ROUND(K658,2)+ROUND(K659,2)+ROUND(K660,2)+ROUND(K661,2)</f>
        <v>5081.2599999999993</v>
      </c>
      <c r="L649" s="640" t="s">
        <v>17</v>
      </c>
      <c r="M649" s="640" t="s">
        <v>17</v>
      </c>
      <c r="N649" s="640" t="s">
        <v>17</v>
      </c>
      <c r="O649" s="640" t="s">
        <v>17</v>
      </c>
      <c r="P649" s="640" t="s">
        <v>17</v>
      </c>
      <c r="Q649" s="640" t="s">
        <v>17</v>
      </c>
    </row>
    <row r="650" spans="1:17" ht="45" customHeight="1">
      <c r="A650" s="6762" t="s">
        <v>19</v>
      </c>
      <c r="B650" s="5642" t="s">
        <v>1776</v>
      </c>
      <c r="C650" s="5642" t="s">
        <v>21</v>
      </c>
      <c r="D650" s="5642" t="s">
        <v>1777</v>
      </c>
      <c r="E650" s="5643" t="s">
        <v>1778</v>
      </c>
      <c r="F650" s="5644">
        <f t="shared" ref="F650:F661" si="125">N650</f>
        <v>2</v>
      </c>
      <c r="G650" s="5642" t="s">
        <v>32</v>
      </c>
      <c r="H650" s="5645">
        <v>41.33</v>
      </c>
      <c r="I650" s="5646">
        <v>0.25</v>
      </c>
      <c r="J650" s="5647">
        <f t="shared" ref="J650:J661" si="126">ROUND(H650,2)+(ROUND(H650,2)*I650)</f>
        <v>51.662499999999994</v>
      </c>
      <c r="K650" s="6053">
        <f t="shared" si="115"/>
        <v>103.32</v>
      </c>
      <c r="L650" s="641" t="s">
        <v>16</v>
      </c>
      <c r="M650" s="641" t="s">
        <v>25</v>
      </c>
      <c r="N650" s="1857">
        <v>2</v>
      </c>
      <c r="O650" s="1858">
        <f t="shared" ref="O650:O661" si="127">ROUND(J650,2)*N650</f>
        <v>103.32</v>
      </c>
    </row>
    <row r="651" spans="1:17" ht="45" customHeight="1">
      <c r="A651" s="6763" t="s">
        <v>19</v>
      </c>
      <c r="B651" s="5648" t="s">
        <v>1779</v>
      </c>
      <c r="C651" s="5648" t="s">
        <v>21</v>
      </c>
      <c r="D651" s="5648" t="s">
        <v>1162</v>
      </c>
      <c r="E651" s="5649" t="s">
        <v>1163</v>
      </c>
      <c r="F651" s="5650">
        <f t="shared" si="125"/>
        <v>4</v>
      </c>
      <c r="G651" s="5648" t="s">
        <v>32</v>
      </c>
      <c r="H651" s="5651">
        <v>49.22</v>
      </c>
      <c r="I651" s="5652">
        <v>0.25</v>
      </c>
      <c r="J651" s="5653">
        <f t="shared" si="126"/>
        <v>61.524999999999999</v>
      </c>
      <c r="K651" s="6053">
        <f t="shared" si="115"/>
        <v>246.12</v>
      </c>
      <c r="L651" s="642" t="s">
        <v>16</v>
      </c>
      <c r="M651" s="642" t="s">
        <v>25</v>
      </c>
      <c r="N651" s="1859">
        <v>4</v>
      </c>
      <c r="O651" s="1860">
        <f t="shared" si="127"/>
        <v>246.12</v>
      </c>
    </row>
    <row r="652" spans="1:17" ht="45" customHeight="1">
      <c r="A652" s="6764" t="s">
        <v>19</v>
      </c>
      <c r="B652" s="5654" t="s">
        <v>1780</v>
      </c>
      <c r="C652" s="5654" t="s">
        <v>34</v>
      </c>
      <c r="D652" s="5654" t="s">
        <v>1781</v>
      </c>
      <c r="E652" s="5655" t="s">
        <v>1782</v>
      </c>
      <c r="F652" s="5656">
        <f t="shared" si="125"/>
        <v>1</v>
      </c>
      <c r="G652" s="5654" t="s">
        <v>32</v>
      </c>
      <c r="H652" s="5657">
        <v>642.66</v>
      </c>
      <c r="I652" s="5658">
        <v>0.25</v>
      </c>
      <c r="J652" s="5659">
        <f t="shared" si="126"/>
        <v>803.32499999999993</v>
      </c>
      <c r="K652" s="6053">
        <f t="shared" si="115"/>
        <v>803.33</v>
      </c>
      <c r="L652" s="643" t="s">
        <v>16</v>
      </c>
      <c r="M652" s="643" t="s">
        <v>25</v>
      </c>
      <c r="N652" s="1861">
        <v>1</v>
      </c>
      <c r="O652" s="1862">
        <f t="shared" si="127"/>
        <v>803.33</v>
      </c>
    </row>
    <row r="653" spans="1:17" ht="45" customHeight="1">
      <c r="A653" s="6765" t="s">
        <v>19</v>
      </c>
      <c r="B653" s="5660" t="s">
        <v>1783</v>
      </c>
      <c r="C653" s="5660" t="s">
        <v>21</v>
      </c>
      <c r="D653" s="5660" t="s">
        <v>1784</v>
      </c>
      <c r="E653" s="5661" t="s">
        <v>1785</v>
      </c>
      <c r="F653" s="5662">
        <f t="shared" si="125"/>
        <v>2</v>
      </c>
      <c r="G653" s="5660" t="s">
        <v>32</v>
      </c>
      <c r="H653" s="5663">
        <v>36.75</v>
      </c>
      <c r="I653" s="5664">
        <v>0.25</v>
      </c>
      <c r="J653" s="5665">
        <f t="shared" si="126"/>
        <v>45.9375</v>
      </c>
      <c r="K653" s="6053">
        <f t="shared" si="115"/>
        <v>91.88</v>
      </c>
      <c r="L653" s="644" t="s">
        <v>16</v>
      </c>
      <c r="M653" s="644" t="s">
        <v>25</v>
      </c>
      <c r="N653" s="1863">
        <v>2</v>
      </c>
      <c r="O653" s="1864">
        <f t="shared" si="127"/>
        <v>91.88</v>
      </c>
    </row>
    <row r="654" spans="1:17" ht="45" customHeight="1">
      <c r="A654" s="6766" t="s">
        <v>19</v>
      </c>
      <c r="B654" s="5666" t="s">
        <v>1786</v>
      </c>
      <c r="C654" s="5666" t="s">
        <v>21</v>
      </c>
      <c r="D654" s="5666" t="s">
        <v>1787</v>
      </c>
      <c r="E654" s="5667" t="s">
        <v>1788</v>
      </c>
      <c r="F654" s="5668">
        <f t="shared" si="125"/>
        <v>53</v>
      </c>
      <c r="G654" s="5666" t="s">
        <v>40</v>
      </c>
      <c r="H654" s="5669">
        <v>42.12</v>
      </c>
      <c r="I654" s="5670">
        <v>0.25</v>
      </c>
      <c r="J654" s="5671">
        <f t="shared" si="126"/>
        <v>52.65</v>
      </c>
      <c r="K654" s="6053">
        <f t="shared" si="115"/>
        <v>2790.45</v>
      </c>
      <c r="L654" s="645" t="s">
        <v>16</v>
      </c>
      <c r="M654" s="645" t="s">
        <v>25</v>
      </c>
      <c r="N654" s="1865">
        <v>53</v>
      </c>
      <c r="O654" s="1866">
        <f t="shared" si="127"/>
        <v>2790.45</v>
      </c>
    </row>
    <row r="655" spans="1:17" ht="45" customHeight="1">
      <c r="A655" s="6767" t="s">
        <v>19</v>
      </c>
      <c r="B655" s="5672" t="s">
        <v>1789</v>
      </c>
      <c r="C655" s="5672" t="s">
        <v>21</v>
      </c>
      <c r="D655" s="5672" t="s">
        <v>1790</v>
      </c>
      <c r="E655" s="5673" t="s">
        <v>1791</v>
      </c>
      <c r="F655" s="5674">
        <f t="shared" si="125"/>
        <v>1</v>
      </c>
      <c r="G655" s="5672" t="s">
        <v>32</v>
      </c>
      <c r="H655" s="5675">
        <v>45.43</v>
      </c>
      <c r="I655" s="5676">
        <v>0.25</v>
      </c>
      <c r="J655" s="5677">
        <f t="shared" si="126"/>
        <v>56.787500000000001</v>
      </c>
      <c r="K655" s="6053">
        <f t="shared" si="115"/>
        <v>56.79</v>
      </c>
      <c r="L655" s="646" t="s">
        <v>16</v>
      </c>
      <c r="M655" s="646" t="s">
        <v>25</v>
      </c>
      <c r="N655" s="1867">
        <v>1</v>
      </c>
      <c r="O655" s="1868">
        <f t="shared" si="127"/>
        <v>56.79</v>
      </c>
    </row>
    <row r="656" spans="1:17" ht="45" customHeight="1">
      <c r="A656" s="6768" t="s">
        <v>19</v>
      </c>
      <c r="B656" s="5678" t="s">
        <v>1792</v>
      </c>
      <c r="C656" s="5678" t="s">
        <v>34</v>
      </c>
      <c r="D656" s="5678" t="s">
        <v>1793</v>
      </c>
      <c r="E656" s="5679" t="s">
        <v>1794</v>
      </c>
      <c r="F656" s="5680">
        <f t="shared" si="125"/>
        <v>1</v>
      </c>
      <c r="G656" s="5678" t="s">
        <v>32</v>
      </c>
      <c r="H656" s="5681">
        <v>14.95</v>
      </c>
      <c r="I656" s="5682">
        <v>0.25</v>
      </c>
      <c r="J656" s="5683">
        <f t="shared" si="126"/>
        <v>18.6875</v>
      </c>
      <c r="K656" s="6053">
        <f t="shared" si="115"/>
        <v>18.690000000000001</v>
      </c>
      <c r="L656" s="647" t="s">
        <v>16</v>
      </c>
      <c r="M656" s="647" t="s">
        <v>25</v>
      </c>
      <c r="N656" s="1869">
        <v>1</v>
      </c>
      <c r="O656" s="1870">
        <f t="shared" si="127"/>
        <v>18.690000000000001</v>
      </c>
    </row>
    <row r="657" spans="1:17" ht="45" customHeight="1">
      <c r="A657" s="6769" t="s">
        <v>19</v>
      </c>
      <c r="B657" s="5684" t="s">
        <v>1795</v>
      </c>
      <c r="C657" s="5684" t="s">
        <v>21</v>
      </c>
      <c r="D657" s="5684" t="s">
        <v>1796</v>
      </c>
      <c r="E657" s="5685" t="s">
        <v>1797</v>
      </c>
      <c r="F657" s="5686">
        <f t="shared" si="125"/>
        <v>8</v>
      </c>
      <c r="G657" s="5684" t="s">
        <v>32</v>
      </c>
      <c r="H657" s="5687">
        <v>24.23</v>
      </c>
      <c r="I657" s="5688">
        <v>0.25</v>
      </c>
      <c r="J657" s="5689">
        <f t="shared" si="126"/>
        <v>30.287500000000001</v>
      </c>
      <c r="K657" s="6053">
        <f t="shared" ref="K657:K723" si="128">ROUND(J657,2)*F657</f>
        <v>242.32</v>
      </c>
      <c r="L657" s="648" t="s">
        <v>16</v>
      </c>
      <c r="M657" s="648" t="s">
        <v>25</v>
      </c>
      <c r="N657" s="1871">
        <v>8</v>
      </c>
      <c r="O657" s="1872">
        <f t="shared" si="127"/>
        <v>242.32</v>
      </c>
    </row>
    <row r="658" spans="1:17" ht="45" customHeight="1">
      <c r="A658" s="6770" t="s">
        <v>19</v>
      </c>
      <c r="B658" s="5690" t="s">
        <v>1798</v>
      </c>
      <c r="C658" s="5690" t="s">
        <v>34</v>
      </c>
      <c r="D658" s="5690" t="s">
        <v>1799</v>
      </c>
      <c r="E658" s="5691" t="s">
        <v>1800</v>
      </c>
      <c r="F658" s="5692">
        <f t="shared" si="125"/>
        <v>4</v>
      </c>
      <c r="G658" s="5690" t="s">
        <v>32</v>
      </c>
      <c r="H658" s="5693">
        <v>22.51</v>
      </c>
      <c r="I658" s="5694">
        <v>0.25</v>
      </c>
      <c r="J658" s="5695">
        <f t="shared" si="126"/>
        <v>28.137500000000003</v>
      </c>
      <c r="K658" s="6053">
        <f t="shared" si="128"/>
        <v>112.56</v>
      </c>
      <c r="L658" s="649" t="s">
        <v>16</v>
      </c>
      <c r="M658" s="649" t="s">
        <v>25</v>
      </c>
      <c r="N658" s="1873">
        <v>4</v>
      </c>
      <c r="O658" s="1874">
        <f t="shared" si="127"/>
        <v>112.56</v>
      </c>
    </row>
    <row r="659" spans="1:17" ht="45" customHeight="1">
      <c r="A659" s="6771" t="s">
        <v>19</v>
      </c>
      <c r="B659" s="5696" t="s">
        <v>1801</v>
      </c>
      <c r="C659" s="5696" t="s">
        <v>21</v>
      </c>
      <c r="D659" s="5696" t="s">
        <v>1802</v>
      </c>
      <c r="E659" s="5697" t="s">
        <v>1803</v>
      </c>
      <c r="F659" s="5698">
        <f t="shared" si="125"/>
        <v>2</v>
      </c>
      <c r="G659" s="5696" t="s">
        <v>32</v>
      </c>
      <c r="H659" s="5699">
        <v>52.74</v>
      </c>
      <c r="I659" s="5700">
        <v>0.25</v>
      </c>
      <c r="J659" s="5701">
        <f t="shared" si="126"/>
        <v>65.924999999999997</v>
      </c>
      <c r="K659" s="6053">
        <f t="shared" si="128"/>
        <v>131.86000000000001</v>
      </c>
      <c r="L659" s="650" t="s">
        <v>16</v>
      </c>
      <c r="M659" s="650" t="s">
        <v>25</v>
      </c>
      <c r="N659" s="1875">
        <v>2</v>
      </c>
      <c r="O659" s="1876">
        <f t="shared" si="127"/>
        <v>131.86000000000001</v>
      </c>
    </row>
    <row r="660" spans="1:17" ht="45" customHeight="1">
      <c r="A660" s="6772" t="s">
        <v>19</v>
      </c>
      <c r="B660" s="5702" t="s">
        <v>1804</v>
      </c>
      <c r="C660" s="5702" t="s">
        <v>21</v>
      </c>
      <c r="D660" s="5702" t="s">
        <v>1805</v>
      </c>
      <c r="E660" s="5703" t="s">
        <v>1806</v>
      </c>
      <c r="F660" s="5704">
        <f t="shared" si="125"/>
        <v>6</v>
      </c>
      <c r="G660" s="5702" t="s">
        <v>32</v>
      </c>
      <c r="H660" s="5705">
        <v>52.74</v>
      </c>
      <c r="I660" s="5706">
        <v>0.25</v>
      </c>
      <c r="J660" s="5707">
        <f t="shared" si="126"/>
        <v>65.924999999999997</v>
      </c>
      <c r="K660" s="6053">
        <f t="shared" si="128"/>
        <v>395.58000000000004</v>
      </c>
      <c r="L660" s="651" t="s">
        <v>16</v>
      </c>
      <c r="M660" s="651" t="s">
        <v>25</v>
      </c>
      <c r="N660" s="1877">
        <v>6</v>
      </c>
      <c r="O660" s="1878">
        <f t="shared" si="127"/>
        <v>395.58000000000004</v>
      </c>
    </row>
    <row r="661" spans="1:17" ht="45" customHeight="1">
      <c r="A661" s="6773" t="s">
        <v>19</v>
      </c>
      <c r="B661" s="5708" t="s">
        <v>1807</v>
      </c>
      <c r="C661" s="5708" t="s">
        <v>21</v>
      </c>
      <c r="D661" s="5708" t="s">
        <v>1808</v>
      </c>
      <c r="E661" s="5709" t="s">
        <v>1809</v>
      </c>
      <c r="F661" s="5710">
        <f t="shared" si="125"/>
        <v>2</v>
      </c>
      <c r="G661" s="5708" t="s">
        <v>32</v>
      </c>
      <c r="H661" s="5711">
        <v>35.340000000000003</v>
      </c>
      <c r="I661" s="5712">
        <v>0.25</v>
      </c>
      <c r="J661" s="5713">
        <f t="shared" si="126"/>
        <v>44.175000000000004</v>
      </c>
      <c r="K661" s="6053">
        <f t="shared" si="128"/>
        <v>88.36</v>
      </c>
      <c r="L661" s="652" t="s">
        <v>16</v>
      </c>
      <c r="M661" s="652" t="s">
        <v>25</v>
      </c>
      <c r="N661" s="1879">
        <v>2</v>
      </c>
      <c r="O661" s="1880">
        <f t="shared" si="127"/>
        <v>88.36</v>
      </c>
    </row>
    <row r="662" spans="1:17" ht="45" customHeight="1">
      <c r="A662" s="6774" t="s">
        <v>15</v>
      </c>
      <c r="B662" s="5714" t="s">
        <v>1810</v>
      </c>
      <c r="C662" s="5714" t="s">
        <v>17</v>
      </c>
      <c r="D662" s="5714" t="s">
        <v>17</v>
      </c>
      <c r="E662" s="5715" t="s">
        <v>1811</v>
      </c>
      <c r="F662" s="5714" t="s">
        <v>17</v>
      </c>
      <c r="G662" s="5714" t="s">
        <v>17</v>
      </c>
      <c r="H662" s="5714" t="s">
        <v>17</v>
      </c>
      <c r="I662" s="5714" t="s">
        <v>17</v>
      </c>
      <c r="J662" s="5714" t="s">
        <v>17</v>
      </c>
      <c r="K662" s="6775">
        <f>ROUND(K663,2)+ROUND(K664,2)+ROUND(K665,2)+ROUND(K666,2)+ROUND(K667,2)+ROUND(K668,2)+ROUND(K669,2)+ROUND(K670,2)+ROUND(K671,2)+ROUND(K672,2)+ROUND(K673,2)</f>
        <v>228418.73</v>
      </c>
      <c r="L662" s="653" t="s">
        <v>17</v>
      </c>
      <c r="M662" s="653" t="s">
        <v>17</v>
      </c>
      <c r="N662" s="653" t="s">
        <v>17</v>
      </c>
      <c r="O662" s="653" t="s">
        <v>17</v>
      </c>
      <c r="P662" s="653" t="s">
        <v>17</v>
      </c>
      <c r="Q662" s="653" t="s">
        <v>17</v>
      </c>
    </row>
    <row r="663" spans="1:17" ht="45" customHeight="1">
      <c r="A663" s="6776" t="s">
        <v>19</v>
      </c>
      <c r="B663" s="5716" t="s">
        <v>1812</v>
      </c>
      <c r="C663" s="5716" t="s">
        <v>34</v>
      </c>
      <c r="D663" s="5716" t="s">
        <v>1813</v>
      </c>
      <c r="E663" s="5717" t="s">
        <v>1814</v>
      </c>
      <c r="F663" s="5718">
        <f t="shared" ref="F663:F673" si="129">N663</f>
        <v>1</v>
      </c>
      <c r="G663" s="5716" t="s">
        <v>32</v>
      </c>
      <c r="H663" s="5719">
        <v>23103.83</v>
      </c>
      <c r="I663" s="5720">
        <v>0.25</v>
      </c>
      <c r="J663" s="5721">
        <f t="shared" ref="J663:J673" si="130">ROUND(H663,2)+(ROUND(H663,2)*I663)</f>
        <v>28879.787500000002</v>
      </c>
      <c r="K663" s="6053">
        <f t="shared" si="128"/>
        <v>28879.79</v>
      </c>
      <c r="L663" s="654" t="s">
        <v>16</v>
      </c>
      <c r="M663" s="654" t="s">
        <v>25</v>
      </c>
      <c r="N663" s="1881">
        <v>1</v>
      </c>
      <c r="O663" s="1882">
        <f t="shared" ref="O663:O673" si="131">ROUND(J663,2)*N663</f>
        <v>28879.79</v>
      </c>
    </row>
    <row r="664" spans="1:17" ht="45" customHeight="1">
      <c r="A664" s="6777" t="s">
        <v>19</v>
      </c>
      <c r="B664" s="5722" t="s">
        <v>1815</v>
      </c>
      <c r="C664" s="5722" t="s">
        <v>34</v>
      </c>
      <c r="D664" s="5722" t="s">
        <v>1816</v>
      </c>
      <c r="E664" s="5723" t="s">
        <v>1817</v>
      </c>
      <c r="F664" s="5724">
        <f t="shared" si="129"/>
        <v>64.53</v>
      </c>
      <c r="G664" s="5722" t="s">
        <v>24</v>
      </c>
      <c r="H664" s="5725">
        <v>823.67</v>
      </c>
      <c r="I664" s="5726">
        <v>0.25</v>
      </c>
      <c r="J664" s="5727">
        <f t="shared" si="130"/>
        <v>1029.5874999999999</v>
      </c>
      <c r="K664" s="6053">
        <f t="shared" si="128"/>
        <v>66439.4427</v>
      </c>
      <c r="L664" s="655" t="s">
        <v>16</v>
      </c>
      <c r="M664" s="655" t="s">
        <v>25</v>
      </c>
      <c r="N664" s="1883">
        <v>64.53</v>
      </c>
      <c r="O664" s="1884">
        <f t="shared" si="131"/>
        <v>66439.4427</v>
      </c>
    </row>
    <row r="665" spans="1:17" ht="45" customHeight="1">
      <c r="A665" s="6778" t="s">
        <v>19</v>
      </c>
      <c r="B665" s="5728" t="s">
        <v>1818</v>
      </c>
      <c r="C665" s="5728" t="s">
        <v>34</v>
      </c>
      <c r="D665" s="5728" t="s">
        <v>1819</v>
      </c>
      <c r="E665" s="5729" t="s">
        <v>1820</v>
      </c>
      <c r="F665" s="5730">
        <f t="shared" si="129"/>
        <v>2.21</v>
      </c>
      <c r="G665" s="5728" t="s">
        <v>24</v>
      </c>
      <c r="H665" s="5731">
        <v>823.67</v>
      </c>
      <c r="I665" s="5732">
        <v>0.25</v>
      </c>
      <c r="J665" s="5733">
        <f t="shared" si="130"/>
        <v>1029.5874999999999</v>
      </c>
      <c r="K665" s="6053">
        <f t="shared" si="128"/>
        <v>2275.3938999999996</v>
      </c>
      <c r="L665" s="656" t="s">
        <v>16</v>
      </c>
      <c r="M665" s="656" t="s">
        <v>25</v>
      </c>
      <c r="N665" s="1885">
        <v>2.21</v>
      </c>
      <c r="O665" s="1886">
        <f t="shared" si="131"/>
        <v>2275.3938999999996</v>
      </c>
    </row>
    <row r="666" spans="1:17" ht="45" customHeight="1">
      <c r="A666" s="6779" t="s">
        <v>19</v>
      </c>
      <c r="B666" s="5734" t="s">
        <v>1821</v>
      </c>
      <c r="C666" s="5734" t="s">
        <v>34</v>
      </c>
      <c r="D666" s="5734" t="s">
        <v>1822</v>
      </c>
      <c r="E666" s="5735" t="s">
        <v>1823</v>
      </c>
      <c r="F666" s="5736">
        <f t="shared" si="129"/>
        <v>53.79</v>
      </c>
      <c r="G666" s="5734" t="s">
        <v>24</v>
      </c>
      <c r="H666" s="5737">
        <v>760.83</v>
      </c>
      <c r="I666" s="5738">
        <v>0.25</v>
      </c>
      <c r="J666" s="5739">
        <f t="shared" si="130"/>
        <v>951.03750000000002</v>
      </c>
      <c r="K666" s="6053">
        <f t="shared" si="128"/>
        <v>51156.441599999998</v>
      </c>
      <c r="L666" s="657" t="s">
        <v>16</v>
      </c>
      <c r="M666" s="657" t="s">
        <v>25</v>
      </c>
      <c r="N666" s="1887">
        <v>53.79</v>
      </c>
      <c r="O666" s="1888">
        <f t="shared" si="131"/>
        <v>51156.441599999998</v>
      </c>
    </row>
    <row r="667" spans="1:17" ht="45" customHeight="1">
      <c r="A667" s="6780" t="s">
        <v>19</v>
      </c>
      <c r="B667" s="5740" t="s">
        <v>1824</v>
      </c>
      <c r="C667" s="5740" t="s">
        <v>34</v>
      </c>
      <c r="D667" s="5740" t="s">
        <v>1825</v>
      </c>
      <c r="E667" s="5741" t="s">
        <v>1826</v>
      </c>
      <c r="F667" s="5742">
        <f t="shared" si="129"/>
        <v>96.67</v>
      </c>
      <c r="G667" s="5740" t="s">
        <v>24</v>
      </c>
      <c r="H667" s="5743">
        <v>184.13</v>
      </c>
      <c r="I667" s="5744">
        <v>0.25</v>
      </c>
      <c r="J667" s="5745">
        <f t="shared" si="130"/>
        <v>230.16249999999999</v>
      </c>
      <c r="K667" s="6053">
        <f t="shared" si="128"/>
        <v>22249.567200000001</v>
      </c>
      <c r="L667" s="658" t="s">
        <v>16</v>
      </c>
      <c r="M667" s="658" t="s">
        <v>25</v>
      </c>
      <c r="N667" s="1889">
        <v>96.67</v>
      </c>
      <c r="O667" s="1890">
        <f t="shared" si="131"/>
        <v>22249.567200000001</v>
      </c>
    </row>
    <row r="668" spans="1:17" ht="45" customHeight="1">
      <c r="A668" s="6781" t="s">
        <v>19</v>
      </c>
      <c r="B668" s="5746" t="s">
        <v>1827</v>
      </c>
      <c r="C668" s="5746" t="s">
        <v>21</v>
      </c>
      <c r="D668" s="5746" t="s">
        <v>1828</v>
      </c>
      <c r="E668" s="5747" t="s">
        <v>1829</v>
      </c>
      <c r="F668" s="5748">
        <f t="shared" si="129"/>
        <v>135.6</v>
      </c>
      <c r="G668" s="5746" t="s">
        <v>40</v>
      </c>
      <c r="H668" s="5749">
        <v>145</v>
      </c>
      <c r="I668" s="5750">
        <v>0.25</v>
      </c>
      <c r="J668" s="5751">
        <f t="shared" si="130"/>
        <v>181.25</v>
      </c>
      <c r="K668" s="6053">
        <f t="shared" si="128"/>
        <v>24577.5</v>
      </c>
      <c r="L668" s="659" t="s">
        <v>16</v>
      </c>
      <c r="M668" s="659" t="s">
        <v>25</v>
      </c>
      <c r="N668" s="1891">
        <v>135.6</v>
      </c>
      <c r="O668" s="1892">
        <f t="shared" si="131"/>
        <v>24577.5</v>
      </c>
    </row>
    <row r="669" spans="1:17" ht="45" customHeight="1">
      <c r="A669" s="6782" t="s">
        <v>19</v>
      </c>
      <c r="B669" s="5752" t="s">
        <v>1830</v>
      </c>
      <c r="C669" s="5752" t="s">
        <v>34</v>
      </c>
      <c r="D669" s="5752" t="s">
        <v>1831</v>
      </c>
      <c r="E669" s="5753" t="s">
        <v>1832</v>
      </c>
      <c r="F669" s="5754">
        <f t="shared" si="129"/>
        <v>8.4499999999999993</v>
      </c>
      <c r="G669" s="5752" t="s">
        <v>40</v>
      </c>
      <c r="H669" s="5755">
        <v>145</v>
      </c>
      <c r="I669" s="5756">
        <v>0.25</v>
      </c>
      <c r="J669" s="5757">
        <f t="shared" si="130"/>
        <v>181.25</v>
      </c>
      <c r="K669" s="6053">
        <f t="shared" si="128"/>
        <v>1531.5624999999998</v>
      </c>
      <c r="L669" s="660" t="s">
        <v>16</v>
      </c>
      <c r="M669" s="660" t="s">
        <v>25</v>
      </c>
      <c r="N669" s="1893">
        <v>8.4499999999999993</v>
      </c>
      <c r="O669" s="1894">
        <f t="shared" si="131"/>
        <v>1531.5624999999998</v>
      </c>
    </row>
    <row r="670" spans="1:17" ht="45" customHeight="1">
      <c r="A670" s="6783" t="s">
        <v>19</v>
      </c>
      <c r="B670" s="5758" t="s">
        <v>1833</v>
      </c>
      <c r="C670" s="5758" t="s">
        <v>21</v>
      </c>
      <c r="D670" s="5758" t="s">
        <v>1834</v>
      </c>
      <c r="E670" s="5759" t="s">
        <v>1835</v>
      </c>
      <c r="F670" s="5760">
        <f t="shared" si="129"/>
        <v>301</v>
      </c>
      <c r="G670" s="5758" t="s">
        <v>32</v>
      </c>
      <c r="H670" s="5761">
        <v>38.14</v>
      </c>
      <c r="I670" s="5762">
        <v>0.25</v>
      </c>
      <c r="J670" s="5763">
        <f t="shared" si="130"/>
        <v>47.674999999999997</v>
      </c>
      <c r="K670" s="6053">
        <f t="shared" si="128"/>
        <v>14351.68</v>
      </c>
      <c r="L670" s="661" t="s">
        <v>16</v>
      </c>
      <c r="M670" s="661" t="s">
        <v>25</v>
      </c>
      <c r="N670" s="1895">
        <v>301</v>
      </c>
      <c r="O670" s="1896">
        <f t="shared" si="131"/>
        <v>14351.68</v>
      </c>
    </row>
    <row r="671" spans="1:17" ht="45" customHeight="1">
      <c r="A671" s="6784" t="s">
        <v>19</v>
      </c>
      <c r="B671" s="5764" t="s">
        <v>1836</v>
      </c>
      <c r="C671" s="5764" t="s">
        <v>34</v>
      </c>
      <c r="D671" s="5764" t="s">
        <v>1837</v>
      </c>
      <c r="E671" s="5765" t="s">
        <v>1838</v>
      </c>
      <c r="F671" s="5766">
        <f t="shared" si="129"/>
        <v>23.86</v>
      </c>
      <c r="G671" s="5764" t="s">
        <v>40</v>
      </c>
      <c r="H671" s="5767">
        <v>210.39</v>
      </c>
      <c r="I671" s="5768">
        <v>0.25</v>
      </c>
      <c r="J671" s="5769">
        <f t="shared" si="130"/>
        <v>262.98749999999995</v>
      </c>
      <c r="K671" s="6053">
        <f t="shared" si="128"/>
        <v>6274.9413999999997</v>
      </c>
      <c r="L671" s="662" t="s">
        <v>16</v>
      </c>
      <c r="M671" s="662" t="s">
        <v>25</v>
      </c>
      <c r="N671" s="1897">
        <v>23.86</v>
      </c>
      <c r="O671" s="1898">
        <f t="shared" si="131"/>
        <v>6274.9413999999997</v>
      </c>
    </row>
    <row r="672" spans="1:17" ht="45" customHeight="1">
      <c r="A672" s="6785" t="s">
        <v>19</v>
      </c>
      <c r="B672" s="5770" t="s">
        <v>1839</v>
      </c>
      <c r="C672" s="5770" t="s">
        <v>34</v>
      </c>
      <c r="D672" s="5770" t="s">
        <v>1840</v>
      </c>
      <c r="E672" s="5771" t="s">
        <v>1841</v>
      </c>
      <c r="F672" s="5772">
        <f t="shared" si="129"/>
        <v>5.44</v>
      </c>
      <c r="G672" s="5770" t="s">
        <v>24</v>
      </c>
      <c r="H672" s="5773">
        <v>678.62</v>
      </c>
      <c r="I672" s="5774">
        <v>0.25</v>
      </c>
      <c r="J672" s="5775">
        <f t="shared" si="130"/>
        <v>848.27499999999998</v>
      </c>
      <c r="K672" s="6053">
        <f t="shared" si="128"/>
        <v>4614.6432000000004</v>
      </c>
      <c r="L672" s="663" t="s">
        <v>16</v>
      </c>
      <c r="M672" s="663" t="s">
        <v>25</v>
      </c>
      <c r="N672" s="1899">
        <v>5.44</v>
      </c>
      <c r="O672" s="1900">
        <f t="shared" si="131"/>
        <v>4614.6432000000004</v>
      </c>
    </row>
    <row r="673" spans="1:17" ht="45" customHeight="1">
      <c r="A673" s="6786" t="s">
        <v>19</v>
      </c>
      <c r="B673" s="5776" t="s">
        <v>1842</v>
      </c>
      <c r="C673" s="5776" t="s">
        <v>21</v>
      </c>
      <c r="D673" s="5776" t="s">
        <v>1843</v>
      </c>
      <c r="E673" s="5777" t="s">
        <v>1844</v>
      </c>
      <c r="F673" s="5778">
        <f t="shared" si="129"/>
        <v>3.15</v>
      </c>
      <c r="G673" s="5776" t="s">
        <v>40</v>
      </c>
      <c r="H673" s="5779">
        <v>1541.02</v>
      </c>
      <c r="I673" s="5780">
        <v>0.25</v>
      </c>
      <c r="J673" s="5781">
        <f t="shared" si="130"/>
        <v>1926.2750000000001</v>
      </c>
      <c r="K673" s="6053">
        <f t="shared" si="128"/>
        <v>6067.7820000000002</v>
      </c>
      <c r="L673" s="664" t="s">
        <v>16</v>
      </c>
      <c r="M673" s="664" t="s">
        <v>25</v>
      </c>
      <c r="N673" s="1901">
        <v>3.15</v>
      </c>
      <c r="O673" s="1902">
        <f t="shared" si="131"/>
        <v>6067.7820000000002</v>
      </c>
    </row>
    <row r="674" spans="1:17" ht="45" customHeight="1">
      <c r="A674" s="6787" t="s">
        <v>15</v>
      </c>
      <c r="B674" s="5782" t="s">
        <v>1845</v>
      </c>
      <c r="C674" s="5782" t="s">
        <v>17</v>
      </c>
      <c r="D674" s="5782" t="s">
        <v>17</v>
      </c>
      <c r="E674" s="5783" t="s">
        <v>1846</v>
      </c>
      <c r="F674" s="5782" t="s">
        <v>17</v>
      </c>
      <c r="G674" s="5782" t="s">
        <v>17</v>
      </c>
      <c r="H674" s="5782" t="s">
        <v>17</v>
      </c>
      <c r="I674" s="5782" t="s">
        <v>17</v>
      </c>
      <c r="J674" s="5782" t="s">
        <v>17</v>
      </c>
      <c r="K674" s="6788">
        <f>ROUND(K675,2)+ROUND(K676,2)+ROUND(K677,2)+ROUND(K678,2)</f>
        <v>17003.189999999999</v>
      </c>
      <c r="L674" s="665" t="s">
        <v>17</v>
      </c>
      <c r="M674" s="665" t="s">
        <v>17</v>
      </c>
      <c r="N674" s="665" t="s">
        <v>17</v>
      </c>
      <c r="O674" s="665" t="s">
        <v>17</v>
      </c>
      <c r="P674" s="665" t="s">
        <v>17</v>
      </c>
      <c r="Q674" s="665" t="s">
        <v>17</v>
      </c>
    </row>
    <row r="675" spans="1:17" ht="45" customHeight="1">
      <c r="A675" s="6789" t="s">
        <v>19</v>
      </c>
      <c r="B675" s="5784" t="s">
        <v>1847</v>
      </c>
      <c r="C675" s="5784" t="s">
        <v>21</v>
      </c>
      <c r="D675" s="5784" t="s">
        <v>64</v>
      </c>
      <c r="E675" s="5785" t="s">
        <v>65</v>
      </c>
      <c r="F675" s="5786">
        <f>N675</f>
        <v>109.2</v>
      </c>
      <c r="G675" s="5784" t="s">
        <v>62</v>
      </c>
      <c r="H675" s="5787">
        <v>45.35</v>
      </c>
      <c r="I675" s="5788">
        <v>0.25</v>
      </c>
      <c r="J675" s="5789">
        <f>ROUND(H675,2)+(ROUND(H675,2)*I675)</f>
        <v>56.6875</v>
      </c>
      <c r="K675" s="6053">
        <f t="shared" si="128"/>
        <v>6190.5479999999998</v>
      </c>
      <c r="L675" s="666" t="s">
        <v>16</v>
      </c>
      <c r="M675" s="666" t="s">
        <v>25</v>
      </c>
      <c r="N675" s="1903">
        <v>109.2</v>
      </c>
      <c r="O675" s="1904">
        <f>ROUND(J675,2)*N675</f>
        <v>6190.5479999999998</v>
      </c>
    </row>
    <row r="676" spans="1:17" ht="45" customHeight="1">
      <c r="A676" s="6790" t="s">
        <v>19</v>
      </c>
      <c r="B676" s="5790" t="s">
        <v>1848</v>
      </c>
      <c r="C676" s="5790" t="s">
        <v>21</v>
      </c>
      <c r="D676" s="5790" t="s">
        <v>67</v>
      </c>
      <c r="E676" s="5791" t="s">
        <v>68</v>
      </c>
      <c r="F676" s="5792">
        <f>N676</f>
        <v>48.36</v>
      </c>
      <c r="G676" s="5790" t="s">
        <v>62</v>
      </c>
      <c r="H676" s="5793">
        <v>57.15</v>
      </c>
      <c r="I676" s="5794">
        <v>0.25</v>
      </c>
      <c r="J676" s="5795">
        <f>ROUND(H676,2)+(ROUND(H676,2)*I676)</f>
        <v>71.4375</v>
      </c>
      <c r="K676" s="6053">
        <f t="shared" si="128"/>
        <v>3454.8383999999996</v>
      </c>
      <c r="L676" s="667" t="s">
        <v>16</v>
      </c>
      <c r="M676" s="667" t="s">
        <v>25</v>
      </c>
      <c r="N676" s="1905">
        <v>48.36</v>
      </c>
      <c r="O676" s="1906">
        <f>ROUND(J676,2)*N676</f>
        <v>3454.8383999999996</v>
      </c>
    </row>
    <row r="677" spans="1:17" ht="45" customHeight="1">
      <c r="A677" s="6791" t="s">
        <v>19</v>
      </c>
      <c r="B677" s="5796" t="s">
        <v>1849</v>
      </c>
      <c r="C677" s="5796" t="s">
        <v>21</v>
      </c>
      <c r="D677" s="5796" t="s">
        <v>70</v>
      </c>
      <c r="E677" s="5797" t="s">
        <v>71</v>
      </c>
      <c r="F677" s="5798">
        <f>N677</f>
        <v>270.39</v>
      </c>
      <c r="G677" s="5796" t="s">
        <v>24</v>
      </c>
      <c r="H677" s="5799">
        <v>7.21</v>
      </c>
      <c r="I677" s="5800">
        <v>0.25</v>
      </c>
      <c r="J677" s="5801">
        <f>ROUND(H677,2)+(ROUND(H677,2)*I677)</f>
        <v>9.0124999999999993</v>
      </c>
      <c r="K677" s="6053">
        <f t="shared" si="128"/>
        <v>2436.2138999999997</v>
      </c>
      <c r="L677" s="668" t="s">
        <v>16</v>
      </c>
      <c r="M677" s="668" t="s">
        <v>25</v>
      </c>
      <c r="N677" s="1907">
        <v>270.39</v>
      </c>
      <c r="O677" s="1908">
        <f>ROUND(J677,2)*N677</f>
        <v>2436.2138999999997</v>
      </c>
    </row>
    <row r="678" spans="1:17" ht="45" customHeight="1">
      <c r="A678" s="6792" t="s">
        <v>19</v>
      </c>
      <c r="B678" s="5802" t="s">
        <v>1850</v>
      </c>
      <c r="C678" s="5802" t="s">
        <v>21</v>
      </c>
      <c r="D678" s="5802" t="s">
        <v>73</v>
      </c>
      <c r="E678" s="5803" t="s">
        <v>74</v>
      </c>
      <c r="F678" s="5804">
        <f>N678</f>
        <v>136.37</v>
      </c>
      <c r="G678" s="5802" t="s">
        <v>62</v>
      </c>
      <c r="H678" s="5805">
        <v>28.87</v>
      </c>
      <c r="I678" s="5806">
        <v>0.25</v>
      </c>
      <c r="J678" s="5807">
        <f>ROUND(H678,2)+(ROUND(H678,2)*I678)</f>
        <v>36.087499999999999</v>
      </c>
      <c r="K678" s="6053">
        <f t="shared" si="128"/>
        <v>4921.5933000000005</v>
      </c>
      <c r="L678" s="669" t="s">
        <v>16</v>
      </c>
      <c r="M678" s="669" t="s">
        <v>25</v>
      </c>
      <c r="N678" s="1909">
        <v>136.37</v>
      </c>
      <c r="O678" s="1910">
        <f>ROUND(J678,2)*N678</f>
        <v>4921.5933000000005</v>
      </c>
    </row>
    <row r="679" spans="1:17" ht="45" customHeight="1">
      <c r="A679" s="6793" t="s">
        <v>15</v>
      </c>
      <c r="B679" s="5808" t="s">
        <v>1851</v>
      </c>
      <c r="C679" s="5808" t="s">
        <v>17</v>
      </c>
      <c r="D679" s="5808" t="s">
        <v>17</v>
      </c>
      <c r="E679" s="5809" t="s">
        <v>1852</v>
      </c>
      <c r="F679" s="5808" t="s">
        <v>17</v>
      </c>
      <c r="G679" s="5808" t="s">
        <v>17</v>
      </c>
      <c r="H679" s="5808" t="s">
        <v>17</v>
      </c>
      <c r="I679" s="5808" t="s">
        <v>17</v>
      </c>
      <c r="J679" s="5808" t="s">
        <v>17</v>
      </c>
      <c r="K679" s="6794">
        <f>ROUND(K680,2)+ROUND(K681,2)+ROUND(K682,2)+ROUND(K683,2)+ROUND(K684,2)+ROUND(K685,2)+ROUND(K686,2)</f>
        <v>109196.73999999999</v>
      </c>
      <c r="L679" s="670" t="s">
        <v>17</v>
      </c>
      <c r="M679" s="670" t="s">
        <v>17</v>
      </c>
      <c r="N679" s="670" t="s">
        <v>17</v>
      </c>
      <c r="O679" s="670" t="s">
        <v>17</v>
      </c>
      <c r="P679" s="670" t="s">
        <v>17</v>
      </c>
      <c r="Q679" s="670" t="s">
        <v>17</v>
      </c>
    </row>
    <row r="680" spans="1:17" ht="45" customHeight="1">
      <c r="A680" s="6795" t="s">
        <v>19</v>
      </c>
      <c r="B680" s="5810" t="s">
        <v>1853</v>
      </c>
      <c r="C680" s="5810" t="s">
        <v>21</v>
      </c>
      <c r="D680" s="5810" t="s">
        <v>92</v>
      </c>
      <c r="E680" s="5811" t="s">
        <v>93</v>
      </c>
      <c r="F680" s="5812">
        <f t="shared" ref="F680:F686" si="132">N680</f>
        <v>5.46</v>
      </c>
      <c r="G680" s="5810" t="s">
        <v>62</v>
      </c>
      <c r="H680" s="5813">
        <v>432.41</v>
      </c>
      <c r="I680" s="5814">
        <v>0.25</v>
      </c>
      <c r="J680" s="5815">
        <f t="shared" ref="J680:J686" si="133">ROUND(H680,2)+(ROUND(H680,2)*I680)</f>
        <v>540.51250000000005</v>
      </c>
      <c r="K680" s="6053">
        <f t="shared" si="128"/>
        <v>2951.1846</v>
      </c>
      <c r="L680" s="671" t="s">
        <v>16</v>
      </c>
      <c r="M680" s="671" t="s">
        <v>25</v>
      </c>
      <c r="N680" s="1911">
        <v>5.46</v>
      </c>
      <c r="O680" s="1912">
        <f t="shared" ref="O680:O686" si="134">ROUND(J680,2)*N680</f>
        <v>2951.1846</v>
      </c>
    </row>
    <row r="681" spans="1:17" ht="45" customHeight="1">
      <c r="A681" s="6796" t="s">
        <v>19</v>
      </c>
      <c r="B681" s="5816" t="s">
        <v>1854</v>
      </c>
      <c r="C681" s="5816" t="s">
        <v>21</v>
      </c>
      <c r="D681" s="5816" t="s">
        <v>95</v>
      </c>
      <c r="E681" s="5817" t="s">
        <v>96</v>
      </c>
      <c r="F681" s="5818">
        <f t="shared" si="132"/>
        <v>109.2</v>
      </c>
      <c r="G681" s="5816" t="s">
        <v>24</v>
      </c>
      <c r="H681" s="5819">
        <v>52.62</v>
      </c>
      <c r="I681" s="5820">
        <v>0.25</v>
      </c>
      <c r="J681" s="5821">
        <f t="shared" si="133"/>
        <v>65.774999999999991</v>
      </c>
      <c r="K681" s="6053">
        <f t="shared" si="128"/>
        <v>7183.1760000000004</v>
      </c>
      <c r="L681" s="672" t="s">
        <v>16</v>
      </c>
      <c r="M681" s="672" t="s">
        <v>25</v>
      </c>
      <c r="N681" s="1913">
        <v>109.2</v>
      </c>
      <c r="O681" s="1914">
        <f t="shared" si="134"/>
        <v>7183.1760000000004</v>
      </c>
    </row>
    <row r="682" spans="1:17" ht="45" customHeight="1">
      <c r="A682" s="6797" t="s">
        <v>19</v>
      </c>
      <c r="B682" s="5822" t="s">
        <v>1855</v>
      </c>
      <c r="C682" s="5822" t="s">
        <v>21</v>
      </c>
      <c r="D682" s="5822" t="s">
        <v>98</v>
      </c>
      <c r="E682" s="5823" t="s">
        <v>99</v>
      </c>
      <c r="F682" s="5824">
        <f t="shared" si="132"/>
        <v>83.33</v>
      </c>
      <c r="G682" s="5822" t="s">
        <v>24</v>
      </c>
      <c r="H682" s="5825">
        <v>143.86000000000001</v>
      </c>
      <c r="I682" s="5826">
        <v>0.25</v>
      </c>
      <c r="J682" s="5827">
        <f t="shared" si="133"/>
        <v>179.82500000000002</v>
      </c>
      <c r="K682" s="6053">
        <f t="shared" si="128"/>
        <v>14985.233900000001</v>
      </c>
      <c r="L682" s="673" t="s">
        <v>16</v>
      </c>
      <c r="M682" s="673" t="s">
        <v>25</v>
      </c>
      <c r="N682" s="1915">
        <v>83.33</v>
      </c>
      <c r="O682" s="1916">
        <f t="shared" si="134"/>
        <v>14985.233900000001</v>
      </c>
    </row>
    <row r="683" spans="1:17" ht="45" customHeight="1">
      <c r="A683" s="6798" t="s">
        <v>19</v>
      </c>
      <c r="B683" s="5828" t="s">
        <v>1856</v>
      </c>
      <c r="C683" s="5828" t="s">
        <v>21</v>
      </c>
      <c r="D683" s="5828" t="s">
        <v>101</v>
      </c>
      <c r="E683" s="5829" t="s">
        <v>102</v>
      </c>
      <c r="F683" s="5830">
        <f t="shared" si="132"/>
        <v>3050.79</v>
      </c>
      <c r="G683" s="5828" t="s">
        <v>103</v>
      </c>
      <c r="H683" s="5831">
        <v>16.09</v>
      </c>
      <c r="I683" s="5832">
        <v>0.25</v>
      </c>
      <c r="J683" s="5833">
        <f t="shared" si="133"/>
        <v>20.112500000000001</v>
      </c>
      <c r="K683" s="6053">
        <f t="shared" si="128"/>
        <v>61351.386899999998</v>
      </c>
      <c r="L683" s="674" t="s">
        <v>16</v>
      </c>
      <c r="M683" s="674" t="s">
        <v>25</v>
      </c>
      <c r="N683" s="1917">
        <v>3050.79</v>
      </c>
      <c r="O683" s="1918">
        <f t="shared" si="134"/>
        <v>61351.386899999998</v>
      </c>
    </row>
    <row r="684" spans="1:17" ht="45" customHeight="1">
      <c r="A684" s="6799" t="s">
        <v>19</v>
      </c>
      <c r="B684" s="5834" t="s">
        <v>1857</v>
      </c>
      <c r="C684" s="5834" t="s">
        <v>21</v>
      </c>
      <c r="D684" s="5834" t="s">
        <v>105</v>
      </c>
      <c r="E684" s="5835" t="s">
        <v>106</v>
      </c>
      <c r="F684" s="5836">
        <f t="shared" si="132"/>
        <v>250.16</v>
      </c>
      <c r="G684" s="5834" t="s">
        <v>103</v>
      </c>
      <c r="H684" s="5837">
        <v>14.34</v>
      </c>
      <c r="I684" s="5838">
        <v>0.25</v>
      </c>
      <c r="J684" s="5839">
        <f t="shared" si="133"/>
        <v>17.925000000000001</v>
      </c>
      <c r="K684" s="6053">
        <f t="shared" si="128"/>
        <v>4485.3688000000002</v>
      </c>
      <c r="L684" s="675" t="s">
        <v>16</v>
      </c>
      <c r="M684" s="675" t="s">
        <v>25</v>
      </c>
      <c r="N684" s="1919">
        <v>250.16</v>
      </c>
      <c r="O684" s="1920">
        <f t="shared" si="134"/>
        <v>4485.3688000000002</v>
      </c>
    </row>
    <row r="685" spans="1:17" ht="45" customHeight="1">
      <c r="A685" s="6800" t="s">
        <v>19</v>
      </c>
      <c r="B685" s="5840" t="s">
        <v>1858</v>
      </c>
      <c r="C685" s="5840" t="s">
        <v>21</v>
      </c>
      <c r="D685" s="5840" t="s">
        <v>108</v>
      </c>
      <c r="E685" s="5841" t="s">
        <v>109</v>
      </c>
      <c r="F685" s="5842">
        <f t="shared" si="132"/>
        <v>64.42</v>
      </c>
      <c r="G685" s="5840" t="s">
        <v>103</v>
      </c>
      <c r="H685" s="5843">
        <v>18.7</v>
      </c>
      <c r="I685" s="5844">
        <v>0.25</v>
      </c>
      <c r="J685" s="5845">
        <f t="shared" si="133"/>
        <v>23.375</v>
      </c>
      <c r="K685" s="6053">
        <f t="shared" si="128"/>
        <v>1506.1396</v>
      </c>
      <c r="L685" s="676" t="s">
        <v>16</v>
      </c>
      <c r="M685" s="676" t="s">
        <v>25</v>
      </c>
      <c r="N685" s="1921">
        <v>64.42</v>
      </c>
      <c r="O685" s="1922">
        <f t="shared" si="134"/>
        <v>1506.1396</v>
      </c>
    </row>
    <row r="686" spans="1:17" ht="45" customHeight="1">
      <c r="A686" s="6801" t="s">
        <v>19</v>
      </c>
      <c r="B686" s="5846" t="s">
        <v>1859</v>
      </c>
      <c r="C686" s="5846" t="s">
        <v>21</v>
      </c>
      <c r="D686" s="5846" t="s">
        <v>111</v>
      </c>
      <c r="E686" s="5847" t="s">
        <v>112</v>
      </c>
      <c r="F686" s="5848">
        <f t="shared" si="132"/>
        <v>13.55</v>
      </c>
      <c r="G686" s="5846" t="s">
        <v>62</v>
      </c>
      <c r="H686" s="5849">
        <v>988</v>
      </c>
      <c r="I686" s="5850">
        <v>0.25</v>
      </c>
      <c r="J686" s="5851">
        <f t="shared" si="133"/>
        <v>1235</v>
      </c>
      <c r="K686" s="6053">
        <f t="shared" si="128"/>
        <v>16734.25</v>
      </c>
      <c r="L686" s="677" t="s">
        <v>16</v>
      </c>
      <c r="M686" s="677" t="s">
        <v>25</v>
      </c>
      <c r="N686" s="1923">
        <v>13.55</v>
      </c>
      <c r="O686" s="1924">
        <f t="shared" si="134"/>
        <v>16734.25</v>
      </c>
    </row>
    <row r="687" spans="1:17" ht="45" customHeight="1">
      <c r="A687" s="6802" t="s">
        <v>15</v>
      </c>
      <c r="B687" s="5852" t="s">
        <v>1860</v>
      </c>
      <c r="C687" s="5852" t="s">
        <v>17</v>
      </c>
      <c r="D687" s="5852" t="s">
        <v>17</v>
      </c>
      <c r="E687" s="5853" t="s">
        <v>1861</v>
      </c>
      <c r="F687" s="5852" t="s">
        <v>17</v>
      </c>
      <c r="G687" s="5852" t="s">
        <v>17</v>
      </c>
      <c r="H687" s="5852" t="s">
        <v>17</v>
      </c>
      <c r="I687" s="5852" t="s">
        <v>17</v>
      </c>
      <c r="J687" s="5852" t="s">
        <v>17</v>
      </c>
      <c r="K687" s="6803">
        <f>ROUND(K688,2)+ROUND(K689,2)+ROUND(K690,2)+ROUND(K691,2)+ROUND(K692,2)+ROUND(K693,2)+ROUND(K694,2)+ROUND(K695,2)</f>
        <v>45984.35</v>
      </c>
      <c r="L687" s="678" t="s">
        <v>17</v>
      </c>
      <c r="M687" s="678" t="s">
        <v>17</v>
      </c>
      <c r="N687" s="678" t="s">
        <v>17</v>
      </c>
      <c r="O687" s="678" t="s">
        <v>17</v>
      </c>
      <c r="P687" s="678" t="s">
        <v>17</v>
      </c>
      <c r="Q687" s="678" t="s">
        <v>17</v>
      </c>
    </row>
    <row r="688" spans="1:17" ht="45" customHeight="1">
      <c r="A688" s="6804" t="s">
        <v>19</v>
      </c>
      <c r="B688" s="5854" t="s">
        <v>1862</v>
      </c>
      <c r="C688" s="5854" t="s">
        <v>21</v>
      </c>
      <c r="D688" s="5854" t="s">
        <v>92</v>
      </c>
      <c r="E688" s="5855" t="s">
        <v>93</v>
      </c>
      <c r="F688" s="5856">
        <f t="shared" ref="F688:F695" si="135">N688</f>
        <v>8.06</v>
      </c>
      <c r="G688" s="5854" t="s">
        <v>62</v>
      </c>
      <c r="H688" s="5857">
        <v>432.41</v>
      </c>
      <c r="I688" s="5858">
        <v>0.25</v>
      </c>
      <c r="J688" s="5859">
        <f t="shared" ref="J688:J695" si="136">ROUND(H688,2)+(ROUND(H688,2)*I688)</f>
        <v>540.51250000000005</v>
      </c>
      <c r="K688" s="6053">
        <f t="shared" si="128"/>
        <v>4356.5106000000005</v>
      </c>
      <c r="L688" s="679" t="s">
        <v>16</v>
      </c>
      <c r="M688" s="679" t="s">
        <v>25</v>
      </c>
      <c r="N688" s="1925">
        <v>8.06</v>
      </c>
      <c r="O688" s="1926">
        <f t="shared" ref="O688:O695" si="137">ROUND(J688,2)*N688</f>
        <v>4356.5106000000005</v>
      </c>
    </row>
    <row r="689" spans="1:17" ht="45" customHeight="1">
      <c r="A689" s="6805" t="s">
        <v>19</v>
      </c>
      <c r="B689" s="5860" t="s">
        <v>1863</v>
      </c>
      <c r="C689" s="5860" t="s">
        <v>21</v>
      </c>
      <c r="D689" s="5860" t="s">
        <v>95</v>
      </c>
      <c r="E689" s="5861" t="s">
        <v>96</v>
      </c>
      <c r="F689" s="5862">
        <f t="shared" si="135"/>
        <v>161.19</v>
      </c>
      <c r="G689" s="5860" t="s">
        <v>24</v>
      </c>
      <c r="H689" s="5863">
        <v>52.62</v>
      </c>
      <c r="I689" s="5864">
        <v>0.25</v>
      </c>
      <c r="J689" s="5865">
        <f t="shared" si="136"/>
        <v>65.774999999999991</v>
      </c>
      <c r="K689" s="6053">
        <f t="shared" si="128"/>
        <v>10603.0782</v>
      </c>
      <c r="L689" s="680" t="s">
        <v>16</v>
      </c>
      <c r="M689" s="680" t="s">
        <v>25</v>
      </c>
      <c r="N689" s="1927">
        <v>161.19</v>
      </c>
      <c r="O689" s="1928">
        <f t="shared" si="137"/>
        <v>10603.0782</v>
      </c>
    </row>
    <row r="690" spans="1:17" ht="45" customHeight="1">
      <c r="A690" s="6806" t="s">
        <v>19</v>
      </c>
      <c r="B690" s="5866" t="s">
        <v>1864</v>
      </c>
      <c r="C690" s="5866" t="s">
        <v>21</v>
      </c>
      <c r="D690" s="5866" t="s">
        <v>146</v>
      </c>
      <c r="E690" s="5867" t="s">
        <v>147</v>
      </c>
      <c r="F690" s="5868">
        <f t="shared" si="135"/>
        <v>101.8</v>
      </c>
      <c r="G690" s="5866" t="s">
        <v>24</v>
      </c>
      <c r="H690" s="5869">
        <v>74.23</v>
      </c>
      <c r="I690" s="5870">
        <v>0.25</v>
      </c>
      <c r="J690" s="5871">
        <f t="shared" si="136"/>
        <v>92.787500000000009</v>
      </c>
      <c r="K690" s="6053">
        <f t="shared" si="128"/>
        <v>9446.0220000000008</v>
      </c>
      <c r="L690" s="681" t="s">
        <v>16</v>
      </c>
      <c r="M690" s="681" t="s">
        <v>25</v>
      </c>
      <c r="N690" s="1929">
        <v>101.8</v>
      </c>
      <c r="O690" s="1930">
        <f t="shared" si="137"/>
        <v>9446.0220000000008</v>
      </c>
    </row>
    <row r="691" spans="1:17" ht="45" customHeight="1">
      <c r="A691" s="6807" t="s">
        <v>19</v>
      </c>
      <c r="B691" s="5872" t="s">
        <v>1865</v>
      </c>
      <c r="C691" s="5872" t="s">
        <v>21</v>
      </c>
      <c r="D691" s="5872" t="s">
        <v>101</v>
      </c>
      <c r="E691" s="5873" t="s">
        <v>102</v>
      </c>
      <c r="F691" s="5874">
        <f t="shared" si="135"/>
        <v>98.86</v>
      </c>
      <c r="G691" s="5872" t="s">
        <v>103</v>
      </c>
      <c r="H691" s="5875">
        <v>16.09</v>
      </c>
      <c r="I691" s="5876">
        <v>0.25</v>
      </c>
      <c r="J691" s="5877">
        <f t="shared" si="136"/>
        <v>20.112500000000001</v>
      </c>
      <c r="K691" s="6053">
        <f t="shared" si="128"/>
        <v>1988.0745999999999</v>
      </c>
      <c r="L691" s="682" t="s">
        <v>16</v>
      </c>
      <c r="M691" s="682" t="s">
        <v>25</v>
      </c>
      <c r="N691" s="1931">
        <v>98.86</v>
      </c>
      <c r="O691" s="1932">
        <f t="shared" si="137"/>
        <v>1988.0745999999999</v>
      </c>
    </row>
    <row r="692" spans="1:17" ht="45" customHeight="1">
      <c r="A692" s="6808" t="s">
        <v>19</v>
      </c>
      <c r="B692" s="5878" t="s">
        <v>1866</v>
      </c>
      <c r="C692" s="5878" t="s">
        <v>21</v>
      </c>
      <c r="D692" s="5878" t="s">
        <v>105</v>
      </c>
      <c r="E692" s="5879" t="s">
        <v>106</v>
      </c>
      <c r="F692" s="5880">
        <f t="shared" si="135"/>
        <v>199.64</v>
      </c>
      <c r="G692" s="5878" t="s">
        <v>103</v>
      </c>
      <c r="H692" s="5881">
        <v>14.34</v>
      </c>
      <c r="I692" s="5882">
        <v>0.25</v>
      </c>
      <c r="J692" s="5883">
        <f t="shared" si="136"/>
        <v>17.925000000000001</v>
      </c>
      <c r="K692" s="6053">
        <f t="shared" si="128"/>
        <v>3579.5451999999996</v>
      </c>
      <c r="L692" s="683" t="s">
        <v>16</v>
      </c>
      <c r="M692" s="683" t="s">
        <v>25</v>
      </c>
      <c r="N692" s="1933">
        <v>199.64</v>
      </c>
      <c r="O692" s="1934">
        <f t="shared" si="137"/>
        <v>3579.5451999999996</v>
      </c>
    </row>
    <row r="693" spans="1:17" ht="45" customHeight="1">
      <c r="A693" s="6809" t="s">
        <v>19</v>
      </c>
      <c r="B693" s="5884" t="s">
        <v>1867</v>
      </c>
      <c r="C693" s="5884" t="s">
        <v>21</v>
      </c>
      <c r="D693" s="5884" t="s">
        <v>130</v>
      </c>
      <c r="E693" s="5885" t="s">
        <v>131</v>
      </c>
      <c r="F693" s="5886">
        <f t="shared" si="135"/>
        <v>134.51</v>
      </c>
      <c r="G693" s="5884" t="s">
        <v>103</v>
      </c>
      <c r="H693" s="5887">
        <v>12.17</v>
      </c>
      <c r="I693" s="5888">
        <v>0.25</v>
      </c>
      <c r="J693" s="5889">
        <f t="shared" si="136"/>
        <v>15.2125</v>
      </c>
      <c r="K693" s="6053">
        <f t="shared" si="128"/>
        <v>2045.8970999999999</v>
      </c>
      <c r="L693" s="684" t="s">
        <v>16</v>
      </c>
      <c r="M693" s="684" t="s">
        <v>25</v>
      </c>
      <c r="N693" s="1935">
        <v>134.51</v>
      </c>
      <c r="O693" s="1936">
        <f t="shared" si="137"/>
        <v>2045.8970999999999</v>
      </c>
    </row>
    <row r="694" spans="1:17" ht="45" customHeight="1">
      <c r="A694" s="6810" t="s">
        <v>19</v>
      </c>
      <c r="B694" s="5890" t="s">
        <v>1868</v>
      </c>
      <c r="C694" s="5890" t="s">
        <v>21</v>
      </c>
      <c r="D694" s="5890" t="s">
        <v>108</v>
      </c>
      <c r="E694" s="5891" t="s">
        <v>109</v>
      </c>
      <c r="F694" s="5892">
        <f t="shared" si="135"/>
        <v>210.09</v>
      </c>
      <c r="G694" s="5890" t="s">
        <v>103</v>
      </c>
      <c r="H694" s="5893">
        <v>18.7</v>
      </c>
      <c r="I694" s="5894">
        <v>0.25</v>
      </c>
      <c r="J694" s="5895">
        <f t="shared" si="136"/>
        <v>23.375</v>
      </c>
      <c r="K694" s="6053">
        <f t="shared" si="128"/>
        <v>4911.9041999999999</v>
      </c>
      <c r="L694" s="685" t="s">
        <v>16</v>
      </c>
      <c r="M694" s="685" t="s">
        <v>25</v>
      </c>
      <c r="N694" s="1937">
        <v>210.09</v>
      </c>
      <c r="O694" s="1938">
        <f t="shared" si="137"/>
        <v>4911.9041999999999</v>
      </c>
    </row>
    <row r="695" spans="1:17" ht="45" customHeight="1">
      <c r="A695" s="6811" t="s">
        <v>19</v>
      </c>
      <c r="B695" s="5896" t="s">
        <v>1869</v>
      </c>
      <c r="C695" s="5896" t="s">
        <v>21</v>
      </c>
      <c r="D695" s="5896" t="s">
        <v>139</v>
      </c>
      <c r="E695" s="5897" t="s">
        <v>140</v>
      </c>
      <c r="F695" s="5898">
        <f t="shared" si="135"/>
        <v>7.64</v>
      </c>
      <c r="G695" s="5896" t="s">
        <v>62</v>
      </c>
      <c r="H695" s="5899">
        <v>947.99</v>
      </c>
      <c r="I695" s="5900">
        <v>0.25</v>
      </c>
      <c r="J695" s="5901">
        <f t="shared" si="136"/>
        <v>1184.9875</v>
      </c>
      <c r="K695" s="6053">
        <f t="shared" si="128"/>
        <v>9053.3235999999997</v>
      </c>
      <c r="L695" s="686" t="s">
        <v>16</v>
      </c>
      <c r="M695" s="686" t="s">
        <v>25</v>
      </c>
      <c r="N695" s="1939">
        <v>7.64</v>
      </c>
      <c r="O695" s="1940">
        <f t="shared" si="137"/>
        <v>9053.3235999999997</v>
      </c>
    </row>
    <row r="696" spans="1:17" ht="45" customHeight="1">
      <c r="A696" s="6812" t="s">
        <v>15</v>
      </c>
      <c r="B696" s="5902" t="s">
        <v>1870</v>
      </c>
      <c r="C696" s="5902" t="s">
        <v>17</v>
      </c>
      <c r="D696" s="5902" t="s">
        <v>17</v>
      </c>
      <c r="E696" s="5903" t="s">
        <v>1871</v>
      </c>
      <c r="F696" s="5902" t="s">
        <v>17</v>
      </c>
      <c r="G696" s="5902" t="s">
        <v>17</v>
      </c>
      <c r="H696" s="5902" t="s">
        <v>17</v>
      </c>
      <c r="I696" s="5902" t="s">
        <v>17</v>
      </c>
      <c r="J696" s="5902" t="s">
        <v>17</v>
      </c>
      <c r="K696" s="6813">
        <f>ROUND(K697,2)+ROUND(K698,2)+ROUND(K699,2)+ROUND(K700,2)</f>
        <v>22980.149999999998</v>
      </c>
      <c r="L696" s="687" t="s">
        <v>17</v>
      </c>
      <c r="M696" s="687" t="s">
        <v>17</v>
      </c>
      <c r="N696" s="687" t="s">
        <v>17</v>
      </c>
      <c r="O696" s="687" t="s">
        <v>17</v>
      </c>
      <c r="P696" s="687" t="s">
        <v>17</v>
      </c>
      <c r="Q696" s="687" t="s">
        <v>17</v>
      </c>
    </row>
    <row r="697" spans="1:17" ht="45" customHeight="1">
      <c r="A697" s="6814" t="s">
        <v>19</v>
      </c>
      <c r="B697" s="5904" t="s">
        <v>1872</v>
      </c>
      <c r="C697" s="5904" t="s">
        <v>21</v>
      </c>
      <c r="D697" s="5904" t="s">
        <v>160</v>
      </c>
      <c r="E697" s="5905" t="s">
        <v>161</v>
      </c>
      <c r="F697" s="5906">
        <f>N697</f>
        <v>94.62</v>
      </c>
      <c r="G697" s="5904" t="s">
        <v>24</v>
      </c>
      <c r="H697" s="5907">
        <v>51.59</v>
      </c>
      <c r="I697" s="5908">
        <v>0.25</v>
      </c>
      <c r="J697" s="5909">
        <f>ROUND(H697,2)+(ROUND(H697,2)*I697)</f>
        <v>64.487500000000011</v>
      </c>
      <c r="K697" s="6053">
        <f t="shared" si="128"/>
        <v>6102.0437999999995</v>
      </c>
      <c r="L697" s="688" t="s">
        <v>16</v>
      </c>
      <c r="M697" s="688" t="s">
        <v>25</v>
      </c>
      <c r="N697" s="1941">
        <v>94.62</v>
      </c>
      <c r="O697" s="1942">
        <f>ROUND(J697,2)*N697</f>
        <v>6102.0437999999995</v>
      </c>
    </row>
    <row r="698" spans="1:17" ht="45" customHeight="1">
      <c r="A698" s="6815" t="s">
        <v>19</v>
      </c>
      <c r="B698" s="5910" t="s">
        <v>1873</v>
      </c>
      <c r="C698" s="5910" t="s">
        <v>21</v>
      </c>
      <c r="D698" s="5910" t="s">
        <v>163</v>
      </c>
      <c r="E698" s="5911" t="s">
        <v>164</v>
      </c>
      <c r="F698" s="5912">
        <f>N698</f>
        <v>290.24</v>
      </c>
      <c r="G698" s="5910" t="s">
        <v>103</v>
      </c>
      <c r="H698" s="5913">
        <v>12.46</v>
      </c>
      <c r="I698" s="5914">
        <v>0.25</v>
      </c>
      <c r="J698" s="5915">
        <f>ROUND(H698,2)+(ROUND(H698,2)*I698)</f>
        <v>15.575000000000001</v>
      </c>
      <c r="K698" s="6053">
        <f t="shared" si="128"/>
        <v>4521.9391999999998</v>
      </c>
      <c r="L698" s="689" t="s">
        <v>16</v>
      </c>
      <c r="M698" s="689" t="s">
        <v>25</v>
      </c>
      <c r="N698" s="1943">
        <v>290.24</v>
      </c>
      <c r="O698" s="1944">
        <f>ROUND(J698,2)*N698</f>
        <v>4521.9391999999998</v>
      </c>
    </row>
    <row r="699" spans="1:17" ht="45" customHeight="1">
      <c r="A699" s="6816" t="s">
        <v>19</v>
      </c>
      <c r="B699" s="5916" t="s">
        <v>1874</v>
      </c>
      <c r="C699" s="5916" t="s">
        <v>21</v>
      </c>
      <c r="D699" s="5916" t="s">
        <v>172</v>
      </c>
      <c r="E699" s="5917" t="s">
        <v>173</v>
      </c>
      <c r="F699" s="5918">
        <f>N699</f>
        <v>374.9</v>
      </c>
      <c r="G699" s="5916" t="s">
        <v>103</v>
      </c>
      <c r="H699" s="5919">
        <v>15.79</v>
      </c>
      <c r="I699" s="5920">
        <v>0.25</v>
      </c>
      <c r="J699" s="5921">
        <f>ROUND(H699,2)+(ROUND(H699,2)*I699)</f>
        <v>19.737499999999997</v>
      </c>
      <c r="K699" s="6053">
        <f t="shared" si="128"/>
        <v>7400.5259999999989</v>
      </c>
      <c r="L699" s="690" t="s">
        <v>16</v>
      </c>
      <c r="M699" s="690" t="s">
        <v>25</v>
      </c>
      <c r="N699" s="1945">
        <v>374.9</v>
      </c>
      <c r="O699" s="1946">
        <f>ROUND(J699,2)*N699</f>
        <v>7400.5259999999989</v>
      </c>
    </row>
    <row r="700" spans="1:17" ht="45" customHeight="1">
      <c r="A700" s="6817" t="s">
        <v>19</v>
      </c>
      <c r="B700" s="5922" t="s">
        <v>1875</v>
      </c>
      <c r="C700" s="5922" t="s">
        <v>34</v>
      </c>
      <c r="D700" s="5922" t="s">
        <v>175</v>
      </c>
      <c r="E700" s="5923" t="s">
        <v>1876</v>
      </c>
      <c r="F700" s="5924">
        <f>N700</f>
        <v>4.5199999999999996</v>
      </c>
      <c r="G700" s="5922" t="s">
        <v>62</v>
      </c>
      <c r="H700" s="5925">
        <v>877.1</v>
      </c>
      <c r="I700" s="5926">
        <v>0.25</v>
      </c>
      <c r="J700" s="5927">
        <f>ROUND(H700,2)+(ROUND(H700,2)*I700)</f>
        <v>1096.375</v>
      </c>
      <c r="K700" s="6053">
        <f t="shared" si="128"/>
        <v>4955.6376</v>
      </c>
      <c r="L700" s="691" t="s">
        <v>16</v>
      </c>
      <c r="M700" s="691" t="s">
        <v>25</v>
      </c>
      <c r="N700" s="1947">
        <v>4.5199999999999996</v>
      </c>
      <c r="O700" s="1948">
        <f>ROUND(J700,2)*N700</f>
        <v>4955.6376</v>
      </c>
    </row>
    <row r="701" spans="1:17" ht="45" customHeight="1">
      <c r="A701" s="6818" t="s">
        <v>15</v>
      </c>
      <c r="B701" s="5928" t="s">
        <v>1877</v>
      </c>
      <c r="C701" s="5928" t="s">
        <v>17</v>
      </c>
      <c r="D701" s="5928" t="s">
        <v>17</v>
      </c>
      <c r="E701" s="5929" t="s">
        <v>1878</v>
      </c>
      <c r="F701" s="5928" t="s">
        <v>17</v>
      </c>
      <c r="G701" s="5928" t="s">
        <v>17</v>
      </c>
      <c r="H701" s="5928" t="s">
        <v>17</v>
      </c>
      <c r="I701" s="5928" t="s">
        <v>17</v>
      </c>
      <c r="J701" s="5928" t="s">
        <v>17</v>
      </c>
      <c r="K701" s="6819">
        <f>ROUND(K702,2)+ROUND(K703,2)+ROUND(K704,2)+ROUND(K705,2)+ROUND(K706,2)</f>
        <v>21067.480000000003</v>
      </c>
      <c r="L701" s="692" t="s">
        <v>17</v>
      </c>
      <c r="M701" s="692" t="s">
        <v>17</v>
      </c>
      <c r="N701" s="692" t="s">
        <v>17</v>
      </c>
      <c r="O701" s="692" t="s">
        <v>17</v>
      </c>
      <c r="P701" s="692" t="s">
        <v>17</v>
      </c>
      <c r="Q701" s="692" t="s">
        <v>17</v>
      </c>
    </row>
    <row r="702" spans="1:17" ht="45" customHeight="1">
      <c r="A702" s="6820" t="s">
        <v>19</v>
      </c>
      <c r="B702" s="5930" t="s">
        <v>1879</v>
      </c>
      <c r="C702" s="5930" t="s">
        <v>21</v>
      </c>
      <c r="D702" s="5930" t="s">
        <v>180</v>
      </c>
      <c r="E702" s="5931" t="s">
        <v>181</v>
      </c>
      <c r="F702" s="5932">
        <f>N702</f>
        <v>91.62</v>
      </c>
      <c r="G702" s="5930" t="s">
        <v>24</v>
      </c>
      <c r="H702" s="5933">
        <v>71.819999999999993</v>
      </c>
      <c r="I702" s="5934">
        <v>0.25</v>
      </c>
      <c r="J702" s="5935">
        <f>ROUND(H702,2)+(ROUND(H702,2)*I702)</f>
        <v>89.774999999999991</v>
      </c>
      <c r="K702" s="6053">
        <f t="shared" si="128"/>
        <v>8225.6436000000012</v>
      </c>
      <c r="L702" s="693" t="s">
        <v>16</v>
      </c>
      <c r="M702" s="693" t="s">
        <v>25</v>
      </c>
      <c r="N702" s="1949">
        <v>91.62</v>
      </c>
      <c r="O702" s="1950">
        <f>ROUND(J702,2)*N702</f>
        <v>8225.6436000000012</v>
      </c>
    </row>
    <row r="703" spans="1:17" ht="45" customHeight="1">
      <c r="A703" s="6821" t="s">
        <v>19</v>
      </c>
      <c r="B703" s="5936" t="s">
        <v>1880</v>
      </c>
      <c r="C703" s="5936" t="s">
        <v>21</v>
      </c>
      <c r="D703" s="5936" t="s">
        <v>183</v>
      </c>
      <c r="E703" s="5937" t="s">
        <v>184</v>
      </c>
      <c r="F703" s="5938">
        <f>N703</f>
        <v>266.04000000000002</v>
      </c>
      <c r="G703" s="5936" t="s">
        <v>103</v>
      </c>
      <c r="H703" s="5939">
        <v>13.98</v>
      </c>
      <c r="I703" s="5940">
        <v>0.25</v>
      </c>
      <c r="J703" s="5941">
        <f>ROUND(H703,2)+(ROUND(H703,2)*I703)</f>
        <v>17.475000000000001</v>
      </c>
      <c r="K703" s="6053">
        <f t="shared" si="128"/>
        <v>4650.3792000000003</v>
      </c>
      <c r="L703" s="694" t="s">
        <v>16</v>
      </c>
      <c r="M703" s="694" t="s">
        <v>25</v>
      </c>
      <c r="N703" s="1951">
        <v>266.04000000000002</v>
      </c>
      <c r="O703" s="1952">
        <f>ROUND(J703,2)*N703</f>
        <v>4650.3792000000003</v>
      </c>
    </row>
    <row r="704" spans="1:17" ht="45" customHeight="1">
      <c r="A704" s="6822" t="s">
        <v>19</v>
      </c>
      <c r="B704" s="5942" t="s">
        <v>1881</v>
      </c>
      <c r="C704" s="5942" t="s">
        <v>21</v>
      </c>
      <c r="D704" s="5942" t="s">
        <v>163</v>
      </c>
      <c r="E704" s="5943" t="s">
        <v>164</v>
      </c>
      <c r="F704" s="5944">
        <f>N704</f>
        <v>28.28</v>
      </c>
      <c r="G704" s="5942" t="s">
        <v>103</v>
      </c>
      <c r="H704" s="5945">
        <v>12.46</v>
      </c>
      <c r="I704" s="5946">
        <v>0.25</v>
      </c>
      <c r="J704" s="5947">
        <f>ROUND(H704,2)+(ROUND(H704,2)*I704)</f>
        <v>15.575000000000001</v>
      </c>
      <c r="K704" s="6053">
        <f t="shared" si="128"/>
        <v>440.60240000000005</v>
      </c>
      <c r="L704" s="695" t="s">
        <v>16</v>
      </c>
      <c r="M704" s="695" t="s">
        <v>25</v>
      </c>
      <c r="N704" s="1953">
        <v>28.28</v>
      </c>
      <c r="O704" s="1954">
        <f>ROUND(J704,2)*N704</f>
        <v>440.60240000000005</v>
      </c>
    </row>
    <row r="705" spans="1:17" ht="45" customHeight="1">
      <c r="A705" s="6823" t="s">
        <v>19</v>
      </c>
      <c r="B705" s="5948" t="s">
        <v>1882</v>
      </c>
      <c r="C705" s="5948" t="s">
        <v>21</v>
      </c>
      <c r="D705" s="5948" t="s">
        <v>172</v>
      </c>
      <c r="E705" s="5949" t="s">
        <v>173</v>
      </c>
      <c r="F705" s="5950">
        <f>N705</f>
        <v>128.75</v>
      </c>
      <c r="G705" s="5948" t="s">
        <v>103</v>
      </c>
      <c r="H705" s="5951">
        <v>15.79</v>
      </c>
      <c r="I705" s="5952">
        <v>0.25</v>
      </c>
      <c r="J705" s="5953">
        <f>ROUND(H705,2)+(ROUND(H705,2)*I705)</f>
        <v>19.737499999999997</v>
      </c>
      <c r="K705" s="6053">
        <f t="shared" si="128"/>
        <v>2541.5249999999996</v>
      </c>
      <c r="L705" s="696" t="s">
        <v>16</v>
      </c>
      <c r="M705" s="696" t="s">
        <v>25</v>
      </c>
      <c r="N705" s="1955">
        <v>128.75</v>
      </c>
      <c r="O705" s="1956">
        <f>ROUND(J705,2)*N705</f>
        <v>2541.5249999999996</v>
      </c>
    </row>
    <row r="706" spans="1:17" ht="45" customHeight="1">
      <c r="A706" s="6824" t="s">
        <v>19</v>
      </c>
      <c r="B706" s="5954" t="s">
        <v>1883</v>
      </c>
      <c r="C706" s="5954" t="s">
        <v>34</v>
      </c>
      <c r="D706" s="5954" t="s">
        <v>190</v>
      </c>
      <c r="E706" s="5955" t="s">
        <v>1884</v>
      </c>
      <c r="F706" s="5956">
        <f>N706</f>
        <v>4.75</v>
      </c>
      <c r="G706" s="5954" t="s">
        <v>62</v>
      </c>
      <c r="H706" s="5957">
        <v>877.36</v>
      </c>
      <c r="I706" s="5958">
        <v>0.25</v>
      </c>
      <c r="J706" s="5959">
        <f>ROUND(H706,2)+(ROUND(H706,2)*I706)</f>
        <v>1096.7</v>
      </c>
      <c r="K706" s="6053">
        <f t="shared" si="128"/>
        <v>5209.3249999999998</v>
      </c>
      <c r="L706" s="697" t="s">
        <v>16</v>
      </c>
      <c r="M706" s="697" t="s">
        <v>25</v>
      </c>
      <c r="N706" s="1957">
        <v>4.75</v>
      </c>
      <c r="O706" s="1958">
        <f>ROUND(J706,2)*N706</f>
        <v>5209.3249999999998</v>
      </c>
    </row>
    <row r="707" spans="1:17" ht="45" customHeight="1">
      <c r="A707" s="6825" t="s">
        <v>15</v>
      </c>
      <c r="B707" s="5960" t="s">
        <v>1885</v>
      </c>
      <c r="C707" s="5960" t="s">
        <v>17</v>
      </c>
      <c r="D707" s="5960" t="s">
        <v>17</v>
      </c>
      <c r="E707" s="5961" t="s">
        <v>1886</v>
      </c>
      <c r="F707" s="5960" t="s">
        <v>17</v>
      </c>
      <c r="G707" s="5960" t="s">
        <v>17</v>
      </c>
      <c r="H707" s="5960" t="s">
        <v>17</v>
      </c>
      <c r="I707" s="5960" t="s">
        <v>17</v>
      </c>
      <c r="J707" s="5960" t="s">
        <v>17</v>
      </c>
      <c r="K707" s="6826">
        <f>ROUND(K708,2)</f>
        <v>7889.5</v>
      </c>
      <c r="L707" s="698" t="s">
        <v>17</v>
      </c>
      <c r="M707" s="698" t="s">
        <v>17</v>
      </c>
      <c r="N707" s="698" t="s">
        <v>17</v>
      </c>
      <c r="O707" s="698" t="s">
        <v>17</v>
      </c>
      <c r="P707" s="698" t="s">
        <v>17</v>
      </c>
      <c r="Q707" s="698" t="s">
        <v>17</v>
      </c>
    </row>
    <row r="708" spans="1:17" ht="45" customHeight="1">
      <c r="A708" s="6827" t="s">
        <v>19</v>
      </c>
      <c r="B708" s="5962" t="s">
        <v>1887</v>
      </c>
      <c r="C708" s="5962" t="s">
        <v>34</v>
      </c>
      <c r="D708" s="5962" t="s">
        <v>470</v>
      </c>
      <c r="E708" s="5963" t="s">
        <v>471</v>
      </c>
      <c r="F708" s="5964">
        <f>N708</f>
        <v>127.25</v>
      </c>
      <c r="G708" s="5962" t="s">
        <v>24</v>
      </c>
      <c r="H708" s="5965">
        <v>49.6</v>
      </c>
      <c r="I708" s="5966">
        <v>0.25</v>
      </c>
      <c r="J708" s="5967">
        <f>ROUND(H708,2)+(ROUND(H708,2)*I708)</f>
        <v>62</v>
      </c>
      <c r="K708" s="6053">
        <f t="shared" si="128"/>
        <v>7889.5</v>
      </c>
      <c r="L708" s="699" t="s">
        <v>16</v>
      </c>
      <c r="M708" s="699" t="s">
        <v>25</v>
      </c>
      <c r="N708" s="1959">
        <v>127.25</v>
      </c>
      <c r="O708" s="1960">
        <f>ROUND(J708,2)*N708</f>
        <v>7889.5</v>
      </c>
    </row>
    <row r="709" spans="1:17" ht="45" customHeight="1">
      <c r="A709" s="6828" t="s">
        <v>15</v>
      </c>
      <c r="B709" s="5968" t="s">
        <v>1888</v>
      </c>
      <c r="C709" s="5968" t="s">
        <v>17</v>
      </c>
      <c r="D709" s="5968" t="s">
        <v>17</v>
      </c>
      <c r="E709" s="5969" t="s">
        <v>1889</v>
      </c>
      <c r="F709" s="5968" t="s">
        <v>17</v>
      </c>
      <c r="G709" s="5968" t="s">
        <v>17</v>
      </c>
      <c r="H709" s="5968" t="s">
        <v>17</v>
      </c>
      <c r="I709" s="5968" t="s">
        <v>17</v>
      </c>
      <c r="J709" s="5968" t="s">
        <v>17</v>
      </c>
      <c r="K709" s="6829">
        <f>ROUND(K710,2)+ROUND(K711,2)</f>
        <v>43652.3</v>
      </c>
      <c r="L709" s="700" t="s">
        <v>17</v>
      </c>
      <c r="M709" s="700" t="s">
        <v>17</v>
      </c>
      <c r="N709" s="700" t="s">
        <v>17</v>
      </c>
      <c r="O709" s="700" t="s">
        <v>17</v>
      </c>
      <c r="P709" s="700" t="s">
        <v>17</v>
      </c>
      <c r="Q709" s="700" t="s">
        <v>17</v>
      </c>
    </row>
    <row r="710" spans="1:17" ht="45" customHeight="1">
      <c r="A710" s="6830" t="s">
        <v>19</v>
      </c>
      <c r="B710" s="5970" t="s">
        <v>1890</v>
      </c>
      <c r="C710" s="5970" t="s">
        <v>21</v>
      </c>
      <c r="D710" s="5970" t="s">
        <v>249</v>
      </c>
      <c r="E710" s="5971" t="s">
        <v>250</v>
      </c>
      <c r="F710" s="5972">
        <f>N710</f>
        <v>374.87</v>
      </c>
      <c r="G710" s="5970" t="s">
        <v>24</v>
      </c>
      <c r="H710" s="5973">
        <v>86.83</v>
      </c>
      <c r="I710" s="5974">
        <v>0.25</v>
      </c>
      <c r="J710" s="5975">
        <f>ROUND(H710,2)+(ROUND(H710,2)*I710)</f>
        <v>108.53749999999999</v>
      </c>
      <c r="K710" s="6053">
        <f t="shared" si="128"/>
        <v>40688.389800000004</v>
      </c>
      <c r="L710" s="701" t="s">
        <v>16</v>
      </c>
      <c r="M710" s="701" t="s">
        <v>25</v>
      </c>
      <c r="N710" s="1961">
        <v>374.87</v>
      </c>
      <c r="O710" s="1962">
        <f>ROUND(J710,2)*N710</f>
        <v>40688.389800000004</v>
      </c>
    </row>
    <row r="711" spans="1:17" ht="45" customHeight="1">
      <c r="A711" s="6831" t="s">
        <v>19</v>
      </c>
      <c r="B711" s="5976" t="s">
        <v>1891</v>
      </c>
      <c r="C711" s="5976" t="s">
        <v>21</v>
      </c>
      <c r="D711" s="5976" t="s">
        <v>258</v>
      </c>
      <c r="E711" s="5977" t="s">
        <v>259</v>
      </c>
      <c r="F711" s="5978">
        <f>N711</f>
        <v>176.95</v>
      </c>
      <c r="G711" s="5976" t="s">
        <v>40</v>
      </c>
      <c r="H711" s="5979">
        <v>13.4</v>
      </c>
      <c r="I711" s="5980">
        <v>0.25</v>
      </c>
      <c r="J711" s="5981">
        <f>ROUND(H711,2)+(ROUND(H711,2)*I711)</f>
        <v>16.75</v>
      </c>
      <c r="K711" s="6053">
        <f t="shared" si="128"/>
        <v>2963.9124999999999</v>
      </c>
      <c r="L711" s="702" t="s">
        <v>16</v>
      </c>
      <c r="M711" s="702" t="s">
        <v>25</v>
      </c>
      <c r="N711" s="1963">
        <v>176.95</v>
      </c>
      <c r="O711" s="1964">
        <f>ROUND(J711,2)*N711</f>
        <v>2963.9124999999999</v>
      </c>
    </row>
    <row r="712" spans="1:17" ht="45" customHeight="1">
      <c r="A712" s="6832" t="s">
        <v>15</v>
      </c>
      <c r="B712" s="5982" t="s">
        <v>1892</v>
      </c>
      <c r="C712" s="5982" t="s">
        <v>17</v>
      </c>
      <c r="D712" s="5982" t="s">
        <v>17</v>
      </c>
      <c r="E712" s="5983" t="s">
        <v>1893</v>
      </c>
      <c r="F712" s="5982" t="s">
        <v>17</v>
      </c>
      <c r="G712" s="5982" t="s">
        <v>17</v>
      </c>
      <c r="H712" s="5982" t="s">
        <v>17</v>
      </c>
      <c r="I712" s="5982" t="s">
        <v>17</v>
      </c>
      <c r="J712" s="5982" t="s">
        <v>17</v>
      </c>
      <c r="K712" s="6833">
        <f>ROUND(K713,2)+ROUND(K714,2)+ROUND(K715,2)+ROUND(K716,2)+ROUND(K717,2)</f>
        <v>60116.679999999993</v>
      </c>
      <c r="L712" s="703" t="s">
        <v>17</v>
      </c>
      <c r="M712" s="703" t="s">
        <v>17</v>
      </c>
      <c r="N712" s="703" t="s">
        <v>17</v>
      </c>
      <c r="O712" s="703" t="s">
        <v>17</v>
      </c>
      <c r="P712" s="703" t="s">
        <v>17</v>
      </c>
      <c r="Q712" s="703" t="s">
        <v>17</v>
      </c>
    </row>
    <row r="713" spans="1:17" ht="45" customHeight="1">
      <c r="A713" s="6834" t="s">
        <v>19</v>
      </c>
      <c r="B713" s="5984" t="s">
        <v>1894</v>
      </c>
      <c r="C713" s="5984" t="s">
        <v>34</v>
      </c>
      <c r="D713" s="5984" t="s">
        <v>1895</v>
      </c>
      <c r="E713" s="5985" t="s">
        <v>1896</v>
      </c>
      <c r="F713" s="5986">
        <f>N713</f>
        <v>374.87</v>
      </c>
      <c r="G713" s="5984" t="s">
        <v>24</v>
      </c>
      <c r="H713" s="5987">
        <v>8.0399999999999991</v>
      </c>
      <c r="I713" s="5988">
        <v>0.25</v>
      </c>
      <c r="J713" s="5989">
        <f>ROUND(H713,2)+(ROUND(H713,2)*I713)</f>
        <v>10.049999999999999</v>
      </c>
      <c r="K713" s="6053">
        <f t="shared" si="128"/>
        <v>3767.4435000000003</v>
      </c>
      <c r="L713" s="704" t="s">
        <v>16</v>
      </c>
      <c r="M713" s="704" t="s">
        <v>25</v>
      </c>
      <c r="N713" s="1965">
        <v>374.87</v>
      </c>
      <c r="O713" s="1966">
        <f>ROUND(J713,2)*N713</f>
        <v>3767.4435000000003</v>
      </c>
    </row>
    <row r="714" spans="1:17" ht="45" customHeight="1">
      <c r="A714" s="6835" t="s">
        <v>19</v>
      </c>
      <c r="B714" s="5990" t="s">
        <v>1897</v>
      </c>
      <c r="C714" s="5990" t="s">
        <v>34</v>
      </c>
      <c r="D714" s="5990" t="s">
        <v>1898</v>
      </c>
      <c r="E714" s="5991" t="s">
        <v>1899</v>
      </c>
      <c r="F714" s="5992">
        <f>N714</f>
        <v>374.87</v>
      </c>
      <c r="G714" s="5990" t="s">
        <v>24</v>
      </c>
      <c r="H714" s="5993">
        <v>8.0399999999999991</v>
      </c>
      <c r="I714" s="5994">
        <v>0.25</v>
      </c>
      <c r="J714" s="5995">
        <f>ROUND(H714,2)+(ROUND(H714,2)*I714)</f>
        <v>10.049999999999999</v>
      </c>
      <c r="K714" s="6053">
        <f t="shared" si="128"/>
        <v>3767.4435000000003</v>
      </c>
      <c r="L714" s="705" t="s">
        <v>16</v>
      </c>
      <c r="M714" s="705" t="s">
        <v>25</v>
      </c>
      <c r="N714" s="1967">
        <v>374.87</v>
      </c>
      <c r="O714" s="1968">
        <f>ROUND(J714,2)*N714</f>
        <v>3767.4435000000003</v>
      </c>
    </row>
    <row r="715" spans="1:17" ht="45" customHeight="1">
      <c r="A715" s="6836" t="s">
        <v>19</v>
      </c>
      <c r="B715" s="5996" t="s">
        <v>1900</v>
      </c>
      <c r="C715" s="5996" t="s">
        <v>34</v>
      </c>
      <c r="D715" s="5996" t="s">
        <v>1901</v>
      </c>
      <c r="E715" s="5997" t="s">
        <v>1902</v>
      </c>
      <c r="F715" s="5998">
        <f>N715</f>
        <v>374.87</v>
      </c>
      <c r="G715" s="5996" t="s">
        <v>24</v>
      </c>
      <c r="H715" s="5999">
        <v>50.04</v>
      </c>
      <c r="I715" s="6000">
        <v>0.25</v>
      </c>
      <c r="J715" s="6001">
        <f>ROUND(H715,2)+(ROUND(H715,2)*I715)</f>
        <v>62.55</v>
      </c>
      <c r="K715" s="6053">
        <f t="shared" si="128"/>
        <v>23448.1185</v>
      </c>
      <c r="L715" s="706" t="s">
        <v>16</v>
      </c>
      <c r="M715" s="706" t="s">
        <v>25</v>
      </c>
      <c r="N715" s="1969">
        <v>374.87</v>
      </c>
      <c r="O715" s="1970">
        <f>ROUND(J715,2)*N715</f>
        <v>23448.1185</v>
      </c>
    </row>
    <row r="716" spans="1:17" ht="45" customHeight="1">
      <c r="A716" s="6837" t="s">
        <v>19</v>
      </c>
      <c r="B716" s="6002" t="s">
        <v>1903</v>
      </c>
      <c r="C716" s="6002" t="s">
        <v>34</v>
      </c>
      <c r="D716" s="6002" t="s">
        <v>1904</v>
      </c>
      <c r="E716" s="6003" t="s">
        <v>1905</v>
      </c>
      <c r="F716" s="6004">
        <f>N716</f>
        <v>374.87</v>
      </c>
      <c r="G716" s="6002" t="s">
        <v>24</v>
      </c>
      <c r="H716" s="6005">
        <v>50.04</v>
      </c>
      <c r="I716" s="6006">
        <v>0.25</v>
      </c>
      <c r="J716" s="6007">
        <f>ROUND(H716,2)+(ROUND(H716,2)*I716)</f>
        <v>62.55</v>
      </c>
      <c r="K716" s="6053">
        <f t="shared" si="128"/>
        <v>23448.1185</v>
      </c>
      <c r="L716" s="707" t="s">
        <v>16</v>
      </c>
      <c r="M716" s="707" t="s">
        <v>25</v>
      </c>
      <c r="N716" s="1971">
        <v>374.87</v>
      </c>
      <c r="O716" s="1972">
        <f>ROUND(J716,2)*N716</f>
        <v>23448.1185</v>
      </c>
    </row>
    <row r="717" spans="1:17" ht="45" customHeight="1">
      <c r="A717" s="6838" t="s">
        <v>19</v>
      </c>
      <c r="B717" s="6008" t="s">
        <v>1906</v>
      </c>
      <c r="C717" s="6008" t="s">
        <v>21</v>
      </c>
      <c r="D717" s="6008" t="s">
        <v>465</v>
      </c>
      <c r="E717" s="6009" t="s">
        <v>466</v>
      </c>
      <c r="F717" s="6010">
        <f>N717</f>
        <v>110.1</v>
      </c>
      <c r="G717" s="6008" t="s">
        <v>40</v>
      </c>
      <c r="H717" s="6011">
        <v>41.31</v>
      </c>
      <c r="I717" s="6012">
        <v>0.25</v>
      </c>
      <c r="J717" s="6013">
        <f>ROUND(H717,2)+(ROUND(H717,2)*I717)</f>
        <v>51.637500000000003</v>
      </c>
      <c r="K717" s="6053">
        <f t="shared" si="128"/>
        <v>5685.5639999999994</v>
      </c>
      <c r="L717" s="708" t="s">
        <v>16</v>
      </c>
      <c r="M717" s="708" t="s">
        <v>25</v>
      </c>
      <c r="N717" s="1973">
        <v>110.1</v>
      </c>
      <c r="O717" s="1974">
        <f>ROUND(J717,2)*N717</f>
        <v>5685.5639999999994</v>
      </c>
    </row>
    <row r="718" spans="1:17" ht="45" customHeight="1">
      <c r="A718" s="6839" t="s">
        <v>15</v>
      </c>
      <c r="B718" s="6014" t="s">
        <v>1907</v>
      </c>
      <c r="C718" s="6014" t="s">
        <v>17</v>
      </c>
      <c r="D718" s="6014" t="s">
        <v>17</v>
      </c>
      <c r="E718" s="6015" t="s">
        <v>1908</v>
      </c>
      <c r="F718" s="6014" t="s">
        <v>17</v>
      </c>
      <c r="G718" s="6014" t="s">
        <v>17</v>
      </c>
      <c r="H718" s="6014" t="s">
        <v>17</v>
      </c>
      <c r="I718" s="6014" t="s">
        <v>17</v>
      </c>
      <c r="J718" s="6014" t="s">
        <v>17</v>
      </c>
      <c r="K718" s="6840">
        <f>ROUND(K719,2)+ROUND(K720,2)</f>
        <v>15737.04</v>
      </c>
      <c r="L718" s="709" t="s">
        <v>17</v>
      </c>
      <c r="M718" s="709" t="s">
        <v>17</v>
      </c>
      <c r="N718" s="709" t="s">
        <v>17</v>
      </c>
      <c r="O718" s="709" t="s">
        <v>17</v>
      </c>
      <c r="P718" s="709" t="s">
        <v>17</v>
      </c>
      <c r="Q718" s="709" t="s">
        <v>17</v>
      </c>
    </row>
    <row r="719" spans="1:17" ht="45" customHeight="1">
      <c r="A719" s="6841" t="s">
        <v>19</v>
      </c>
      <c r="B719" s="6016" t="s">
        <v>1909</v>
      </c>
      <c r="C719" s="6016" t="s">
        <v>34</v>
      </c>
      <c r="D719" s="6016" t="s">
        <v>1910</v>
      </c>
      <c r="E719" s="6017" t="s">
        <v>1911</v>
      </c>
      <c r="F719" s="6018">
        <f>N719</f>
        <v>374.87</v>
      </c>
      <c r="G719" s="6016" t="s">
        <v>24</v>
      </c>
      <c r="H719" s="6019">
        <v>16.79</v>
      </c>
      <c r="I719" s="6020">
        <v>0.25</v>
      </c>
      <c r="J719" s="6021">
        <f>ROUND(H719,2)+(ROUND(H719,2)*I719)</f>
        <v>20.987499999999997</v>
      </c>
      <c r="K719" s="6053">
        <f t="shared" si="128"/>
        <v>7868.5212999999994</v>
      </c>
      <c r="L719" s="710" t="s">
        <v>16</v>
      </c>
      <c r="M719" s="710" t="s">
        <v>25</v>
      </c>
      <c r="N719" s="1975">
        <v>374.87</v>
      </c>
      <c r="O719" s="1976">
        <f>ROUND(J719,2)*N719</f>
        <v>7868.5212999999994</v>
      </c>
    </row>
    <row r="720" spans="1:17" ht="45" customHeight="1">
      <c r="A720" s="6842" t="s">
        <v>19</v>
      </c>
      <c r="B720" s="6022" t="s">
        <v>1912</v>
      </c>
      <c r="C720" s="6022" t="s">
        <v>34</v>
      </c>
      <c r="D720" s="6022" t="s">
        <v>1913</v>
      </c>
      <c r="E720" s="6023" t="s">
        <v>1914</v>
      </c>
      <c r="F720" s="6024">
        <f>N720</f>
        <v>374.87</v>
      </c>
      <c r="G720" s="6022" t="s">
        <v>24</v>
      </c>
      <c r="H720" s="6025">
        <v>16.79</v>
      </c>
      <c r="I720" s="6026">
        <v>0.25</v>
      </c>
      <c r="J720" s="6027">
        <f>ROUND(H720,2)+(ROUND(H720,2)*I720)</f>
        <v>20.987499999999997</v>
      </c>
      <c r="K720" s="6053">
        <f t="shared" si="128"/>
        <v>7868.5212999999994</v>
      </c>
      <c r="L720" s="711" t="s">
        <v>16</v>
      </c>
      <c r="M720" s="711" t="s">
        <v>25</v>
      </c>
      <c r="N720" s="1977">
        <v>374.87</v>
      </c>
      <c r="O720" s="1978">
        <f>ROUND(J720,2)*N720</f>
        <v>7868.5212999999994</v>
      </c>
    </row>
    <row r="721" spans="1:17" ht="45" customHeight="1">
      <c r="A721" s="6843" t="s">
        <v>15</v>
      </c>
      <c r="B721" s="6028" t="s">
        <v>1915</v>
      </c>
      <c r="C721" s="6028" t="s">
        <v>17</v>
      </c>
      <c r="D721" s="6028" t="s">
        <v>17</v>
      </c>
      <c r="E721" s="6029" t="s">
        <v>1916</v>
      </c>
      <c r="F721" s="6028" t="s">
        <v>17</v>
      </c>
      <c r="G721" s="6028" t="s">
        <v>17</v>
      </c>
      <c r="H721" s="6028" t="s">
        <v>17</v>
      </c>
      <c r="I721" s="6028" t="s">
        <v>17</v>
      </c>
      <c r="J721" s="6028" t="s">
        <v>17</v>
      </c>
      <c r="K721" s="6844">
        <f>ROUND(K722,2)+ROUND(K723,2)+ROUND(K724,2)</f>
        <v>53697.680000000008</v>
      </c>
      <c r="L721" s="712" t="s">
        <v>17</v>
      </c>
      <c r="M721" s="712" t="s">
        <v>17</v>
      </c>
      <c r="N721" s="712" t="s">
        <v>17</v>
      </c>
      <c r="O721" s="712" t="s">
        <v>17</v>
      </c>
      <c r="P721" s="712" t="s">
        <v>17</v>
      </c>
      <c r="Q721" s="712" t="s">
        <v>17</v>
      </c>
    </row>
    <row r="722" spans="1:17" ht="45" customHeight="1">
      <c r="A722" s="6845" t="s">
        <v>19</v>
      </c>
      <c r="B722" s="6030" t="s">
        <v>1917</v>
      </c>
      <c r="C722" s="6030" t="s">
        <v>34</v>
      </c>
      <c r="D722" s="6030" t="s">
        <v>1918</v>
      </c>
      <c r="E722" s="6031" t="s">
        <v>1919</v>
      </c>
      <c r="F722" s="6032">
        <f>N722</f>
        <v>1545.99</v>
      </c>
      <c r="G722" s="6030" t="s">
        <v>24</v>
      </c>
      <c r="H722" s="6033">
        <v>17.57</v>
      </c>
      <c r="I722" s="6034">
        <v>0.25</v>
      </c>
      <c r="J722" s="6035">
        <f>ROUND(H722,2)+(ROUND(H722,2)*I722)</f>
        <v>21.962499999999999</v>
      </c>
      <c r="K722" s="6053">
        <f t="shared" si="128"/>
        <v>33949.940399999999</v>
      </c>
      <c r="L722" s="713" t="s">
        <v>16</v>
      </c>
      <c r="M722" s="713" t="s">
        <v>25</v>
      </c>
      <c r="N722" s="1979">
        <v>1545.99</v>
      </c>
      <c r="O722" s="1980">
        <f>ROUND(J722,2)*N722</f>
        <v>33949.940399999999</v>
      </c>
    </row>
    <row r="723" spans="1:17" ht="45" customHeight="1">
      <c r="A723" s="6846" t="s">
        <v>19</v>
      </c>
      <c r="B723" s="6036" t="s">
        <v>1920</v>
      </c>
      <c r="C723" s="6036" t="s">
        <v>34</v>
      </c>
      <c r="D723" s="6036" t="s">
        <v>1921</v>
      </c>
      <c r="E723" s="6037" t="s">
        <v>1922</v>
      </c>
      <c r="F723" s="6038">
        <f>N723</f>
        <v>1545.99</v>
      </c>
      <c r="G723" s="6036" t="s">
        <v>24</v>
      </c>
      <c r="H723" s="6039">
        <v>9.33</v>
      </c>
      <c r="I723" s="6040">
        <v>0.25</v>
      </c>
      <c r="J723" s="6041">
        <f>ROUND(H723,2)+(ROUND(H723,2)*I723)</f>
        <v>11.6625</v>
      </c>
      <c r="K723" s="6053">
        <f t="shared" si="128"/>
        <v>18026.243399999999</v>
      </c>
      <c r="L723" s="714" t="s">
        <v>16</v>
      </c>
      <c r="M723" s="714" t="s">
        <v>25</v>
      </c>
      <c r="N723" s="1981">
        <v>1545.99</v>
      </c>
      <c r="O723" s="1982">
        <f>ROUND(J723,2)*N723</f>
        <v>18026.243399999999</v>
      </c>
    </row>
    <row r="724" spans="1:17" ht="45" customHeight="1">
      <c r="A724" s="6847" t="s">
        <v>19</v>
      </c>
      <c r="B724" s="6042" t="s">
        <v>1923</v>
      </c>
      <c r="C724" s="6042" t="s">
        <v>34</v>
      </c>
      <c r="D724" s="6042" t="s">
        <v>1924</v>
      </c>
      <c r="E724" s="6043" t="s">
        <v>1925</v>
      </c>
      <c r="F724" s="6044">
        <f>N724</f>
        <v>1</v>
      </c>
      <c r="G724" s="6042" t="s">
        <v>32</v>
      </c>
      <c r="H724" s="6045">
        <v>1377.2</v>
      </c>
      <c r="I724" s="6046">
        <v>0.25</v>
      </c>
      <c r="J724" s="6047">
        <f>ROUND(H724,2)+(ROUND(H724,2)*I724)</f>
        <v>1721.5</v>
      </c>
      <c r="K724" s="6053">
        <f t="shared" ref="K724" si="138">ROUND(J724,2)*F724</f>
        <v>1721.5</v>
      </c>
      <c r="L724" s="715" t="s">
        <v>16</v>
      </c>
      <c r="M724" s="715" t="s">
        <v>25</v>
      </c>
      <c r="N724" s="1983">
        <v>1</v>
      </c>
      <c r="O724" s="1984">
        <f>ROUND(J724,2)*N724</f>
        <v>1721.5</v>
      </c>
    </row>
    <row r="725" spans="1:17" ht="45" customHeight="1" thickBot="1">
      <c r="A725" s="6849" t="s">
        <v>2015</v>
      </c>
      <c r="B725" s="6850"/>
      <c r="C725" s="6850"/>
      <c r="D725" s="6850"/>
      <c r="E725" s="6850"/>
      <c r="F725" s="6850"/>
      <c r="G725" s="6850"/>
      <c r="H725" s="6850"/>
      <c r="I725" s="6850"/>
      <c r="J725" s="6851"/>
      <c r="K725" s="6848">
        <f>K721+K718+K712+K709+K707+K701+K696+K687+K679+K674+K662+K649+K645+K640+K634+K627+K625+K614+K611+K607+K599+K590+K587+K579+K575+K566+K556+K534+K521+K517+K500+K482+K473+K470+K466+K432+K416+K413+K410+K375+K363+K359+K353+K325+K322+K319+K303+K301+K292+K253+K245+K241+K238+K228+K224+K215+K201+K195+K180+K174+K167+K155+K152+K132+K124+K119+K112+K108+K103+K97+K95+K90+K85+K77+K69+K62+K51+K40+K32+K28+K20+K10</f>
        <v>6426820.0000000019</v>
      </c>
      <c r="L725" s="716" t="s">
        <v>17</v>
      </c>
      <c r="M725" s="716" t="s">
        <v>17</v>
      </c>
      <c r="N725" s="716" t="s">
        <v>1926</v>
      </c>
      <c r="O725" s="1985">
        <f>K10+K20+K28+K32+K40+K51+K62+K69+K77+K85+K90+K95+K97+K103+K108+K112+K119+K124+K132+K152+K155+K167+K174+K180+K195+K201+K215+K224+K228+K238+K241+K245+K253+K292+K301+K303+K319+K322+K325+K353+K359+K363+K375+K410+K413+K416+K432+K466+K470+K473+K482+K500+K517+K521+K534+K556+K566+K575+K579+K587+K590+K599+K607+K611+K614+K625+K627+K634+K640+K645+K649+K662+K674+K679+K687+K696+K701+K707+K709+K712+K718+K721</f>
        <v>6426820.0000000019</v>
      </c>
    </row>
    <row r="726" spans="1:17" ht="45" customHeight="1">
      <c r="A726" s="717" t="s">
        <v>17</v>
      </c>
      <c r="B726" s="717" t="s">
        <v>17</v>
      </c>
      <c r="C726" s="717" t="s">
        <v>17</v>
      </c>
      <c r="D726" s="717" t="s">
        <v>17</v>
      </c>
      <c r="E726" s="1988" t="s">
        <v>17</v>
      </c>
      <c r="F726" s="717" t="s">
        <v>17</v>
      </c>
      <c r="G726" s="717" t="s">
        <v>17</v>
      </c>
      <c r="H726" s="717" t="s">
        <v>17</v>
      </c>
      <c r="I726" s="717" t="s">
        <v>17</v>
      </c>
      <c r="J726" s="717" t="s">
        <v>17</v>
      </c>
      <c r="K726" s="717" t="s">
        <v>17</v>
      </c>
      <c r="L726" s="717" t="s">
        <v>17</v>
      </c>
      <c r="M726" s="717" t="s">
        <v>17</v>
      </c>
      <c r="N726" s="717" t="s">
        <v>1927</v>
      </c>
      <c r="O726" s="1986">
        <f>ROUND(6426820,2)-ROUND(O725,2)</f>
        <v>0</v>
      </c>
    </row>
  </sheetData>
  <mergeCells count="6">
    <mergeCell ref="A725:J725"/>
    <mergeCell ref="A2:K2"/>
    <mergeCell ref="A3:K3"/>
    <mergeCell ref="A4:K4"/>
    <mergeCell ref="A5:K5"/>
    <mergeCell ref="A8:K8"/>
  </mergeCells>
  <pageMargins left="0.7" right="0.7" top="0.75" bottom="0.75" header="0.3" footer="0.3"/>
  <pageSetup paperSize="9" scale="58" fitToHeight="0" orientation="landscape" horizontalDpi="0" verticalDpi="0" r:id="rId1"/>
  <rowBreaks count="1" manualBreakCount="1">
    <brk id="720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B187"/>
  <sheetViews>
    <sheetView tabSelected="1" view="pageBreakPreview" zoomScale="25" zoomScaleNormal="40" zoomScaleSheetLayoutView="25" workbookViewId="0">
      <pane ySplit="14" topLeftCell="A172" activePane="bottomLeft" state="frozen"/>
      <selection pane="bottomLeft" activeCell="I190" sqref="I190"/>
    </sheetView>
  </sheetViews>
  <sheetFormatPr defaultColWidth="19.5546875" defaultRowHeight="18"/>
  <cols>
    <col min="1" max="1" width="19.5546875" style="6922"/>
    <col min="2" max="2" width="25.109375" style="6923" customWidth="1"/>
    <col min="3" max="3" width="30.109375" style="6924" customWidth="1"/>
    <col min="4" max="4" width="15.44140625" style="6922" customWidth="1"/>
    <col min="5" max="9" width="19.6640625" style="6925" bestFit="1" customWidth="1"/>
    <col min="10" max="28" width="21.88671875" style="6925" bestFit="1" customWidth="1"/>
    <col min="29" max="16384" width="19.5546875" style="6922"/>
  </cols>
  <sheetData>
    <row r="2" spans="1:28" ht="19.2" customHeight="1">
      <c r="A2" s="6857" t="s">
        <v>2896</v>
      </c>
      <c r="B2" s="6858"/>
      <c r="C2" s="6858"/>
      <c r="D2" s="6858"/>
      <c r="E2" s="6858"/>
      <c r="F2" s="6858"/>
      <c r="G2" s="6858"/>
      <c r="H2" s="6858"/>
      <c r="I2" s="6858"/>
      <c r="J2" s="6858"/>
      <c r="K2" s="6858"/>
      <c r="L2" s="6858"/>
      <c r="M2" s="6858"/>
      <c r="N2" s="6858"/>
      <c r="O2" s="6858"/>
      <c r="P2" s="6858"/>
      <c r="Q2" s="6858"/>
      <c r="R2" s="6858"/>
      <c r="S2" s="6858"/>
      <c r="T2" s="6858"/>
      <c r="U2" s="6858"/>
      <c r="V2" s="6858"/>
      <c r="W2" s="6858"/>
      <c r="X2" s="6858"/>
      <c r="Y2" s="6858"/>
      <c r="Z2" s="6858"/>
      <c r="AA2" s="6858"/>
      <c r="AB2" s="6858"/>
    </row>
    <row r="3" spans="1:28">
      <c r="A3" s="6858"/>
      <c r="B3" s="6858"/>
      <c r="C3" s="6858"/>
      <c r="D3" s="6858"/>
      <c r="E3" s="6858"/>
      <c r="F3" s="6858"/>
      <c r="G3" s="6858"/>
      <c r="H3" s="6858"/>
      <c r="I3" s="6858"/>
      <c r="J3" s="6858"/>
      <c r="K3" s="6858"/>
      <c r="L3" s="6858"/>
      <c r="M3" s="6858"/>
      <c r="N3" s="6858"/>
      <c r="O3" s="6858"/>
      <c r="P3" s="6858"/>
      <c r="Q3" s="6858"/>
      <c r="R3" s="6858"/>
      <c r="S3" s="6858"/>
      <c r="T3" s="6858"/>
      <c r="U3" s="6858"/>
      <c r="V3" s="6858"/>
      <c r="W3" s="6858"/>
      <c r="X3" s="6858"/>
      <c r="Y3" s="6858"/>
      <c r="Z3" s="6858"/>
      <c r="AA3" s="6858"/>
      <c r="AB3" s="6858"/>
    </row>
    <row r="4" spans="1:28">
      <c r="A4" s="6858"/>
      <c r="B4" s="6858"/>
      <c r="C4" s="6858"/>
      <c r="D4" s="6858"/>
      <c r="E4" s="6858"/>
      <c r="F4" s="6858"/>
      <c r="G4" s="6858"/>
      <c r="H4" s="6858"/>
      <c r="I4" s="6858"/>
      <c r="J4" s="6858"/>
      <c r="K4" s="6858"/>
      <c r="L4" s="6858"/>
      <c r="M4" s="6858"/>
      <c r="N4" s="6858"/>
      <c r="O4" s="6858"/>
      <c r="P4" s="6858"/>
      <c r="Q4" s="6858"/>
      <c r="R4" s="6858"/>
      <c r="S4" s="6858"/>
      <c r="T4" s="6858"/>
      <c r="U4" s="6858"/>
      <c r="V4" s="6858"/>
      <c r="W4" s="6858"/>
      <c r="X4" s="6858"/>
      <c r="Y4" s="6858"/>
      <c r="Z4" s="6858"/>
      <c r="AA4" s="6858"/>
      <c r="AB4" s="6858"/>
    </row>
    <row r="5" spans="1:28">
      <c r="A5" s="6858"/>
      <c r="B5" s="6858"/>
      <c r="C5" s="6858"/>
      <c r="D5" s="6858"/>
      <c r="E5" s="6858"/>
      <c r="F5" s="6858"/>
      <c r="G5" s="6858"/>
      <c r="H5" s="6858"/>
      <c r="I5" s="6858"/>
      <c r="J5" s="6858"/>
      <c r="K5" s="6858"/>
      <c r="L5" s="6858"/>
      <c r="M5" s="6858"/>
      <c r="N5" s="6858"/>
      <c r="O5" s="6858"/>
      <c r="P5" s="6858"/>
      <c r="Q5" s="6858"/>
      <c r="R5" s="6858"/>
      <c r="S5" s="6858"/>
      <c r="T5" s="6858"/>
      <c r="U5" s="6858"/>
      <c r="V5" s="6858"/>
      <c r="W5" s="6858"/>
      <c r="X5" s="6858"/>
      <c r="Y5" s="6858"/>
      <c r="Z5" s="6858"/>
      <c r="AA5" s="6858"/>
      <c r="AB5" s="6858"/>
    </row>
    <row r="6" spans="1:28">
      <c r="A6" s="6858"/>
      <c r="B6" s="6858"/>
      <c r="C6" s="6858"/>
      <c r="D6" s="6858"/>
      <c r="E6" s="6858"/>
      <c r="F6" s="6858"/>
      <c r="G6" s="6858"/>
      <c r="H6" s="6858"/>
      <c r="I6" s="6858"/>
      <c r="J6" s="6858"/>
      <c r="K6" s="6858"/>
      <c r="L6" s="6858"/>
      <c r="M6" s="6858"/>
      <c r="N6" s="6858"/>
      <c r="O6" s="6858"/>
      <c r="P6" s="6858"/>
      <c r="Q6" s="6858"/>
      <c r="R6" s="6858"/>
      <c r="S6" s="6858"/>
      <c r="T6" s="6858"/>
      <c r="U6" s="6858"/>
      <c r="V6" s="6858"/>
      <c r="W6" s="6858"/>
      <c r="X6" s="6858"/>
      <c r="Y6" s="6858"/>
      <c r="Z6" s="6858"/>
      <c r="AA6" s="6858"/>
      <c r="AB6" s="6858"/>
    </row>
    <row r="7" spans="1:28">
      <c r="A7" s="6858"/>
      <c r="B7" s="6858"/>
      <c r="C7" s="6858"/>
      <c r="D7" s="6858"/>
      <c r="E7" s="6858"/>
      <c r="F7" s="6858"/>
      <c r="G7" s="6858"/>
      <c r="H7" s="6858"/>
      <c r="I7" s="6858"/>
      <c r="J7" s="6858"/>
      <c r="K7" s="6858"/>
      <c r="L7" s="6858"/>
      <c r="M7" s="6858"/>
      <c r="N7" s="6858"/>
      <c r="O7" s="6858"/>
      <c r="P7" s="6858"/>
      <c r="Q7" s="6858"/>
      <c r="R7" s="6858"/>
      <c r="S7" s="6858"/>
      <c r="T7" s="6858"/>
      <c r="U7" s="6858"/>
      <c r="V7" s="6858"/>
      <c r="W7" s="6858"/>
      <c r="X7" s="6858"/>
      <c r="Y7" s="6858"/>
      <c r="Z7" s="6858"/>
      <c r="AA7" s="6858"/>
      <c r="AB7" s="6858"/>
    </row>
    <row r="8" spans="1:28">
      <c r="A8" s="6858"/>
      <c r="B8" s="6858"/>
      <c r="C8" s="6858"/>
      <c r="D8" s="6858"/>
      <c r="E8" s="6858"/>
      <c r="F8" s="6858"/>
      <c r="G8" s="6858"/>
      <c r="H8" s="6858"/>
      <c r="I8" s="6858"/>
      <c r="J8" s="6858"/>
      <c r="K8" s="6858"/>
      <c r="L8" s="6858"/>
      <c r="M8" s="6858"/>
      <c r="N8" s="6858"/>
      <c r="O8" s="6858"/>
      <c r="P8" s="6858"/>
      <c r="Q8" s="6858"/>
      <c r="R8" s="6858"/>
      <c r="S8" s="6858"/>
      <c r="T8" s="6858"/>
      <c r="U8" s="6858"/>
      <c r="V8" s="6858"/>
      <c r="W8" s="6858"/>
      <c r="X8" s="6858"/>
      <c r="Y8" s="6858"/>
      <c r="Z8" s="6858"/>
      <c r="AA8" s="6858"/>
      <c r="AB8" s="6858"/>
    </row>
    <row r="9" spans="1:28">
      <c r="A9" s="6858"/>
      <c r="B9" s="6858"/>
      <c r="C9" s="6858"/>
      <c r="D9" s="6858"/>
      <c r="E9" s="6858"/>
      <c r="F9" s="6858"/>
      <c r="G9" s="6858"/>
      <c r="H9" s="6858"/>
      <c r="I9" s="6858"/>
      <c r="J9" s="6858"/>
      <c r="K9" s="6858"/>
      <c r="L9" s="6858"/>
      <c r="M9" s="6858"/>
      <c r="N9" s="6858"/>
      <c r="O9" s="6858"/>
      <c r="P9" s="6858"/>
      <c r="Q9" s="6858"/>
      <c r="R9" s="6858"/>
      <c r="S9" s="6858"/>
      <c r="T9" s="6858"/>
      <c r="U9" s="6858"/>
      <c r="V9" s="6858"/>
      <c r="W9" s="6858"/>
      <c r="X9" s="6858"/>
      <c r="Y9" s="6858"/>
      <c r="Z9" s="6858"/>
      <c r="AA9" s="6858"/>
      <c r="AB9" s="6858"/>
    </row>
    <row r="10" spans="1:28">
      <c r="A10" s="6858"/>
      <c r="B10" s="6858"/>
      <c r="C10" s="6858"/>
      <c r="D10" s="6858"/>
      <c r="E10" s="6858"/>
      <c r="F10" s="6858"/>
      <c r="G10" s="6858"/>
      <c r="H10" s="6858"/>
      <c r="I10" s="6858"/>
      <c r="J10" s="6858"/>
      <c r="K10" s="6858"/>
      <c r="L10" s="6858"/>
      <c r="M10" s="6858"/>
      <c r="N10" s="6858"/>
      <c r="O10" s="6858"/>
      <c r="P10" s="6858"/>
      <c r="Q10" s="6858"/>
      <c r="R10" s="6858"/>
      <c r="S10" s="6858"/>
      <c r="T10" s="6858"/>
      <c r="U10" s="6858"/>
      <c r="V10" s="6858"/>
      <c r="W10" s="6858"/>
      <c r="X10" s="6858"/>
      <c r="Y10" s="6858"/>
      <c r="Z10" s="6858"/>
      <c r="AA10" s="6858"/>
      <c r="AB10" s="6858"/>
    </row>
    <row r="11" spans="1:28" ht="20.399999999999999">
      <c r="A11" s="1997" t="str">
        <f>PO!A6</f>
        <v>OBJETO: Construção de Creche e Escola de Educação Infantil, Bela Vista, Óbidos/PA – FNDE – Creche Tipo 1, TERMO DE COMPROMISSO Nº 965504/2024/FNDE/CAIXA</v>
      </c>
    </row>
    <row r="12" spans="1:28" ht="20.399999999999999">
      <c r="A12" s="1997" t="str">
        <f>PO!A7</f>
        <v>Local: Bairro Bela Vista</v>
      </c>
    </row>
    <row r="13" spans="1:28" ht="18.600000000000001" thickBot="1"/>
    <row r="14" spans="1:28" ht="32.4" customHeight="1">
      <c r="A14" s="6926" t="s">
        <v>1957</v>
      </c>
      <c r="B14" s="6927" t="s">
        <v>15</v>
      </c>
      <c r="C14" s="6928" t="s">
        <v>1928</v>
      </c>
      <c r="D14" s="6927" t="s">
        <v>1929</v>
      </c>
      <c r="E14" s="6927" t="s">
        <v>1930</v>
      </c>
      <c r="F14" s="6927" t="s">
        <v>1931</v>
      </c>
      <c r="G14" s="6927" t="s">
        <v>1932</v>
      </c>
      <c r="H14" s="6927" t="s">
        <v>1933</v>
      </c>
      <c r="I14" s="6927" t="s">
        <v>1934</v>
      </c>
      <c r="J14" s="6927" t="s">
        <v>1935</v>
      </c>
      <c r="K14" s="6927" t="s">
        <v>1936</v>
      </c>
      <c r="L14" s="6927" t="s">
        <v>1937</v>
      </c>
      <c r="M14" s="6927" t="s">
        <v>1938</v>
      </c>
      <c r="N14" s="6927" t="s">
        <v>1939</v>
      </c>
      <c r="O14" s="6927" t="s">
        <v>1940</v>
      </c>
      <c r="P14" s="6927" t="s">
        <v>1941</v>
      </c>
      <c r="Q14" s="6927" t="s">
        <v>1942</v>
      </c>
      <c r="R14" s="6927" t="s">
        <v>1943</v>
      </c>
      <c r="S14" s="6927" t="s">
        <v>1944</v>
      </c>
      <c r="T14" s="6927" t="s">
        <v>1945</v>
      </c>
      <c r="U14" s="6927" t="s">
        <v>1946</v>
      </c>
      <c r="V14" s="6927" t="s">
        <v>1947</v>
      </c>
      <c r="W14" s="6927" t="s">
        <v>1948</v>
      </c>
      <c r="X14" s="6927" t="s">
        <v>1949</v>
      </c>
      <c r="Y14" s="6927" t="s">
        <v>1950</v>
      </c>
      <c r="Z14" s="6927" t="s">
        <v>1951</v>
      </c>
      <c r="AA14" s="6927" t="s">
        <v>1952</v>
      </c>
      <c r="AB14" s="6929" t="s">
        <v>1953</v>
      </c>
    </row>
    <row r="15" spans="1:28" s="6937" customFormat="1" ht="45" customHeight="1">
      <c r="A15" s="6930" t="s">
        <v>16</v>
      </c>
      <c r="B15" s="6931" t="s">
        <v>18</v>
      </c>
      <c r="C15" s="6932">
        <f>PO!K10</f>
        <v>526328.56000000006</v>
      </c>
      <c r="D15" s="6933">
        <f>C15/$C179</f>
        <v>8.1895643568670032E-2</v>
      </c>
      <c r="E15" s="6934">
        <v>0.2</v>
      </c>
      <c r="F15" s="6935"/>
      <c r="G15" s="6935"/>
      <c r="H15" s="6934">
        <v>0.1</v>
      </c>
      <c r="I15" s="6935"/>
      <c r="J15" s="6935"/>
      <c r="K15" s="6934">
        <v>0.1</v>
      </c>
      <c r="L15" s="6935"/>
      <c r="M15" s="6935"/>
      <c r="N15" s="6934">
        <v>0.1</v>
      </c>
      <c r="O15" s="6935"/>
      <c r="P15" s="6935"/>
      <c r="Q15" s="6934">
        <v>0.1</v>
      </c>
      <c r="R15" s="6935"/>
      <c r="S15" s="6935"/>
      <c r="T15" s="6934">
        <v>0.1</v>
      </c>
      <c r="U15" s="6935"/>
      <c r="V15" s="6935"/>
      <c r="W15" s="6934">
        <v>0.1</v>
      </c>
      <c r="X15" s="6935"/>
      <c r="Y15" s="6935"/>
      <c r="Z15" s="6934">
        <v>0.1</v>
      </c>
      <c r="AA15" s="6935"/>
      <c r="AB15" s="6936">
        <v>0.1</v>
      </c>
    </row>
    <row r="16" spans="1:28" s="6924" customFormat="1" ht="45" customHeight="1">
      <c r="A16" s="6938"/>
      <c r="B16" s="6939"/>
      <c r="C16" s="6940"/>
      <c r="D16" s="6941"/>
      <c r="E16" s="6942">
        <f>E15*$C15</f>
        <v>105265.71200000001</v>
      </c>
      <c r="F16" s="6942"/>
      <c r="G16" s="6942"/>
      <c r="H16" s="6942">
        <f>H15*$C15</f>
        <v>52632.856000000007</v>
      </c>
      <c r="I16" s="6942"/>
      <c r="J16" s="6942"/>
      <c r="K16" s="6942">
        <f>K15*$C15</f>
        <v>52632.856000000007</v>
      </c>
      <c r="L16" s="6942"/>
      <c r="M16" s="6942"/>
      <c r="N16" s="6942">
        <f>N15*$C15</f>
        <v>52632.856000000007</v>
      </c>
      <c r="O16" s="6942"/>
      <c r="P16" s="6942"/>
      <c r="Q16" s="6942">
        <f>Q15*$C15</f>
        <v>52632.856000000007</v>
      </c>
      <c r="R16" s="6942"/>
      <c r="S16" s="6942"/>
      <c r="T16" s="6942">
        <f>T15*$C15</f>
        <v>52632.856000000007</v>
      </c>
      <c r="U16" s="6942"/>
      <c r="V16" s="6942"/>
      <c r="W16" s="6942">
        <f>W15*$C15</f>
        <v>52632.856000000007</v>
      </c>
      <c r="X16" s="6942"/>
      <c r="Y16" s="6942"/>
      <c r="Z16" s="6942">
        <f>Z15*$C15</f>
        <v>52632.856000000007</v>
      </c>
      <c r="AA16" s="6942"/>
      <c r="AB16" s="6943">
        <f>AB15*$C15</f>
        <v>52632.856000000007</v>
      </c>
    </row>
    <row r="17" spans="1:28" s="6937" customFormat="1" ht="45" customHeight="1">
      <c r="A17" s="6930" t="s">
        <v>54</v>
      </c>
      <c r="B17" s="6931" t="s">
        <v>55</v>
      </c>
      <c r="C17" s="6932">
        <f>PO!K20</f>
        <v>161722.32</v>
      </c>
      <c r="D17" s="6933">
        <f>C17/C$179</f>
        <v>2.5163661032983647E-2</v>
      </c>
      <c r="E17" s="6934">
        <v>0.5</v>
      </c>
      <c r="F17" s="6934">
        <v>0.5</v>
      </c>
      <c r="G17" s="6935"/>
      <c r="H17" s="6935"/>
      <c r="I17" s="6935"/>
      <c r="J17" s="6935"/>
      <c r="K17" s="6935"/>
      <c r="L17" s="6935"/>
      <c r="M17" s="6935"/>
      <c r="N17" s="6935"/>
      <c r="O17" s="6935"/>
      <c r="P17" s="6935"/>
      <c r="Q17" s="6935"/>
      <c r="R17" s="6935"/>
      <c r="S17" s="6935"/>
      <c r="T17" s="6935"/>
      <c r="U17" s="6935"/>
      <c r="V17" s="6935"/>
      <c r="W17" s="6935"/>
      <c r="X17" s="6935"/>
      <c r="Y17" s="6935"/>
      <c r="Z17" s="6935"/>
      <c r="AA17" s="6935"/>
      <c r="AB17" s="6944"/>
    </row>
    <row r="18" spans="1:28" ht="45" customHeight="1">
      <c r="A18" s="6938"/>
      <c r="B18" s="6939"/>
      <c r="C18" s="6940" t="s">
        <v>54</v>
      </c>
      <c r="D18" s="6941"/>
      <c r="E18" s="6942">
        <f>E17*$C17</f>
        <v>80861.16</v>
      </c>
      <c r="F18" s="6942">
        <f>F17*$C17</f>
        <v>80861.16</v>
      </c>
      <c r="G18" s="6945"/>
      <c r="H18" s="6945"/>
      <c r="I18" s="6945"/>
      <c r="J18" s="6945"/>
      <c r="K18" s="6945"/>
      <c r="L18" s="6945"/>
      <c r="M18" s="6945"/>
      <c r="N18" s="6945"/>
      <c r="O18" s="6945"/>
      <c r="P18" s="6945"/>
      <c r="Q18" s="6945"/>
      <c r="R18" s="6945"/>
      <c r="S18" s="6945"/>
      <c r="T18" s="6945"/>
      <c r="U18" s="6945"/>
      <c r="V18" s="6945"/>
      <c r="W18" s="6945"/>
      <c r="X18" s="6945"/>
      <c r="Y18" s="6945"/>
      <c r="Z18" s="6945"/>
      <c r="AA18" s="6945"/>
      <c r="AB18" s="6946"/>
    </row>
    <row r="19" spans="1:28" s="6937" customFormat="1" ht="45" customHeight="1">
      <c r="A19" s="6930" t="s">
        <v>78</v>
      </c>
      <c r="B19" s="6931" t="s">
        <v>79</v>
      </c>
      <c r="C19" s="6932">
        <f>PO!K28</f>
        <v>97428.450000000012</v>
      </c>
      <c r="D19" s="6933">
        <f>C19/C$179</f>
        <v>1.5159666833675128E-2</v>
      </c>
      <c r="E19" s="6935"/>
      <c r="F19" s="6934">
        <v>0.5</v>
      </c>
      <c r="G19" s="6934">
        <v>0.5</v>
      </c>
      <c r="H19" s="6935"/>
      <c r="I19" s="6935"/>
      <c r="J19" s="6935"/>
      <c r="K19" s="6935"/>
      <c r="L19" s="6935"/>
      <c r="M19" s="6935"/>
      <c r="N19" s="6935"/>
      <c r="O19" s="6935"/>
      <c r="P19" s="6935"/>
      <c r="Q19" s="6935"/>
      <c r="R19" s="6935"/>
      <c r="S19" s="6935"/>
      <c r="T19" s="6935"/>
      <c r="U19" s="6935"/>
      <c r="V19" s="6935"/>
      <c r="W19" s="6935"/>
      <c r="X19" s="6935"/>
      <c r="Y19" s="6935"/>
      <c r="Z19" s="6935"/>
      <c r="AA19" s="6935"/>
      <c r="AB19" s="6944"/>
    </row>
    <row r="20" spans="1:28" ht="45" customHeight="1">
      <c r="A20" s="6938"/>
      <c r="B20" s="6939"/>
      <c r="C20" s="6940" t="s">
        <v>78</v>
      </c>
      <c r="D20" s="6941"/>
      <c r="E20" s="6945"/>
      <c r="F20" s="6942">
        <f>F19*$C19</f>
        <v>48714.225000000006</v>
      </c>
      <c r="G20" s="6942">
        <f>G19*$C19</f>
        <v>48714.225000000006</v>
      </c>
      <c r="H20" s="6945"/>
      <c r="I20" s="6945"/>
      <c r="J20" s="6945"/>
      <c r="K20" s="6945"/>
      <c r="L20" s="6945"/>
      <c r="M20" s="6945"/>
      <c r="N20" s="6945"/>
      <c r="O20" s="6945"/>
      <c r="P20" s="6945"/>
      <c r="Q20" s="6945"/>
      <c r="R20" s="6945"/>
      <c r="S20" s="6945"/>
      <c r="T20" s="6945"/>
      <c r="U20" s="6945"/>
      <c r="V20" s="6945"/>
      <c r="W20" s="6945"/>
      <c r="X20" s="6945"/>
      <c r="Y20" s="6945"/>
      <c r="Z20" s="6945"/>
      <c r="AA20" s="6945"/>
      <c r="AB20" s="6946"/>
    </row>
    <row r="21" spans="1:28" s="6937" customFormat="1" ht="45" customHeight="1">
      <c r="A21" s="6930" t="s">
        <v>89</v>
      </c>
      <c r="B21" s="6931" t="s">
        <v>90</v>
      </c>
      <c r="C21" s="6932">
        <f>PO!K32</f>
        <v>27215.85</v>
      </c>
      <c r="D21" s="6933">
        <f t="shared" ref="D21" si="0">C21/C$179</f>
        <v>4.2347303954366217E-3</v>
      </c>
      <c r="E21" s="6935"/>
      <c r="F21" s="6934">
        <v>0.2</v>
      </c>
      <c r="G21" s="6934">
        <v>0.3</v>
      </c>
      <c r="H21" s="6934">
        <v>0.5</v>
      </c>
      <c r="I21" s="6935"/>
      <c r="J21" s="6935"/>
      <c r="K21" s="6935"/>
      <c r="L21" s="6935"/>
      <c r="M21" s="6935"/>
      <c r="N21" s="6935"/>
      <c r="O21" s="6935"/>
      <c r="P21" s="6935"/>
      <c r="Q21" s="6935"/>
      <c r="R21" s="6935"/>
      <c r="S21" s="6935"/>
      <c r="T21" s="6935"/>
      <c r="U21" s="6935"/>
      <c r="V21" s="6935"/>
      <c r="W21" s="6935"/>
      <c r="X21" s="6935"/>
      <c r="Y21" s="6935"/>
      <c r="Z21" s="6935"/>
      <c r="AA21" s="6935"/>
      <c r="AB21" s="6944"/>
    </row>
    <row r="22" spans="1:28" ht="45" customHeight="1">
      <c r="A22" s="6938"/>
      <c r="B22" s="6939"/>
      <c r="C22" s="6940" t="s">
        <v>78</v>
      </c>
      <c r="D22" s="6941"/>
      <c r="E22" s="6945"/>
      <c r="F22" s="6942">
        <f>F21*$C21</f>
        <v>5443.17</v>
      </c>
      <c r="G22" s="6942">
        <f>G21*$C21</f>
        <v>8164.7549999999992</v>
      </c>
      <c r="H22" s="6942">
        <f>H21*$C21</f>
        <v>13607.924999999999</v>
      </c>
      <c r="I22" s="6945"/>
      <c r="J22" s="6945"/>
      <c r="K22" s="6945"/>
      <c r="L22" s="6945"/>
      <c r="M22" s="6945"/>
      <c r="N22" s="6945"/>
      <c r="O22" s="6945"/>
      <c r="P22" s="6945"/>
      <c r="Q22" s="6945"/>
      <c r="R22" s="6945"/>
      <c r="S22" s="6945"/>
      <c r="T22" s="6945"/>
      <c r="U22" s="6945"/>
      <c r="V22" s="6945"/>
      <c r="W22" s="6945"/>
      <c r="X22" s="6945"/>
      <c r="Y22" s="6945"/>
      <c r="Z22" s="6945"/>
      <c r="AA22" s="6945"/>
      <c r="AB22" s="6946"/>
    </row>
    <row r="23" spans="1:28" ht="45" customHeight="1">
      <c r="A23" s="6930" t="s">
        <v>113</v>
      </c>
      <c r="B23" s="6931" t="s">
        <v>114</v>
      </c>
      <c r="C23" s="6932">
        <f>PO!K40</f>
        <v>157318.68</v>
      </c>
      <c r="D23" s="6933">
        <f t="shared" ref="D23" si="1">C23/C$179</f>
        <v>2.4478463688107018E-2</v>
      </c>
      <c r="E23" s="6945"/>
      <c r="F23" s="6934">
        <v>0.2</v>
      </c>
      <c r="G23" s="6934">
        <v>0.3</v>
      </c>
      <c r="H23" s="6934">
        <v>0.5</v>
      </c>
      <c r="I23" s="6945"/>
      <c r="J23" s="6945"/>
      <c r="K23" s="6945"/>
      <c r="L23" s="6945"/>
      <c r="M23" s="6945"/>
      <c r="N23" s="6945"/>
      <c r="O23" s="6945"/>
      <c r="P23" s="6945"/>
      <c r="Q23" s="6945"/>
      <c r="R23" s="6945"/>
      <c r="S23" s="6945"/>
      <c r="T23" s="6945"/>
      <c r="U23" s="6945"/>
      <c r="V23" s="6945"/>
      <c r="W23" s="6945"/>
      <c r="X23" s="6945"/>
      <c r="Y23" s="6945"/>
      <c r="Z23" s="6945"/>
      <c r="AA23" s="6945"/>
      <c r="AB23" s="6946"/>
    </row>
    <row r="24" spans="1:28" ht="45" customHeight="1">
      <c r="A24" s="6938"/>
      <c r="B24" s="6939"/>
      <c r="C24" s="6940" t="s">
        <v>78</v>
      </c>
      <c r="D24" s="6941"/>
      <c r="E24" s="6945"/>
      <c r="F24" s="6942">
        <f>F23*$C23</f>
        <v>31463.736000000001</v>
      </c>
      <c r="G24" s="6942">
        <f>G23*$C23</f>
        <v>47195.603999999999</v>
      </c>
      <c r="H24" s="6942">
        <f>H23*$C23</f>
        <v>78659.34</v>
      </c>
      <c r="I24" s="6945"/>
      <c r="J24" s="6945"/>
      <c r="K24" s="6945"/>
      <c r="L24" s="6945"/>
      <c r="M24" s="6945"/>
      <c r="N24" s="6945"/>
      <c r="O24" s="6945"/>
      <c r="P24" s="6945"/>
      <c r="Q24" s="6945"/>
      <c r="R24" s="6945"/>
      <c r="S24" s="6945"/>
      <c r="T24" s="6945"/>
      <c r="U24" s="6945"/>
      <c r="V24" s="6945"/>
      <c r="W24" s="6945"/>
      <c r="X24" s="6945"/>
      <c r="Y24" s="6945"/>
      <c r="Z24" s="6945"/>
      <c r="AA24" s="6945"/>
      <c r="AB24" s="6946"/>
    </row>
    <row r="25" spans="1:28" s="6937" customFormat="1" ht="45" customHeight="1">
      <c r="A25" s="6930" t="s">
        <v>141</v>
      </c>
      <c r="B25" s="6931" t="s">
        <v>142</v>
      </c>
      <c r="C25" s="6932">
        <f>PO!K51</f>
        <v>251893.81999999998</v>
      </c>
      <c r="D25" s="6933">
        <f t="shared" ref="D25" si="2">C25/C$179</f>
        <v>3.9194161342623553E-2</v>
      </c>
      <c r="E25" s="6935"/>
      <c r="F25" s="6934">
        <v>0.1</v>
      </c>
      <c r="G25" s="6934">
        <v>0.4</v>
      </c>
      <c r="H25" s="6934">
        <v>0.5</v>
      </c>
      <c r="I25" s="6935"/>
      <c r="J25" s="6935"/>
      <c r="K25" s="6935"/>
      <c r="L25" s="6935"/>
      <c r="M25" s="6935"/>
      <c r="N25" s="6935"/>
      <c r="O25" s="6935"/>
      <c r="P25" s="6935"/>
      <c r="Q25" s="6935"/>
      <c r="R25" s="6935"/>
      <c r="S25" s="6935"/>
      <c r="T25" s="6935"/>
      <c r="U25" s="6935"/>
      <c r="V25" s="6935"/>
      <c r="W25" s="6935"/>
      <c r="X25" s="6935"/>
      <c r="Y25" s="6935"/>
      <c r="Z25" s="6935"/>
      <c r="AA25" s="6935"/>
      <c r="AB25" s="6944"/>
    </row>
    <row r="26" spans="1:28" ht="45" customHeight="1">
      <c r="A26" s="6938"/>
      <c r="B26" s="6939"/>
      <c r="C26" s="6940" t="s">
        <v>78</v>
      </c>
      <c r="D26" s="6941"/>
      <c r="E26" s="6945"/>
      <c r="F26" s="6942">
        <f>F25*$C25</f>
        <v>25189.381999999998</v>
      </c>
      <c r="G26" s="6942">
        <f>G25*$C25</f>
        <v>100757.52799999999</v>
      </c>
      <c r="H26" s="6942">
        <f>H25*$C25</f>
        <v>125946.90999999999</v>
      </c>
      <c r="I26" s="6945"/>
      <c r="J26" s="6945"/>
      <c r="K26" s="6945"/>
      <c r="L26" s="6945"/>
      <c r="M26" s="6945"/>
      <c r="N26" s="6945"/>
      <c r="O26" s="6945"/>
      <c r="P26" s="6945"/>
      <c r="Q26" s="6945"/>
      <c r="R26" s="6945"/>
      <c r="S26" s="6945"/>
      <c r="T26" s="6945"/>
      <c r="U26" s="6945"/>
      <c r="V26" s="6945"/>
      <c r="W26" s="6945"/>
      <c r="X26" s="6945"/>
      <c r="Y26" s="6945"/>
      <c r="Z26" s="6945"/>
      <c r="AA26" s="6945"/>
      <c r="AB26" s="6946"/>
    </row>
    <row r="27" spans="1:28" s="6937" customFormat="1" ht="45" customHeight="1">
      <c r="A27" s="6930" t="s">
        <v>157</v>
      </c>
      <c r="B27" s="6931" t="s">
        <v>158</v>
      </c>
      <c r="C27" s="6932">
        <f>PO!K62</f>
        <v>113412.62000000001</v>
      </c>
      <c r="D27" s="6933">
        <f t="shared" ref="D27" si="3">C27/C$179</f>
        <v>1.7646770875798603E-2</v>
      </c>
      <c r="E27" s="6935"/>
      <c r="F27" s="6935"/>
      <c r="G27" s="6935"/>
      <c r="H27" s="6934">
        <v>0.2</v>
      </c>
      <c r="I27" s="6934">
        <v>0.3</v>
      </c>
      <c r="J27" s="6934">
        <v>0.5</v>
      </c>
      <c r="K27" s="6935"/>
      <c r="L27" s="6935"/>
      <c r="M27" s="6935"/>
      <c r="N27" s="6935"/>
      <c r="O27" s="6935"/>
      <c r="P27" s="6935"/>
      <c r="Q27" s="6935"/>
      <c r="R27" s="6935"/>
      <c r="S27" s="6935"/>
      <c r="T27" s="6935"/>
      <c r="U27" s="6935"/>
      <c r="V27" s="6935"/>
      <c r="W27" s="6935"/>
      <c r="X27" s="6935"/>
      <c r="Y27" s="6935"/>
      <c r="Z27" s="6935"/>
      <c r="AA27" s="6935"/>
      <c r="AB27" s="6944"/>
    </row>
    <row r="28" spans="1:28" ht="45" customHeight="1">
      <c r="A28" s="6938"/>
      <c r="B28" s="6939"/>
      <c r="C28" s="6940" t="s">
        <v>113</v>
      </c>
      <c r="D28" s="6941"/>
      <c r="E28" s="6945"/>
      <c r="F28" s="6945"/>
      <c r="G28" s="6945"/>
      <c r="H28" s="6942">
        <f>H27*$C27</f>
        <v>22682.524000000005</v>
      </c>
      <c r="I28" s="6942">
        <f>I27*$C27</f>
        <v>34023.786</v>
      </c>
      <c r="J28" s="6942">
        <f>J27*$C27</f>
        <v>56706.310000000005</v>
      </c>
      <c r="K28" s="6945"/>
      <c r="L28" s="6945"/>
      <c r="M28" s="6945"/>
      <c r="N28" s="6945"/>
      <c r="O28" s="6945"/>
      <c r="P28" s="6945"/>
      <c r="Q28" s="6945"/>
      <c r="R28" s="6945"/>
      <c r="S28" s="6945"/>
      <c r="T28" s="6945"/>
      <c r="U28" s="6945"/>
      <c r="V28" s="6945"/>
      <c r="W28" s="6945"/>
      <c r="X28" s="6945"/>
      <c r="Y28" s="6945"/>
      <c r="Z28" s="6945"/>
      <c r="AA28" s="6945"/>
      <c r="AB28" s="6946"/>
    </row>
    <row r="29" spans="1:28" s="6937" customFormat="1" ht="45" customHeight="1">
      <c r="A29" s="6930" t="s">
        <v>177</v>
      </c>
      <c r="B29" s="6931" t="s">
        <v>178</v>
      </c>
      <c r="C29" s="6932">
        <f>PO!K69</f>
        <v>172646.41000000003</v>
      </c>
      <c r="D29" s="6933">
        <f t="shared" ref="D29" si="4">C29/C$179</f>
        <v>2.6863427013670834E-2</v>
      </c>
      <c r="E29" s="6935"/>
      <c r="F29" s="6935"/>
      <c r="G29" s="6935"/>
      <c r="H29" s="6935"/>
      <c r="I29" s="6934">
        <v>0.5</v>
      </c>
      <c r="J29" s="6934">
        <v>0.5</v>
      </c>
      <c r="K29" s="6935"/>
      <c r="L29" s="6935"/>
      <c r="M29" s="6935"/>
      <c r="N29" s="6935"/>
      <c r="O29" s="6935"/>
      <c r="P29" s="6935"/>
      <c r="Q29" s="6935"/>
      <c r="R29" s="6935"/>
      <c r="S29" s="6935"/>
      <c r="T29" s="6935"/>
      <c r="U29" s="6935"/>
      <c r="V29" s="6935"/>
      <c r="W29" s="6935"/>
      <c r="X29" s="6935"/>
      <c r="Y29" s="6935"/>
      <c r="Z29" s="6935"/>
      <c r="AA29" s="6935"/>
      <c r="AB29" s="6944"/>
    </row>
    <row r="30" spans="1:28" ht="45" customHeight="1">
      <c r="A30" s="6938"/>
      <c r="B30" s="6939"/>
      <c r="C30" s="6940" t="s">
        <v>141</v>
      </c>
      <c r="D30" s="6941"/>
      <c r="E30" s="6945"/>
      <c r="F30" s="6945"/>
      <c r="G30" s="6945"/>
      <c r="H30" s="6945"/>
      <c r="I30" s="6942">
        <f>I29*$C29</f>
        <v>86323.205000000016</v>
      </c>
      <c r="J30" s="6942">
        <f>J29*$C29</f>
        <v>86323.205000000016</v>
      </c>
      <c r="K30" s="6945"/>
      <c r="L30" s="6945"/>
      <c r="M30" s="6945"/>
      <c r="N30" s="6945"/>
      <c r="O30" s="6945"/>
      <c r="P30" s="6945"/>
      <c r="Q30" s="6945"/>
      <c r="R30" s="6945"/>
      <c r="S30" s="6945"/>
      <c r="T30" s="6945"/>
      <c r="U30" s="6945"/>
      <c r="V30" s="6945"/>
      <c r="W30" s="6945"/>
      <c r="X30" s="6945"/>
      <c r="Y30" s="6945"/>
      <c r="Z30" s="6945"/>
      <c r="AA30" s="6945"/>
      <c r="AB30" s="6946"/>
    </row>
    <row r="31" spans="1:28" s="6937" customFormat="1" ht="45" customHeight="1">
      <c r="A31" s="6930" t="s">
        <v>192</v>
      </c>
      <c r="B31" s="6931" t="s">
        <v>193</v>
      </c>
      <c r="C31" s="6932">
        <f>PO!K77</f>
        <v>4654.9400000000005</v>
      </c>
      <c r="D31" s="6933">
        <f t="shared" ref="D31" si="5">C31/C$179</f>
        <v>7.2429910904615337E-4</v>
      </c>
      <c r="E31" s="6935"/>
      <c r="F31" s="6935"/>
      <c r="G31" s="6935"/>
      <c r="H31" s="6935"/>
      <c r="I31" s="6935"/>
      <c r="J31" s="6935"/>
      <c r="K31" s="6935"/>
      <c r="L31" s="6935"/>
      <c r="M31" s="6935"/>
      <c r="N31" s="6935"/>
      <c r="O31" s="6935"/>
      <c r="P31" s="6935"/>
      <c r="Q31" s="6935"/>
      <c r="R31" s="6935"/>
      <c r="S31" s="6935"/>
      <c r="T31" s="6935"/>
      <c r="U31" s="6935"/>
      <c r="V31" s="6935"/>
      <c r="W31" s="6935"/>
      <c r="X31" s="6934">
        <v>1</v>
      </c>
      <c r="Y31" s="6935"/>
      <c r="Z31" s="6935"/>
      <c r="AA31" s="6935"/>
      <c r="AB31" s="6944"/>
    </row>
    <row r="32" spans="1:28" ht="45" customHeight="1">
      <c r="A32" s="6938"/>
      <c r="B32" s="6939"/>
      <c r="C32" s="6940"/>
      <c r="D32" s="6941"/>
      <c r="E32" s="6945"/>
      <c r="F32" s="6945"/>
      <c r="G32" s="6945"/>
      <c r="H32" s="6945"/>
      <c r="I32" s="6945"/>
      <c r="J32" s="6945"/>
      <c r="K32" s="6945"/>
      <c r="L32" s="6945"/>
      <c r="M32" s="6945"/>
      <c r="N32" s="6945"/>
      <c r="O32" s="6945"/>
      <c r="P32" s="6945"/>
      <c r="Q32" s="6945"/>
      <c r="R32" s="6945"/>
      <c r="S32" s="6945"/>
      <c r="T32" s="6945"/>
      <c r="U32" s="6945"/>
      <c r="V32" s="6945"/>
      <c r="W32" s="6945"/>
      <c r="X32" s="6942">
        <f>X31*$C31</f>
        <v>4654.9400000000005</v>
      </c>
      <c r="Y32" s="6945"/>
      <c r="Z32" s="6945"/>
      <c r="AA32" s="6945"/>
      <c r="AB32" s="6946"/>
    </row>
    <row r="33" spans="1:28" ht="45" customHeight="1">
      <c r="A33" s="6930" t="s">
        <v>215</v>
      </c>
      <c r="B33" s="6931" t="s">
        <v>216</v>
      </c>
      <c r="C33" s="6932">
        <f>PO!K85</f>
        <v>2847.86</v>
      </c>
      <c r="D33" s="6933">
        <f t="shared" ref="D33" si="6">C33/C$179</f>
        <v>4.4312117034552072E-4</v>
      </c>
      <c r="E33" s="6945"/>
      <c r="F33" s="6945"/>
      <c r="G33" s="6945"/>
      <c r="H33" s="6945"/>
      <c r="I33" s="6945"/>
      <c r="J33" s="6945"/>
      <c r="K33" s="6945"/>
      <c r="L33" s="6945"/>
      <c r="M33" s="6945"/>
      <c r="N33" s="6945"/>
      <c r="O33" s="6945"/>
      <c r="P33" s="6945"/>
      <c r="Q33" s="6945"/>
      <c r="R33" s="6945"/>
      <c r="S33" s="6945"/>
      <c r="T33" s="6945"/>
      <c r="U33" s="6945"/>
      <c r="V33" s="6945"/>
      <c r="W33" s="6945"/>
      <c r="X33" s="6947">
        <v>1</v>
      </c>
      <c r="Y33" s="6945"/>
      <c r="Z33" s="6945"/>
      <c r="AA33" s="6945"/>
      <c r="AB33" s="6946"/>
    </row>
    <row r="34" spans="1:28" ht="45" customHeight="1">
      <c r="A34" s="6938"/>
      <c r="B34" s="6939"/>
      <c r="C34" s="6940"/>
      <c r="D34" s="6941"/>
      <c r="E34" s="6945"/>
      <c r="F34" s="6945"/>
      <c r="G34" s="6945"/>
      <c r="H34" s="6945"/>
      <c r="I34" s="6945"/>
      <c r="J34" s="6945"/>
      <c r="K34" s="6945"/>
      <c r="L34" s="6945"/>
      <c r="M34" s="6945"/>
      <c r="N34" s="6945"/>
      <c r="O34" s="6945"/>
      <c r="P34" s="6945"/>
      <c r="Q34" s="6945"/>
      <c r="R34" s="6945"/>
      <c r="S34" s="6945"/>
      <c r="T34" s="6945"/>
      <c r="U34" s="6945"/>
      <c r="V34" s="6945"/>
      <c r="W34" s="6945"/>
      <c r="X34" s="6942">
        <f>X33*$C33</f>
        <v>2847.86</v>
      </c>
      <c r="Y34" s="6945"/>
      <c r="Z34" s="6945"/>
      <c r="AA34" s="6945"/>
      <c r="AB34" s="6946"/>
    </row>
    <row r="35" spans="1:28" s="6937" customFormat="1" ht="45" customHeight="1">
      <c r="A35" s="6930" t="s">
        <v>227</v>
      </c>
      <c r="B35" s="6931" t="s">
        <v>228</v>
      </c>
      <c r="C35" s="6932">
        <f>PO!K90</f>
        <v>333099.53999999998</v>
      </c>
      <c r="D35" s="6933">
        <f t="shared" ref="D35" si="7">C35/C$179</f>
        <v>5.1829604687854941E-2</v>
      </c>
      <c r="E35" s="6935"/>
      <c r="F35" s="6935"/>
      <c r="G35" s="6935"/>
      <c r="H35" s="6935"/>
      <c r="I35" s="6935"/>
      <c r="J35" s="6935"/>
      <c r="K35" s="6935"/>
      <c r="L35" s="6935"/>
      <c r="M35" s="6935"/>
      <c r="N35" s="6934">
        <v>0.5</v>
      </c>
      <c r="O35" s="6934">
        <v>0.5</v>
      </c>
      <c r="P35" s="6935"/>
      <c r="Q35" s="6935"/>
      <c r="R35" s="6935"/>
      <c r="S35" s="6935"/>
      <c r="T35" s="6935"/>
      <c r="U35" s="6935"/>
      <c r="V35" s="6935"/>
      <c r="W35" s="6935"/>
      <c r="X35" s="6935"/>
      <c r="Y35" s="6935"/>
      <c r="Z35" s="6935"/>
      <c r="AA35" s="6935"/>
      <c r="AB35" s="6944"/>
    </row>
    <row r="36" spans="1:28" ht="45" customHeight="1">
      <c r="A36" s="6938"/>
      <c r="B36" s="6939"/>
      <c r="C36" s="6940" t="s">
        <v>227</v>
      </c>
      <c r="D36" s="6941"/>
      <c r="E36" s="6945"/>
      <c r="F36" s="6945"/>
      <c r="G36" s="6945"/>
      <c r="H36" s="6945"/>
      <c r="I36" s="6945"/>
      <c r="J36" s="6945"/>
      <c r="K36" s="6945"/>
      <c r="L36" s="6945"/>
      <c r="M36" s="6945"/>
      <c r="N36" s="6942">
        <f>N35*$C35</f>
        <v>166549.76999999999</v>
      </c>
      <c r="O36" s="6942">
        <f>O35*$C35</f>
        <v>166549.76999999999</v>
      </c>
      <c r="P36" s="6945"/>
      <c r="Q36" s="6945"/>
      <c r="R36" s="6945"/>
      <c r="S36" s="6945"/>
      <c r="T36" s="6945"/>
      <c r="U36" s="6945"/>
      <c r="V36" s="6945"/>
      <c r="W36" s="6945"/>
      <c r="X36" s="6945"/>
      <c r="Y36" s="6945"/>
      <c r="Z36" s="6945"/>
      <c r="AA36" s="6945"/>
      <c r="AB36" s="6946"/>
    </row>
    <row r="37" spans="1:28" s="6937" customFormat="1" ht="45" customHeight="1">
      <c r="A37" s="6930" t="s">
        <v>241</v>
      </c>
      <c r="B37" s="6931" t="s">
        <v>242</v>
      </c>
      <c r="C37" s="6932">
        <f>PO!K95</f>
        <v>1507.82</v>
      </c>
      <c r="D37" s="6933">
        <f t="shared" ref="D37" si="8">C37/C$179</f>
        <v>2.3461369697610942E-4</v>
      </c>
      <c r="E37" s="6935"/>
      <c r="F37" s="6935"/>
      <c r="G37" s="6935"/>
      <c r="H37" s="6935"/>
      <c r="I37" s="6935"/>
      <c r="J37" s="6935"/>
      <c r="K37" s="6935"/>
      <c r="L37" s="6934">
        <v>1</v>
      </c>
      <c r="M37" s="6935"/>
      <c r="N37" s="6935"/>
      <c r="O37" s="6935"/>
      <c r="P37" s="6935"/>
      <c r="Q37" s="6935"/>
      <c r="R37" s="6935"/>
      <c r="S37" s="6935"/>
      <c r="T37" s="6935"/>
      <c r="U37" s="6935"/>
      <c r="V37" s="6935"/>
      <c r="W37" s="6935"/>
      <c r="X37" s="6935"/>
      <c r="Y37" s="6935"/>
      <c r="Z37" s="6935"/>
      <c r="AA37" s="6935"/>
      <c r="AB37" s="6944"/>
    </row>
    <row r="38" spans="1:28" ht="45" customHeight="1">
      <c r="A38" s="6938"/>
      <c r="B38" s="6939"/>
      <c r="C38" s="6940"/>
      <c r="D38" s="6941"/>
      <c r="E38" s="6945"/>
      <c r="F38" s="6945"/>
      <c r="G38" s="6945"/>
      <c r="H38" s="6945"/>
      <c r="I38" s="6945"/>
      <c r="J38" s="6945"/>
      <c r="K38" s="6945"/>
      <c r="L38" s="6942">
        <f>L37*$C37</f>
        <v>1507.82</v>
      </c>
      <c r="M38" s="6945"/>
      <c r="N38" s="6945"/>
      <c r="O38" s="6945"/>
      <c r="P38" s="6945"/>
      <c r="Q38" s="6945"/>
      <c r="R38" s="6945"/>
      <c r="S38" s="6945"/>
      <c r="T38" s="6945"/>
      <c r="U38" s="6945"/>
      <c r="V38" s="6945"/>
      <c r="W38" s="6945"/>
      <c r="X38" s="6945"/>
      <c r="Y38" s="6945"/>
      <c r="Z38" s="6945"/>
      <c r="AA38" s="6945"/>
      <c r="AB38" s="6946"/>
    </row>
    <row r="39" spans="1:28" s="6937" customFormat="1" ht="45" customHeight="1">
      <c r="A39" s="6930" t="s">
        <v>246</v>
      </c>
      <c r="B39" s="6931" t="s">
        <v>247</v>
      </c>
      <c r="C39" s="6932">
        <f>PO!K97</f>
        <v>181252.91</v>
      </c>
      <c r="D39" s="6933">
        <f t="shared" ref="D39" si="9">C39/C$179</f>
        <v>2.8202580747554769E-2</v>
      </c>
      <c r="E39" s="6935"/>
      <c r="F39" s="6935"/>
      <c r="G39" s="6935"/>
      <c r="H39" s="6935"/>
      <c r="I39" s="6935"/>
      <c r="J39" s="6935"/>
      <c r="K39" s="6934">
        <v>0.3</v>
      </c>
      <c r="L39" s="6934">
        <v>0.2</v>
      </c>
      <c r="M39" s="6934">
        <v>0.5</v>
      </c>
      <c r="N39" s="6935"/>
      <c r="O39" s="6935"/>
      <c r="P39" s="6935"/>
      <c r="Q39" s="6935"/>
      <c r="R39" s="6935"/>
      <c r="S39" s="6935"/>
      <c r="T39" s="6935"/>
      <c r="U39" s="6935"/>
      <c r="V39" s="6935"/>
      <c r="W39" s="6935"/>
      <c r="X39" s="6935"/>
      <c r="Y39" s="6935"/>
      <c r="Z39" s="6935"/>
      <c r="AA39" s="6935"/>
      <c r="AB39" s="6944"/>
    </row>
    <row r="40" spans="1:28" ht="45" customHeight="1">
      <c r="A40" s="6938"/>
      <c r="B40" s="6939"/>
      <c r="C40" s="6940" t="s">
        <v>177</v>
      </c>
      <c r="D40" s="6941"/>
      <c r="E40" s="6945"/>
      <c r="F40" s="6945"/>
      <c r="G40" s="6945"/>
      <c r="H40" s="6945"/>
      <c r="I40" s="6945"/>
      <c r="J40" s="6945"/>
      <c r="K40" s="6942">
        <f>K39*$C39</f>
        <v>54375.873</v>
      </c>
      <c r="L40" s="6942">
        <f>L39*$C39</f>
        <v>36250.582000000002</v>
      </c>
      <c r="M40" s="6942">
        <f>M39*$C39</f>
        <v>90626.455000000002</v>
      </c>
      <c r="N40" s="6945"/>
      <c r="O40" s="6945"/>
      <c r="P40" s="6945"/>
      <c r="Q40" s="6945"/>
      <c r="R40" s="6945"/>
      <c r="S40" s="6945"/>
      <c r="T40" s="6945"/>
      <c r="U40" s="6945"/>
      <c r="V40" s="6945"/>
      <c r="W40" s="6945"/>
      <c r="X40" s="6945"/>
      <c r="Y40" s="6945"/>
      <c r="Z40" s="6945"/>
      <c r="AA40" s="6945"/>
      <c r="AB40" s="6946"/>
    </row>
    <row r="41" spans="1:28" s="6937" customFormat="1" ht="45" customHeight="1">
      <c r="A41" s="6930" t="s">
        <v>263</v>
      </c>
      <c r="B41" s="6931" t="s">
        <v>264</v>
      </c>
      <c r="C41" s="6932">
        <f>PO!K103</f>
        <v>15709.21</v>
      </c>
      <c r="D41" s="6933">
        <f t="shared" ref="D41" si="10">C41/C$179</f>
        <v>2.444320830519603E-3</v>
      </c>
      <c r="E41" s="6935"/>
      <c r="F41" s="6935"/>
      <c r="G41" s="6935"/>
      <c r="H41" s="6935"/>
      <c r="I41" s="6935"/>
      <c r="J41" s="6935"/>
      <c r="K41" s="6935"/>
      <c r="L41" s="6935"/>
      <c r="M41" s="6934">
        <v>0.2</v>
      </c>
      <c r="N41" s="6934">
        <v>0.8</v>
      </c>
      <c r="O41" s="6935"/>
      <c r="P41" s="6935"/>
      <c r="Q41" s="6935"/>
      <c r="R41" s="6935"/>
      <c r="S41" s="6935"/>
      <c r="T41" s="6935"/>
      <c r="U41" s="6935"/>
      <c r="V41" s="6935"/>
      <c r="W41" s="6935"/>
      <c r="X41" s="6935"/>
      <c r="Y41" s="6935"/>
      <c r="Z41" s="6935"/>
      <c r="AA41" s="6935"/>
      <c r="AB41" s="6944"/>
    </row>
    <row r="42" spans="1:28" ht="45" customHeight="1">
      <c r="A42" s="6938"/>
      <c r="B42" s="6939"/>
      <c r="C42" s="6940" t="s">
        <v>215</v>
      </c>
      <c r="D42" s="6941"/>
      <c r="E42" s="6945"/>
      <c r="F42" s="6945"/>
      <c r="G42" s="6945"/>
      <c r="H42" s="6945"/>
      <c r="I42" s="6945"/>
      <c r="J42" s="6945"/>
      <c r="K42" s="6945"/>
      <c r="L42" s="6945"/>
      <c r="M42" s="6942">
        <f>M41*$C41</f>
        <v>3141.8420000000001</v>
      </c>
      <c r="N42" s="6942">
        <f>N41*$C41</f>
        <v>12567.368</v>
      </c>
      <c r="O42" s="6945"/>
      <c r="P42" s="6945"/>
      <c r="Q42" s="6945"/>
      <c r="R42" s="6945"/>
      <c r="S42" s="6945"/>
      <c r="T42" s="6945"/>
      <c r="U42" s="6945"/>
      <c r="V42" s="6945"/>
      <c r="W42" s="6945"/>
      <c r="X42" s="6945"/>
      <c r="Y42" s="6945"/>
      <c r="Z42" s="6945"/>
      <c r="AA42" s="6945"/>
      <c r="AB42" s="6946"/>
    </row>
    <row r="43" spans="1:28" s="6937" customFormat="1" ht="45" customHeight="1">
      <c r="A43" s="6930" t="s">
        <v>277</v>
      </c>
      <c r="B43" s="6931" t="s">
        <v>278</v>
      </c>
      <c r="C43" s="6932">
        <f>PO!K108</f>
        <v>26806.07</v>
      </c>
      <c r="D43" s="6933">
        <f t="shared" ref="D43" si="11">C43/C$179</f>
        <v>4.1709694685707691E-3</v>
      </c>
      <c r="E43" s="6935"/>
      <c r="F43" s="6935"/>
      <c r="G43" s="6935"/>
      <c r="H43" s="6935"/>
      <c r="I43" s="6935"/>
      <c r="J43" s="6935"/>
      <c r="K43" s="6935"/>
      <c r="L43" s="6935"/>
      <c r="M43" s="6935"/>
      <c r="N43" s="6934">
        <v>1</v>
      </c>
      <c r="O43" s="6935"/>
      <c r="P43" s="6935"/>
      <c r="Q43" s="6935"/>
      <c r="R43" s="6935"/>
      <c r="S43" s="6935"/>
      <c r="T43" s="6935"/>
      <c r="U43" s="6935"/>
      <c r="V43" s="6935"/>
      <c r="W43" s="6935"/>
      <c r="X43" s="6935"/>
      <c r="Y43" s="6935"/>
      <c r="Z43" s="6935"/>
      <c r="AA43" s="6935"/>
      <c r="AB43" s="6944"/>
    </row>
    <row r="44" spans="1:28" ht="45" customHeight="1">
      <c r="A44" s="6938"/>
      <c r="B44" s="6939"/>
      <c r="C44" s="6940"/>
      <c r="D44" s="6941"/>
      <c r="E44" s="6945"/>
      <c r="F44" s="6945"/>
      <c r="G44" s="6945"/>
      <c r="H44" s="6945"/>
      <c r="I44" s="6945"/>
      <c r="J44" s="6945"/>
      <c r="K44" s="6945"/>
      <c r="L44" s="6945"/>
      <c r="M44" s="6945"/>
      <c r="N44" s="6942">
        <f>N43*$C43</f>
        <v>26806.07</v>
      </c>
      <c r="O44" s="6945"/>
      <c r="P44" s="6945"/>
      <c r="Q44" s="6945"/>
      <c r="R44" s="6945"/>
      <c r="S44" s="6945"/>
      <c r="T44" s="6945"/>
      <c r="U44" s="6945"/>
      <c r="V44" s="6945"/>
      <c r="W44" s="6945"/>
      <c r="X44" s="6945"/>
      <c r="Y44" s="6945"/>
      <c r="Z44" s="6945"/>
      <c r="AA44" s="6945"/>
      <c r="AB44" s="6946"/>
    </row>
    <row r="45" spans="1:28" s="6937" customFormat="1" ht="45" customHeight="1">
      <c r="A45" s="6930" t="s">
        <v>288</v>
      </c>
      <c r="B45" s="6931" t="s">
        <v>289</v>
      </c>
      <c r="C45" s="6932">
        <f>PO!K112</f>
        <v>63045.350000000006</v>
      </c>
      <c r="D45" s="6933">
        <f t="shared" ref="D45" si="12">C45/C$179</f>
        <v>9.8097270500807528E-3</v>
      </c>
      <c r="E45" s="6935"/>
      <c r="F45" s="6935"/>
      <c r="G45" s="6935"/>
      <c r="H45" s="6935"/>
      <c r="I45" s="6935"/>
      <c r="J45" s="6935"/>
      <c r="K45" s="6935"/>
      <c r="L45" s="6935"/>
      <c r="M45" s="6935"/>
      <c r="N45" s="6935"/>
      <c r="O45" s="6935"/>
      <c r="P45" s="6935"/>
      <c r="Q45" s="6935"/>
      <c r="R45" s="6935"/>
      <c r="S45" s="6935"/>
      <c r="T45" s="6934">
        <v>0.5</v>
      </c>
      <c r="U45" s="6934">
        <v>0.5</v>
      </c>
      <c r="V45" s="6935"/>
      <c r="W45" s="6935"/>
      <c r="X45" s="6935"/>
      <c r="Y45" s="6935"/>
      <c r="Z45" s="6935"/>
      <c r="AA45" s="6935"/>
      <c r="AB45" s="6944"/>
    </row>
    <row r="46" spans="1:28" ht="45" customHeight="1">
      <c r="A46" s="6938"/>
      <c r="B46" s="6939"/>
      <c r="C46" s="6940" t="s">
        <v>308</v>
      </c>
      <c r="D46" s="6941"/>
      <c r="E46" s="6945"/>
      <c r="F46" s="6945"/>
      <c r="G46" s="6945"/>
      <c r="H46" s="6945"/>
      <c r="I46" s="6945"/>
      <c r="J46" s="6945"/>
      <c r="K46" s="6945"/>
      <c r="L46" s="6945"/>
      <c r="M46" s="6945"/>
      <c r="N46" s="6945"/>
      <c r="O46" s="6945"/>
      <c r="P46" s="6945"/>
      <c r="Q46" s="6945"/>
      <c r="R46" s="6945"/>
      <c r="S46" s="6945"/>
      <c r="T46" s="6942">
        <f>T45*$C45</f>
        <v>31522.675000000003</v>
      </c>
      <c r="U46" s="6942">
        <f>U45*$C45</f>
        <v>31522.675000000003</v>
      </c>
      <c r="V46" s="6945"/>
      <c r="W46" s="6945"/>
      <c r="X46" s="6945"/>
      <c r="Y46" s="6945"/>
      <c r="Z46" s="6945"/>
      <c r="AA46" s="6945"/>
      <c r="AB46" s="6946"/>
    </row>
    <row r="47" spans="1:28" s="6937" customFormat="1" ht="45" customHeight="1">
      <c r="A47" s="6930" t="s">
        <v>308</v>
      </c>
      <c r="B47" s="6931" t="s">
        <v>309</v>
      </c>
      <c r="C47" s="6932">
        <f>PO!K119</f>
        <v>12024.060000000001</v>
      </c>
      <c r="D47" s="6933">
        <f t="shared" ref="D47" si="13">C47/C$179</f>
        <v>1.8709190548358283E-3</v>
      </c>
      <c r="E47" s="6935"/>
      <c r="F47" s="6935"/>
      <c r="G47" s="6935"/>
      <c r="H47" s="6935"/>
      <c r="I47" s="6935"/>
      <c r="J47" s="6935"/>
      <c r="K47" s="6935"/>
      <c r="L47" s="6935"/>
      <c r="M47" s="6935"/>
      <c r="N47" s="6935"/>
      <c r="O47" s="6935"/>
      <c r="P47" s="6935"/>
      <c r="Q47" s="6935"/>
      <c r="R47" s="6935"/>
      <c r="S47" s="6935"/>
      <c r="T47" s="6935"/>
      <c r="U47" s="6934">
        <v>0.5</v>
      </c>
      <c r="V47" s="6934">
        <v>0.5</v>
      </c>
      <c r="W47" s="6935"/>
      <c r="X47" s="6935"/>
      <c r="Y47" s="6935"/>
      <c r="Z47" s="6935"/>
      <c r="AA47" s="6935"/>
      <c r="AB47" s="6944"/>
    </row>
    <row r="48" spans="1:28" ht="45" customHeight="1">
      <c r="A48" s="6938"/>
      <c r="B48" s="6939"/>
      <c r="C48" s="6940" t="s">
        <v>322</v>
      </c>
      <c r="D48" s="6941"/>
      <c r="E48" s="6945"/>
      <c r="F48" s="6945"/>
      <c r="G48" s="6945"/>
      <c r="H48" s="6945"/>
      <c r="I48" s="6945"/>
      <c r="J48" s="6945"/>
      <c r="K48" s="6945"/>
      <c r="L48" s="6945"/>
      <c r="M48" s="6945"/>
      <c r="N48" s="6945"/>
      <c r="O48" s="6945"/>
      <c r="P48" s="6945"/>
      <c r="Q48" s="6945"/>
      <c r="R48" s="6945"/>
      <c r="S48" s="6945"/>
      <c r="T48" s="6945"/>
      <c r="U48" s="6942">
        <f>U47*$C47</f>
        <v>6012.0300000000007</v>
      </c>
      <c r="V48" s="6942">
        <f>V47*$C47</f>
        <v>6012.0300000000007</v>
      </c>
      <c r="W48" s="6945"/>
      <c r="X48" s="6945"/>
      <c r="Y48" s="6945"/>
      <c r="Z48" s="6945"/>
      <c r="AA48" s="6945"/>
      <c r="AB48" s="6946"/>
    </row>
    <row r="49" spans="1:28" s="6937" customFormat="1" ht="45" customHeight="1">
      <c r="A49" s="6930" t="s">
        <v>322</v>
      </c>
      <c r="B49" s="6931" t="s">
        <v>323</v>
      </c>
      <c r="C49" s="6932">
        <f>PO!K124</f>
        <v>77915.149999999994</v>
      </c>
      <c r="D49" s="6933">
        <f t="shared" ref="D49" si="14">C49/C$179</f>
        <v>1.2123437407613714E-2</v>
      </c>
      <c r="E49" s="6935"/>
      <c r="F49" s="6935"/>
      <c r="G49" s="6935"/>
      <c r="H49" s="6935"/>
      <c r="I49" s="6935"/>
      <c r="J49" s="6935"/>
      <c r="K49" s="6935"/>
      <c r="L49" s="6935"/>
      <c r="M49" s="6935"/>
      <c r="N49" s="6935"/>
      <c r="O49" s="6935"/>
      <c r="P49" s="6935"/>
      <c r="Q49" s="6935"/>
      <c r="R49" s="6935"/>
      <c r="S49" s="6935"/>
      <c r="T49" s="6934">
        <v>0.2</v>
      </c>
      <c r="U49" s="6934">
        <v>0.3</v>
      </c>
      <c r="V49" s="6934">
        <v>0.5</v>
      </c>
      <c r="W49" s="6935"/>
      <c r="X49" s="6935"/>
      <c r="Y49" s="6935"/>
      <c r="Z49" s="6935"/>
      <c r="AA49" s="6935"/>
      <c r="AB49" s="6944"/>
    </row>
    <row r="50" spans="1:28" ht="45" customHeight="1">
      <c r="A50" s="6938"/>
      <c r="B50" s="6939"/>
      <c r="C50" s="6940" t="s">
        <v>308</v>
      </c>
      <c r="D50" s="6941"/>
      <c r="E50" s="6945"/>
      <c r="F50" s="6945"/>
      <c r="G50" s="6945"/>
      <c r="H50" s="6945"/>
      <c r="I50" s="6945"/>
      <c r="J50" s="6945"/>
      <c r="K50" s="6945"/>
      <c r="L50" s="6945"/>
      <c r="M50" s="6945"/>
      <c r="N50" s="6945"/>
      <c r="O50" s="6945"/>
      <c r="P50" s="6945"/>
      <c r="Q50" s="6945"/>
      <c r="R50" s="6945"/>
      <c r="S50" s="6945"/>
      <c r="T50" s="6942">
        <f>T49*$C49</f>
        <v>15583.029999999999</v>
      </c>
      <c r="U50" s="6942">
        <f>U49*$C49</f>
        <v>23374.544999999998</v>
      </c>
      <c r="V50" s="6942">
        <f>V49*$C49</f>
        <v>38957.574999999997</v>
      </c>
      <c r="W50" s="6945"/>
      <c r="X50" s="6945"/>
      <c r="Y50" s="6945"/>
      <c r="Z50" s="6945"/>
      <c r="AA50" s="6945"/>
      <c r="AB50" s="6946"/>
    </row>
    <row r="51" spans="1:28" s="6937" customFormat="1" ht="45" customHeight="1">
      <c r="A51" s="6930" t="s">
        <v>345</v>
      </c>
      <c r="B51" s="6931" t="s">
        <v>346</v>
      </c>
      <c r="C51" s="6932">
        <f>PO!K132</f>
        <v>96747.72</v>
      </c>
      <c r="D51" s="6933">
        <f t="shared" ref="D51" si="15">C51/C$179</f>
        <v>1.5053746642974281E-2</v>
      </c>
      <c r="E51" s="6935"/>
      <c r="F51" s="6935"/>
      <c r="G51" s="6935"/>
      <c r="H51" s="6935"/>
      <c r="I51" s="6935"/>
      <c r="J51" s="6935"/>
      <c r="K51" s="6935"/>
      <c r="L51" s="6935"/>
      <c r="M51" s="6935"/>
      <c r="N51" s="6935"/>
      <c r="O51" s="6935"/>
      <c r="P51" s="6935"/>
      <c r="Q51" s="6935"/>
      <c r="R51" s="6935"/>
      <c r="S51" s="6935"/>
      <c r="T51" s="6934">
        <v>0.4</v>
      </c>
      <c r="U51" s="6934">
        <v>0.3</v>
      </c>
      <c r="V51" s="6934">
        <v>0.3</v>
      </c>
      <c r="W51" s="6935"/>
      <c r="X51" s="6935"/>
      <c r="Y51" s="6935"/>
      <c r="Z51" s="6935"/>
      <c r="AA51" s="6935"/>
      <c r="AB51" s="6944"/>
    </row>
    <row r="52" spans="1:28" ht="45" customHeight="1">
      <c r="A52" s="6938"/>
      <c r="B52" s="6939"/>
      <c r="C52" s="6940" t="s">
        <v>308</v>
      </c>
      <c r="D52" s="6941"/>
      <c r="E52" s="6945"/>
      <c r="F52" s="6945"/>
      <c r="G52" s="6945"/>
      <c r="H52" s="6945"/>
      <c r="I52" s="6945"/>
      <c r="J52" s="6945"/>
      <c r="K52" s="6945"/>
      <c r="L52" s="6945"/>
      <c r="M52" s="6945"/>
      <c r="N52" s="6945"/>
      <c r="O52" s="6945"/>
      <c r="P52" s="6945"/>
      <c r="Q52" s="6945"/>
      <c r="R52" s="6945"/>
      <c r="S52" s="6945"/>
      <c r="T52" s="6942">
        <f>T51*$C51</f>
        <v>38699.088000000003</v>
      </c>
      <c r="U52" s="6942">
        <f>U51*$C51</f>
        <v>29024.315999999999</v>
      </c>
      <c r="V52" s="6942">
        <f>V51*$C51</f>
        <v>29024.315999999999</v>
      </c>
      <c r="W52" s="6945"/>
      <c r="X52" s="6945"/>
      <c r="Y52" s="6945"/>
      <c r="Z52" s="6945"/>
      <c r="AA52" s="6945"/>
      <c r="AB52" s="6946"/>
    </row>
    <row r="53" spans="1:28" s="6937" customFormat="1" ht="45" customHeight="1">
      <c r="A53" s="6930" t="s">
        <v>404</v>
      </c>
      <c r="B53" s="6931" t="s">
        <v>405</v>
      </c>
      <c r="C53" s="6932">
        <f>PO!K152</f>
        <v>29401.84</v>
      </c>
      <c r="D53" s="6933">
        <f t="shared" ref="D53" si="16">C53/C$179</f>
        <v>4.5748659523683552E-3</v>
      </c>
      <c r="E53" s="6935"/>
      <c r="F53" s="6935"/>
      <c r="G53" s="6935"/>
      <c r="H53" s="6935"/>
      <c r="I53" s="6935"/>
      <c r="J53" s="6935"/>
      <c r="K53" s="6935"/>
      <c r="L53" s="6935"/>
      <c r="M53" s="6935"/>
      <c r="N53" s="6935"/>
      <c r="O53" s="6935"/>
      <c r="P53" s="6935"/>
      <c r="Q53" s="6935"/>
      <c r="R53" s="6935"/>
      <c r="S53" s="6935"/>
      <c r="T53" s="6934">
        <v>0.2</v>
      </c>
      <c r="U53" s="6934">
        <v>0.4</v>
      </c>
      <c r="V53" s="6934">
        <v>0.4</v>
      </c>
      <c r="W53" s="6935"/>
      <c r="X53" s="6935"/>
      <c r="Y53" s="6935"/>
      <c r="Z53" s="6935"/>
      <c r="AA53" s="6935"/>
      <c r="AB53" s="6944"/>
    </row>
    <row r="54" spans="1:28" ht="45" customHeight="1">
      <c r="A54" s="6938"/>
      <c r="B54" s="6939"/>
      <c r="C54" s="6940" t="s">
        <v>308</v>
      </c>
      <c r="D54" s="6941"/>
      <c r="E54" s="6945"/>
      <c r="F54" s="6945"/>
      <c r="G54" s="6945"/>
      <c r="H54" s="6945"/>
      <c r="I54" s="6945"/>
      <c r="J54" s="6945"/>
      <c r="K54" s="6945"/>
      <c r="L54" s="6945"/>
      <c r="M54" s="6945"/>
      <c r="N54" s="6945"/>
      <c r="O54" s="6945"/>
      <c r="P54" s="6945"/>
      <c r="Q54" s="6945"/>
      <c r="R54" s="6945"/>
      <c r="S54" s="6945"/>
      <c r="T54" s="6942">
        <f>T53*$C53</f>
        <v>5880.3680000000004</v>
      </c>
      <c r="U54" s="6942">
        <f>U53*$C53</f>
        <v>11760.736000000001</v>
      </c>
      <c r="V54" s="6942">
        <f>V53*$C53</f>
        <v>11760.736000000001</v>
      </c>
      <c r="W54" s="6945"/>
      <c r="X54" s="6945"/>
      <c r="Y54" s="6945"/>
      <c r="Z54" s="6945"/>
      <c r="AA54" s="6945"/>
      <c r="AB54" s="6946"/>
    </row>
    <row r="55" spans="1:28" s="6937" customFormat="1" ht="45" customHeight="1">
      <c r="A55" s="6930" t="s">
        <v>412</v>
      </c>
      <c r="B55" s="6931" t="s">
        <v>413</v>
      </c>
      <c r="C55" s="6932">
        <f>PO!K155</f>
        <v>246003.96000000002</v>
      </c>
      <c r="D55" s="6933">
        <f t="shared" ref="D55" si="17">C55/C$179</f>
        <v>3.8277711216433627E-2</v>
      </c>
      <c r="E55" s="6935"/>
      <c r="F55" s="6935"/>
      <c r="G55" s="6935"/>
      <c r="H55" s="6935"/>
      <c r="I55" s="6935"/>
      <c r="J55" s="6935"/>
      <c r="K55" s="6935"/>
      <c r="L55" s="6935"/>
      <c r="M55" s="6935"/>
      <c r="N55" s="6935"/>
      <c r="O55" s="6935"/>
      <c r="P55" s="6935"/>
      <c r="Q55" s="6935"/>
      <c r="R55" s="6935"/>
      <c r="S55" s="6935"/>
      <c r="T55" s="6934">
        <v>0.1</v>
      </c>
      <c r="U55" s="6934">
        <v>0.2</v>
      </c>
      <c r="V55" s="6934">
        <v>0.3</v>
      </c>
      <c r="W55" s="6934">
        <v>0.4</v>
      </c>
      <c r="X55" s="6935"/>
      <c r="Y55" s="6935"/>
      <c r="Z55" s="6935"/>
      <c r="AA55" s="6935"/>
      <c r="AB55" s="6944"/>
    </row>
    <row r="56" spans="1:28" ht="45" customHeight="1">
      <c r="A56" s="6938"/>
      <c r="B56" s="6939"/>
      <c r="C56" s="6940" t="s">
        <v>308</v>
      </c>
      <c r="D56" s="6941"/>
      <c r="E56" s="6945"/>
      <c r="F56" s="6945"/>
      <c r="G56" s="6945"/>
      <c r="H56" s="6945"/>
      <c r="I56" s="6945"/>
      <c r="J56" s="6945"/>
      <c r="K56" s="6945"/>
      <c r="L56" s="6945"/>
      <c r="M56" s="6945"/>
      <c r="N56" s="6945"/>
      <c r="O56" s="6945"/>
      <c r="P56" s="6945"/>
      <c r="Q56" s="6945"/>
      <c r="R56" s="6945"/>
      <c r="S56" s="6945"/>
      <c r="T56" s="6942">
        <f>T55*$C55</f>
        <v>24600.396000000004</v>
      </c>
      <c r="U56" s="6942">
        <f>U55*$C55</f>
        <v>49200.792000000009</v>
      </c>
      <c r="V56" s="6942">
        <f>V55*$C55</f>
        <v>73801.188000000009</v>
      </c>
      <c r="W56" s="6942">
        <f>W55*$C55</f>
        <v>98401.584000000017</v>
      </c>
      <c r="X56" s="6945"/>
      <c r="Y56" s="6945"/>
      <c r="Z56" s="6945"/>
      <c r="AA56" s="6945"/>
      <c r="AB56" s="6946"/>
    </row>
    <row r="57" spans="1:28" s="6937" customFormat="1" ht="45" customHeight="1">
      <c r="A57" s="6930" t="s">
        <v>447</v>
      </c>
      <c r="B57" s="6931" t="s">
        <v>448</v>
      </c>
      <c r="C57" s="6932">
        <f>PO!K167</f>
        <v>456326.91</v>
      </c>
      <c r="D57" s="6933">
        <f t="shared" ref="D57" si="18">C57/C$179</f>
        <v>7.1003530517425389E-2</v>
      </c>
      <c r="E57" s="6935"/>
      <c r="F57" s="6935"/>
      <c r="G57" s="6935"/>
      <c r="H57" s="6935"/>
      <c r="I57" s="6935"/>
      <c r="J57" s="6935"/>
      <c r="K57" s="6935"/>
      <c r="L57" s="6935"/>
      <c r="M57" s="6935"/>
      <c r="N57" s="6934">
        <v>0.1</v>
      </c>
      <c r="O57" s="6934">
        <v>0.2</v>
      </c>
      <c r="P57" s="6934">
        <v>0.35</v>
      </c>
      <c r="Q57" s="6934">
        <v>0.35</v>
      </c>
      <c r="R57" s="6935"/>
      <c r="S57" s="6935"/>
      <c r="T57" s="6935"/>
      <c r="U57" s="6935"/>
      <c r="V57" s="6935"/>
      <c r="W57" s="6935"/>
      <c r="X57" s="6935"/>
      <c r="Y57" s="6935"/>
      <c r="Z57" s="6935"/>
      <c r="AA57" s="6935"/>
      <c r="AB57" s="6944"/>
    </row>
    <row r="58" spans="1:28" ht="45" customHeight="1">
      <c r="A58" s="6938"/>
      <c r="B58" s="6939"/>
      <c r="C58" s="6940" t="s">
        <v>227</v>
      </c>
      <c r="D58" s="6941"/>
      <c r="E58" s="6945"/>
      <c r="F58" s="6945"/>
      <c r="G58" s="6945"/>
      <c r="H58" s="6945"/>
      <c r="I58" s="6945"/>
      <c r="J58" s="6945"/>
      <c r="K58" s="6945"/>
      <c r="L58" s="6945"/>
      <c r="M58" s="6945"/>
      <c r="N58" s="6942">
        <f>N57*$C57</f>
        <v>45632.690999999999</v>
      </c>
      <c r="O58" s="6942">
        <f>O57*$C57</f>
        <v>91265.381999999998</v>
      </c>
      <c r="P58" s="6942">
        <f>P57*$C57</f>
        <v>159714.41849999997</v>
      </c>
      <c r="Q58" s="6942">
        <f>Q57*$C57</f>
        <v>159714.41849999997</v>
      </c>
      <c r="R58" s="6945"/>
      <c r="S58" s="6945"/>
      <c r="T58" s="6945"/>
      <c r="U58" s="6945"/>
      <c r="V58" s="6945"/>
      <c r="W58" s="6945"/>
      <c r="X58" s="6945"/>
      <c r="Y58" s="6945"/>
      <c r="Z58" s="6945"/>
      <c r="AA58" s="6945"/>
      <c r="AB58" s="6946"/>
    </row>
    <row r="59" spans="1:28" s="6937" customFormat="1" ht="45" customHeight="1">
      <c r="A59" s="6930" t="s">
        <v>467</v>
      </c>
      <c r="B59" s="6931" t="s">
        <v>468</v>
      </c>
      <c r="C59" s="6932">
        <f>PO!K174</f>
        <v>60818.29</v>
      </c>
      <c r="D59" s="6933">
        <f t="shared" ref="D59" si="19">C59/C$179</f>
        <v>9.4632010854512789E-3</v>
      </c>
      <c r="E59" s="6935"/>
      <c r="F59" s="6935"/>
      <c r="G59" s="6935"/>
      <c r="H59" s="6935"/>
      <c r="I59" s="6935"/>
      <c r="J59" s="6935"/>
      <c r="K59" s="6935"/>
      <c r="L59" s="6935"/>
      <c r="M59" s="6935"/>
      <c r="N59" s="6934">
        <v>0.5</v>
      </c>
      <c r="O59" s="6934">
        <v>0.5</v>
      </c>
      <c r="P59" s="6935"/>
      <c r="Q59" s="6935"/>
      <c r="R59" s="6935"/>
      <c r="S59" s="6935"/>
      <c r="T59" s="6935"/>
      <c r="U59" s="6935"/>
      <c r="V59" s="6935"/>
      <c r="W59" s="6935"/>
      <c r="X59" s="6935"/>
      <c r="Y59" s="6935"/>
      <c r="Z59" s="6935"/>
      <c r="AA59" s="6935"/>
      <c r="AB59" s="6944"/>
    </row>
    <row r="60" spans="1:28" ht="45" customHeight="1">
      <c r="A60" s="6938"/>
      <c r="B60" s="6939"/>
      <c r="C60" s="6940" t="s">
        <v>227</v>
      </c>
      <c r="D60" s="6941"/>
      <c r="E60" s="6945"/>
      <c r="F60" s="6945"/>
      <c r="G60" s="6945"/>
      <c r="H60" s="6945"/>
      <c r="I60" s="6945"/>
      <c r="J60" s="6945"/>
      <c r="K60" s="6945"/>
      <c r="L60" s="6945"/>
      <c r="M60" s="6945"/>
      <c r="N60" s="6942">
        <f>N59*$C59</f>
        <v>30409.145</v>
      </c>
      <c r="O60" s="6942">
        <f>O59*$C59</f>
        <v>30409.145</v>
      </c>
      <c r="P60" s="6945"/>
      <c r="Q60" s="6945"/>
      <c r="R60" s="6945"/>
      <c r="S60" s="6945"/>
      <c r="T60" s="6945"/>
      <c r="U60" s="6945"/>
      <c r="V60" s="6945"/>
      <c r="W60" s="6945"/>
      <c r="X60" s="6945"/>
      <c r="Y60" s="6945"/>
      <c r="Z60" s="6945"/>
      <c r="AA60" s="6945"/>
      <c r="AB60" s="6946"/>
    </row>
    <row r="61" spans="1:28" s="6937" customFormat="1" ht="45" customHeight="1">
      <c r="A61" s="6930" t="s">
        <v>484</v>
      </c>
      <c r="B61" s="6931" t="s">
        <v>485</v>
      </c>
      <c r="C61" s="6932">
        <f>PO!K180</f>
        <v>574093.6</v>
      </c>
      <c r="D61" s="6933">
        <f t="shared" ref="D61" si="20">C61/C$179</f>
        <v>8.9327785747850386E-2</v>
      </c>
      <c r="E61" s="6935"/>
      <c r="F61" s="6935"/>
      <c r="G61" s="6935"/>
      <c r="H61" s="6935"/>
      <c r="I61" s="6935"/>
      <c r="J61" s="6935"/>
      <c r="K61" s="6935"/>
      <c r="L61" s="6934">
        <v>0.2</v>
      </c>
      <c r="M61" s="6934">
        <v>0.3</v>
      </c>
      <c r="N61" s="6934">
        <v>0.3</v>
      </c>
      <c r="O61" s="6934">
        <v>0.2</v>
      </c>
      <c r="P61" s="6935"/>
      <c r="Q61" s="6935"/>
      <c r="R61" s="6935"/>
      <c r="S61" s="6935"/>
      <c r="T61" s="6935"/>
      <c r="U61" s="6935"/>
      <c r="V61" s="6935"/>
      <c r="W61" s="6935"/>
      <c r="X61" s="6935"/>
      <c r="Y61" s="6935"/>
      <c r="Z61" s="6935"/>
      <c r="AA61" s="6935"/>
      <c r="AB61" s="6944"/>
    </row>
    <row r="62" spans="1:28" ht="45" customHeight="1">
      <c r="A62" s="6938"/>
      <c r="B62" s="6939"/>
      <c r="C62" s="6940" t="s">
        <v>192</v>
      </c>
      <c r="D62" s="6941"/>
      <c r="E62" s="6945"/>
      <c r="F62" s="6945"/>
      <c r="G62" s="6945"/>
      <c r="H62" s="6945"/>
      <c r="I62" s="6945"/>
      <c r="J62" s="6945"/>
      <c r="K62" s="6945"/>
      <c r="L62" s="6942">
        <f>L61*$C61</f>
        <v>114818.72</v>
      </c>
      <c r="M62" s="6942">
        <f>M61*$C61</f>
        <v>172228.08</v>
      </c>
      <c r="N62" s="6942">
        <f>N61*$C61</f>
        <v>172228.08</v>
      </c>
      <c r="O62" s="6942">
        <f>O61*$C61</f>
        <v>114818.72</v>
      </c>
      <c r="P62" s="6945"/>
      <c r="Q62" s="6945"/>
      <c r="R62" s="6945"/>
      <c r="S62" s="6945"/>
      <c r="T62" s="6945"/>
      <c r="U62" s="6945"/>
      <c r="V62" s="6945"/>
      <c r="W62" s="6945"/>
      <c r="X62" s="6945"/>
      <c r="Y62" s="6945"/>
      <c r="Z62" s="6945"/>
      <c r="AA62" s="6945"/>
      <c r="AB62" s="6946"/>
    </row>
    <row r="63" spans="1:28" s="6937" customFormat="1" ht="45" customHeight="1">
      <c r="A63" s="6930" t="s">
        <v>528</v>
      </c>
      <c r="B63" s="6931" t="s">
        <v>529</v>
      </c>
      <c r="C63" s="6932">
        <f>PO!K195</f>
        <v>229314.38</v>
      </c>
      <c r="D63" s="6933">
        <f t="shared" ref="D63" si="21">C63/C$179</f>
        <v>3.568084682626866E-2</v>
      </c>
      <c r="E63" s="6935"/>
      <c r="F63" s="6935"/>
      <c r="G63" s="6935"/>
      <c r="H63" s="6935"/>
      <c r="I63" s="6935"/>
      <c r="J63" s="6935"/>
      <c r="K63" s="6935"/>
      <c r="L63" s="6934">
        <v>0.2</v>
      </c>
      <c r="M63" s="6934">
        <v>0.2</v>
      </c>
      <c r="N63" s="6934">
        <v>0.3</v>
      </c>
      <c r="O63" s="6934">
        <v>0.3</v>
      </c>
      <c r="P63" s="6935"/>
      <c r="Q63" s="6935"/>
      <c r="R63" s="6935"/>
      <c r="S63" s="6935"/>
      <c r="T63" s="6935"/>
      <c r="U63" s="6935"/>
      <c r="V63" s="6935"/>
      <c r="W63" s="6935"/>
      <c r="X63" s="6935"/>
      <c r="Y63" s="6935"/>
      <c r="Z63" s="6935"/>
      <c r="AA63" s="6935"/>
      <c r="AB63" s="6944"/>
    </row>
    <row r="64" spans="1:28" ht="45" customHeight="1">
      <c r="A64" s="6938"/>
      <c r="B64" s="6939"/>
      <c r="C64" s="6940" t="s">
        <v>192</v>
      </c>
      <c r="D64" s="6941"/>
      <c r="E64" s="6945"/>
      <c r="F64" s="6945"/>
      <c r="G64" s="6945"/>
      <c r="H64" s="6945"/>
      <c r="I64" s="6945"/>
      <c r="J64" s="6945"/>
      <c r="K64" s="6945"/>
      <c r="L64" s="6942">
        <f>L63*$C63</f>
        <v>45862.876000000004</v>
      </c>
      <c r="M64" s="6942">
        <f>M63*$C63</f>
        <v>45862.876000000004</v>
      </c>
      <c r="N64" s="6942">
        <f>N63*$C63</f>
        <v>68794.313999999998</v>
      </c>
      <c r="O64" s="6942">
        <f>O63*$C63</f>
        <v>68794.313999999998</v>
      </c>
      <c r="P64" s="6945"/>
      <c r="Q64" s="6945"/>
      <c r="R64" s="6945"/>
      <c r="S64" s="6945"/>
      <c r="T64" s="6945"/>
      <c r="U64" s="6945"/>
      <c r="V64" s="6945"/>
      <c r="W64" s="6945"/>
      <c r="X64" s="6945"/>
      <c r="Y64" s="6945"/>
      <c r="Z64" s="6945"/>
      <c r="AA64" s="6945"/>
      <c r="AB64" s="6946"/>
    </row>
    <row r="65" spans="1:28" s="6937" customFormat="1" ht="45" customHeight="1">
      <c r="A65" s="6930" t="s">
        <v>537</v>
      </c>
      <c r="B65" s="6931" t="s">
        <v>538</v>
      </c>
      <c r="C65" s="6932">
        <f>PO!K201</f>
        <v>361690.15</v>
      </c>
      <c r="D65" s="6933">
        <f t="shared" ref="D65" si="22">C65/C$179</f>
        <v>5.6278244917393035E-2</v>
      </c>
      <c r="E65" s="6935"/>
      <c r="F65" s="6935"/>
      <c r="G65" s="6935"/>
      <c r="H65" s="6935"/>
      <c r="I65" s="6935"/>
      <c r="J65" s="6935"/>
      <c r="K65" s="6935"/>
      <c r="L65" s="6935"/>
      <c r="M65" s="6935"/>
      <c r="N65" s="6935"/>
      <c r="O65" s="6935"/>
      <c r="P65" s="6935"/>
      <c r="Q65" s="6934">
        <v>0.1</v>
      </c>
      <c r="R65" s="6934">
        <v>0.2</v>
      </c>
      <c r="S65" s="6934">
        <v>0.7</v>
      </c>
      <c r="T65" s="6935"/>
      <c r="U65" s="6935"/>
      <c r="V65" s="6935"/>
      <c r="W65" s="6935"/>
      <c r="X65" s="6935"/>
      <c r="Y65" s="6935"/>
      <c r="Z65" s="6935"/>
      <c r="AA65" s="6935"/>
      <c r="AB65" s="6944"/>
    </row>
    <row r="66" spans="1:28" ht="45" customHeight="1">
      <c r="A66" s="6938"/>
      <c r="B66" s="6939"/>
      <c r="C66" s="6940" t="s">
        <v>263</v>
      </c>
      <c r="D66" s="6941"/>
      <c r="E66" s="6945"/>
      <c r="F66" s="6945"/>
      <c r="G66" s="6945"/>
      <c r="H66" s="6945"/>
      <c r="I66" s="6945"/>
      <c r="J66" s="6945"/>
      <c r="K66" s="6945"/>
      <c r="L66" s="6945"/>
      <c r="M66" s="6945"/>
      <c r="N66" s="6945"/>
      <c r="O66" s="6945"/>
      <c r="P66" s="6945"/>
      <c r="Q66" s="6942">
        <f>Q65*$C65</f>
        <v>36169.015000000007</v>
      </c>
      <c r="R66" s="6942">
        <f>R65*$C65</f>
        <v>72338.030000000013</v>
      </c>
      <c r="S66" s="6942">
        <f>S65*$C65</f>
        <v>253183.10500000001</v>
      </c>
      <c r="T66" s="6945"/>
      <c r="U66" s="6945"/>
      <c r="V66" s="6945"/>
      <c r="W66" s="6945"/>
      <c r="X66" s="6945"/>
      <c r="Y66" s="6945"/>
      <c r="Z66" s="6945"/>
      <c r="AA66" s="6945"/>
      <c r="AB66" s="6946"/>
    </row>
    <row r="67" spans="1:28" s="6937" customFormat="1" ht="45" customHeight="1">
      <c r="A67" s="6930" t="s">
        <v>578</v>
      </c>
      <c r="B67" s="6931" t="s">
        <v>579</v>
      </c>
      <c r="C67" s="6932">
        <f>PO!K215</f>
        <v>44459.909999999996</v>
      </c>
      <c r="D67" s="6933">
        <f t="shared" ref="D67" si="23">C67/C$179</f>
        <v>6.9178707354492558E-3</v>
      </c>
      <c r="E67" s="6935"/>
      <c r="F67" s="6935"/>
      <c r="G67" s="6935"/>
      <c r="H67" s="6935"/>
      <c r="I67" s="6935"/>
      <c r="J67" s="6935"/>
      <c r="K67" s="6935"/>
      <c r="L67" s="6935"/>
      <c r="M67" s="6935"/>
      <c r="N67" s="6935"/>
      <c r="O67" s="6935"/>
      <c r="P67" s="6935"/>
      <c r="Q67" s="6935"/>
      <c r="R67" s="6934">
        <v>0.5</v>
      </c>
      <c r="S67" s="6934">
        <v>0.5</v>
      </c>
      <c r="T67" s="6935"/>
      <c r="U67" s="6935"/>
      <c r="V67" s="6935"/>
      <c r="W67" s="6935"/>
      <c r="X67" s="6935"/>
      <c r="Y67" s="6935"/>
      <c r="Z67" s="6935"/>
      <c r="AA67" s="6935"/>
      <c r="AB67" s="6944"/>
    </row>
    <row r="68" spans="1:28" ht="45" customHeight="1">
      <c r="A68" s="6938"/>
      <c r="B68" s="6939"/>
      <c r="C68" s="6940" t="s">
        <v>277</v>
      </c>
      <c r="D68" s="6941"/>
      <c r="E68" s="6945"/>
      <c r="F68" s="6945"/>
      <c r="G68" s="6945"/>
      <c r="H68" s="6945"/>
      <c r="I68" s="6945"/>
      <c r="J68" s="6945"/>
      <c r="K68" s="6945"/>
      <c r="L68" s="6945"/>
      <c r="M68" s="6945"/>
      <c r="N68" s="6945"/>
      <c r="O68" s="6945"/>
      <c r="P68" s="6945"/>
      <c r="Q68" s="6945"/>
      <c r="R68" s="6942">
        <f>R67*$C67</f>
        <v>22229.954999999998</v>
      </c>
      <c r="S68" s="6942">
        <f>S67*$C67</f>
        <v>22229.954999999998</v>
      </c>
      <c r="T68" s="6945"/>
      <c r="U68" s="6945"/>
      <c r="V68" s="6945"/>
      <c r="W68" s="6945"/>
      <c r="X68" s="6945"/>
      <c r="Y68" s="6945"/>
      <c r="Z68" s="6945"/>
      <c r="AA68" s="6945"/>
      <c r="AB68" s="6946"/>
    </row>
    <row r="69" spans="1:28" s="6937" customFormat="1" ht="45" customHeight="1">
      <c r="A69" s="6930" t="s">
        <v>602</v>
      </c>
      <c r="B69" s="6931" t="s">
        <v>603</v>
      </c>
      <c r="C69" s="6932">
        <f>PO!K224</f>
        <v>92092.25</v>
      </c>
      <c r="D69" s="6933">
        <f t="shared" ref="D69" si="24">C69/C$179</f>
        <v>1.4329365067016032E-2</v>
      </c>
      <c r="E69" s="6935"/>
      <c r="F69" s="6935"/>
      <c r="G69" s="6935"/>
      <c r="H69" s="6935"/>
      <c r="I69" s="6935"/>
      <c r="J69" s="6935"/>
      <c r="K69" s="6935"/>
      <c r="L69" s="6935"/>
      <c r="M69" s="6935"/>
      <c r="N69" s="6935"/>
      <c r="O69" s="6935"/>
      <c r="P69" s="6935"/>
      <c r="Q69" s="6935"/>
      <c r="R69" s="6934">
        <v>0.3</v>
      </c>
      <c r="S69" s="6934">
        <v>0.3</v>
      </c>
      <c r="T69" s="6934">
        <v>0.4</v>
      </c>
      <c r="U69" s="6935"/>
      <c r="V69" s="6935"/>
      <c r="W69" s="6935"/>
      <c r="X69" s="6935"/>
      <c r="Y69" s="6935"/>
      <c r="Z69" s="6935"/>
      <c r="AA69" s="6935"/>
      <c r="AB69" s="6944"/>
    </row>
    <row r="70" spans="1:28" ht="45" customHeight="1">
      <c r="A70" s="6938"/>
      <c r="B70" s="6939"/>
      <c r="C70" s="6940" t="s">
        <v>277</v>
      </c>
      <c r="D70" s="6941"/>
      <c r="E70" s="6945"/>
      <c r="F70" s="6945"/>
      <c r="G70" s="6945"/>
      <c r="H70" s="6945"/>
      <c r="I70" s="6945"/>
      <c r="J70" s="6945"/>
      <c r="K70" s="6945"/>
      <c r="L70" s="6945"/>
      <c r="M70" s="6945"/>
      <c r="N70" s="6945"/>
      <c r="O70" s="6945"/>
      <c r="P70" s="6945"/>
      <c r="Q70" s="6945"/>
      <c r="R70" s="6942">
        <f>R69*$C69</f>
        <v>27627.674999999999</v>
      </c>
      <c r="S70" s="6942">
        <f>S69*$C69</f>
        <v>27627.674999999999</v>
      </c>
      <c r="T70" s="6942">
        <f>T69*$C69</f>
        <v>36836.9</v>
      </c>
      <c r="U70" s="6945"/>
      <c r="V70" s="6945"/>
      <c r="W70" s="6945"/>
      <c r="X70" s="6945"/>
      <c r="Y70" s="6945"/>
      <c r="Z70" s="6945"/>
      <c r="AA70" s="6945"/>
      <c r="AB70" s="6946"/>
    </row>
    <row r="71" spans="1:28" s="6937" customFormat="1" ht="45" customHeight="1">
      <c r="A71" s="6930" t="s">
        <v>609</v>
      </c>
      <c r="B71" s="6931" t="s">
        <v>610</v>
      </c>
      <c r="C71" s="6932">
        <f>PO!K228</f>
        <v>147555.54</v>
      </c>
      <c r="D71" s="6933">
        <f t="shared" ref="D71" si="25">C71/C$179</f>
        <v>2.2959339144398003E-2</v>
      </c>
      <c r="E71" s="6935"/>
      <c r="F71" s="6935"/>
      <c r="G71" s="6935"/>
      <c r="H71" s="6935"/>
      <c r="I71" s="6935"/>
      <c r="J71" s="6935"/>
      <c r="K71" s="6935"/>
      <c r="L71" s="6935"/>
      <c r="M71" s="6935"/>
      <c r="N71" s="6935"/>
      <c r="O71" s="6935"/>
      <c r="P71" s="6935"/>
      <c r="Q71" s="6935"/>
      <c r="R71" s="6935"/>
      <c r="S71" s="6935"/>
      <c r="T71" s="6935"/>
      <c r="U71" s="6935"/>
      <c r="V71" s="6934">
        <v>0.3</v>
      </c>
      <c r="W71" s="6934">
        <v>0.3</v>
      </c>
      <c r="X71" s="6934">
        <v>0.4</v>
      </c>
      <c r="Y71" s="6935"/>
      <c r="Z71" s="6935"/>
      <c r="AA71" s="6935"/>
      <c r="AB71" s="6944"/>
    </row>
    <row r="72" spans="1:28" ht="45" customHeight="1">
      <c r="A72" s="6938"/>
      <c r="B72" s="6939"/>
      <c r="C72" s="6940" t="s">
        <v>345</v>
      </c>
      <c r="D72" s="6941"/>
      <c r="E72" s="6945"/>
      <c r="F72" s="6945"/>
      <c r="G72" s="6945"/>
      <c r="H72" s="6945"/>
      <c r="I72" s="6945"/>
      <c r="J72" s="6945"/>
      <c r="K72" s="6945"/>
      <c r="L72" s="6945"/>
      <c r="M72" s="6945"/>
      <c r="N72" s="6945"/>
      <c r="O72" s="6945"/>
      <c r="P72" s="6945"/>
      <c r="Q72" s="6945"/>
      <c r="R72" s="6945"/>
      <c r="S72" s="6945"/>
      <c r="T72" s="6945"/>
      <c r="U72" s="6945"/>
      <c r="V72" s="6942">
        <f>V71*$C71</f>
        <v>44266.662000000004</v>
      </c>
      <c r="W72" s="6942">
        <f>W71*$C71</f>
        <v>44266.662000000004</v>
      </c>
      <c r="X72" s="6942">
        <f>X71*$C71</f>
        <v>59022.216000000008</v>
      </c>
      <c r="Y72" s="6945"/>
      <c r="Z72" s="6945"/>
      <c r="AA72" s="6945"/>
      <c r="AB72" s="6946"/>
    </row>
    <row r="73" spans="1:28" s="6937" customFormat="1" ht="45" customHeight="1">
      <c r="A73" s="6930" t="s">
        <v>638</v>
      </c>
      <c r="B73" s="6931" t="s">
        <v>639</v>
      </c>
      <c r="C73" s="6932">
        <f>PO!K238</f>
        <v>23427.14</v>
      </c>
      <c r="D73" s="6933">
        <f t="shared" ref="D73" si="26">C73/C$179</f>
        <v>3.6452148963250866E-3</v>
      </c>
      <c r="E73" s="6935"/>
      <c r="F73" s="6935"/>
      <c r="G73" s="6935"/>
      <c r="H73" s="6935"/>
      <c r="I73" s="6935"/>
      <c r="J73" s="6935"/>
      <c r="K73" s="6935"/>
      <c r="L73" s="6935"/>
      <c r="M73" s="6935"/>
      <c r="N73" s="6935"/>
      <c r="O73" s="6935"/>
      <c r="P73" s="6935"/>
      <c r="Q73" s="6935"/>
      <c r="R73" s="6935"/>
      <c r="S73" s="6935"/>
      <c r="T73" s="6935"/>
      <c r="U73" s="6934">
        <v>0.3</v>
      </c>
      <c r="V73" s="6934">
        <v>0.5</v>
      </c>
      <c r="W73" s="6934">
        <v>0.2</v>
      </c>
      <c r="X73" s="6935"/>
      <c r="Y73" s="6935"/>
      <c r="Z73" s="6935"/>
      <c r="AA73" s="6935"/>
      <c r="AB73" s="6944"/>
    </row>
    <row r="74" spans="1:28" ht="45" customHeight="1">
      <c r="A74" s="6938"/>
      <c r="B74" s="6939"/>
      <c r="C74" s="6940" t="s">
        <v>322</v>
      </c>
      <c r="D74" s="6941"/>
      <c r="E74" s="6945"/>
      <c r="F74" s="6945"/>
      <c r="G74" s="6945"/>
      <c r="H74" s="6945"/>
      <c r="I74" s="6945"/>
      <c r="J74" s="6945"/>
      <c r="K74" s="6945"/>
      <c r="L74" s="6945"/>
      <c r="M74" s="6945"/>
      <c r="N74" s="6945"/>
      <c r="O74" s="6945"/>
      <c r="P74" s="6945"/>
      <c r="Q74" s="6945"/>
      <c r="R74" s="6945"/>
      <c r="S74" s="6945"/>
      <c r="T74" s="6945"/>
      <c r="U74" s="6942">
        <f>U73*$C73</f>
        <v>7028.1419999999998</v>
      </c>
      <c r="V74" s="6942">
        <f>V73*$C73</f>
        <v>11713.57</v>
      </c>
      <c r="W74" s="6942">
        <f>W73*$C73</f>
        <v>4685.4279999999999</v>
      </c>
      <c r="X74" s="6945"/>
      <c r="Y74" s="6945"/>
      <c r="Z74" s="6945"/>
      <c r="AA74" s="6945"/>
      <c r="AB74" s="6946"/>
    </row>
    <row r="75" spans="1:28" s="6937" customFormat="1" ht="45" customHeight="1">
      <c r="A75" s="6930" t="s">
        <v>646</v>
      </c>
      <c r="B75" s="6931" t="s">
        <v>647</v>
      </c>
      <c r="C75" s="6932">
        <f>PO!K241</f>
        <v>746.59</v>
      </c>
      <c r="D75" s="6933">
        <f t="shared" ref="D75" si="27">C75/C$179</f>
        <v>1.1616787151343897E-4</v>
      </c>
      <c r="E75" s="6935"/>
      <c r="F75" s="6935"/>
      <c r="G75" s="6935"/>
      <c r="H75" s="6935"/>
      <c r="I75" s="6935"/>
      <c r="J75" s="6935"/>
      <c r="K75" s="6935"/>
      <c r="L75" s="6935"/>
      <c r="M75" s="6935"/>
      <c r="N75" s="6935"/>
      <c r="O75" s="6935"/>
      <c r="P75" s="6935"/>
      <c r="Q75" s="6935"/>
      <c r="R75" s="6935"/>
      <c r="S75" s="6935"/>
      <c r="T75" s="6935"/>
      <c r="U75" s="6935"/>
      <c r="V75" s="6935"/>
      <c r="W75" s="6935"/>
      <c r="X75" s="6935"/>
      <c r="Y75" s="6935"/>
      <c r="Z75" s="6935"/>
      <c r="AA75" s="6934">
        <v>1</v>
      </c>
      <c r="AB75" s="6944"/>
    </row>
    <row r="76" spans="1:28" ht="45" customHeight="1">
      <c r="A76" s="6938"/>
      <c r="B76" s="6939"/>
      <c r="C76" s="6940"/>
      <c r="D76" s="6941"/>
      <c r="E76" s="6945"/>
      <c r="F76" s="6945"/>
      <c r="G76" s="6945"/>
      <c r="H76" s="6945"/>
      <c r="I76" s="6945"/>
      <c r="J76" s="6945"/>
      <c r="K76" s="6945"/>
      <c r="L76" s="6945"/>
      <c r="M76" s="6945"/>
      <c r="N76" s="6945"/>
      <c r="O76" s="6945"/>
      <c r="P76" s="6945"/>
      <c r="Q76" s="6945"/>
      <c r="R76" s="6945"/>
      <c r="S76" s="6945"/>
      <c r="T76" s="6945"/>
      <c r="U76" s="6945"/>
      <c r="V76" s="6945"/>
      <c r="W76" s="6945"/>
      <c r="X76" s="6945"/>
      <c r="Y76" s="6945"/>
      <c r="Z76" s="6945"/>
      <c r="AA76" s="6942">
        <f>AA75*$C75</f>
        <v>746.59</v>
      </c>
      <c r="AB76" s="6946"/>
    </row>
    <row r="77" spans="1:28" ht="45" customHeight="1">
      <c r="A77" s="6930" t="s">
        <v>657</v>
      </c>
      <c r="B77" s="6931" t="s">
        <v>658</v>
      </c>
      <c r="C77" s="6932">
        <f>PO!K245</f>
        <v>2108.2999999999997</v>
      </c>
      <c r="D77" s="6933">
        <f t="shared" ref="D77" si="28">C77/C$179</f>
        <v>3.2804715240196538E-4</v>
      </c>
      <c r="E77" s="6945"/>
      <c r="F77" s="6945"/>
      <c r="G77" s="6945"/>
      <c r="H77" s="6945"/>
      <c r="I77" s="6945"/>
      <c r="J77" s="6945"/>
      <c r="K77" s="6945"/>
      <c r="L77" s="6945"/>
      <c r="M77" s="6945"/>
      <c r="N77" s="6945"/>
      <c r="O77" s="6945"/>
      <c r="P77" s="6945"/>
      <c r="Q77" s="6945"/>
      <c r="R77" s="6945"/>
      <c r="S77" s="6945"/>
      <c r="T77" s="6945"/>
      <c r="U77" s="6945"/>
      <c r="V77" s="6945"/>
      <c r="W77" s="6945"/>
      <c r="X77" s="6945"/>
      <c r="Y77" s="6945"/>
      <c r="Z77" s="6945"/>
      <c r="AA77" s="6934">
        <v>1</v>
      </c>
      <c r="AB77" s="6946"/>
    </row>
    <row r="78" spans="1:28" ht="45" customHeight="1">
      <c r="A78" s="6938"/>
      <c r="B78" s="6939"/>
      <c r="C78" s="6940"/>
      <c r="D78" s="6941"/>
      <c r="E78" s="6945"/>
      <c r="F78" s="6945"/>
      <c r="G78" s="6945"/>
      <c r="H78" s="6945"/>
      <c r="I78" s="6945"/>
      <c r="J78" s="6945"/>
      <c r="K78" s="6945"/>
      <c r="L78" s="6945"/>
      <c r="M78" s="6945"/>
      <c r="N78" s="6945"/>
      <c r="O78" s="6945"/>
      <c r="P78" s="6945"/>
      <c r="Q78" s="6945"/>
      <c r="R78" s="6945"/>
      <c r="S78" s="6945"/>
      <c r="T78" s="6945"/>
      <c r="U78" s="6945"/>
      <c r="V78" s="6945"/>
      <c r="W78" s="6945"/>
      <c r="X78" s="6945"/>
      <c r="Y78" s="6945"/>
      <c r="Z78" s="6945"/>
      <c r="AA78" s="6942">
        <f>AA77*$C77</f>
        <v>2108.2999999999997</v>
      </c>
      <c r="AB78" s="6946"/>
    </row>
    <row r="79" spans="1:28" s="6937" customFormat="1" ht="45" customHeight="1">
      <c r="A79" s="6930" t="s">
        <v>673</v>
      </c>
      <c r="B79" s="6931" t="s">
        <v>674</v>
      </c>
      <c r="C79" s="6932">
        <f>PO!K253</f>
        <v>81221.13</v>
      </c>
      <c r="D79" s="6933">
        <f t="shared" ref="D79" si="29">C79/C$179</f>
        <v>1.2637841109600079E-2</v>
      </c>
      <c r="E79" s="6935"/>
      <c r="F79" s="6935"/>
      <c r="G79" s="6935"/>
      <c r="H79" s="6935"/>
      <c r="I79" s="6935"/>
      <c r="J79" s="6935"/>
      <c r="K79" s="6935"/>
      <c r="L79" s="6935"/>
      <c r="M79" s="6935"/>
      <c r="N79" s="6935"/>
      <c r="O79" s="6935"/>
      <c r="P79" s="6934">
        <v>0.5</v>
      </c>
      <c r="Q79" s="6934">
        <v>0.5</v>
      </c>
      <c r="R79" s="6935"/>
      <c r="S79" s="6935"/>
      <c r="T79" s="6935"/>
      <c r="U79" s="6935"/>
      <c r="V79" s="6935"/>
      <c r="W79" s="6935"/>
      <c r="X79" s="6935"/>
      <c r="Y79" s="6935"/>
      <c r="Z79" s="6935"/>
      <c r="AA79" s="6935"/>
      <c r="AB79" s="6944"/>
    </row>
    <row r="80" spans="1:28" ht="45" customHeight="1">
      <c r="A80" s="6938"/>
      <c r="B80" s="6939"/>
      <c r="C80" s="6940" t="s">
        <v>246</v>
      </c>
      <c r="D80" s="6941"/>
      <c r="E80" s="6945"/>
      <c r="F80" s="6945"/>
      <c r="G80" s="6945"/>
      <c r="H80" s="6945"/>
      <c r="I80" s="6945"/>
      <c r="J80" s="6945"/>
      <c r="K80" s="6945"/>
      <c r="L80" s="6945"/>
      <c r="M80" s="6945"/>
      <c r="N80" s="6945"/>
      <c r="O80" s="6945"/>
      <c r="P80" s="6942">
        <f>P79*$C79</f>
        <v>40610.565000000002</v>
      </c>
      <c r="Q80" s="6942">
        <f>Q79*$C79</f>
        <v>40610.565000000002</v>
      </c>
      <c r="R80" s="6945"/>
      <c r="S80" s="6945"/>
      <c r="T80" s="6945"/>
      <c r="U80" s="6945"/>
      <c r="V80" s="6945"/>
      <c r="W80" s="6945"/>
      <c r="X80" s="6945"/>
      <c r="Y80" s="6945"/>
      <c r="Z80" s="6945"/>
      <c r="AA80" s="6945"/>
      <c r="AB80" s="6946"/>
    </row>
    <row r="81" spans="1:28" s="6937" customFormat="1" ht="45" customHeight="1">
      <c r="A81" s="6930" t="s">
        <v>789</v>
      </c>
      <c r="B81" s="6931" t="s">
        <v>790</v>
      </c>
      <c r="C81" s="6932">
        <f>PO!K292</f>
        <v>19885.900000000001</v>
      </c>
      <c r="D81" s="6933">
        <f t="shared" ref="D81" si="30">C81/C$179</f>
        <v>3.0942052212447205E-3</v>
      </c>
      <c r="E81" s="6935"/>
      <c r="F81" s="6935"/>
      <c r="G81" s="6935"/>
      <c r="H81" s="6935"/>
      <c r="I81" s="6935"/>
      <c r="J81" s="6935"/>
      <c r="K81" s="6935"/>
      <c r="L81" s="6935"/>
      <c r="M81" s="6935"/>
      <c r="N81" s="6935"/>
      <c r="O81" s="6934">
        <v>0.1</v>
      </c>
      <c r="P81" s="6934">
        <v>0.5</v>
      </c>
      <c r="Q81" s="6934">
        <v>0.4</v>
      </c>
      <c r="R81" s="6935"/>
      <c r="S81" s="6935"/>
      <c r="T81" s="6935"/>
      <c r="U81" s="6935"/>
      <c r="V81" s="6935"/>
      <c r="W81" s="6935"/>
      <c r="X81" s="6935"/>
      <c r="Y81" s="6935"/>
      <c r="Z81" s="6935"/>
      <c r="AA81" s="6935"/>
      <c r="AB81" s="6944"/>
    </row>
    <row r="82" spans="1:28" ht="45" customHeight="1">
      <c r="A82" s="6938"/>
      <c r="B82" s="6939"/>
      <c r="C82" s="6940" t="s">
        <v>241</v>
      </c>
      <c r="D82" s="6941"/>
      <c r="E82" s="6945"/>
      <c r="F82" s="6945"/>
      <c r="G82" s="6945"/>
      <c r="H82" s="6945"/>
      <c r="I82" s="6945"/>
      <c r="J82" s="6945"/>
      <c r="K82" s="6945"/>
      <c r="L82" s="6945"/>
      <c r="M82" s="6945"/>
      <c r="N82" s="6945"/>
      <c r="O82" s="6942">
        <f>O81*$C81</f>
        <v>1988.5900000000001</v>
      </c>
      <c r="P82" s="6942">
        <f>P81*$C81</f>
        <v>9942.9500000000007</v>
      </c>
      <c r="Q82" s="6942">
        <f>Q81*$C81</f>
        <v>7954.3600000000006</v>
      </c>
      <c r="R82" s="6945"/>
      <c r="S82" s="6945"/>
      <c r="T82" s="6945"/>
      <c r="U82" s="6945"/>
      <c r="V82" s="6945"/>
      <c r="W82" s="6945"/>
      <c r="X82" s="6945"/>
      <c r="Y82" s="6945"/>
      <c r="Z82" s="6945"/>
      <c r="AA82" s="6945"/>
      <c r="AB82" s="6946"/>
    </row>
    <row r="83" spans="1:28" s="6937" customFormat="1" ht="45" customHeight="1">
      <c r="A83" s="6930" t="s">
        <v>815</v>
      </c>
      <c r="B83" s="6931" t="s">
        <v>816</v>
      </c>
      <c r="C83" s="6932">
        <f>PO!K301</f>
        <v>89531.75</v>
      </c>
      <c r="D83" s="6933">
        <f t="shared" ref="D83" si="31">C83/C$179</f>
        <v>1.3930956522821548E-2</v>
      </c>
      <c r="E83" s="6935"/>
      <c r="F83" s="6935"/>
      <c r="G83" s="6935"/>
      <c r="H83" s="6935"/>
      <c r="I83" s="6935"/>
      <c r="J83" s="6935"/>
      <c r="K83" s="6935"/>
      <c r="L83" s="6935"/>
      <c r="M83" s="6935"/>
      <c r="N83" s="6935"/>
      <c r="O83" s="6935"/>
      <c r="P83" s="6935"/>
      <c r="Q83" s="6935"/>
      <c r="R83" s="6935"/>
      <c r="S83" s="6935"/>
      <c r="T83" s="6935"/>
      <c r="U83" s="6935"/>
      <c r="V83" s="6935"/>
      <c r="W83" s="6935"/>
      <c r="X83" s="6935"/>
      <c r="Y83" s="6934">
        <v>0.3</v>
      </c>
      <c r="Z83" s="6934">
        <v>0.7</v>
      </c>
      <c r="AA83" s="6935"/>
      <c r="AB83" s="6944"/>
    </row>
    <row r="84" spans="1:28" ht="45" customHeight="1">
      <c r="A84" s="6938"/>
      <c r="B84" s="6939"/>
      <c r="C84" s="6940" t="s">
        <v>447</v>
      </c>
      <c r="D84" s="6941"/>
      <c r="E84" s="6945"/>
      <c r="F84" s="6945"/>
      <c r="G84" s="6945"/>
      <c r="H84" s="6945"/>
      <c r="I84" s="6945"/>
      <c r="J84" s="6945"/>
      <c r="K84" s="6945"/>
      <c r="L84" s="6945"/>
      <c r="M84" s="6945"/>
      <c r="N84" s="6945"/>
      <c r="O84" s="6945"/>
      <c r="P84" s="6945"/>
      <c r="Q84" s="6945"/>
      <c r="R84" s="6945"/>
      <c r="S84" s="6945"/>
      <c r="T84" s="6945"/>
      <c r="U84" s="6945"/>
      <c r="V84" s="6945"/>
      <c r="W84" s="6945"/>
      <c r="X84" s="6945"/>
      <c r="Y84" s="6942">
        <f>Y83*$C83</f>
        <v>26859.524999999998</v>
      </c>
      <c r="Z84" s="6942">
        <f>Z83*$C83</f>
        <v>62672.224999999999</v>
      </c>
      <c r="AA84" s="6945"/>
      <c r="AB84" s="6946"/>
    </row>
    <row r="85" spans="1:28" s="6937" customFormat="1" ht="45" customHeight="1">
      <c r="A85" s="6930" t="s">
        <v>820</v>
      </c>
      <c r="B85" s="6931" t="s">
        <v>821</v>
      </c>
      <c r="C85" s="6932">
        <f>PO!K303</f>
        <v>43034.28</v>
      </c>
      <c r="D85" s="6933">
        <f t="shared" ref="D85" si="32">C85/C$179</f>
        <v>6.6960456337659974E-3</v>
      </c>
      <c r="E85" s="6935"/>
      <c r="F85" s="6935"/>
      <c r="G85" s="6935"/>
      <c r="H85" s="6935"/>
      <c r="I85" s="6935"/>
      <c r="J85" s="6935"/>
      <c r="K85" s="6935"/>
      <c r="L85" s="6935"/>
      <c r="M85" s="6935"/>
      <c r="N85" s="6935"/>
      <c r="O85" s="6935"/>
      <c r="P85" s="6935"/>
      <c r="Q85" s="6935"/>
      <c r="R85" s="6935"/>
      <c r="S85" s="6934">
        <v>0.5</v>
      </c>
      <c r="T85" s="6934">
        <v>0.5</v>
      </c>
      <c r="U85" s="6935"/>
      <c r="V85" s="6935"/>
      <c r="W85" s="6935"/>
      <c r="X85" s="6935"/>
      <c r="Y85" s="6935"/>
      <c r="Z85" s="6935"/>
      <c r="AA85" s="6935"/>
      <c r="AB85" s="6944"/>
    </row>
    <row r="86" spans="1:28" ht="45" customHeight="1">
      <c r="A86" s="6938"/>
      <c r="B86" s="6939"/>
      <c r="C86" s="6940" t="s">
        <v>288</v>
      </c>
      <c r="D86" s="6941"/>
      <c r="E86" s="6945"/>
      <c r="F86" s="6945"/>
      <c r="G86" s="6945"/>
      <c r="H86" s="6945"/>
      <c r="I86" s="6945"/>
      <c r="J86" s="6945"/>
      <c r="K86" s="6945"/>
      <c r="L86" s="6945"/>
      <c r="M86" s="6945"/>
      <c r="N86" s="6945"/>
      <c r="O86" s="6945"/>
      <c r="P86" s="6945"/>
      <c r="Q86" s="6945"/>
      <c r="R86" s="6945"/>
      <c r="S86" s="6942">
        <f>S85*$C85</f>
        <v>21517.14</v>
      </c>
      <c r="T86" s="6942">
        <f>T85*$C85</f>
        <v>21517.14</v>
      </c>
      <c r="U86" s="6945"/>
      <c r="V86" s="6945"/>
      <c r="W86" s="6945"/>
      <c r="X86" s="6945"/>
      <c r="Y86" s="6945"/>
      <c r="Z86" s="6945"/>
      <c r="AA86" s="6945"/>
      <c r="AB86" s="6946"/>
    </row>
    <row r="87" spans="1:28" s="6937" customFormat="1" ht="45" customHeight="1">
      <c r="A87" s="6930" t="s">
        <v>867</v>
      </c>
      <c r="B87" s="6931" t="s">
        <v>868</v>
      </c>
      <c r="C87" s="6932">
        <f>PO!K319</f>
        <v>10905.869999999999</v>
      </c>
      <c r="D87" s="6933">
        <f t="shared" ref="D87" si="33">C87/C$179</f>
        <v>1.696930986086431E-3</v>
      </c>
      <c r="E87" s="6935"/>
      <c r="F87" s="6935"/>
      <c r="G87" s="6935"/>
      <c r="H87" s="6935"/>
      <c r="I87" s="6935"/>
      <c r="J87" s="6935"/>
      <c r="K87" s="6935"/>
      <c r="L87" s="6935"/>
      <c r="M87" s="6935"/>
      <c r="N87" s="6935"/>
      <c r="O87" s="6935"/>
      <c r="P87" s="6935"/>
      <c r="Q87" s="6935"/>
      <c r="R87" s="6935"/>
      <c r="S87" s="6934">
        <v>0.5</v>
      </c>
      <c r="T87" s="6934">
        <v>0.5</v>
      </c>
      <c r="U87" s="6935"/>
      <c r="V87" s="6935"/>
      <c r="W87" s="6935"/>
      <c r="X87" s="6935"/>
      <c r="Y87" s="6935"/>
      <c r="Z87" s="6935"/>
      <c r="AA87" s="6935"/>
      <c r="AB87" s="6944"/>
    </row>
    <row r="88" spans="1:28" ht="45" customHeight="1">
      <c r="A88" s="6938"/>
      <c r="B88" s="6939"/>
      <c r="C88" s="6940" t="s">
        <v>288</v>
      </c>
      <c r="D88" s="6941"/>
      <c r="E88" s="6945"/>
      <c r="F88" s="6945"/>
      <c r="G88" s="6945"/>
      <c r="H88" s="6945"/>
      <c r="I88" s="6945"/>
      <c r="J88" s="6945"/>
      <c r="K88" s="6945"/>
      <c r="L88" s="6945"/>
      <c r="M88" s="6945"/>
      <c r="N88" s="6945"/>
      <c r="O88" s="6945"/>
      <c r="P88" s="6945"/>
      <c r="Q88" s="6945"/>
      <c r="R88" s="6945"/>
      <c r="S88" s="6942">
        <f>S87*$C87</f>
        <v>5452.9349999999995</v>
      </c>
      <c r="T88" s="6942">
        <f>T87*$C87</f>
        <v>5452.9349999999995</v>
      </c>
      <c r="U88" s="6945"/>
      <c r="V88" s="6945"/>
      <c r="W88" s="6945"/>
      <c r="X88" s="6945"/>
      <c r="Y88" s="6945"/>
      <c r="Z88" s="6945"/>
      <c r="AA88" s="6945"/>
      <c r="AB88" s="6946"/>
    </row>
    <row r="89" spans="1:28" s="6937" customFormat="1" ht="45" customHeight="1">
      <c r="A89" s="6930" t="s">
        <v>875</v>
      </c>
      <c r="B89" s="6931" t="s">
        <v>876</v>
      </c>
      <c r="C89" s="6932">
        <f>PO!K322</f>
        <v>17022.12</v>
      </c>
      <c r="D89" s="6933">
        <f t="shared" ref="D89" si="34">C89/C$179</f>
        <v>2.6486069315773578E-3</v>
      </c>
      <c r="E89" s="6935"/>
      <c r="F89" s="6935"/>
      <c r="G89" s="6935"/>
      <c r="H89" s="6935"/>
      <c r="I89" s="6935"/>
      <c r="J89" s="6935"/>
      <c r="K89" s="6935"/>
      <c r="L89" s="6935"/>
      <c r="M89" s="6935"/>
      <c r="N89" s="6935"/>
      <c r="O89" s="6935"/>
      <c r="P89" s="6935"/>
      <c r="Q89" s="6935"/>
      <c r="R89" s="6935"/>
      <c r="S89" s="6935"/>
      <c r="T89" s="6935"/>
      <c r="U89" s="6935"/>
      <c r="V89" s="6935"/>
      <c r="W89" s="6935"/>
      <c r="X89" s="6935"/>
      <c r="Y89" s="6935"/>
      <c r="Z89" s="6935"/>
      <c r="AA89" s="6934">
        <v>0.5</v>
      </c>
      <c r="AB89" s="6936">
        <v>0.5</v>
      </c>
    </row>
    <row r="90" spans="1:28" ht="45" customHeight="1">
      <c r="A90" s="6938"/>
      <c r="B90" s="6939"/>
      <c r="C90" s="6940" t="s">
        <v>484</v>
      </c>
      <c r="D90" s="6941"/>
      <c r="E90" s="6945"/>
      <c r="F90" s="6945"/>
      <c r="G90" s="6945"/>
      <c r="H90" s="6945"/>
      <c r="I90" s="6945"/>
      <c r="J90" s="6945"/>
      <c r="K90" s="6945"/>
      <c r="L90" s="6945"/>
      <c r="M90" s="6945"/>
      <c r="N90" s="6945"/>
      <c r="O90" s="6945"/>
      <c r="P90" s="6945"/>
      <c r="Q90" s="6945"/>
      <c r="R90" s="6945"/>
      <c r="S90" s="6945"/>
      <c r="T90" s="6945"/>
      <c r="U90" s="6945"/>
      <c r="V90" s="6945"/>
      <c r="W90" s="6945"/>
      <c r="X90" s="6945"/>
      <c r="Y90" s="6945"/>
      <c r="Z90" s="6945"/>
      <c r="AA90" s="6942">
        <f>AA89*$C89</f>
        <v>8511.06</v>
      </c>
      <c r="AB90" s="6943">
        <f>AB89*$C89</f>
        <v>8511.06</v>
      </c>
    </row>
    <row r="91" spans="1:28" s="6937" customFormat="1" ht="45" customHeight="1">
      <c r="A91" s="6930" t="s">
        <v>883</v>
      </c>
      <c r="B91" s="6931" t="s">
        <v>884</v>
      </c>
      <c r="C91" s="6932">
        <f>PO!K325</f>
        <v>41088.65</v>
      </c>
      <c r="D91" s="6933">
        <f t="shared" ref="D91" si="35">C91/C$179</f>
        <v>6.393309599459762E-3</v>
      </c>
      <c r="E91" s="6935"/>
      <c r="F91" s="6935"/>
      <c r="G91" s="6935"/>
      <c r="H91" s="6935"/>
      <c r="I91" s="6935"/>
      <c r="J91" s="6935"/>
      <c r="K91" s="6934">
        <v>0.2</v>
      </c>
      <c r="L91" s="6934">
        <v>0.2</v>
      </c>
      <c r="M91" s="6934">
        <v>0.2</v>
      </c>
      <c r="N91" s="6934">
        <v>0.2</v>
      </c>
      <c r="O91" s="6934">
        <v>0.2</v>
      </c>
      <c r="P91" s="6935"/>
      <c r="Q91" s="6935"/>
      <c r="R91" s="6935"/>
      <c r="S91" s="6935"/>
      <c r="T91" s="6935"/>
      <c r="U91" s="6935"/>
      <c r="V91" s="6935"/>
      <c r="W91" s="6935"/>
      <c r="X91" s="6935"/>
      <c r="Y91" s="6935"/>
      <c r="Z91" s="6935"/>
      <c r="AA91" s="6935"/>
      <c r="AB91" s="6944"/>
    </row>
    <row r="92" spans="1:28" ht="45" customHeight="1">
      <c r="A92" s="6938"/>
      <c r="B92" s="6939"/>
      <c r="C92" s="6940" t="s">
        <v>177</v>
      </c>
      <c r="D92" s="6941"/>
      <c r="E92" s="6945"/>
      <c r="F92" s="6945"/>
      <c r="G92" s="6945"/>
      <c r="H92" s="6945"/>
      <c r="I92" s="6945"/>
      <c r="J92" s="6945"/>
      <c r="K92" s="6942">
        <f>K91*$C91</f>
        <v>8217.7300000000014</v>
      </c>
      <c r="L92" s="6942">
        <f>L91*$C91</f>
        <v>8217.7300000000014</v>
      </c>
      <c r="M92" s="6942">
        <f t="shared" ref="M92:O92" si="36">M91*$C91</f>
        <v>8217.7300000000014</v>
      </c>
      <c r="N92" s="6942">
        <f t="shared" si="36"/>
        <v>8217.7300000000014</v>
      </c>
      <c r="O92" s="6942">
        <f t="shared" si="36"/>
        <v>8217.7300000000014</v>
      </c>
      <c r="P92" s="6945"/>
      <c r="Q92" s="6945"/>
      <c r="R92" s="6945"/>
      <c r="S92" s="6945"/>
      <c r="T92" s="6945"/>
      <c r="U92" s="6945"/>
      <c r="V92" s="6945"/>
      <c r="W92" s="6945"/>
      <c r="X92" s="6945"/>
      <c r="Y92" s="6945"/>
      <c r="Z92" s="6945"/>
      <c r="AA92" s="6945"/>
      <c r="AB92" s="6946"/>
    </row>
    <row r="93" spans="1:28" s="6937" customFormat="1" ht="45" customHeight="1">
      <c r="A93" s="6930" t="s">
        <v>964</v>
      </c>
      <c r="B93" s="6931" t="s">
        <v>965</v>
      </c>
      <c r="C93" s="6932">
        <f>PO!K353</f>
        <v>19543.989999999998</v>
      </c>
      <c r="D93" s="6933">
        <f t="shared" ref="D93" si="37">C93/C$179</f>
        <v>3.0410047270656394E-3</v>
      </c>
      <c r="E93" s="6935"/>
      <c r="F93" s="6935"/>
      <c r="G93" s="6935"/>
      <c r="H93" s="6935"/>
      <c r="I93" s="6935"/>
      <c r="J93" s="6934">
        <v>0.2</v>
      </c>
      <c r="K93" s="6934">
        <v>0.2</v>
      </c>
      <c r="L93" s="6934">
        <v>0.2</v>
      </c>
      <c r="M93" s="6934">
        <v>0.2</v>
      </c>
      <c r="N93" s="6934">
        <v>0.2</v>
      </c>
      <c r="O93" s="6935"/>
      <c r="P93" s="6935"/>
      <c r="Q93" s="6935"/>
      <c r="R93" s="6935"/>
      <c r="S93" s="6935"/>
      <c r="T93" s="6935"/>
      <c r="U93" s="6935"/>
      <c r="V93" s="6935"/>
      <c r="W93" s="6935"/>
      <c r="X93" s="6935"/>
      <c r="Y93" s="6935"/>
      <c r="Z93" s="6935"/>
      <c r="AA93" s="6935"/>
      <c r="AB93" s="6944"/>
    </row>
    <row r="94" spans="1:28" ht="45" customHeight="1">
      <c r="A94" s="6938"/>
      <c r="B94" s="6939"/>
      <c r="C94" s="6940" t="s">
        <v>157</v>
      </c>
      <c r="D94" s="6941"/>
      <c r="E94" s="6945"/>
      <c r="F94" s="6945"/>
      <c r="G94" s="6945"/>
      <c r="H94" s="6945"/>
      <c r="I94" s="6945"/>
      <c r="J94" s="6942">
        <f>J93*$C93</f>
        <v>3908.7979999999998</v>
      </c>
      <c r="K94" s="6942">
        <f>K93*$C93</f>
        <v>3908.7979999999998</v>
      </c>
      <c r="L94" s="6942">
        <f t="shared" ref="L94" si="38">L93*$C93</f>
        <v>3908.7979999999998</v>
      </c>
      <c r="M94" s="6942">
        <f t="shared" ref="M94" si="39">M93*$C93</f>
        <v>3908.7979999999998</v>
      </c>
      <c r="N94" s="6942">
        <f t="shared" ref="N94" si="40">N93*$C93</f>
        <v>3908.7979999999998</v>
      </c>
      <c r="O94" s="6945"/>
      <c r="P94" s="6945"/>
      <c r="Q94" s="6945"/>
      <c r="R94" s="6945"/>
      <c r="S94" s="6945"/>
      <c r="T94" s="6945"/>
      <c r="U94" s="6945"/>
      <c r="V94" s="6945"/>
      <c r="W94" s="6945"/>
      <c r="X94" s="6945"/>
      <c r="Y94" s="6945"/>
      <c r="Z94" s="6945"/>
      <c r="AA94" s="6945"/>
      <c r="AB94" s="6946"/>
    </row>
    <row r="95" spans="1:28" s="6937" customFormat="1" ht="45" customHeight="1">
      <c r="A95" s="6930" t="s">
        <v>979</v>
      </c>
      <c r="B95" s="6931" t="s">
        <v>980</v>
      </c>
      <c r="C95" s="6932">
        <f>PO!K359</f>
        <v>38474.11</v>
      </c>
      <c r="D95" s="6933">
        <f t="shared" ref="D95" si="41">C95/C$179</f>
        <v>5.9864925421903815E-3</v>
      </c>
      <c r="E95" s="6935"/>
      <c r="F95" s="6935"/>
      <c r="G95" s="6935"/>
      <c r="H95" s="6935"/>
      <c r="I95" s="6935"/>
      <c r="J95" s="6935"/>
      <c r="K95" s="6935"/>
      <c r="L95" s="6934">
        <v>0.5</v>
      </c>
      <c r="M95" s="6934">
        <v>0.2</v>
      </c>
      <c r="N95" s="6934">
        <v>0.3</v>
      </c>
      <c r="O95" s="6935"/>
      <c r="P95" s="6935"/>
      <c r="Q95" s="6935"/>
      <c r="R95" s="6935"/>
      <c r="S95" s="6935"/>
      <c r="T95" s="6935"/>
      <c r="U95" s="6935"/>
      <c r="V95" s="6935"/>
      <c r="W95" s="6935"/>
      <c r="X95" s="6935"/>
      <c r="Y95" s="6935"/>
      <c r="Z95" s="6935"/>
      <c r="AA95" s="6935"/>
      <c r="AB95" s="6944"/>
    </row>
    <row r="96" spans="1:28" ht="45" customHeight="1">
      <c r="A96" s="6938"/>
      <c r="B96" s="6939"/>
      <c r="C96" s="6940" t="s">
        <v>192</v>
      </c>
      <c r="D96" s="6941"/>
      <c r="E96" s="6945"/>
      <c r="F96" s="6945"/>
      <c r="G96" s="6945"/>
      <c r="H96" s="6945"/>
      <c r="I96" s="6945"/>
      <c r="J96" s="6945"/>
      <c r="K96" s="6945"/>
      <c r="L96" s="6942">
        <f t="shared" ref="L96" si="42">L95*$C95</f>
        <v>19237.055</v>
      </c>
      <c r="M96" s="6942">
        <f t="shared" ref="M96" si="43">M95*$C95</f>
        <v>7694.8220000000001</v>
      </c>
      <c r="N96" s="6942">
        <f t="shared" ref="N96" si="44">N95*$C95</f>
        <v>11542.233</v>
      </c>
      <c r="O96" s="6945"/>
      <c r="P96" s="6945"/>
      <c r="Q96" s="6945"/>
      <c r="R96" s="6945"/>
      <c r="S96" s="6945"/>
      <c r="T96" s="6945"/>
      <c r="U96" s="6945"/>
      <c r="V96" s="6945"/>
      <c r="W96" s="6945"/>
      <c r="X96" s="6945"/>
      <c r="Y96" s="6945"/>
      <c r="Z96" s="6945"/>
      <c r="AA96" s="6945"/>
      <c r="AB96" s="6946"/>
    </row>
    <row r="97" spans="1:28" s="6937" customFormat="1" ht="45" customHeight="1">
      <c r="A97" s="6930" t="s">
        <v>990</v>
      </c>
      <c r="B97" s="6931" t="s">
        <v>991</v>
      </c>
      <c r="C97" s="6932">
        <f>PO!K363</f>
        <v>23807.72</v>
      </c>
      <c r="D97" s="6933">
        <f t="shared" ref="D97" si="45">C97/C$179</f>
        <v>3.7044323631282646E-3</v>
      </c>
      <c r="E97" s="6935"/>
      <c r="F97" s="6935"/>
      <c r="G97" s="6935"/>
      <c r="H97" s="6935"/>
      <c r="I97" s="6935"/>
      <c r="J97" s="6935"/>
      <c r="K97" s="6935"/>
      <c r="L97" s="6935"/>
      <c r="M97" s="6935"/>
      <c r="N97" s="6934">
        <v>0.5</v>
      </c>
      <c r="O97" s="6934">
        <v>0.5</v>
      </c>
      <c r="P97" s="6935"/>
      <c r="Q97" s="6935"/>
      <c r="R97" s="6935"/>
      <c r="S97" s="6935"/>
      <c r="T97" s="6935"/>
      <c r="U97" s="6935"/>
      <c r="V97" s="6935"/>
      <c r="W97" s="6935"/>
      <c r="X97" s="6935"/>
      <c r="Y97" s="6935"/>
      <c r="Z97" s="6935"/>
      <c r="AA97" s="6935"/>
      <c r="AB97" s="6944"/>
    </row>
    <row r="98" spans="1:28" ht="45" customHeight="1">
      <c r="A98" s="6938"/>
      <c r="B98" s="6939"/>
      <c r="C98" s="6940" t="s">
        <v>227</v>
      </c>
      <c r="D98" s="6941"/>
      <c r="E98" s="6945"/>
      <c r="F98" s="6945"/>
      <c r="G98" s="6945"/>
      <c r="H98" s="6945"/>
      <c r="I98" s="6945"/>
      <c r="J98" s="6945"/>
      <c r="K98" s="6945"/>
      <c r="L98" s="6945"/>
      <c r="M98" s="6945"/>
      <c r="N98" s="6942">
        <f t="shared" ref="N98" si="46">N97*$C97</f>
        <v>11903.86</v>
      </c>
      <c r="O98" s="6942">
        <f t="shared" ref="O98" si="47">O97*$C97</f>
        <v>11903.86</v>
      </c>
      <c r="P98" s="6945"/>
      <c r="Q98" s="6945"/>
      <c r="R98" s="6945"/>
      <c r="S98" s="6945"/>
      <c r="T98" s="6945"/>
      <c r="U98" s="6945"/>
      <c r="V98" s="6945"/>
      <c r="W98" s="6945"/>
      <c r="X98" s="6945"/>
      <c r="Y98" s="6945"/>
      <c r="Z98" s="6945"/>
      <c r="AA98" s="6945"/>
      <c r="AB98" s="6946"/>
    </row>
    <row r="99" spans="1:28" s="6937" customFormat="1" ht="45" customHeight="1">
      <c r="A99" s="6930" t="s">
        <v>1019</v>
      </c>
      <c r="B99" s="6931" t="s">
        <v>1020</v>
      </c>
      <c r="C99" s="6932">
        <f>PO!K375</f>
        <v>99115.029999999984</v>
      </c>
      <c r="D99" s="6933">
        <f t="shared" ref="D99" si="48">C99/C$179</f>
        <v>1.5422095219719855E-2</v>
      </c>
      <c r="E99" s="6935"/>
      <c r="F99" s="6935"/>
      <c r="G99" s="6935"/>
      <c r="H99" s="6935"/>
      <c r="I99" s="6935"/>
      <c r="J99" s="6935"/>
      <c r="K99" s="6935"/>
      <c r="L99" s="6935"/>
      <c r="M99" s="6935"/>
      <c r="N99" s="6935"/>
      <c r="O99" s="6935"/>
      <c r="P99" s="6934">
        <v>0.2</v>
      </c>
      <c r="Q99" s="6934">
        <v>0.3</v>
      </c>
      <c r="R99" s="6934">
        <v>0.4</v>
      </c>
      <c r="S99" s="6934">
        <v>0.1</v>
      </c>
      <c r="T99" s="6935"/>
      <c r="U99" s="6935"/>
      <c r="V99" s="6935"/>
      <c r="W99" s="6935"/>
      <c r="X99" s="6935"/>
      <c r="Y99" s="6935"/>
      <c r="Z99" s="6935"/>
      <c r="AA99" s="6935"/>
      <c r="AB99" s="6944"/>
    </row>
    <row r="100" spans="1:28" ht="45" customHeight="1">
      <c r="A100" s="6938"/>
      <c r="B100" s="6939"/>
      <c r="C100" s="6940" t="s">
        <v>246</v>
      </c>
      <c r="D100" s="6941"/>
      <c r="E100" s="6945"/>
      <c r="F100" s="6945"/>
      <c r="G100" s="6945"/>
      <c r="H100" s="6945"/>
      <c r="I100" s="6945"/>
      <c r="J100" s="6945"/>
      <c r="K100" s="6945"/>
      <c r="L100" s="6945"/>
      <c r="M100" s="6945"/>
      <c r="N100" s="6945"/>
      <c r="O100" s="6945"/>
      <c r="P100" s="6942">
        <f>P99*$C99</f>
        <v>19823.005999999998</v>
      </c>
      <c r="Q100" s="6942">
        <f t="shared" ref="Q100" si="49">Q99*$C99</f>
        <v>29734.508999999995</v>
      </c>
      <c r="R100" s="6942">
        <f t="shared" ref="R100" si="50">R99*$C99</f>
        <v>39646.011999999995</v>
      </c>
      <c r="S100" s="6942">
        <f t="shared" ref="S100" si="51">S99*$C99</f>
        <v>9911.5029999999988</v>
      </c>
      <c r="T100" s="6945"/>
      <c r="U100" s="6945"/>
      <c r="V100" s="6945"/>
      <c r="W100" s="6945"/>
      <c r="X100" s="6945"/>
      <c r="Y100" s="6945"/>
      <c r="Z100" s="6945"/>
      <c r="AA100" s="6945"/>
      <c r="AB100" s="6946"/>
    </row>
    <row r="101" spans="1:28" s="6937" customFormat="1" ht="45" customHeight="1">
      <c r="A101" s="6930" t="s">
        <v>1123</v>
      </c>
      <c r="B101" s="6931" t="s">
        <v>1124</v>
      </c>
      <c r="C101" s="6932">
        <f>PO!K410</f>
        <v>2703.05</v>
      </c>
      <c r="D101" s="6933">
        <f t="shared" ref="D101" si="52">C101/C$179</f>
        <v>4.205890315894952E-4</v>
      </c>
      <c r="E101" s="6935"/>
      <c r="F101" s="6935"/>
      <c r="G101" s="6935"/>
      <c r="H101" s="6935"/>
      <c r="I101" s="6935"/>
      <c r="J101" s="6935"/>
      <c r="K101" s="6935"/>
      <c r="L101" s="6935"/>
      <c r="M101" s="6935"/>
      <c r="N101" s="6935"/>
      <c r="O101" s="6935"/>
      <c r="P101" s="6935"/>
      <c r="Q101" s="6935"/>
      <c r="R101" s="6935"/>
      <c r="S101" s="6935"/>
      <c r="T101" s="6935"/>
      <c r="U101" s="6935"/>
      <c r="V101" s="6935"/>
      <c r="W101" s="6935"/>
      <c r="X101" s="6935"/>
      <c r="Y101" s="6935"/>
      <c r="Z101" s="6935"/>
      <c r="AA101" s="6934">
        <v>1</v>
      </c>
      <c r="AB101" s="6944"/>
    </row>
    <row r="102" spans="1:28" ht="45" customHeight="1">
      <c r="A102" s="6938"/>
      <c r="B102" s="6939"/>
      <c r="C102" s="6940"/>
      <c r="D102" s="6941"/>
      <c r="E102" s="6945"/>
      <c r="F102" s="6945"/>
      <c r="G102" s="6945"/>
      <c r="H102" s="6945"/>
      <c r="I102" s="6945"/>
      <c r="J102" s="6945"/>
      <c r="K102" s="6945"/>
      <c r="L102" s="6945"/>
      <c r="M102" s="6945"/>
      <c r="N102" s="6945"/>
      <c r="O102" s="6945"/>
      <c r="P102" s="6945"/>
      <c r="Q102" s="6945"/>
      <c r="R102" s="6945"/>
      <c r="S102" s="6945"/>
      <c r="T102" s="6945"/>
      <c r="U102" s="6945"/>
      <c r="V102" s="6945"/>
      <c r="W102" s="6945"/>
      <c r="X102" s="6945"/>
      <c r="Y102" s="6945"/>
      <c r="Z102" s="6945"/>
      <c r="AA102" s="6942">
        <f t="shared" ref="Z102:AA110" si="53">AA101*$C101</f>
        <v>2703.05</v>
      </c>
      <c r="AB102" s="6946"/>
    </row>
    <row r="103" spans="1:28" s="6937" customFormat="1" ht="45" customHeight="1">
      <c r="A103" s="6930" t="s">
        <v>1131</v>
      </c>
      <c r="B103" s="6931" t="s">
        <v>1132</v>
      </c>
      <c r="C103" s="6932">
        <f>PO!K413</f>
        <v>8899.36</v>
      </c>
      <c r="D103" s="6933">
        <f t="shared" ref="D103" si="54">C103/C$179</f>
        <v>1.3847221487454135E-3</v>
      </c>
      <c r="E103" s="6935"/>
      <c r="F103" s="6935"/>
      <c r="G103" s="6935"/>
      <c r="H103" s="6935"/>
      <c r="I103" s="6935"/>
      <c r="J103" s="6935"/>
      <c r="K103" s="6935"/>
      <c r="L103" s="6935"/>
      <c r="M103" s="6935"/>
      <c r="N103" s="6935"/>
      <c r="O103" s="6935"/>
      <c r="P103" s="6935"/>
      <c r="Q103" s="6935"/>
      <c r="R103" s="6935"/>
      <c r="S103" s="6935"/>
      <c r="T103" s="6935"/>
      <c r="U103" s="6935"/>
      <c r="V103" s="6935"/>
      <c r="W103" s="6935"/>
      <c r="X103" s="6935"/>
      <c r="Y103" s="6935"/>
      <c r="Z103" s="6934">
        <v>0.5</v>
      </c>
      <c r="AA103" s="6934">
        <v>0.5</v>
      </c>
      <c r="AB103" s="6944"/>
    </row>
    <row r="104" spans="1:28" ht="45" customHeight="1">
      <c r="A104" s="6938"/>
      <c r="B104" s="6939"/>
      <c r="C104" s="6940" t="s">
        <v>467</v>
      </c>
      <c r="D104" s="6941"/>
      <c r="E104" s="6945"/>
      <c r="F104" s="6945"/>
      <c r="G104" s="6945"/>
      <c r="H104" s="6945"/>
      <c r="I104" s="6945"/>
      <c r="J104" s="6945"/>
      <c r="K104" s="6945"/>
      <c r="L104" s="6945"/>
      <c r="M104" s="6945"/>
      <c r="N104" s="6945"/>
      <c r="O104" s="6945"/>
      <c r="P104" s="6945"/>
      <c r="Q104" s="6945"/>
      <c r="R104" s="6945"/>
      <c r="S104" s="6945"/>
      <c r="T104" s="6945"/>
      <c r="U104" s="6945"/>
      <c r="V104" s="6945"/>
      <c r="W104" s="6945"/>
      <c r="X104" s="6945"/>
      <c r="Y104" s="6945"/>
      <c r="Z104" s="6942">
        <f t="shared" ref="Z104" si="55">Z103*$C103</f>
        <v>4449.68</v>
      </c>
      <c r="AA104" s="6942">
        <f t="shared" si="53"/>
        <v>4449.68</v>
      </c>
      <c r="AB104" s="6946"/>
    </row>
    <row r="105" spans="1:28" s="6937" customFormat="1" ht="45" customHeight="1">
      <c r="A105" s="6930" t="s">
        <v>1139</v>
      </c>
      <c r="B105" s="6931" t="s">
        <v>1140</v>
      </c>
      <c r="C105" s="6932">
        <f>PO!K416</f>
        <v>32618.489999999994</v>
      </c>
      <c r="D105" s="6933">
        <f t="shared" ref="D105" si="56">C105/C$179</f>
        <v>5.0753700897177741E-3</v>
      </c>
      <c r="E105" s="6935"/>
      <c r="F105" s="6935"/>
      <c r="G105" s="6935"/>
      <c r="H105" s="6935"/>
      <c r="I105" s="6935"/>
      <c r="J105" s="6935"/>
      <c r="K105" s="6935"/>
      <c r="L105" s="6935"/>
      <c r="M105" s="6935"/>
      <c r="N105" s="6935"/>
      <c r="O105" s="6935"/>
      <c r="P105" s="6935"/>
      <c r="Q105" s="6935"/>
      <c r="R105" s="6935"/>
      <c r="S105" s="6935"/>
      <c r="T105" s="6935"/>
      <c r="U105" s="6935"/>
      <c r="V105" s="6935"/>
      <c r="W105" s="6935"/>
      <c r="X105" s="6935"/>
      <c r="Y105" s="6935"/>
      <c r="Z105" s="6935"/>
      <c r="AA105" s="6934">
        <v>1</v>
      </c>
      <c r="AB105" s="6944"/>
    </row>
    <row r="106" spans="1:28" ht="45" customHeight="1">
      <c r="A106" s="6938"/>
      <c r="B106" s="6939"/>
      <c r="C106" s="6940"/>
      <c r="D106" s="6941"/>
      <c r="E106" s="6945"/>
      <c r="F106" s="6945"/>
      <c r="G106" s="6945"/>
      <c r="H106" s="6945"/>
      <c r="I106" s="6945"/>
      <c r="J106" s="6945"/>
      <c r="K106" s="6945"/>
      <c r="L106" s="6945"/>
      <c r="M106" s="6945"/>
      <c r="N106" s="6945"/>
      <c r="O106" s="6945"/>
      <c r="P106" s="6945"/>
      <c r="Q106" s="6945"/>
      <c r="R106" s="6945"/>
      <c r="S106" s="6945"/>
      <c r="T106" s="6945"/>
      <c r="U106" s="6945"/>
      <c r="V106" s="6945"/>
      <c r="W106" s="6945"/>
      <c r="X106" s="6945"/>
      <c r="Y106" s="6945"/>
      <c r="Z106" s="6945"/>
      <c r="AA106" s="6942">
        <f t="shared" si="53"/>
        <v>32618.489999999994</v>
      </c>
      <c r="AB106" s="6946"/>
    </row>
    <row r="107" spans="1:28" s="6937" customFormat="1" ht="45" customHeight="1">
      <c r="A107" s="6930" t="s">
        <v>1182</v>
      </c>
      <c r="B107" s="6931" t="s">
        <v>1183</v>
      </c>
      <c r="C107" s="6932">
        <f>PO!K432</f>
        <v>30327.449999999997</v>
      </c>
      <c r="D107" s="6933">
        <f t="shared" ref="D107" si="57">C107/C$179</f>
        <v>4.7188889684167271E-3</v>
      </c>
      <c r="E107" s="6935"/>
      <c r="F107" s="6935"/>
      <c r="G107" s="6935"/>
      <c r="H107" s="6935"/>
      <c r="I107" s="6935"/>
      <c r="J107" s="6935"/>
      <c r="K107" s="6935"/>
      <c r="L107" s="6935"/>
      <c r="M107" s="6935"/>
      <c r="N107" s="6935"/>
      <c r="O107" s="6935"/>
      <c r="P107" s="6935"/>
      <c r="Q107" s="6935"/>
      <c r="R107" s="6935"/>
      <c r="S107" s="6935"/>
      <c r="T107" s="6935"/>
      <c r="U107" s="6935"/>
      <c r="V107" s="6935"/>
      <c r="W107" s="6935"/>
      <c r="X107" s="6935"/>
      <c r="Y107" s="6935"/>
      <c r="Z107" s="6934">
        <v>1</v>
      </c>
      <c r="AA107" s="6935"/>
      <c r="AB107" s="6944"/>
    </row>
    <row r="108" spans="1:28" ht="45" customHeight="1">
      <c r="A108" s="6938"/>
      <c r="B108" s="6939"/>
      <c r="C108" s="6940"/>
      <c r="D108" s="6941"/>
      <c r="E108" s="6945"/>
      <c r="F108" s="6945"/>
      <c r="G108" s="6945"/>
      <c r="H108" s="6945"/>
      <c r="I108" s="6945"/>
      <c r="J108" s="6945"/>
      <c r="K108" s="6945"/>
      <c r="L108" s="6945"/>
      <c r="M108" s="6945"/>
      <c r="N108" s="6945"/>
      <c r="O108" s="6945"/>
      <c r="P108" s="6945"/>
      <c r="Q108" s="6945"/>
      <c r="R108" s="6945"/>
      <c r="S108" s="6945"/>
      <c r="T108" s="6945"/>
      <c r="U108" s="6945"/>
      <c r="V108" s="6945"/>
      <c r="W108" s="6945"/>
      <c r="X108" s="6945"/>
      <c r="Y108" s="6945"/>
      <c r="Z108" s="6942">
        <f t="shared" si="53"/>
        <v>30327.449999999997</v>
      </c>
      <c r="AA108" s="6945"/>
      <c r="AB108" s="6946"/>
    </row>
    <row r="109" spans="1:28" s="6937" customFormat="1" ht="45" customHeight="1">
      <c r="A109" s="6930" t="s">
        <v>1283</v>
      </c>
      <c r="B109" s="6931" t="s">
        <v>1284</v>
      </c>
      <c r="C109" s="6932">
        <f>PO!K466</f>
        <v>8087.86</v>
      </c>
      <c r="D109" s="6933">
        <f t="shared" ref="D109" si="58">C109/C$179</f>
        <v>1.258454414469364E-3</v>
      </c>
      <c r="E109" s="6935"/>
      <c r="F109" s="6935"/>
      <c r="G109" s="6935"/>
      <c r="H109" s="6935"/>
      <c r="I109" s="6935"/>
      <c r="J109" s="6935"/>
      <c r="K109" s="6935"/>
      <c r="L109" s="6935"/>
      <c r="M109" s="6935"/>
      <c r="N109" s="6935"/>
      <c r="O109" s="6935"/>
      <c r="P109" s="6935"/>
      <c r="Q109" s="6935"/>
      <c r="R109" s="6935"/>
      <c r="S109" s="6935"/>
      <c r="T109" s="6935"/>
      <c r="U109" s="6935"/>
      <c r="V109" s="6935"/>
      <c r="W109" s="6935"/>
      <c r="X109" s="6935"/>
      <c r="Y109" s="6935"/>
      <c r="Z109" s="6935"/>
      <c r="AA109" s="6934">
        <v>1</v>
      </c>
      <c r="AB109" s="6944"/>
    </row>
    <row r="110" spans="1:28" ht="45" customHeight="1">
      <c r="A110" s="6938"/>
      <c r="B110" s="6939"/>
      <c r="C110" s="6940"/>
      <c r="D110" s="6941"/>
      <c r="E110" s="6945"/>
      <c r="F110" s="6945"/>
      <c r="G110" s="6945"/>
      <c r="H110" s="6945"/>
      <c r="I110" s="6945"/>
      <c r="J110" s="6945"/>
      <c r="K110" s="6945"/>
      <c r="L110" s="6945"/>
      <c r="M110" s="6945"/>
      <c r="N110" s="6945"/>
      <c r="O110" s="6945"/>
      <c r="P110" s="6945"/>
      <c r="Q110" s="6945"/>
      <c r="R110" s="6945"/>
      <c r="S110" s="6945"/>
      <c r="T110" s="6945"/>
      <c r="U110" s="6945"/>
      <c r="V110" s="6945"/>
      <c r="W110" s="6945"/>
      <c r="X110" s="6945"/>
      <c r="Y110" s="6945"/>
      <c r="Z110" s="6945"/>
      <c r="AA110" s="6942">
        <f t="shared" si="53"/>
        <v>8087.86</v>
      </c>
      <c r="AB110" s="6946"/>
    </row>
    <row r="111" spans="1:28" s="6937" customFormat="1" ht="45" customHeight="1">
      <c r="A111" s="6930" t="s">
        <v>1294</v>
      </c>
      <c r="B111" s="6931" t="s">
        <v>1295</v>
      </c>
      <c r="C111" s="6932">
        <f>PO!K470</f>
        <v>42.019999999999996</v>
      </c>
      <c r="D111" s="6933">
        <f t="shared" ref="D111" si="59">C111/C$179</f>
        <v>6.5382257477259333E-6</v>
      </c>
      <c r="E111" s="6935"/>
      <c r="F111" s="6935"/>
      <c r="G111" s="6935"/>
      <c r="H111" s="6935"/>
      <c r="I111" s="6935"/>
      <c r="J111" s="6935"/>
      <c r="K111" s="6935"/>
      <c r="L111" s="6935"/>
      <c r="M111" s="6935"/>
      <c r="N111" s="6935"/>
      <c r="O111" s="6935"/>
      <c r="P111" s="6935"/>
      <c r="Q111" s="6935"/>
      <c r="R111" s="6935"/>
      <c r="S111" s="6935"/>
      <c r="T111" s="6934">
        <v>1</v>
      </c>
      <c r="U111" s="6935"/>
      <c r="V111" s="6935"/>
      <c r="W111" s="6935"/>
      <c r="X111" s="6935"/>
      <c r="Y111" s="6935"/>
      <c r="Z111" s="6935"/>
      <c r="AA111" s="6935"/>
      <c r="AB111" s="6944"/>
    </row>
    <row r="112" spans="1:28" ht="45" customHeight="1">
      <c r="A112" s="6938"/>
      <c r="B112" s="6939"/>
      <c r="C112" s="6940"/>
      <c r="D112" s="6941"/>
      <c r="E112" s="6945"/>
      <c r="F112" s="6945"/>
      <c r="G112" s="6945"/>
      <c r="H112" s="6945"/>
      <c r="I112" s="6945"/>
      <c r="J112" s="6945"/>
      <c r="K112" s="6945"/>
      <c r="L112" s="6945"/>
      <c r="M112" s="6945"/>
      <c r="N112" s="6945"/>
      <c r="O112" s="6945"/>
      <c r="P112" s="6945"/>
      <c r="Q112" s="6945"/>
      <c r="R112" s="6945"/>
      <c r="S112" s="6945"/>
      <c r="T112" s="6942">
        <f t="shared" ref="T112" si="60">T111*$C111</f>
        <v>42.019999999999996</v>
      </c>
      <c r="U112" s="6945"/>
      <c r="V112" s="6945"/>
      <c r="W112" s="6945"/>
      <c r="X112" s="6945"/>
      <c r="Y112" s="6945"/>
      <c r="Z112" s="6945"/>
      <c r="AA112" s="6945"/>
      <c r="AB112" s="6946"/>
    </row>
    <row r="113" spans="1:28" s="6937" customFormat="1" ht="45" customHeight="1">
      <c r="A113" s="6930" t="s">
        <v>1302</v>
      </c>
      <c r="B113" s="6931" t="s">
        <v>1303</v>
      </c>
      <c r="C113" s="6932">
        <f>PO!K473</f>
        <v>4774.46</v>
      </c>
      <c r="D113" s="6933">
        <f t="shared" ref="D113" si="61">C113/C$179</f>
        <v>7.4289617571364974E-4</v>
      </c>
      <c r="E113" s="6935"/>
      <c r="F113" s="6935"/>
      <c r="G113" s="6935"/>
      <c r="H113" s="6935"/>
      <c r="I113" s="6935"/>
      <c r="J113" s="6935"/>
      <c r="K113" s="6935"/>
      <c r="L113" s="6935"/>
      <c r="M113" s="6935"/>
      <c r="N113" s="6935"/>
      <c r="O113" s="6935"/>
      <c r="P113" s="6935"/>
      <c r="Q113" s="6935"/>
      <c r="R113" s="6935"/>
      <c r="S113" s="6935"/>
      <c r="T113" s="6934">
        <v>1</v>
      </c>
      <c r="U113" s="6935"/>
      <c r="V113" s="6935"/>
      <c r="W113" s="6935"/>
      <c r="X113" s="6935"/>
      <c r="Y113" s="6935"/>
      <c r="Z113" s="6935"/>
      <c r="AA113" s="6935"/>
      <c r="AB113" s="6944"/>
    </row>
    <row r="114" spans="1:28" ht="45" customHeight="1">
      <c r="A114" s="6938"/>
      <c r="B114" s="6939"/>
      <c r="C114" s="6940"/>
      <c r="D114" s="6941"/>
      <c r="E114" s="6945"/>
      <c r="F114" s="6945"/>
      <c r="G114" s="6945"/>
      <c r="H114" s="6945"/>
      <c r="I114" s="6945"/>
      <c r="J114" s="6945"/>
      <c r="K114" s="6945"/>
      <c r="L114" s="6945"/>
      <c r="M114" s="6945"/>
      <c r="N114" s="6945"/>
      <c r="O114" s="6945"/>
      <c r="P114" s="6945"/>
      <c r="Q114" s="6945"/>
      <c r="R114" s="6945"/>
      <c r="S114" s="6945"/>
      <c r="T114" s="6942">
        <f t="shared" ref="T114" si="62">T113*$C113</f>
        <v>4774.46</v>
      </c>
      <c r="U114" s="6945"/>
      <c r="V114" s="6945"/>
      <c r="W114" s="6945"/>
      <c r="X114" s="6945"/>
      <c r="Y114" s="6945"/>
      <c r="Z114" s="6945"/>
      <c r="AA114" s="6945"/>
      <c r="AB114" s="6946"/>
    </row>
    <row r="115" spans="1:28" s="6937" customFormat="1" ht="45" customHeight="1">
      <c r="A115" s="6930" t="s">
        <v>1326</v>
      </c>
      <c r="B115" s="6931" t="s">
        <v>1327</v>
      </c>
      <c r="C115" s="6932">
        <f>PO!K482</f>
        <v>17653.009999999995</v>
      </c>
      <c r="D115" s="6933">
        <f t="shared" ref="D115" si="63">C115/C$179</f>
        <v>2.7467721205821838E-3</v>
      </c>
      <c r="E115" s="6935"/>
      <c r="F115" s="6935"/>
      <c r="G115" s="6935"/>
      <c r="H115" s="6935"/>
      <c r="I115" s="6935"/>
      <c r="J115" s="6935"/>
      <c r="K115" s="6935"/>
      <c r="L115" s="6935"/>
      <c r="M115" s="6935"/>
      <c r="N115" s="6935"/>
      <c r="O115" s="6935"/>
      <c r="P115" s="6935"/>
      <c r="Q115" s="6935"/>
      <c r="R115" s="6935"/>
      <c r="S115" s="6935"/>
      <c r="T115" s="6934">
        <v>1</v>
      </c>
      <c r="U115" s="6935"/>
      <c r="V115" s="6935"/>
      <c r="W115" s="6935"/>
      <c r="X115" s="6935"/>
      <c r="Y115" s="6935"/>
      <c r="Z115" s="6935"/>
      <c r="AA115" s="6935"/>
      <c r="AB115" s="6944"/>
    </row>
    <row r="116" spans="1:28" ht="45" customHeight="1">
      <c r="A116" s="6938"/>
      <c r="B116" s="6939"/>
      <c r="C116" s="6940"/>
      <c r="D116" s="6941"/>
      <c r="E116" s="6945"/>
      <c r="F116" s="6945"/>
      <c r="G116" s="6945"/>
      <c r="H116" s="6945"/>
      <c r="I116" s="6945"/>
      <c r="J116" s="6945"/>
      <c r="K116" s="6945"/>
      <c r="L116" s="6945"/>
      <c r="M116" s="6945"/>
      <c r="N116" s="6945"/>
      <c r="O116" s="6945"/>
      <c r="P116" s="6945"/>
      <c r="Q116" s="6945"/>
      <c r="R116" s="6945"/>
      <c r="S116" s="6945"/>
      <c r="T116" s="6942">
        <f t="shared" ref="T116" si="64">T115*$C115</f>
        <v>17653.009999999995</v>
      </c>
      <c r="U116" s="6945"/>
      <c r="V116" s="6945"/>
      <c r="W116" s="6945"/>
      <c r="X116" s="6945"/>
      <c r="Y116" s="6945"/>
      <c r="Z116" s="6945"/>
      <c r="AA116" s="6945"/>
      <c r="AB116" s="6946"/>
    </row>
    <row r="117" spans="1:28" s="6937" customFormat="1" ht="45" customHeight="1">
      <c r="A117" s="6930" t="s">
        <v>1377</v>
      </c>
      <c r="B117" s="6931" t="s">
        <v>1378</v>
      </c>
      <c r="C117" s="6932">
        <f>PO!K500</f>
        <v>271123.65999999997</v>
      </c>
      <c r="D117" s="6933">
        <f t="shared" ref="D117" si="65">C117/C$179</f>
        <v>4.2186284974528601E-2</v>
      </c>
      <c r="E117" s="6935"/>
      <c r="F117" s="6935"/>
      <c r="G117" s="6935"/>
      <c r="H117" s="6935"/>
      <c r="I117" s="6935"/>
      <c r="J117" s="6935"/>
      <c r="K117" s="6935"/>
      <c r="L117" s="6935"/>
      <c r="M117" s="6935"/>
      <c r="N117" s="6935"/>
      <c r="O117" s="6935"/>
      <c r="P117" s="6935"/>
      <c r="Q117" s="6935"/>
      <c r="R117" s="6935"/>
      <c r="S117" s="6935"/>
      <c r="T117" s="6935"/>
      <c r="U117" s="6934">
        <v>1</v>
      </c>
      <c r="V117" s="6935"/>
      <c r="W117" s="6935"/>
      <c r="X117" s="6935"/>
      <c r="Y117" s="6935"/>
      <c r="Z117" s="6935"/>
      <c r="AA117" s="6935"/>
      <c r="AB117" s="6944"/>
    </row>
    <row r="118" spans="1:28" ht="45" customHeight="1">
      <c r="A118" s="6938"/>
      <c r="B118" s="6939"/>
      <c r="C118" s="6940"/>
      <c r="D118" s="6941"/>
      <c r="E118" s="6945"/>
      <c r="F118" s="6945"/>
      <c r="G118" s="6945"/>
      <c r="H118" s="6945"/>
      <c r="I118" s="6945"/>
      <c r="J118" s="6945"/>
      <c r="K118" s="6945"/>
      <c r="L118" s="6945"/>
      <c r="M118" s="6945"/>
      <c r="N118" s="6945"/>
      <c r="O118" s="6945"/>
      <c r="P118" s="6945"/>
      <c r="Q118" s="6945"/>
      <c r="R118" s="6945"/>
      <c r="S118" s="6945"/>
      <c r="T118" s="6945"/>
      <c r="U118" s="6942">
        <f t="shared" ref="U118" si="66">U117*$C117</f>
        <v>271123.65999999997</v>
      </c>
      <c r="V118" s="6945"/>
      <c r="W118" s="6945"/>
      <c r="X118" s="6945"/>
      <c r="Y118" s="6945"/>
      <c r="Z118" s="6945"/>
      <c r="AA118" s="6945"/>
      <c r="AB118" s="6946"/>
    </row>
    <row r="119" spans="1:28" s="6937" customFormat="1" ht="45" customHeight="1">
      <c r="A119" s="6930" t="s">
        <v>1427</v>
      </c>
      <c r="B119" s="6931" t="s">
        <v>1428</v>
      </c>
      <c r="C119" s="6932">
        <f>PO!K517</f>
        <v>4521.49</v>
      </c>
      <c r="D119" s="6933">
        <f t="shared" ref="D119" si="67">C119/C$179</f>
        <v>7.0353456297204508E-4</v>
      </c>
      <c r="E119" s="6935"/>
      <c r="F119" s="6935"/>
      <c r="G119" s="6935"/>
      <c r="H119" s="6935"/>
      <c r="I119" s="6935"/>
      <c r="J119" s="6935"/>
      <c r="K119" s="6935"/>
      <c r="L119" s="6935"/>
      <c r="M119" s="6935"/>
      <c r="N119" s="6935"/>
      <c r="O119" s="6935"/>
      <c r="P119" s="6935"/>
      <c r="Q119" s="6935"/>
      <c r="R119" s="6935"/>
      <c r="S119" s="6935"/>
      <c r="T119" s="6935"/>
      <c r="U119" s="6935"/>
      <c r="V119" s="6934">
        <v>1</v>
      </c>
      <c r="W119" s="6935"/>
      <c r="X119" s="6935"/>
      <c r="Y119" s="6935"/>
      <c r="Z119" s="6935"/>
      <c r="AA119" s="6935"/>
      <c r="AB119" s="6944"/>
    </row>
    <row r="120" spans="1:28" ht="45" customHeight="1">
      <c r="A120" s="6938"/>
      <c r="B120" s="6939"/>
      <c r="C120" s="6940"/>
      <c r="D120" s="6941"/>
      <c r="E120" s="6945"/>
      <c r="F120" s="6945"/>
      <c r="G120" s="6945"/>
      <c r="H120" s="6945"/>
      <c r="I120" s="6945"/>
      <c r="J120" s="6945"/>
      <c r="K120" s="6945"/>
      <c r="L120" s="6945"/>
      <c r="M120" s="6945"/>
      <c r="N120" s="6945"/>
      <c r="O120" s="6945"/>
      <c r="P120" s="6945"/>
      <c r="Q120" s="6945"/>
      <c r="R120" s="6945"/>
      <c r="S120" s="6945"/>
      <c r="T120" s="6945"/>
      <c r="U120" s="6945"/>
      <c r="V120" s="6942">
        <f t="shared" ref="V120" si="68">V119*$C119</f>
        <v>4521.49</v>
      </c>
      <c r="W120" s="6945"/>
      <c r="X120" s="6945"/>
      <c r="Y120" s="6945"/>
      <c r="Z120" s="6945"/>
      <c r="AA120" s="6945"/>
      <c r="AB120" s="6946"/>
    </row>
    <row r="121" spans="1:28" s="6937" customFormat="1" ht="45" customHeight="1">
      <c r="A121" s="6930" t="s">
        <v>1438</v>
      </c>
      <c r="B121" s="6931" t="s">
        <v>1439</v>
      </c>
      <c r="C121" s="6932">
        <f>PO!K521</f>
        <v>12243.22</v>
      </c>
      <c r="D121" s="6933">
        <f t="shared" ref="D121" si="69">C121/C$179</f>
        <v>1.9050199009774656E-3</v>
      </c>
      <c r="E121" s="6935"/>
      <c r="F121" s="6935"/>
      <c r="G121" s="6935"/>
      <c r="H121" s="6935"/>
      <c r="I121" s="6935"/>
      <c r="J121" s="6935"/>
      <c r="K121" s="6935"/>
      <c r="L121" s="6935"/>
      <c r="M121" s="6935"/>
      <c r="N121" s="6935"/>
      <c r="O121" s="6935"/>
      <c r="P121" s="6935"/>
      <c r="Q121" s="6935"/>
      <c r="R121" s="6935"/>
      <c r="S121" s="6935"/>
      <c r="T121" s="6935"/>
      <c r="U121" s="6935"/>
      <c r="V121" s="6935"/>
      <c r="W121" s="6934">
        <v>1</v>
      </c>
      <c r="X121" s="6935"/>
      <c r="Y121" s="6935"/>
      <c r="Z121" s="6935"/>
      <c r="AA121" s="6935"/>
      <c r="AB121" s="6944"/>
    </row>
    <row r="122" spans="1:28" ht="45" customHeight="1">
      <c r="A122" s="6938"/>
      <c r="B122" s="6939"/>
      <c r="C122" s="6940"/>
      <c r="D122" s="6941"/>
      <c r="E122" s="6945"/>
      <c r="F122" s="6945"/>
      <c r="G122" s="6945"/>
      <c r="H122" s="6945"/>
      <c r="I122" s="6945"/>
      <c r="J122" s="6945"/>
      <c r="K122" s="6945"/>
      <c r="L122" s="6945"/>
      <c r="M122" s="6945"/>
      <c r="N122" s="6945"/>
      <c r="O122" s="6945"/>
      <c r="P122" s="6945"/>
      <c r="Q122" s="6945"/>
      <c r="R122" s="6945"/>
      <c r="S122" s="6945"/>
      <c r="T122" s="6945"/>
      <c r="U122" s="6945"/>
      <c r="V122" s="6945"/>
      <c r="W122" s="6942">
        <f t="shared" ref="W122:X132" si="70">W121*$C121</f>
        <v>12243.22</v>
      </c>
      <c r="X122" s="6945"/>
      <c r="Y122" s="6945"/>
      <c r="Z122" s="6945"/>
      <c r="AA122" s="6945"/>
      <c r="AB122" s="6946"/>
    </row>
    <row r="123" spans="1:28" s="6937" customFormat="1" ht="45" customHeight="1">
      <c r="A123" s="6930" t="s">
        <v>1476</v>
      </c>
      <c r="B123" s="6931" t="s">
        <v>1477</v>
      </c>
      <c r="C123" s="6932">
        <f>PO!K534</f>
        <v>19087.050000000003</v>
      </c>
      <c r="D123" s="6933">
        <f t="shared" ref="D123" si="71">C123/C$179</f>
        <v>2.9699058010026727E-3</v>
      </c>
      <c r="E123" s="6935"/>
      <c r="F123" s="6935"/>
      <c r="G123" s="6935"/>
      <c r="H123" s="6935"/>
      <c r="I123" s="6935"/>
      <c r="J123" s="6935"/>
      <c r="K123" s="6935"/>
      <c r="L123" s="6935"/>
      <c r="M123" s="6935"/>
      <c r="N123" s="6935"/>
      <c r="O123" s="6935"/>
      <c r="P123" s="6935"/>
      <c r="Q123" s="6935"/>
      <c r="R123" s="6935"/>
      <c r="S123" s="6935"/>
      <c r="T123" s="6935"/>
      <c r="U123" s="6935"/>
      <c r="V123" s="6935"/>
      <c r="W123" s="6934">
        <v>1</v>
      </c>
      <c r="X123" s="6935"/>
      <c r="Y123" s="6935"/>
      <c r="Z123" s="6935"/>
      <c r="AA123" s="6935"/>
      <c r="AB123" s="6944"/>
    </row>
    <row r="124" spans="1:28" ht="45" customHeight="1">
      <c r="A124" s="6938"/>
      <c r="B124" s="6939"/>
      <c r="C124" s="6940"/>
      <c r="D124" s="6941"/>
      <c r="E124" s="6945"/>
      <c r="F124" s="6945"/>
      <c r="G124" s="6945"/>
      <c r="H124" s="6945"/>
      <c r="I124" s="6945"/>
      <c r="J124" s="6945"/>
      <c r="K124" s="6945"/>
      <c r="L124" s="6945"/>
      <c r="M124" s="6945"/>
      <c r="N124" s="6945"/>
      <c r="O124" s="6945"/>
      <c r="P124" s="6945"/>
      <c r="Q124" s="6945"/>
      <c r="R124" s="6945"/>
      <c r="S124" s="6945"/>
      <c r="T124" s="6945"/>
      <c r="U124" s="6945"/>
      <c r="V124" s="6945"/>
      <c r="W124" s="6942">
        <f t="shared" si="70"/>
        <v>19087.050000000003</v>
      </c>
      <c r="X124" s="6945"/>
      <c r="Y124" s="6945"/>
      <c r="Z124" s="6945"/>
      <c r="AA124" s="6945"/>
      <c r="AB124" s="6946"/>
    </row>
    <row r="125" spans="1:28" s="6937" customFormat="1" ht="45" customHeight="1">
      <c r="A125" s="6930" t="s">
        <v>1541</v>
      </c>
      <c r="B125" s="6931" t="s">
        <v>1542</v>
      </c>
      <c r="C125" s="6932">
        <f>PO!K556</f>
        <v>48819.99</v>
      </c>
      <c r="D125" s="6933">
        <f t="shared" ref="D125" si="72">C125/C$179</f>
        <v>7.596290233739234E-3</v>
      </c>
      <c r="E125" s="6935"/>
      <c r="F125" s="6935"/>
      <c r="G125" s="6935"/>
      <c r="H125" s="6935"/>
      <c r="I125" s="6935"/>
      <c r="J125" s="6935"/>
      <c r="K125" s="6935"/>
      <c r="L125" s="6935"/>
      <c r="M125" s="6935"/>
      <c r="N125" s="6935"/>
      <c r="O125" s="6935"/>
      <c r="P125" s="6935"/>
      <c r="Q125" s="6935"/>
      <c r="R125" s="6935"/>
      <c r="S125" s="6935"/>
      <c r="T125" s="6935"/>
      <c r="U125" s="6935"/>
      <c r="V125" s="6935"/>
      <c r="W125" s="6934">
        <v>1</v>
      </c>
      <c r="X125" s="6935"/>
      <c r="Y125" s="6935"/>
      <c r="Z125" s="6935"/>
      <c r="AA125" s="6935"/>
      <c r="AB125" s="6944"/>
    </row>
    <row r="126" spans="1:28" ht="45" customHeight="1">
      <c r="A126" s="6938"/>
      <c r="B126" s="6939"/>
      <c r="C126" s="6940"/>
      <c r="D126" s="6941"/>
      <c r="E126" s="6945"/>
      <c r="F126" s="6945"/>
      <c r="G126" s="6945"/>
      <c r="H126" s="6945"/>
      <c r="I126" s="6945"/>
      <c r="J126" s="6945"/>
      <c r="K126" s="6945"/>
      <c r="L126" s="6945"/>
      <c r="M126" s="6945"/>
      <c r="N126" s="6945"/>
      <c r="O126" s="6945"/>
      <c r="P126" s="6945"/>
      <c r="Q126" s="6945"/>
      <c r="R126" s="6945"/>
      <c r="S126" s="6945"/>
      <c r="T126" s="6945"/>
      <c r="U126" s="6945"/>
      <c r="V126" s="6945"/>
      <c r="W126" s="6942">
        <f t="shared" si="70"/>
        <v>48819.99</v>
      </c>
      <c r="X126" s="6945"/>
      <c r="Y126" s="6945"/>
      <c r="Z126" s="6945"/>
      <c r="AA126" s="6945"/>
      <c r="AB126" s="6946"/>
    </row>
    <row r="127" spans="1:28" s="6937" customFormat="1" ht="45" customHeight="1">
      <c r="A127" s="6930" t="s">
        <v>1568</v>
      </c>
      <c r="B127" s="6931" t="s">
        <v>1569</v>
      </c>
      <c r="C127" s="6932">
        <f>PO!K566</f>
        <v>31701.21</v>
      </c>
      <c r="D127" s="6933">
        <f t="shared" ref="D127" si="73">C127/C$179</f>
        <v>4.9326432045708433E-3</v>
      </c>
      <c r="E127" s="6935"/>
      <c r="F127" s="6935"/>
      <c r="G127" s="6935"/>
      <c r="H127" s="6935"/>
      <c r="I127" s="6935"/>
      <c r="J127" s="6935"/>
      <c r="K127" s="6935"/>
      <c r="L127" s="6935"/>
      <c r="M127" s="6935"/>
      <c r="N127" s="6935"/>
      <c r="O127" s="6935"/>
      <c r="P127" s="6935"/>
      <c r="Q127" s="6935"/>
      <c r="R127" s="6935"/>
      <c r="S127" s="6935"/>
      <c r="T127" s="6935"/>
      <c r="U127" s="6935"/>
      <c r="V127" s="6935"/>
      <c r="W127" s="6934">
        <v>1</v>
      </c>
      <c r="X127" s="6935"/>
      <c r="Y127" s="6935"/>
      <c r="Z127" s="6935"/>
      <c r="AA127" s="6935"/>
      <c r="AB127" s="6944"/>
    </row>
    <row r="128" spans="1:28" ht="45" customHeight="1">
      <c r="A128" s="6938"/>
      <c r="B128" s="6939"/>
      <c r="C128" s="6940"/>
      <c r="D128" s="6941"/>
      <c r="E128" s="6945"/>
      <c r="F128" s="6945"/>
      <c r="G128" s="6945"/>
      <c r="H128" s="6945"/>
      <c r="I128" s="6945"/>
      <c r="J128" s="6945"/>
      <c r="K128" s="6945"/>
      <c r="L128" s="6945"/>
      <c r="M128" s="6945"/>
      <c r="N128" s="6945"/>
      <c r="O128" s="6945"/>
      <c r="P128" s="6945"/>
      <c r="Q128" s="6945"/>
      <c r="R128" s="6945"/>
      <c r="S128" s="6945"/>
      <c r="T128" s="6945"/>
      <c r="U128" s="6945"/>
      <c r="V128" s="6945"/>
      <c r="W128" s="6942">
        <f t="shared" si="70"/>
        <v>31701.21</v>
      </c>
      <c r="X128" s="6945"/>
      <c r="Y128" s="6945"/>
      <c r="Z128" s="6945"/>
      <c r="AA128" s="6945"/>
      <c r="AB128" s="6946"/>
    </row>
    <row r="129" spans="1:28" s="6937" customFormat="1" ht="45" customHeight="1">
      <c r="A129" s="6930" t="s">
        <v>1592</v>
      </c>
      <c r="B129" s="6931" t="s">
        <v>1593</v>
      </c>
      <c r="C129" s="6932">
        <f>PO!K575</f>
        <v>6512.7999999999993</v>
      </c>
      <c r="D129" s="6933">
        <f t="shared" ref="D129" si="74">C129/C$179</f>
        <v>1.0133783115133142E-3</v>
      </c>
      <c r="E129" s="6935"/>
      <c r="F129" s="6935"/>
      <c r="G129" s="6935"/>
      <c r="H129" s="6935"/>
      <c r="I129" s="6935"/>
      <c r="J129" s="6935"/>
      <c r="K129" s="6935"/>
      <c r="L129" s="6935"/>
      <c r="M129" s="6935"/>
      <c r="N129" s="6935"/>
      <c r="O129" s="6935"/>
      <c r="P129" s="6935"/>
      <c r="Q129" s="6935"/>
      <c r="R129" s="6935"/>
      <c r="S129" s="6935"/>
      <c r="T129" s="6935"/>
      <c r="U129" s="6935"/>
      <c r="V129" s="6935"/>
      <c r="W129" s="6935"/>
      <c r="X129" s="6934">
        <v>1</v>
      </c>
      <c r="Y129" s="6935"/>
      <c r="Z129" s="6935"/>
      <c r="AA129" s="6935"/>
      <c r="AB129" s="6944"/>
    </row>
    <row r="130" spans="1:28" ht="45" customHeight="1">
      <c r="A130" s="6938"/>
      <c r="B130" s="6939"/>
      <c r="C130" s="6940"/>
      <c r="D130" s="6941"/>
      <c r="E130" s="6945"/>
      <c r="F130" s="6945"/>
      <c r="G130" s="6945"/>
      <c r="H130" s="6945"/>
      <c r="I130" s="6945"/>
      <c r="J130" s="6945"/>
      <c r="K130" s="6945"/>
      <c r="L130" s="6945"/>
      <c r="M130" s="6945"/>
      <c r="N130" s="6945"/>
      <c r="O130" s="6945"/>
      <c r="P130" s="6945"/>
      <c r="Q130" s="6945"/>
      <c r="R130" s="6945"/>
      <c r="S130" s="6945"/>
      <c r="T130" s="6945"/>
      <c r="U130" s="6945"/>
      <c r="V130" s="6945"/>
      <c r="W130" s="6945"/>
      <c r="X130" s="6942">
        <f t="shared" si="70"/>
        <v>6512.7999999999993</v>
      </c>
      <c r="Y130" s="6945"/>
      <c r="Z130" s="6945"/>
      <c r="AA130" s="6945"/>
      <c r="AB130" s="6946"/>
    </row>
    <row r="131" spans="1:28" s="6937" customFormat="1" ht="45" customHeight="1">
      <c r="A131" s="6930" t="s">
        <v>1603</v>
      </c>
      <c r="B131" s="6931" t="s">
        <v>1604</v>
      </c>
      <c r="C131" s="6932">
        <f>PO!K579</f>
        <v>39877.270000000004</v>
      </c>
      <c r="D131" s="6933">
        <f t="shared" ref="D131" si="75">C131/C$179</f>
        <v>6.2048213579966437E-3</v>
      </c>
      <c r="E131" s="6935"/>
      <c r="F131" s="6935"/>
      <c r="G131" s="6935"/>
      <c r="H131" s="6935"/>
      <c r="I131" s="6935"/>
      <c r="J131" s="6935"/>
      <c r="K131" s="6935"/>
      <c r="L131" s="6935"/>
      <c r="M131" s="6935"/>
      <c r="N131" s="6935"/>
      <c r="O131" s="6935"/>
      <c r="P131" s="6935"/>
      <c r="Q131" s="6935"/>
      <c r="R131" s="6935"/>
      <c r="S131" s="6935"/>
      <c r="T131" s="6935"/>
      <c r="U131" s="6935"/>
      <c r="V131" s="6935"/>
      <c r="W131" s="6935"/>
      <c r="X131" s="6934">
        <v>1</v>
      </c>
      <c r="Y131" s="6935"/>
      <c r="Z131" s="6935"/>
      <c r="AA131" s="6935"/>
      <c r="AB131" s="6944"/>
    </row>
    <row r="132" spans="1:28" ht="45" customHeight="1">
      <c r="A132" s="6938"/>
      <c r="B132" s="6939"/>
      <c r="C132" s="6940"/>
      <c r="D132" s="6941"/>
      <c r="E132" s="6945"/>
      <c r="F132" s="6945"/>
      <c r="G132" s="6945"/>
      <c r="H132" s="6945"/>
      <c r="I132" s="6945"/>
      <c r="J132" s="6945"/>
      <c r="K132" s="6945"/>
      <c r="L132" s="6945"/>
      <c r="M132" s="6945"/>
      <c r="N132" s="6945"/>
      <c r="O132" s="6945"/>
      <c r="P132" s="6945"/>
      <c r="Q132" s="6945"/>
      <c r="R132" s="6945"/>
      <c r="S132" s="6945"/>
      <c r="T132" s="6945"/>
      <c r="U132" s="6945"/>
      <c r="V132" s="6945"/>
      <c r="W132" s="6945"/>
      <c r="X132" s="6942">
        <f t="shared" si="70"/>
        <v>39877.270000000004</v>
      </c>
      <c r="Y132" s="6945"/>
      <c r="Z132" s="6945"/>
      <c r="AA132" s="6945"/>
      <c r="AB132" s="6946"/>
    </row>
    <row r="133" spans="1:28" s="6937" customFormat="1" ht="45" customHeight="1">
      <c r="A133" s="6930" t="s">
        <v>1626</v>
      </c>
      <c r="B133" s="6931" t="s">
        <v>1627</v>
      </c>
      <c r="C133" s="6932">
        <f>PO!K587</f>
        <v>9949.3900000000012</v>
      </c>
      <c r="D133" s="6933">
        <f t="shared" ref="D133" si="76">C133/C$179</f>
        <v>1.5481046614033065E-3</v>
      </c>
      <c r="E133" s="6935"/>
      <c r="F133" s="6935"/>
      <c r="G133" s="6935"/>
      <c r="H133" s="6935"/>
      <c r="I133" s="6935"/>
      <c r="J133" s="6935"/>
      <c r="K133" s="6935"/>
      <c r="L133" s="6935"/>
      <c r="M133" s="6935"/>
      <c r="N133" s="6935"/>
      <c r="O133" s="6935"/>
      <c r="P133" s="6935"/>
      <c r="Q133" s="6935"/>
      <c r="R133" s="6934">
        <v>1</v>
      </c>
      <c r="S133" s="6935"/>
      <c r="T133" s="6935"/>
      <c r="U133" s="6935"/>
      <c r="V133" s="6935"/>
      <c r="W133" s="6935"/>
      <c r="X133" s="6935"/>
      <c r="Y133" s="6935"/>
      <c r="Z133" s="6935"/>
      <c r="AA133" s="6935"/>
      <c r="AB133" s="6944"/>
    </row>
    <row r="134" spans="1:28" ht="45" customHeight="1">
      <c r="A134" s="6938"/>
      <c r="B134" s="6939"/>
      <c r="C134" s="6940"/>
      <c r="D134" s="6941"/>
      <c r="E134" s="6945"/>
      <c r="F134" s="6945"/>
      <c r="G134" s="6945"/>
      <c r="H134" s="6945"/>
      <c r="I134" s="6945"/>
      <c r="J134" s="6945"/>
      <c r="K134" s="6945"/>
      <c r="L134" s="6945"/>
      <c r="M134" s="6945"/>
      <c r="N134" s="6945"/>
      <c r="O134" s="6945"/>
      <c r="P134" s="6945"/>
      <c r="Q134" s="6945"/>
      <c r="R134" s="6942">
        <f t="shared" ref="R134" si="77">R133*$C133</f>
        <v>9949.3900000000012</v>
      </c>
      <c r="S134" s="6945"/>
      <c r="T134" s="6945"/>
      <c r="U134" s="6945"/>
      <c r="V134" s="6945"/>
      <c r="W134" s="6945"/>
      <c r="X134" s="6945"/>
      <c r="Y134" s="6945"/>
      <c r="Z134" s="6945"/>
      <c r="AA134" s="6945"/>
      <c r="AB134" s="6946"/>
    </row>
    <row r="135" spans="1:28" s="6937" customFormat="1" ht="45" customHeight="1">
      <c r="A135" s="6930" t="s">
        <v>1634</v>
      </c>
      <c r="B135" s="6931" t="s">
        <v>1635</v>
      </c>
      <c r="C135" s="6932">
        <f>PO!K590</f>
        <v>17021.830000000002</v>
      </c>
      <c r="D135" s="6933">
        <f t="shared" ref="D135" si="78">C135/C$179</f>
        <v>2.6485618081726263E-3</v>
      </c>
      <c r="E135" s="6935"/>
      <c r="F135" s="6935"/>
      <c r="G135" s="6935"/>
      <c r="H135" s="6935"/>
      <c r="I135" s="6935"/>
      <c r="J135" s="6935"/>
      <c r="K135" s="6935"/>
      <c r="L135" s="6935"/>
      <c r="M135" s="6935"/>
      <c r="N135" s="6935"/>
      <c r="O135" s="6935"/>
      <c r="P135" s="6935"/>
      <c r="Q135" s="6935"/>
      <c r="R135" s="6935"/>
      <c r="S135" s="6935"/>
      <c r="T135" s="6935"/>
      <c r="U135" s="6935"/>
      <c r="V135" s="6935"/>
      <c r="W135" s="6935"/>
      <c r="X135" s="6934">
        <v>1</v>
      </c>
      <c r="Y135" s="6935"/>
      <c r="Z135" s="6935"/>
      <c r="AA135" s="6935"/>
      <c r="AB135" s="6944"/>
    </row>
    <row r="136" spans="1:28" ht="45" customHeight="1">
      <c r="A136" s="6938"/>
      <c r="B136" s="6939"/>
      <c r="C136" s="6940"/>
      <c r="D136" s="6941"/>
      <c r="E136" s="6945"/>
      <c r="F136" s="6945"/>
      <c r="G136" s="6945"/>
      <c r="H136" s="6945"/>
      <c r="I136" s="6945"/>
      <c r="J136" s="6945"/>
      <c r="K136" s="6945"/>
      <c r="L136" s="6945"/>
      <c r="M136" s="6945"/>
      <c r="N136" s="6945"/>
      <c r="O136" s="6945"/>
      <c r="P136" s="6945"/>
      <c r="Q136" s="6945"/>
      <c r="R136" s="6945"/>
      <c r="S136" s="6945"/>
      <c r="T136" s="6945"/>
      <c r="U136" s="6945"/>
      <c r="V136" s="6945"/>
      <c r="W136" s="6945"/>
      <c r="X136" s="6942">
        <f t="shared" ref="X136" si="79">X135*$C135</f>
        <v>17021.830000000002</v>
      </c>
      <c r="Y136" s="6945"/>
      <c r="Z136" s="6945"/>
      <c r="AA136" s="6945"/>
      <c r="AB136" s="6946"/>
    </row>
    <row r="137" spans="1:28" s="6937" customFormat="1" ht="45" customHeight="1">
      <c r="A137" s="6930" t="s">
        <v>1660</v>
      </c>
      <c r="B137" s="6931" t="s">
        <v>1661</v>
      </c>
      <c r="C137" s="6932">
        <f>PO!K599</f>
        <v>8027.76</v>
      </c>
      <c r="D137" s="6933">
        <f t="shared" ref="D137" si="80">C137/C$179</f>
        <v>1.2491029778335162E-3</v>
      </c>
      <c r="E137" s="6935"/>
      <c r="F137" s="6935"/>
      <c r="G137" s="6935"/>
      <c r="H137" s="6935"/>
      <c r="I137" s="6935"/>
      <c r="J137" s="6935"/>
      <c r="K137" s="6935"/>
      <c r="L137" s="6935"/>
      <c r="M137" s="6935"/>
      <c r="N137" s="6935"/>
      <c r="O137" s="6935"/>
      <c r="P137" s="6935"/>
      <c r="Q137" s="6935"/>
      <c r="R137" s="6935"/>
      <c r="S137" s="6935"/>
      <c r="T137" s="6935"/>
      <c r="U137" s="6935"/>
      <c r="V137" s="6935"/>
      <c r="W137" s="6935"/>
      <c r="X137" s="6934">
        <v>1</v>
      </c>
      <c r="Y137" s="6935"/>
      <c r="Z137" s="6935"/>
      <c r="AA137" s="6935"/>
      <c r="AB137" s="6944"/>
    </row>
    <row r="138" spans="1:28" ht="45" customHeight="1">
      <c r="A138" s="6938"/>
      <c r="B138" s="6939"/>
      <c r="C138" s="6940"/>
      <c r="D138" s="6941"/>
      <c r="E138" s="6945"/>
      <c r="F138" s="6945"/>
      <c r="G138" s="6945"/>
      <c r="H138" s="6945"/>
      <c r="I138" s="6945"/>
      <c r="J138" s="6945"/>
      <c r="K138" s="6945"/>
      <c r="L138" s="6945"/>
      <c r="M138" s="6945"/>
      <c r="N138" s="6945"/>
      <c r="O138" s="6945"/>
      <c r="P138" s="6945"/>
      <c r="Q138" s="6945"/>
      <c r="R138" s="6945"/>
      <c r="S138" s="6945"/>
      <c r="T138" s="6945"/>
      <c r="U138" s="6945"/>
      <c r="V138" s="6945"/>
      <c r="W138" s="6945"/>
      <c r="X138" s="6942">
        <f t="shared" ref="X138" si="81">X137*$C137</f>
        <v>8027.76</v>
      </c>
      <c r="Y138" s="6945"/>
      <c r="Z138" s="6945"/>
      <c r="AA138" s="6945"/>
      <c r="AB138" s="6946"/>
    </row>
    <row r="139" spans="1:28" s="6937" customFormat="1" ht="45" customHeight="1">
      <c r="A139" s="6930" t="s">
        <v>1675</v>
      </c>
      <c r="B139" s="6931" t="s">
        <v>1676</v>
      </c>
      <c r="C139" s="6932">
        <f>PO!K607</f>
        <v>6146.6</v>
      </c>
      <c r="D139" s="6933">
        <f t="shared" ref="D139" si="82">C139/C$179</f>
        <v>9.5639834319305634E-4</v>
      </c>
      <c r="E139" s="6935"/>
      <c r="F139" s="6935"/>
      <c r="G139" s="6935"/>
      <c r="H139" s="6935"/>
      <c r="I139" s="6935"/>
      <c r="J139" s="6935"/>
      <c r="K139" s="6935"/>
      <c r="L139" s="6935"/>
      <c r="M139" s="6935"/>
      <c r="N139" s="6935"/>
      <c r="O139" s="6935"/>
      <c r="P139" s="6935"/>
      <c r="Q139" s="6935"/>
      <c r="R139" s="6935"/>
      <c r="S139" s="6935"/>
      <c r="T139" s="6935"/>
      <c r="U139" s="6935"/>
      <c r="V139" s="6935"/>
      <c r="W139" s="6935"/>
      <c r="X139" s="6934">
        <v>1</v>
      </c>
      <c r="Y139" s="6935"/>
      <c r="Z139" s="6935"/>
      <c r="AA139" s="6935"/>
      <c r="AB139" s="6944"/>
    </row>
    <row r="140" spans="1:28" ht="45" customHeight="1">
      <c r="A140" s="6938"/>
      <c r="B140" s="6939"/>
      <c r="C140" s="6940"/>
      <c r="D140" s="6941"/>
      <c r="E140" s="6945"/>
      <c r="F140" s="6945"/>
      <c r="G140" s="6945"/>
      <c r="H140" s="6945"/>
      <c r="I140" s="6945"/>
      <c r="J140" s="6945"/>
      <c r="K140" s="6945"/>
      <c r="L140" s="6945"/>
      <c r="M140" s="6945"/>
      <c r="N140" s="6945"/>
      <c r="O140" s="6945"/>
      <c r="P140" s="6945"/>
      <c r="Q140" s="6945"/>
      <c r="R140" s="6945"/>
      <c r="S140" s="6945"/>
      <c r="T140" s="6945"/>
      <c r="U140" s="6945"/>
      <c r="V140" s="6945"/>
      <c r="W140" s="6945"/>
      <c r="X140" s="6942">
        <f t="shared" ref="X140" si="83">X139*$C139</f>
        <v>6146.6</v>
      </c>
      <c r="Y140" s="6945"/>
      <c r="Z140" s="6945"/>
      <c r="AA140" s="6945"/>
      <c r="AB140" s="6946"/>
    </row>
    <row r="141" spans="1:28" s="6937" customFormat="1" ht="45" customHeight="1">
      <c r="A141" s="6930" t="s">
        <v>1684</v>
      </c>
      <c r="B141" s="6931" t="s">
        <v>1685</v>
      </c>
      <c r="C141" s="6932">
        <f>PO!K611</f>
        <v>2110.08</v>
      </c>
      <c r="D141" s="6933">
        <f t="shared" ref="D141" si="84">C141/C$179</f>
        <v>3.2832411674825175E-4</v>
      </c>
      <c r="E141" s="6935"/>
      <c r="F141" s="6935"/>
      <c r="G141" s="6935"/>
      <c r="H141" s="6935"/>
      <c r="I141" s="6935"/>
      <c r="J141" s="6935"/>
      <c r="K141" s="6935"/>
      <c r="L141" s="6935"/>
      <c r="M141" s="6935"/>
      <c r="N141" s="6935"/>
      <c r="O141" s="6935"/>
      <c r="P141" s="6935"/>
      <c r="Q141" s="6935"/>
      <c r="R141" s="6935"/>
      <c r="S141" s="6935"/>
      <c r="T141" s="6935"/>
      <c r="U141" s="6935"/>
      <c r="V141" s="6935"/>
      <c r="W141" s="6935"/>
      <c r="X141" s="6935"/>
      <c r="Y141" s="6934">
        <v>1</v>
      </c>
      <c r="Z141" s="6935"/>
      <c r="AA141" s="6935"/>
      <c r="AB141" s="6944"/>
    </row>
    <row r="142" spans="1:28" ht="45" customHeight="1">
      <c r="A142" s="6938"/>
      <c r="B142" s="6939"/>
      <c r="C142" s="6940"/>
      <c r="D142" s="6941"/>
      <c r="E142" s="6945"/>
      <c r="F142" s="6945"/>
      <c r="G142" s="6945"/>
      <c r="H142" s="6945"/>
      <c r="I142" s="6945"/>
      <c r="J142" s="6945"/>
      <c r="K142" s="6945"/>
      <c r="L142" s="6945"/>
      <c r="M142" s="6945"/>
      <c r="N142" s="6945"/>
      <c r="O142" s="6945"/>
      <c r="P142" s="6945"/>
      <c r="Q142" s="6945"/>
      <c r="R142" s="6945"/>
      <c r="S142" s="6945"/>
      <c r="T142" s="6945"/>
      <c r="U142" s="6945"/>
      <c r="V142" s="6945"/>
      <c r="W142" s="6945"/>
      <c r="X142" s="6945"/>
      <c r="Y142" s="6942">
        <f t="shared" ref="Y142" si="85">Y141*$C141</f>
        <v>2110.08</v>
      </c>
      <c r="Z142" s="6945"/>
      <c r="AA142" s="6945"/>
      <c r="AB142" s="6946"/>
    </row>
    <row r="143" spans="1:28" s="6937" customFormat="1" ht="45" customHeight="1">
      <c r="A143" s="6930" t="s">
        <v>1692</v>
      </c>
      <c r="B143" s="6931" t="s">
        <v>1693</v>
      </c>
      <c r="C143" s="6932">
        <f>PO!K614</f>
        <v>28441.96</v>
      </c>
      <c r="D143" s="6933">
        <f t="shared" ref="D143" si="86">C143/C$179</f>
        <v>4.4255105946642333E-3</v>
      </c>
      <c r="E143" s="6935"/>
      <c r="F143" s="6935"/>
      <c r="G143" s="6935"/>
      <c r="H143" s="6935"/>
      <c r="I143" s="6935"/>
      <c r="J143" s="6935"/>
      <c r="K143" s="6935"/>
      <c r="L143" s="6935"/>
      <c r="M143" s="6935"/>
      <c r="N143" s="6935"/>
      <c r="O143" s="6935"/>
      <c r="P143" s="6935"/>
      <c r="Q143" s="6935"/>
      <c r="R143" s="6935"/>
      <c r="S143" s="6935"/>
      <c r="T143" s="6935"/>
      <c r="U143" s="6935"/>
      <c r="V143" s="6935"/>
      <c r="W143" s="6935"/>
      <c r="X143" s="6934">
        <v>1</v>
      </c>
      <c r="Y143" s="6935"/>
      <c r="Z143" s="6935"/>
      <c r="AA143" s="6935"/>
      <c r="AB143" s="6944"/>
    </row>
    <row r="144" spans="1:28" ht="45" customHeight="1">
      <c r="A144" s="6938"/>
      <c r="B144" s="6939"/>
      <c r="C144" s="6940"/>
      <c r="D144" s="6941"/>
      <c r="E144" s="6945"/>
      <c r="F144" s="6945"/>
      <c r="G144" s="6945"/>
      <c r="H144" s="6945"/>
      <c r="I144" s="6945"/>
      <c r="J144" s="6945"/>
      <c r="K144" s="6945"/>
      <c r="L144" s="6945"/>
      <c r="M144" s="6945"/>
      <c r="N144" s="6945"/>
      <c r="O144" s="6945"/>
      <c r="P144" s="6945"/>
      <c r="Q144" s="6945"/>
      <c r="R144" s="6945"/>
      <c r="S144" s="6945"/>
      <c r="T144" s="6945"/>
      <c r="U144" s="6945"/>
      <c r="V144" s="6945"/>
      <c r="W144" s="6945"/>
      <c r="X144" s="6942">
        <f t="shared" ref="X144" si="87">X143*$C143</f>
        <v>28441.96</v>
      </c>
      <c r="Y144" s="6945"/>
      <c r="Z144" s="6945"/>
      <c r="AA144" s="6945"/>
      <c r="AB144" s="6946"/>
    </row>
    <row r="145" spans="1:28" s="6937" customFormat="1" ht="45" customHeight="1">
      <c r="A145" s="6930" t="s">
        <v>1718</v>
      </c>
      <c r="B145" s="6931" t="s">
        <v>1719</v>
      </c>
      <c r="C145" s="6932">
        <f>PO!K625</f>
        <v>15179.23</v>
      </c>
      <c r="D145" s="6933">
        <f t="shared" ref="D145" si="88">C145/C$179</f>
        <v>2.3618570303820543E-3</v>
      </c>
      <c r="E145" s="6935"/>
      <c r="F145" s="6935"/>
      <c r="G145" s="6935"/>
      <c r="H145" s="6935"/>
      <c r="I145" s="6935"/>
      <c r="J145" s="6935"/>
      <c r="K145" s="6935"/>
      <c r="L145" s="6935"/>
      <c r="M145" s="6935"/>
      <c r="N145" s="6935"/>
      <c r="O145" s="6935"/>
      <c r="P145" s="6935"/>
      <c r="Q145" s="6935"/>
      <c r="R145" s="6935"/>
      <c r="S145" s="6935"/>
      <c r="T145" s="6935"/>
      <c r="U145" s="6935"/>
      <c r="V145" s="6935"/>
      <c r="W145" s="6935"/>
      <c r="X145" s="6935"/>
      <c r="Y145" s="6935"/>
      <c r="Z145" s="6934">
        <v>1</v>
      </c>
      <c r="AA145" s="6935"/>
      <c r="AB145" s="6944"/>
    </row>
    <row r="146" spans="1:28" ht="45" customHeight="1">
      <c r="A146" s="6938"/>
      <c r="B146" s="6939"/>
      <c r="C146" s="6940"/>
      <c r="D146" s="6941"/>
      <c r="E146" s="6945"/>
      <c r="F146" s="6945"/>
      <c r="G146" s="6945"/>
      <c r="H146" s="6945"/>
      <c r="I146" s="6945"/>
      <c r="J146" s="6945"/>
      <c r="K146" s="6945"/>
      <c r="L146" s="6945"/>
      <c r="M146" s="6945"/>
      <c r="N146" s="6945"/>
      <c r="O146" s="6945"/>
      <c r="P146" s="6945"/>
      <c r="Q146" s="6945"/>
      <c r="R146" s="6945"/>
      <c r="S146" s="6945"/>
      <c r="T146" s="6945"/>
      <c r="U146" s="6945"/>
      <c r="V146" s="6945"/>
      <c r="W146" s="6945"/>
      <c r="X146" s="6945"/>
      <c r="Y146" s="6945"/>
      <c r="Z146" s="6942">
        <f t="shared" ref="Z146" si="89">Z145*$C145</f>
        <v>15179.23</v>
      </c>
      <c r="AA146" s="6945"/>
      <c r="AB146" s="6946"/>
    </row>
    <row r="147" spans="1:28" s="6937" customFormat="1" ht="45" customHeight="1">
      <c r="A147" s="6930" t="s">
        <v>1723</v>
      </c>
      <c r="B147" s="6931" t="s">
        <v>1724</v>
      </c>
      <c r="C147" s="6932">
        <f>PO!K627</f>
        <v>47417.139999999992</v>
      </c>
      <c r="D147" s="6933">
        <f t="shared" ref="D147" si="90">C147/C$179</f>
        <v>7.3780096532966508E-3</v>
      </c>
      <c r="E147" s="6935"/>
      <c r="F147" s="6935"/>
      <c r="G147" s="6935"/>
      <c r="H147" s="6935"/>
      <c r="I147" s="6935"/>
      <c r="J147" s="6935"/>
      <c r="K147" s="6935"/>
      <c r="L147" s="6935"/>
      <c r="M147" s="6935"/>
      <c r="N147" s="6935"/>
      <c r="O147" s="6935"/>
      <c r="P147" s="6935"/>
      <c r="Q147" s="6935"/>
      <c r="R147" s="6935"/>
      <c r="S147" s="6935"/>
      <c r="T147" s="6935"/>
      <c r="U147" s="6935"/>
      <c r="V147" s="6935"/>
      <c r="W147" s="6935"/>
      <c r="X147" s="6935"/>
      <c r="Y147" s="6935"/>
      <c r="Z147" s="6934">
        <v>1</v>
      </c>
      <c r="AA147" s="6935"/>
      <c r="AB147" s="6944"/>
    </row>
    <row r="148" spans="1:28" ht="45" customHeight="1">
      <c r="A148" s="6938"/>
      <c r="B148" s="6939"/>
      <c r="C148" s="6940"/>
      <c r="D148" s="6941"/>
      <c r="E148" s="6945"/>
      <c r="F148" s="6945"/>
      <c r="G148" s="6945"/>
      <c r="H148" s="6945"/>
      <c r="I148" s="6945"/>
      <c r="J148" s="6945"/>
      <c r="K148" s="6945"/>
      <c r="L148" s="6945"/>
      <c r="M148" s="6945"/>
      <c r="N148" s="6945"/>
      <c r="O148" s="6945"/>
      <c r="P148" s="6945"/>
      <c r="Q148" s="6945"/>
      <c r="R148" s="6945"/>
      <c r="S148" s="6945"/>
      <c r="T148" s="6945"/>
      <c r="U148" s="6945"/>
      <c r="V148" s="6945"/>
      <c r="W148" s="6945"/>
      <c r="X148" s="6945"/>
      <c r="Y148" s="6945"/>
      <c r="Z148" s="6942">
        <f t="shared" ref="Z148" si="91">Z147*$C147</f>
        <v>47417.139999999992</v>
      </c>
      <c r="AA148" s="6945"/>
      <c r="AB148" s="6946"/>
    </row>
    <row r="149" spans="1:28" s="6937" customFormat="1" ht="45" customHeight="1">
      <c r="A149" s="6930" t="s">
        <v>1742</v>
      </c>
      <c r="B149" s="6931" t="s">
        <v>1743</v>
      </c>
      <c r="C149" s="6932">
        <f>PO!K634</f>
        <v>27145.57</v>
      </c>
      <c r="D149" s="6933">
        <f t="shared" ref="D149" si="92">C149/C$179</f>
        <v>4.2237949716967321E-3</v>
      </c>
      <c r="E149" s="6935"/>
      <c r="F149" s="6935"/>
      <c r="G149" s="6935"/>
      <c r="H149" s="6935"/>
      <c r="I149" s="6935"/>
      <c r="J149" s="6935"/>
      <c r="K149" s="6935"/>
      <c r="L149" s="6935"/>
      <c r="M149" s="6935"/>
      <c r="N149" s="6935"/>
      <c r="O149" s="6935"/>
      <c r="P149" s="6935"/>
      <c r="Q149" s="6935"/>
      <c r="R149" s="6935"/>
      <c r="S149" s="6935"/>
      <c r="T149" s="6935"/>
      <c r="U149" s="6935"/>
      <c r="V149" s="6935"/>
      <c r="W149" s="6935"/>
      <c r="X149" s="6935"/>
      <c r="Y149" s="6935"/>
      <c r="Z149" s="6934">
        <v>1</v>
      </c>
      <c r="AA149" s="6935"/>
      <c r="AB149" s="6944"/>
    </row>
    <row r="150" spans="1:28" ht="45" customHeight="1">
      <c r="A150" s="6938"/>
      <c r="B150" s="6939"/>
      <c r="C150" s="6940"/>
      <c r="D150" s="6941"/>
      <c r="E150" s="6945"/>
      <c r="F150" s="6945"/>
      <c r="G150" s="6945"/>
      <c r="H150" s="6945"/>
      <c r="I150" s="6945"/>
      <c r="J150" s="6945"/>
      <c r="K150" s="6945"/>
      <c r="L150" s="6945"/>
      <c r="M150" s="6945"/>
      <c r="N150" s="6945"/>
      <c r="O150" s="6945"/>
      <c r="P150" s="6945"/>
      <c r="Q150" s="6945"/>
      <c r="R150" s="6945"/>
      <c r="S150" s="6945"/>
      <c r="T150" s="6945"/>
      <c r="U150" s="6945"/>
      <c r="V150" s="6945"/>
      <c r="W150" s="6945"/>
      <c r="X150" s="6945"/>
      <c r="Y150" s="6945"/>
      <c r="Z150" s="6942">
        <f t="shared" ref="Z150" si="93">Z149*$C149</f>
        <v>27145.57</v>
      </c>
      <c r="AA150" s="6945"/>
      <c r="AB150" s="6946"/>
    </row>
    <row r="151" spans="1:28" s="6937" customFormat="1" ht="45" customHeight="1">
      <c r="A151" s="6930" t="s">
        <v>1757</v>
      </c>
      <c r="B151" s="6931" t="s">
        <v>1758</v>
      </c>
      <c r="C151" s="6932">
        <f>PO!K640</f>
        <v>5838.59</v>
      </c>
      <c r="D151" s="6933">
        <f t="shared" ref="D151" si="94">C151/C$179</f>
        <v>9.0847261942920423E-4</v>
      </c>
      <c r="E151" s="6935"/>
      <c r="F151" s="6935"/>
      <c r="G151" s="6935"/>
      <c r="H151" s="6935"/>
      <c r="I151" s="6935"/>
      <c r="J151" s="6935"/>
      <c r="K151" s="6935"/>
      <c r="L151" s="6935"/>
      <c r="M151" s="6935"/>
      <c r="N151" s="6935"/>
      <c r="O151" s="6935"/>
      <c r="P151" s="6934">
        <v>1</v>
      </c>
      <c r="Q151" s="6935"/>
      <c r="R151" s="6935"/>
      <c r="S151" s="6935"/>
      <c r="T151" s="6935"/>
      <c r="U151" s="6935"/>
      <c r="V151" s="6935"/>
      <c r="W151" s="6935"/>
      <c r="X151" s="6935"/>
      <c r="Y151" s="6935"/>
      <c r="Z151" s="6935"/>
      <c r="AA151" s="6935"/>
      <c r="AB151" s="6944"/>
    </row>
    <row r="152" spans="1:28" s="6937" customFormat="1" ht="45" customHeight="1">
      <c r="A152" s="6938"/>
      <c r="B152" s="6939"/>
      <c r="C152" s="6940"/>
      <c r="D152" s="6941"/>
      <c r="E152" s="6935"/>
      <c r="F152" s="6935"/>
      <c r="G152" s="6935"/>
      <c r="H152" s="6935"/>
      <c r="I152" s="6935"/>
      <c r="J152" s="6935"/>
      <c r="K152" s="6935"/>
      <c r="L152" s="6935"/>
      <c r="M152" s="6935"/>
      <c r="N152" s="6935"/>
      <c r="O152" s="6935"/>
      <c r="P152" s="6942">
        <f t="shared" ref="P152" si="95">P151*$C151</f>
        <v>5838.59</v>
      </c>
      <c r="Q152" s="6935"/>
      <c r="R152" s="6935"/>
      <c r="S152" s="6935"/>
      <c r="T152" s="6935"/>
      <c r="U152" s="6935"/>
      <c r="V152" s="6935"/>
      <c r="W152" s="6935"/>
      <c r="X152" s="6935"/>
      <c r="Y152" s="6935"/>
      <c r="Z152" s="6935"/>
      <c r="AA152" s="6935"/>
      <c r="AB152" s="6944"/>
    </row>
    <row r="153" spans="1:28" s="6937" customFormat="1" ht="45" customHeight="1">
      <c r="A153" s="6930" t="s">
        <v>1763</v>
      </c>
      <c r="B153" s="6931" t="s">
        <v>1764</v>
      </c>
      <c r="C153" s="6932">
        <f>PO!K645</f>
        <v>14477.61</v>
      </c>
      <c r="D153" s="6933">
        <f t="shared" ref="D153" si="96">C153/C$179</f>
        <v>2.2526863985610295E-3</v>
      </c>
      <c r="E153" s="6935"/>
      <c r="F153" s="6935"/>
      <c r="G153" s="6935"/>
      <c r="H153" s="6935"/>
      <c r="I153" s="6935"/>
      <c r="J153" s="6935"/>
      <c r="K153" s="6935"/>
      <c r="L153" s="6935"/>
      <c r="M153" s="6935"/>
      <c r="N153" s="6935"/>
      <c r="O153" s="6935"/>
      <c r="P153" s="6935"/>
      <c r="Q153" s="6935"/>
      <c r="R153" s="6934">
        <v>1</v>
      </c>
      <c r="S153" s="6935"/>
      <c r="T153" s="6935"/>
      <c r="U153" s="6935"/>
      <c r="V153" s="6935"/>
      <c r="W153" s="6935"/>
      <c r="X153" s="6935"/>
      <c r="Y153" s="6935"/>
      <c r="Z153" s="6935"/>
      <c r="AA153" s="6935"/>
      <c r="AB153" s="6944"/>
    </row>
    <row r="154" spans="1:28" ht="45" customHeight="1">
      <c r="A154" s="6938"/>
      <c r="B154" s="6939"/>
      <c r="C154" s="6940"/>
      <c r="D154" s="6941"/>
      <c r="E154" s="6945"/>
      <c r="F154" s="6945"/>
      <c r="G154" s="6945"/>
      <c r="H154" s="6945"/>
      <c r="I154" s="6945"/>
      <c r="J154" s="6945"/>
      <c r="K154" s="6945"/>
      <c r="L154" s="6945"/>
      <c r="M154" s="6945"/>
      <c r="N154" s="6945"/>
      <c r="O154" s="6945"/>
      <c r="P154" s="6945"/>
      <c r="Q154" s="6945"/>
      <c r="R154" s="6942">
        <f t="shared" ref="R154" si="97">R153*$C153</f>
        <v>14477.61</v>
      </c>
      <c r="S154" s="6945"/>
      <c r="T154" s="6945"/>
      <c r="U154" s="6945"/>
      <c r="V154" s="6945"/>
      <c r="W154" s="6945"/>
      <c r="X154" s="6945"/>
      <c r="Y154" s="6945"/>
      <c r="Z154" s="6945"/>
      <c r="AA154" s="6945"/>
      <c r="AB154" s="6946"/>
    </row>
    <row r="155" spans="1:28" s="6937" customFormat="1" ht="45" customHeight="1">
      <c r="A155" s="6930" t="s">
        <v>1774</v>
      </c>
      <c r="B155" s="6931" t="s">
        <v>1775</v>
      </c>
      <c r="C155" s="6932">
        <f>PO!K649</f>
        <v>5081.2599999999993</v>
      </c>
      <c r="D155" s="6933">
        <f t="shared" ref="D155" si="98">C155/C$179</f>
        <v>7.9063362596120594E-4</v>
      </c>
      <c r="E155" s="6935"/>
      <c r="F155" s="6935"/>
      <c r="G155" s="6935"/>
      <c r="H155" s="6935"/>
      <c r="I155" s="6935"/>
      <c r="J155" s="6935"/>
      <c r="K155" s="6935"/>
      <c r="L155" s="6935"/>
      <c r="M155" s="6935"/>
      <c r="N155" s="6935"/>
      <c r="O155" s="6935"/>
      <c r="P155" s="6935"/>
      <c r="Q155" s="6935"/>
      <c r="R155" s="6935"/>
      <c r="S155" s="6935"/>
      <c r="T155" s="6935"/>
      <c r="U155" s="6935"/>
      <c r="V155" s="6935"/>
      <c r="W155" s="6935"/>
      <c r="X155" s="6935"/>
      <c r="Y155" s="6935"/>
      <c r="Z155" s="6935"/>
      <c r="AA155" s="6934">
        <v>1</v>
      </c>
      <c r="AB155" s="6944"/>
    </row>
    <row r="156" spans="1:28" ht="45" customHeight="1">
      <c r="A156" s="6938"/>
      <c r="B156" s="6939"/>
      <c r="C156" s="6940"/>
      <c r="D156" s="6941"/>
      <c r="E156" s="6945"/>
      <c r="F156" s="6945"/>
      <c r="G156" s="6945"/>
      <c r="H156" s="6945"/>
      <c r="I156" s="6945"/>
      <c r="J156" s="6945"/>
      <c r="K156" s="6945"/>
      <c r="L156" s="6945"/>
      <c r="M156" s="6945"/>
      <c r="N156" s="6945"/>
      <c r="O156" s="6945"/>
      <c r="P156" s="6945"/>
      <c r="Q156" s="6945"/>
      <c r="R156" s="6945"/>
      <c r="S156" s="6945"/>
      <c r="T156" s="6945"/>
      <c r="U156" s="6945"/>
      <c r="V156" s="6945"/>
      <c r="W156" s="6945"/>
      <c r="X156" s="6945"/>
      <c r="Y156" s="6945"/>
      <c r="Z156" s="6945"/>
      <c r="AA156" s="6942">
        <f t="shared" ref="AA156" si="99">AA155*$C155</f>
        <v>5081.2599999999993</v>
      </c>
      <c r="AB156" s="6946"/>
    </row>
    <row r="157" spans="1:28" s="6937" customFormat="1" ht="45" customHeight="1">
      <c r="A157" s="6930" t="s">
        <v>1810</v>
      </c>
      <c r="B157" s="6931" t="s">
        <v>1811</v>
      </c>
      <c r="C157" s="6932">
        <f>PO!K662</f>
        <v>228418.73</v>
      </c>
      <c r="D157" s="6933">
        <f t="shared" ref="D157" si="100">C157/C$179</f>
        <v>3.554148552472295E-2</v>
      </c>
      <c r="E157" s="6935"/>
      <c r="F157" s="6935"/>
      <c r="G157" s="6935"/>
      <c r="H157" s="6935"/>
      <c r="I157" s="6935"/>
      <c r="J157" s="6935"/>
      <c r="K157" s="6935"/>
      <c r="L157" s="6935"/>
      <c r="M157" s="6935"/>
      <c r="N157" s="6935"/>
      <c r="O157" s="6935"/>
      <c r="P157" s="6935"/>
      <c r="Q157" s="6935"/>
      <c r="R157" s="6935"/>
      <c r="S157" s="6935"/>
      <c r="T157" s="6935"/>
      <c r="U157" s="6935"/>
      <c r="V157" s="6935"/>
      <c r="W157" s="6935"/>
      <c r="X157" s="6935"/>
      <c r="Y157" s="6935"/>
      <c r="Z157" s="6935"/>
      <c r="AA157" s="6935"/>
      <c r="AB157" s="6936">
        <v>1</v>
      </c>
    </row>
    <row r="158" spans="1:28" ht="45" customHeight="1">
      <c r="A158" s="6938"/>
      <c r="B158" s="6939"/>
      <c r="C158" s="6940"/>
      <c r="D158" s="6941"/>
      <c r="E158" s="6945"/>
      <c r="F158" s="6945"/>
      <c r="G158" s="6945"/>
      <c r="H158" s="6945"/>
      <c r="I158" s="6945"/>
      <c r="J158" s="6945"/>
      <c r="K158" s="6945"/>
      <c r="L158" s="6945"/>
      <c r="M158" s="6945"/>
      <c r="N158" s="6945"/>
      <c r="O158" s="6945"/>
      <c r="P158" s="6945"/>
      <c r="Q158" s="6945"/>
      <c r="R158" s="6945"/>
      <c r="S158" s="6945"/>
      <c r="T158" s="6945"/>
      <c r="U158" s="6945"/>
      <c r="V158" s="6945"/>
      <c r="W158" s="6945"/>
      <c r="X158" s="6945"/>
      <c r="Y158" s="6945"/>
      <c r="Z158" s="6945"/>
      <c r="AA158" s="6945"/>
      <c r="AB158" s="6943">
        <f t="shared" ref="AB158" si="101">AB157*$C157</f>
        <v>228418.73</v>
      </c>
    </row>
    <row r="159" spans="1:28" s="6937" customFormat="1" ht="45" customHeight="1">
      <c r="A159" s="6930" t="s">
        <v>1845</v>
      </c>
      <c r="B159" s="6931" t="s">
        <v>1846</v>
      </c>
      <c r="C159" s="6932">
        <f>PO!K674</f>
        <v>17003.189999999999</v>
      </c>
      <c r="D159" s="6933">
        <f t="shared" ref="D159" si="102">C159/C$179</f>
        <v>2.6456614624339866E-3</v>
      </c>
      <c r="E159" s="6935"/>
      <c r="F159" s="6935"/>
      <c r="G159" s="6935"/>
      <c r="H159" s="6935"/>
      <c r="I159" s="6935"/>
      <c r="J159" s="6935"/>
      <c r="K159" s="6935"/>
      <c r="L159" s="6935"/>
      <c r="M159" s="6935"/>
      <c r="N159" s="6935"/>
      <c r="O159" s="6935"/>
      <c r="P159" s="6935"/>
      <c r="Q159" s="6935"/>
      <c r="R159" s="6935"/>
      <c r="S159" s="6935"/>
      <c r="T159" s="6935"/>
      <c r="U159" s="6935"/>
      <c r="V159" s="6935"/>
      <c r="W159" s="6935"/>
      <c r="X159" s="6934">
        <v>1</v>
      </c>
      <c r="Y159" s="6935"/>
      <c r="Z159" s="6935"/>
      <c r="AA159" s="6935"/>
      <c r="AB159" s="6944"/>
    </row>
    <row r="160" spans="1:28" s="6937" customFormat="1" ht="45" customHeight="1">
      <c r="A160" s="6938"/>
      <c r="B160" s="6939"/>
      <c r="C160" s="6940"/>
      <c r="D160" s="6941"/>
      <c r="E160" s="6935"/>
      <c r="F160" s="6935"/>
      <c r="G160" s="6935"/>
      <c r="H160" s="6935"/>
      <c r="I160" s="6935"/>
      <c r="J160" s="6935"/>
      <c r="K160" s="6935"/>
      <c r="L160" s="6935"/>
      <c r="M160" s="6935"/>
      <c r="N160" s="6935"/>
      <c r="O160" s="6935"/>
      <c r="P160" s="6935"/>
      <c r="Q160" s="6935"/>
      <c r="R160" s="6935"/>
      <c r="S160" s="6935"/>
      <c r="T160" s="6935"/>
      <c r="U160" s="6935"/>
      <c r="V160" s="6935"/>
      <c r="W160" s="6935"/>
      <c r="X160" s="6942">
        <f t="shared" ref="X160" si="103">X159*$C159</f>
        <v>17003.189999999999</v>
      </c>
      <c r="Y160" s="6935"/>
      <c r="Z160" s="6935"/>
      <c r="AA160" s="6935"/>
      <c r="AB160" s="6944"/>
    </row>
    <row r="161" spans="1:28" s="6937" customFormat="1" ht="45" customHeight="1">
      <c r="A161" s="6930" t="s">
        <v>1851</v>
      </c>
      <c r="B161" s="6931" t="s">
        <v>1852</v>
      </c>
      <c r="C161" s="6932">
        <f>PO!K679</f>
        <v>109196.73999999999</v>
      </c>
      <c r="D161" s="6933">
        <f t="shared" ref="D161" si="104">C161/C$179</f>
        <v>1.6990788601516763E-2</v>
      </c>
      <c r="E161" s="6935"/>
      <c r="F161" s="6935"/>
      <c r="G161" s="6935"/>
      <c r="H161" s="6935"/>
      <c r="I161" s="6935"/>
      <c r="J161" s="6935"/>
      <c r="K161" s="6935"/>
      <c r="L161" s="6935"/>
      <c r="M161" s="6935"/>
      <c r="N161" s="6935"/>
      <c r="O161" s="6935"/>
      <c r="P161" s="6935"/>
      <c r="Q161" s="6935"/>
      <c r="R161" s="6935"/>
      <c r="S161" s="6935"/>
      <c r="T161" s="6935"/>
      <c r="U161" s="6935"/>
      <c r="V161" s="6935"/>
      <c r="W161" s="6935"/>
      <c r="X161" s="6934">
        <v>1</v>
      </c>
      <c r="Y161" s="6935"/>
      <c r="Z161" s="6935"/>
      <c r="AA161" s="6935"/>
      <c r="AB161" s="6944"/>
    </row>
    <row r="162" spans="1:28" ht="45" customHeight="1">
      <c r="A162" s="6938"/>
      <c r="B162" s="6939"/>
      <c r="C162" s="6940"/>
      <c r="D162" s="6941"/>
      <c r="E162" s="6945"/>
      <c r="F162" s="6945"/>
      <c r="G162" s="6945"/>
      <c r="H162" s="6945"/>
      <c r="I162" s="6945"/>
      <c r="J162" s="6945"/>
      <c r="K162" s="6945"/>
      <c r="L162" s="6945"/>
      <c r="M162" s="6945"/>
      <c r="N162" s="6945"/>
      <c r="O162" s="6945"/>
      <c r="P162" s="6945"/>
      <c r="Q162" s="6945"/>
      <c r="R162" s="6945"/>
      <c r="S162" s="6945"/>
      <c r="T162" s="6945"/>
      <c r="U162" s="6945"/>
      <c r="V162" s="6945"/>
      <c r="W162" s="6945"/>
      <c r="X162" s="6942">
        <f t="shared" ref="X162" si="105">X161*$C161</f>
        <v>109196.73999999999</v>
      </c>
      <c r="Y162" s="6945"/>
      <c r="Z162" s="6945"/>
      <c r="AA162" s="6945"/>
      <c r="AB162" s="6946"/>
    </row>
    <row r="163" spans="1:28" s="6937" customFormat="1" ht="45" customHeight="1">
      <c r="A163" s="6930" t="s">
        <v>1860</v>
      </c>
      <c r="B163" s="6931" t="s">
        <v>1861</v>
      </c>
      <c r="C163" s="6932">
        <f>PO!K687</f>
        <v>45984.35</v>
      </c>
      <c r="D163" s="6933">
        <f t="shared" ref="D163" si="106">C163/C$179</f>
        <v>7.1550704703103535E-3</v>
      </c>
      <c r="E163" s="6935"/>
      <c r="F163" s="6935"/>
      <c r="G163" s="6935"/>
      <c r="H163" s="6935"/>
      <c r="I163" s="6935"/>
      <c r="J163" s="6935"/>
      <c r="K163" s="6935"/>
      <c r="L163" s="6935"/>
      <c r="M163" s="6935"/>
      <c r="N163" s="6935"/>
      <c r="O163" s="6935"/>
      <c r="P163" s="6935"/>
      <c r="Q163" s="6935"/>
      <c r="R163" s="6935"/>
      <c r="S163" s="6935"/>
      <c r="T163" s="6935"/>
      <c r="U163" s="6935"/>
      <c r="V163" s="6935"/>
      <c r="W163" s="6935"/>
      <c r="X163" s="6935"/>
      <c r="Y163" s="6934">
        <v>1</v>
      </c>
      <c r="Z163" s="6935"/>
      <c r="AA163" s="6935"/>
      <c r="AB163" s="6944"/>
    </row>
    <row r="164" spans="1:28" s="6937" customFormat="1" ht="45" customHeight="1">
      <c r="A164" s="6938"/>
      <c r="B164" s="6939"/>
      <c r="C164" s="6940"/>
      <c r="D164" s="6941"/>
      <c r="E164" s="6935"/>
      <c r="F164" s="6935"/>
      <c r="G164" s="6935"/>
      <c r="H164" s="6935"/>
      <c r="I164" s="6935"/>
      <c r="J164" s="6935"/>
      <c r="K164" s="6935"/>
      <c r="L164" s="6935"/>
      <c r="M164" s="6935"/>
      <c r="N164" s="6935"/>
      <c r="O164" s="6935"/>
      <c r="P164" s="6935"/>
      <c r="Q164" s="6935"/>
      <c r="R164" s="6935"/>
      <c r="S164" s="6935"/>
      <c r="T164" s="6935"/>
      <c r="U164" s="6935"/>
      <c r="V164" s="6935"/>
      <c r="W164" s="6935"/>
      <c r="X164" s="6935"/>
      <c r="Y164" s="6942">
        <f t="shared" ref="Y164" si="107">Y163*$C163</f>
        <v>45984.35</v>
      </c>
      <c r="Z164" s="6935"/>
      <c r="AA164" s="6935"/>
      <c r="AB164" s="6944"/>
    </row>
    <row r="165" spans="1:28" s="6937" customFormat="1" ht="45" customHeight="1">
      <c r="A165" s="6930" t="s">
        <v>1870</v>
      </c>
      <c r="B165" s="6931" t="s">
        <v>1871</v>
      </c>
      <c r="C165" s="6932">
        <f>PO!K696</f>
        <v>22980.149999999998</v>
      </c>
      <c r="D165" s="6933">
        <f t="shared" ref="D165" si="108">C165/C$179</f>
        <v>3.5756641698382703E-3</v>
      </c>
      <c r="E165" s="6935"/>
      <c r="F165" s="6935"/>
      <c r="G165" s="6935"/>
      <c r="H165" s="6935"/>
      <c r="I165" s="6935"/>
      <c r="J165" s="6935"/>
      <c r="K165" s="6935"/>
      <c r="L165" s="6935"/>
      <c r="M165" s="6935"/>
      <c r="N165" s="6935"/>
      <c r="O165" s="6935"/>
      <c r="P165" s="6935"/>
      <c r="Q165" s="6935"/>
      <c r="R165" s="6935"/>
      <c r="S165" s="6935"/>
      <c r="T165" s="6935"/>
      <c r="U165" s="6935"/>
      <c r="V165" s="6935"/>
      <c r="W165" s="6935"/>
      <c r="X165" s="6935"/>
      <c r="Y165" s="6934">
        <v>1</v>
      </c>
      <c r="Z165" s="6935"/>
      <c r="AA165" s="6935"/>
      <c r="AB165" s="6944"/>
    </row>
    <row r="166" spans="1:28" s="6937" customFormat="1" ht="45" customHeight="1">
      <c r="A166" s="6938"/>
      <c r="B166" s="6939"/>
      <c r="C166" s="6940"/>
      <c r="D166" s="6941"/>
      <c r="E166" s="6935"/>
      <c r="F166" s="6935"/>
      <c r="G166" s="6935"/>
      <c r="H166" s="6935"/>
      <c r="I166" s="6935"/>
      <c r="J166" s="6935"/>
      <c r="K166" s="6935"/>
      <c r="L166" s="6935"/>
      <c r="M166" s="6935"/>
      <c r="N166" s="6935"/>
      <c r="O166" s="6935"/>
      <c r="P166" s="6935"/>
      <c r="Q166" s="6935"/>
      <c r="R166" s="6935"/>
      <c r="S166" s="6935"/>
      <c r="T166" s="6935"/>
      <c r="U166" s="6935"/>
      <c r="V166" s="6935"/>
      <c r="W166" s="6935"/>
      <c r="X166" s="6935"/>
      <c r="Y166" s="6942">
        <f t="shared" ref="Y166" si="109">Y165*$C165</f>
        <v>22980.149999999998</v>
      </c>
      <c r="Z166" s="6935"/>
      <c r="AA166" s="6935"/>
      <c r="AB166" s="6944"/>
    </row>
    <row r="167" spans="1:28" s="6937" customFormat="1" ht="45" customHeight="1">
      <c r="A167" s="6930" t="s">
        <v>1877</v>
      </c>
      <c r="B167" s="6931" t="s">
        <v>1878</v>
      </c>
      <c r="C167" s="6932">
        <f>PO!K701</f>
        <v>21067.480000000003</v>
      </c>
      <c r="D167" s="6933">
        <f t="shared" ref="D167" si="110">C167/C$179</f>
        <v>3.2780566438767537E-3</v>
      </c>
      <c r="E167" s="6935"/>
      <c r="F167" s="6935"/>
      <c r="G167" s="6935"/>
      <c r="H167" s="6935"/>
      <c r="I167" s="6935"/>
      <c r="J167" s="6935"/>
      <c r="K167" s="6935"/>
      <c r="L167" s="6935"/>
      <c r="M167" s="6935"/>
      <c r="N167" s="6935"/>
      <c r="O167" s="6935"/>
      <c r="P167" s="6935"/>
      <c r="Q167" s="6935"/>
      <c r="R167" s="6935"/>
      <c r="S167" s="6935"/>
      <c r="T167" s="6935"/>
      <c r="U167" s="6935"/>
      <c r="V167" s="6935"/>
      <c r="W167" s="6935"/>
      <c r="X167" s="6935"/>
      <c r="Y167" s="6935"/>
      <c r="Z167" s="6934">
        <v>1</v>
      </c>
      <c r="AA167" s="6935"/>
      <c r="AB167" s="6944"/>
    </row>
    <row r="168" spans="1:28" s="6937" customFormat="1" ht="45" customHeight="1">
      <c r="A168" s="6938"/>
      <c r="B168" s="6939"/>
      <c r="C168" s="6940"/>
      <c r="D168" s="6941"/>
      <c r="E168" s="6935"/>
      <c r="F168" s="6935"/>
      <c r="G168" s="6935"/>
      <c r="H168" s="6935"/>
      <c r="I168" s="6935"/>
      <c r="J168" s="6935"/>
      <c r="K168" s="6935"/>
      <c r="L168" s="6935"/>
      <c r="M168" s="6935"/>
      <c r="N168" s="6935"/>
      <c r="O168" s="6935"/>
      <c r="P168" s="6935"/>
      <c r="Q168" s="6935"/>
      <c r="R168" s="6935"/>
      <c r="S168" s="6935"/>
      <c r="T168" s="6935"/>
      <c r="U168" s="6935"/>
      <c r="V168" s="6935"/>
      <c r="W168" s="6935"/>
      <c r="X168" s="6935"/>
      <c r="Y168" s="6935"/>
      <c r="Z168" s="6942">
        <f t="shared" ref="Z168" si="111">Z167*$C167</f>
        <v>21067.480000000003</v>
      </c>
      <c r="AA168" s="6935"/>
      <c r="AB168" s="6944"/>
    </row>
    <row r="169" spans="1:28" s="6937" customFormat="1" ht="45" customHeight="1">
      <c r="A169" s="6930" t="s">
        <v>1885</v>
      </c>
      <c r="B169" s="6931" t="s">
        <v>1886</v>
      </c>
      <c r="C169" s="6932">
        <f>PO!K707</f>
        <v>7889.5</v>
      </c>
      <c r="D169" s="6933">
        <f t="shared" ref="D169" si="112">C169/C$179</f>
        <v>1.2275900056326454E-3</v>
      </c>
      <c r="E169" s="6935"/>
      <c r="F169" s="6935"/>
      <c r="G169" s="6935"/>
      <c r="H169" s="6935"/>
      <c r="I169" s="6935"/>
      <c r="J169" s="6935"/>
      <c r="K169" s="6935"/>
      <c r="L169" s="6935"/>
      <c r="M169" s="6935"/>
      <c r="N169" s="6935"/>
      <c r="O169" s="6935"/>
      <c r="P169" s="6935"/>
      <c r="Q169" s="6935"/>
      <c r="R169" s="6935"/>
      <c r="S169" s="6935"/>
      <c r="T169" s="6935"/>
      <c r="U169" s="6935"/>
      <c r="V169" s="6935"/>
      <c r="W169" s="6935"/>
      <c r="X169" s="6935"/>
      <c r="Y169" s="6935"/>
      <c r="Z169" s="6934">
        <v>1</v>
      </c>
      <c r="AA169" s="6935"/>
      <c r="AB169" s="6944"/>
    </row>
    <row r="170" spans="1:28" s="6937" customFormat="1" ht="45" customHeight="1">
      <c r="A170" s="6938"/>
      <c r="B170" s="6939"/>
      <c r="C170" s="6940"/>
      <c r="D170" s="6941"/>
      <c r="E170" s="6935"/>
      <c r="F170" s="6935"/>
      <c r="G170" s="6935"/>
      <c r="H170" s="6935"/>
      <c r="I170" s="6935"/>
      <c r="J170" s="6935"/>
      <c r="K170" s="6935"/>
      <c r="L170" s="6935"/>
      <c r="M170" s="6935"/>
      <c r="N170" s="6935"/>
      <c r="O170" s="6935"/>
      <c r="P170" s="6935"/>
      <c r="Q170" s="6935"/>
      <c r="R170" s="6935"/>
      <c r="S170" s="6935"/>
      <c r="T170" s="6935"/>
      <c r="U170" s="6935"/>
      <c r="V170" s="6935"/>
      <c r="W170" s="6935"/>
      <c r="X170" s="6935"/>
      <c r="Y170" s="6935"/>
      <c r="Z170" s="6942">
        <f t="shared" ref="Z170" si="113">Z169*$C169</f>
        <v>7889.5</v>
      </c>
      <c r="AA170" s="6935"/>
      <c r="AB170" s="6944"/>
    </row>
    <row r="171" spans="1:28" s="6937" customFormat="1" ht="45" customHeight="1">
      <c r="A171" s="6930" t="s">
        <v>1888</v>
      </c>
      <c r="B171" s="6931" t="s">
        <v>1889</v>
      </c>
      <c r="C171" s="6932">
        <f>PO!K709</f>
        <v>43652.3</v>
      </c>
      <c r="D171" s="6933">
        <f t="shared" ref="D171" si="114">C171/C$179</f>
        <v>6.792208277188406E-3</v>
      </c>
      <c r="E171" s="6935"/>
      <c r="F171" s="6935"/>
      <c r="G171" s="6935"/>
      <c r="H171" s="6935"/>
      <c r="I171" s="6935"/>
      <c r="J171" s="6935"/>
      <c r="K171" s="6935"/>
      <c r="L171" s="6935"/>
      <c r="M171" s="6935"/>
      <c r="N171" s="6935"/>
      <c r="O171" s="6935"/>
      <c r="P171" s="6935"/>
      <c r="Q171" s="6935"/>
      <c r="R171" s="6935"/>
      <c r="S171" s="6935"/>
      <c r="T171" s="6935"/>
      <c r="U171" s="6935"/>
      <c r="V171" s="6935"/>
      <c r="W171" s="6935"/>
      <c r="X171" s="6935"/>
      <c r="Y171" s="6935"/>
      <c r="Z171" s="6935"/>
      <c r="AA171" s="6934">
        <v>1</v>
      </c>
      <c r="AB171" s="6944"/>
    </row>
    <row r="172" spans="1:28" s="6937" customFormat="1" ht="45" customHeight="1">
      <c r="A172" s="6938"/>
      <c r="B172" s="6939"/>
      <c r="C172" s="6940"/>
      <c r="D172" s="6941"/>
      <c r="E172" s="6935"/>
      <c r="F172" s="6935"/>
      <c r="G172" s="6935"/>
      <c r="H172" s="6935"/>
      <c r="I172" s="6935"/>
      <c r="J172" s="6935"/>
      <c r="K172" s="6935"/>
      <c r="L172" s="6935"/>
      <c r="M172" s="6935"/>
      <c r="N172" s="6935"/>
      <c r="O172" s="6935"/>
      <c r="P172" s="6935"/>
      <c r="Q172" s="6935"/>
      <c r="R172" s="6935"/>
      <c r="S172" s="6935"/>
      <c r="T172" s="6935"/>
      <c r="U172" s="6935"/>
      <c r="V172" s="6935"/>
      <c r="W172" s="6935"/>
      <c r="X172" s="6935"/>
      <c r="Y172" s="6935"/>
      <c r="Z172" s="6935"/>
      <c r="AA172" s="6942">
        <f t="shared" ref="AA172" si="115">AA171*$C171</f>
        <v>43652.3</v>
      </c>
      <c r="AB172" s="6944"/>
    </row>
    <row r="173" spans="1:28" s="6937" customFormat="1" ht="45" customHeight="1">
      <c r="A173" s="6930" t="s">
        <v>1892</v>
      </c>
      <c r="B173" s="6931" t="s">
        <v>1893</v>
      </c>
      <c r="C173" s="6932">
        <f>PO!K712</f>
        <v>60116.679999999993</v>
      </c>
      <c r="D173" s="6933">
        <f t="shared" ref="D173" si="116">C173/C$179</f>
        <v>9.3540320096097262E-3</v>
      </c>
      <c r="E173" s="6935"/>
      <c r="F173" s="6935"/>
      <c r="G173" s="6935"/>
      <c r="H173" s="6935"/>
      <c r="I173" s="6935"/>
      <c r="J173" s="6935"/>
      <c r="K173" s="6935"/>
      <c r="L173" s="6935"/>
      <c r="M173" s="6935"/>
      <c r="N173" s="6935"/>
      <c r="O173" s="6935"/>
      <c r="P173" s="6935"/>
      <c r="Q173" s="6935"/>
      <c r="R173" s="6935"/>
      <c r="S173" s="6935"/>
      <c r="T173" s="6935"/>
      <c r="U173" s="6935"/>
      <c r="V173" s="6935"/>
      <c r="W173" s="6935"/>
      <c r="X173" s="6935"/>
      <c r="Y173" s="6935"/>
      <c r="Z173" s="6935"/>
      <c r="AA173" s="6934">
        <v>1</v>
      </c>
      <c r="AB173" s="6944"/>
    </row>
    <row r="174" spans="1:28" s="6937" customFormat="1" ht="45" customHeight="1">
      <c r="A174" s="6938"/>
      <c r="B174" s="6939"/>
      <c r="C174" s="6940"/>
      <c r="D174" s="6941"/>
      <c r="E174" s="6935"/>
      <c r="F174" s="6935"/>
      <c r="G174" s="6935"/>
      <c r="H174" s="6935"/>
      <c r="I174" s="6935"/>
      <c r="J174" s="6935"/>
      <c r="K174" s="6935"/>
      <c r="L174" s="6935"/>
      <c r="M174" s="6935"/>
      <c r="N174" s="6935"/>
      <c r="O174" s="6935"/>
      <c r="P174" s="6935"/>
      <c r="Q174" s="6935"/>
      <c r="R174" s="6935"/>
      <c r="S174" s="6935"/>
      <c r="T174" s="6935"/>
      <c r="U174" s="6935"/>
      <c r="V174" s="6935"/>
      <c r="W174" s="6935"/>
      <c r="X174" s="6935"/>
      <c r="Y174" s="6935"/>
      <c r="Z174" s="6935"/>
      <c r="AA174" s="6942">
        <f t="shared" ref="AA174" si="117">AA173*$C173</f>
        <v>60116.679999999993</v>
      </c>
      <c r="AB174" s="6944"/>
    </row>
    <row r="175" spans="1:28" s="6937" customFormat="1" ht="45" customHeight="1">
      <c r="A175" s="6930" t="s">
        <v>1907</v>
      </c>
      <c r="B175" s="6931" t="s">
        <v>1908</v>
      </c>
      <c r="C175" s="6932">
        <f>PO!K718</f>
        <v>15737.04</v>
      </c>
      <c r="D175" s="6933">
        <f t="shared" ref="D175" si="118">C175/C$179</f>
        <v>2.4486511213944059E-3</v>
      </c>
      <c r="E175" s="6935"/>
      <c r="F175" s="6935"/>
      <c r="G175" s="6935"/>
      <c r="H175" s="6935"/>
      <c r="I175" s="6935"/>
      <c r="J175" s="6935"/>
      <c r="K175" s="6935"/>
      <c r="L175" s="6935"/>
      <c r="M175" s="6935"/>
      <c r="N175" s="6935"/>
      <c r="O175" s="6935"/>
      <c r="P175" s="6935"/>
      <c r="Q175" s="6935"/>
      <c r="R175" s="6935"/>
      <c r="S175" s="6935"/>
      <c r="T175" s="6935"/>
      <c r="U175" s="6935"/>
      <c r="V175" s="6935"/>
      <c r="W175" s="6935"/>
      <c r="X175" s="6935"/>
      <c r="Y175" s="6935"/>
      <c r="Z175" s="6935"/>
      <c r="AA175" s="6934">
        <v>1</v>
      </c>
      <c r="AB175" s="6944"/>
    </row>
    <row r="176" spans="1:28" s="6937" customFormat="1" ht="45" customHeight="1">
      <c r="A176" s="6938"/>
      <c r="B176" s="6939"/>
      <c r="C176" s="6940"/>
      <c r="D176" s="6941"/>
      <c r="E176" s="6935"/>
      <c r="F176" s="6935"/>
      <c r="G176" s="6935"/>
      <c r="H176" s="6935"/>
      <c r="I176" s="6935"/>
      <c r="J176" s="6935"/>
      <c r="K176" s="6935"/>
      <c r="L176" s="6935"/>
      <c r="M176" s="6935"/>
      <c r="N176" s="6935"/>
      <c r="O176" s="6935"/>
      <c r="P176" s="6935"/>
      <c r="Q176" s="6935"/>
      <c r="R176" s="6935"/>
      <c r="S176" s="6935"/>
      <c r="T176" s="6935"/>
      <c r="U176" s="6935"/>
      <c r="V176" s="6935"/>
      <c r="W176" s="6935"/>
      <c r="X176" s="6935"/>
      <c r="Y176" s="6935"/>
      <c r="Z176" s="6935"/>
      <c r="AA176" s="6942">
        <f t="shared" ref="AA176" si="119">AA175*$C175</f>
        <v>15737.04</v>
      </c>
      <c r="AB176" s="6944"/>
    </row>
    <row r="177" spans="1:28" s="6937" customFormat="1" ht="45" customHeight="1">
      <c r="A177" s="6930" t="s">
        <v>1915</v>
      </c>
      <c r="B177" s="6931" t="s">
        <v>1916</v>
      </c>
      <c r="C177" s="6932">
        <f>PO!K721</f>
        <v>53697.680000000008</v>
      </c>
      <c r="D177" s="6933">
        <f t="shared" ref="D177" si="120">C177/C$179</f>
        <v>8.3552487855580188E-3</v>
      </c>
      <c r="E177" s="6935"/>
      <c r="F177" s="6935"/>
      <c r="G177" s="6935"/>
      <c r="H177" s="6935"/>
      <c r="I177" s="6935"/>
      <c r="J177" s="6935"/>
      <c r="K177" s="6935"/>
      <c r="L177" s="6935"/>
      <c r="M177" s="6935"/>
      <c r="N177" s="6935"/>
      <c r="O177" s="6935"/>
      <c r="P177" s="6935"/>
      <c r="Q177" s="6935"/>
      <c r="R177" s="6935"/>
      <c r="S177" s="6935"/>
      <c r="T177" s="6935"/>
      <c r="U177" s="6935"/>
      <c r="V177" s="6935"/>
      <c r="W177" s="6935"/>
      <c r="X177" s="6935"/>
      <c r="Y177" s="6935"/>
      <c r="Z177" s="6935"/>
      <c r="AA177" s="6935"/>
      <c r="AB177" s="6936">
        <v>1</v>
      </c>
    </row>
    <row r="178" spans="1:28" ht="42.6" customHeight="1">
      <c r="A178" s="6938"/>
      <c r="B178" s="6939"/>
      <c r="C178" s="6940"/>
      <c r="D178" s="6941"/>
      <c r="E178" s="6945"/>
      <c r="F178" s="6945"/>
      <c r="G178" s="6945"/>
      <c r="H178" s="6945"/>
      <c r="I178" s="6945"/>
      <c r="J178" s="6945"/>
      <c r="K178" s="6945"/>
      <c r="L178" s="6945"/>
      <c r="M178" s="6945"/>
      <c r="N178" s="6945"/>
      <c r="O178" s="6945"/>
      <c r="P178" s="6945"/>
      <c r="Q178" s="6945"/>
      <c r="R178" s="6945"/>
      <c r="S178" s="6945"/>
      <c r="T178" s="6945"/>
      <c r="U178" s="6945"/>
      <c r="V178" s="6945"/>
      <c r="W178" s="6945"/>
      <c r="X178" s="6945"/>
      <c r="Y178" s="6945"/>
      <c r="Z178" s="6945"/>
      <c r="AA178" s="6945"/>
      <c r="AB178" s="6943">
        <f t="shared" ref="AB178" si="121">AB177*$C177</f>
        <v>53697.680000000008</v>
      </c>
    </row>
    <row r="179" spans="1:28" s="6924" customFormat="1" ht="36.6" customHeight="1">
      <c r="A179" s="6948"/>
      <c r="B179" s="6949"/>
      <c r="C179" s="6950">
        <f>SUM(C15:C178)</f>
        <v>6426820.0000000019</v>
      </c>
      <c r="D179" s="6951">
        <f>SUM(D15:D178)</f>
        <v>0.99999999999999933</v>
      </c>
      <c r="E179" s="6942">
        <f>E16+E18+E20+E22+E24+E26+E28+E30+E32+E34+E36+E38+E40+E42+E44+E46+E48+E50+E52+E54+E56+E58+E60+E62+E64+E66+E68+E70+E72+E74+E76+E78+E80+E82+E84+E86+E88+E90+E92+E94+E96+E98+E100+E102+E104+E106+E108+E110+E112+E114+E116+E118+E120+E122+E124+E126+E128+E130+E132+E134+E136+E138+E140+E142+E144+E146+E148+E150+E152+E154+E156+E158+E160+E162+E164+E166+E168+E170+E172+E174+E176+E178</f>
        <v>186126.87200000003</v>
      </c>
      <c r="F179" s="6942">
        <f t="shared" ref="F179:AB179" si="122">F16+F18+F20+F22+F24+F26+F28+F30+F32+F34+F36+F38+F40+F42+F44+F46+F48+F50+F52+F54+F56+F58+F60+F62+F64+F66+F68+F70+F72+F74+F76+F78+F80+F82+F84+F86+F88+F90+F92+F94+F96+F98+F100+F102+F104+F106+F108+F110+F112+F114+F116+F118+F120+F122+F124+F126+F128+F130+F132+F134+F136+F138+F140+F142+F144+F146+F148+F150+F152+F154+F156+F158+F160+F162+F164+F166+F168+F170+F172+F174+F176+F178</f>
        <v>191671.67300000001</v>
      </c>
      <c r="G179" s="6942">
        <f t="shared" si="122"/>
        <v>204832.11199999999</v>
      </c>
      <c r="H179" s="6942">
        <f t="shared" si="122"/>
        <v>293529.55499999993</v>
      </c>
      <c r="I179" s="6942">
        <f t="shared" si="122"/>
        <v>120346.99100000001</v>
      </c>
      <c r="J179" s="6942">
        <f t="shared" si="122"/>
        <v>146938.31300000002</v>
      </c>
      <c r="K179" s="6942">
        <f t="shared" si="122"/>
        <v>119135.257</v>
      </c>
      <c r="L179" s="6942">
        <f t="shared" si="122"/>
        <v>229803.58100000003</v>
      </c>
      <c r="M179" s="6942">
        <f t="shared" si="122"/>
        <v>331680.60299999994</v>
      </c>
      <c r="N179" s="6942">
        <f t="shared" si="122"/>
        <v>611192.91499999992</v>
      </c>
      <c r="O179" s="6942">
        <f t="shared" si="122"/>
        <v>493947.511</v>
      </c>
      <c r="P179" s="6942">
        <f t="shared" si="122"/>
        <v>235929.52949999998</v>
      </c>
      <c r="Q179" s="6942">
        <f t="shared" si="122"/>
        <v>326815.72350000002</v>
      </c>
      <c r="R179" s="6942">
        <f t="shared" si="122"/>
        <v>186268.67200000002</v>
      </c>
      <c r="S179" s="6942">
        <f t="shared" si="122"/>
        <v>339922.31300000002</v>
      </c>
      <c r="T179" s="6942">
        <f t="shared" si="122"/>
        <v>255194.87800000003</v>
      </c>
      <c r="U179" s="6942">
        <f t="shared" si="122"/>
        <v>429046.89599999995</v>
      </c>
      <c r="V179" s="6942">
        <f t="shared" si="122"/>
        <v>220057.56700000004</v>
      </c>
      <c r="W179" s="6942">
        <f t="shared" si="122"/>
        <v>311838.00000000006</v>
      </c>
      <c r="X179" s="6942">
        <f t="shared" si="122"/>
        <v>298753.16599999997</v>
      </c>
      <c r="Y179" s="6942">
        <f t="shared" si="122"/>
        <v>97934.104999999981</v>
      </c>
      <c r="Z179" s="6942">
        <f t="shared" si="122"/>
        <v>268781.13100000005</v>
      </c>
      <c r="AA179" s="6942">
        <f t="shared" si="122"/>
        <v>183812.31</v>
      </c>
      <c r="AB179" s="6943">
        <f t="shared" si="122"/>
        <v>343260.326</v>
      </c>
    </row>
    <row r="180" spans="1:28" s="6937" customFormat="1" ht="57.6" customHeight="1">
      <c r="A180" s="6952" t="s">
        <v>1954</v>
      </c>
      <c r="B180" s="6953"/>
      <c r="C180" s="6953"/>
      <c r="D180" s="6953"/>
      <c r="E180" s="6935">
        <f>E179/$C$179</f>
        <v>2.8960959230225833E-2</v>
      </c>
      <c r="F180" s="6935">
        <f t="shared" ref="F180:AB180" si="123">F179/$C$179</f>
        <v>2.9823718884300472E-2</v>
      </c>
      <c r="G180" s="6935">
        <f t="shared" si="123"/>
        <v>3.1871456178950076E-2</v>
      </c>
      <c r="H180" s="6935">
        <f t="shared" si="123"/>
        <v>4.567259624511031E-2</v>
      </c>
      <c r="I180" s="6935">
        <f t="shared" si="123"/>
        <v>1.8725744769574997E-2</v>
      </c>
      <c r="J180" s="6935">
        <f t="shared" si="123"/>
        <v>2.2863299890147848E-2</v>
      </c>
      <c r="K180" s="6935">
        <f t="shared" si="123"/>
        <v>1.8537201446438514E-2</v>
      </c>
      <c r="L180" s="6935">
        <f t="shared" si="123"/>
        <v>3.5756965497711152E-2</v>
      </c>
      <c r="M180" s="6935">
        <f t="shared" si="123"/>
        <v>5.1608821003233302E-2</v>
      </c>
      <c r="N180" s="6935">
        <f t="shared" si="123"/>
        <v>9.5100363010011138E-2</v>
      </c>
      <c r="O180" s="6935">
        <f t="shared" si="123"/>
        <v>7.6857218811169414E-2</v>
      </c>
      <c r="P180" s="6935">
        <f t="shared" si="123"/>
        <v>3.6710150509894457E-2</v>
      </c>
      <c r="Q180" s="6935">
        <f t="shared" si="123"/>
        <v>5.085185573891908E-2</v>
      </c>
      <c r="R180" s="6935">
        <f t="shared" si="123"/>
        <v>2.8983023019160326E-2</v>
      </c>
      <c r="S180" s="6935">
        <f t="shared" si="123"/>
        <v>5.2891214161902768E-2</v>
      </c>
      <c r="T180" s="6935">
        <f t="shared" si="123"/>
        <v>3.9707799191513057E-2</v>
      </c>
      <c r="U180" s="6935">
        <f t="shared" si="123"/>
        <v>6.6758816335294874E-2</v>
      </c>
      <c r="V180" s="6935">
        <f t="shared" si="123"/>
        <v>3.4240505724448478E-2</v>
      </c>
      <c r="W180" s="6935">
        <f t="shared" si="123"/>
        <v>4.8521352706315093E-2</v>
      </c>
      <c r="X180" s="6935">
        <f t="shared" si="123"/>
        <v>4.6485379394475008E-2</v>
      </c>
      <c r="Y180" s="6935">
        <f t="shared" si="123"/>
        <v>1.5238345713743337E-2</v>
      </c>
      <c r="Z180" s="6935">
        <f t="shared" si="123"/>
        <v>4.1821792270516363E-2</v>
      </c>
      <c r="AA180" s="6935">
        <f t="shared" si="123"/>
        <v>2.8600818134007167E-2</v>
      </c>
      <c r="AB180" s="6944">
        <f t="shared" si="123"/>
        <v>5.3410602132936649E-2</v>
      </c>
    </row>
    <row r="181" spans="1:28" ht="63.6" customHeight="1">
      <c r="A181" s="6954" t="s">
        <v>1955</v>
      </c>
      <c r="B181" s="6955"/>
      <c r="C181" s="6955"/>
      <c r="D181" s="6955"/>
      <c r="E181" s="6942">
        <f>E179</f>
        <v>186126.87200000003</v>
      </c>
      <c r="F181" s="6942">
        <f>E181+F179</f>
        <v>377798.54500000004</v>
      </c>
      <c r="G181" s="6942">
        <f t="shared" ref="G181:AB181" si="124">F181+G179</f>
        <v>582630.65700000001</v>
      </c>
      <c r="H181" s="6942">
        <f t="shared" si="124"/>
        <v>876160.21199999994</v>
      </c>
      <c r="I181" s="6942">
        <f t="shared" si="124"/>
        <v>996507.20299999998</v>
      </c>
      <c r="J181" s="6942">
        <f t="shared" si="124"/>
        <v>1143445.5160000001</v>
      </c>
      <c r="K181" s="6942">
        <f t="shared" si="124"/>
        <v>1262580.773</v>
      </c>
      <c r="L181" s="6942">
        <f t="shared" si="124"/>
        <v>1492384.3540000001</v>
      </c>
      <c r="M181" s="6942">
        <f t="shared" si="124"/>
        <v>1824064.9569999999</v>
      </c>
      <c r="N181" s="6942">
        <f t="shared" si="124"/>
        <v>2435257.872</v>
      </c>
      <c r="O181" s="6942">
        <f t="shared" si="124"/>
        <v>2929205.3829999999</v>
      </c>
      <c r="P181" s="6942">
        <f t="shared" si="124"/>
        <v>3165134.9125000001</v>
      </c>
      <c r="Q181" s="6942">
        <f t="shared" si="124"/>
        <v>3491950.6359999999</v>
      </c>
      <c r="R181" s="6942">
        <f t="shared" si="124"/>
        <v>3678219.3080000002</v>
      </c>
      <c r="S181" s="6942">
        <f t="shared" si="124"/>
        <v>4018141.6210000003</v>
      </c>
      <c r="T181" s="6942">
        <f t="shared" si="124"/>
        <v>4273336.4989999998</v>
      </c>
      <c r="U181" s="6942">
        <f t="shared" si="124"/>
        <v>4702383.3949999996</v>
      </c>
      <c r="V181" s="6942">
        <f t="shared" si="124"/>
        <v>4922440.9619999994</v>
      </c>
      <c r="W181" s="6942">
        <f t="shared" si="124"/>
        <v>5234278.9619999994</v>
      </c>
      <c r="X181" s="6942">
        <f t="shared" si="124"/>
        <v>5533032.1279999996</v>
      </c>
      <c r="Y181" s="6942">
        <f t="shared" si="124"/>
        <v>5630966.2329999991</v>
      </c>
      <c r="Z181" s="6942">
        <f t="shared" si="124"/>
        <v>5899747.3639999991</v>
      </c>
      <c r="AA181" s="6942">
        <f t="shared" si="124"/>
        <v>6083559.6739999987</v>
      </c>
      <c r="AB181" s="6943">
        <f t="shared" si="124"/>
        <v>6426819.9999999991</v>
      </c>
    </row>
    <row r="182" spans="1:28" ht="51" customHeight="1" thickBot="1">
      <c r="A182" s="6956" t="s">
        <v>1956</v>
      </c>
      <c r="B182" s="6957"/>
      <c r="C182" s="6957"/>
      <c r="D182" s="6957"/>
      <c r="E182" s="6958">
        <f>E180</f>
        <v>2.8960959230225833E-2</v>
      </c>
      <c r="F182" s="6958">
        <f>E182+F180</f>
        <v>5.8784678114526305E-2</v>
      </c>
      <c r="G182" s="6958">
        <f t="shared" ref="G182:AB182" si="125">F182+G180</f>
        <v>9.0656134293476381E-2</v>
      </c>
      <c r="H182" s="6958">
        <f t="shared" si="125"/>
        <v>0.13632873053858668</v>
      </c>
      <c r="I182" s="6958">
        <f t="shared" si="125"/>
        <v>0.15505447530816169</v>
      </c>
      <c r="J182" s="6958">
        <f t="shared" si="125"/>
        <v>0.17791777519830954</v>
      </c>
      <c r="K182" s="6958">
        <f t="shared" si="125"/>
        <v>0.19645497664474804</v>
      </c>
      <c r="L182" s="6958">
        <f t="shared" si="125"/>
        <v>0.23221194214245919</v>
      </c>
      <c r="M182" s="6958">
        <f t="shared" si="125"/>
        <v>0.28382076314569249</v>
      </c>
      <c r="N182" s="6958">
        <f t="shared" si="125"/>
        <v>0.37892112615570361</v>
      </c>
      <c r="O182" s="6958">
        <f t="shared" si="125"/>
        <v>0.45577834496687303</v>
      </c>
      <c r="P182" s="6958">
        <f t="shared" si="125"/>
        <v>0.49248849547676748</v>
      </c>
      <c r="Q182" s="6958">
        <f t="shared" si="125"/>
        <v>0.54334035121568658</v>
      </c>
      <c r="R182" s="6958">
        <f t="shared" si="125"/>
        <v>0.57232337423484692</v>
      </c>
      <c r="S182" s="6958">
        <f t="shared" si="125"/>
        <v>0.6252145883967497</v>
      </c>
      <c r="T182" s="6958">
        <f t="shared" si="125"/>
        <v>0.66492238758826272</v>
      </c>
      <c r="U182" s="6958">
        <f t="shared" si="125"/>
        <v>0.73168120392355762</v>
      </c>
      <c r="V182" s="6958">
        <f t="shared" si="125"/>
        <v>0.7659217096480061</v>
      </c>
      <c r="W182" s="6958">
        <f t="shared" si="125"/>
        <v>0.81444306235432118</v>
      </c>
      <c r="X182" s="6958">
        <f t="shared" si="125"/>
        <v>0.86092844174879624</v>
      </c>
      <c r="Y182" s="6958">
        <f t="shared" si="125"/>
        <v>0.87616678746253962</v>
      </c>
      <c r="Z182" s="6958">
        <f t="shared" si="125"/>
        <v>0.91798857973305603</v>
      </c>
      <c r="AA182" s="6958">
        <f t="shared" si="125"/>
        <v>0.9465893978670632</v>
      </c>
      <c r="AB182" s="6959">
        <f t="shared" si="125"/>
        <v>0.99999999999999989</v>
      </c>
    </row>
    <row r="187" spans="1:28">
      <c r="C187" s="6922"/>
      <c r="D187" s="6923"/>
      <c r="E187" s="6924"/>
      <c r="F187" s="6922"/>
    </row>
  </sheetData>
  <mergeCells count="332">
    <mergeCell ref="A180:D180"/>
    <mergeCell ref="A181:D181"/>
    <mergeCell ref="A182:D182"/>
    <mergeCell ref="A2:AB10"/>
    <mergeCell ref="A85:A86"/>
    <mergeCell ref="B85:B86"/>
    <mergeCell ref="A87:A88"/>
    <mergeCell ref="B87:B88"/>
    <mergeCell ref="A89:A90"/>
    <mergeCell ref="B89:B90"/>
    <mergeCell ref="A91:A92"/>
    <mergeCell ref="B91:B92"/>
    <mergeCell ref="A99:A100"/>
    <mergeCell ref="B99:B100"/>
    <mergeCell ref="A93:A94"/>
    <mergeCell ref="B93:B94"/>
    <mergeCell ref="A95:A96"/>
    <mergeCell ref="B95:B96"/>
    <mergeCell ref="A97:A98"/>
    <mergeCell ref="B97:B98"/>
    <mergeCell ref="A73:A74"/>
    <mergeCell ref="B73:B74"/>
    <mergeCell ref="A79:A80"/>
    <mergeCell ref="B79:B80"/>
    <mergeCell ref="A63:A64"/>
    <mergeCell ref="B63:B64"/>
    <mergeCell ref="A65:A66"/>
    <mergeCell ref="B65:B66"/>
    <mergeCell ref="A67:A68"/>
    <mergeCell ref="B67:B68"/>
    <mergeCell ref="A69:A70"/>
    <mergeCell ref="B69:B70"/>
    <mergeCell ref="A71:A72"/>
    <mergeCell ref="B71:B72"/>
    <mergeCell ref="A53:A54"/>
    <mergeCell ref="B53:B54"/>
    <mergeCell ref="A55:A56"/>
    <mergeCell ref="B55:B56"/>
    <mergeCell ref="A57:A58"/>
    <mergeCell ref="B57:B58"/>
    <mergeCell ref="A59:A60"/>
    <mergeCell ref="B59:B60"/>
    <mergeCell ref="A61:A62"/>
    <mergeCell ref="B61:B62"/>
    <mergeCell ref="A45:A46"/>
    <mergeCell ref="B45:B46"/>
    <mergeCell ref="A39:A40"/>
    <mergeCell ref="A47:A48"/>
    <mergeCell ref="B47:B48"/>
    <mergeCell ref="A49:A50"/>
    <mergeCell ref="B49:B50"/>
    <mergeCell ref="A51:A52"/>
    <mergeCell ref="B51:B52"/>
    <mergeCell ref="A43:A44"/>
    <mergeCell ref="B43:B44"/>
    <mergeCell ref="A23:A24"/>
    <mergeCell ref="B23:B24"/>
    <mergeCell ref="A25:A26"/>
    <mergeCell ref="B25:B26"/>
    <mergeCell ref="A27:A28"/>
    <mergeCell ref="B27:B28"/>
    <mergeCell ref="A29:A30"/>
    <mergeCell ref="B29:B30"/>
    <mergeCell ref="A35:A36"/>
    <mergeCell ref="B35:B36"/>
    <mergeCell ref="C15:C16"/>
    <mergeCell ref="D15:D16"/>
    <mergeCell ref="A31:A32"/>
    <mergeCell ref="B31:B32"/>
    <mergeCell ref="C17:C18"/>
    <mergeCell ref="D17:D18"/>
    <mergeCell ref="C19:C20"/>
    <mergeCell ref="D19:D20"/>
    <mergeCell ref="C21:C22"/>
    <mergeCell ref="D21:D22"/>
    <mergeCell ref="C23:C24"/>
    <mergeCell ref="D23:D24"/>
    <mergeCell ref="C25:C26"/>
    <mergeCell ref="D25:D26"/>
    <mergeCell ref="C27:C28"/>
    <mergeCell ref="D27:D28"/>
    <mergeCell ref="A17:A18"/>
    <mergeCell ref="B17:B18"/>
    <mergeCell ref="A19:A20"/>
    <mergeCell ref="B19:B20"/>
    <mergeCell ref="A15:A16"/>
    <mergeCell ref="B15:B16"/>
    <mergeCell ref="A21:A22"/>
    <mergeCell ref="B21:B22"/>
    <mergeCell ref="C35:C36"/>
    <mergeCell ref="D35:D36"/>
    <mergeCell ref="A37:A38"/>
    <mergeCell ref="B37:B38"/>
    <mergeCell ref="C37:C38"/>
    <mergeCell ref="D37:D38"/>
    <mergeCell ref="A41:A42"/>
    <mergeCell ref="B41:B42"/>
    <mergeCell ref="C29:C30"/>
    <mergeCell ref="D29:D30"/>
    <mergeCell ref="C31:C32"/>
    <mergeCell ref="D31:D32"/>
    <mergeCell ref="A33:A34"/>
    <mergeCell ref="B33:B34"/>
    <mergeCell ref="C33:C34"/>
    <mergeCell ref="D33:D34"/>
    <mergeCell ref="B39:B40"/>
    <mergeCell ref="C45:C46"/>
    <mergeCell ref="D45:D46"/>
    <mergeCell ref="C47:C48"/>
    <mergeCell ref="D47:D48"/>
    <mergeCell ref="C49:C50"/>
    <mergeCell ref="D49:D50"/>
    <mergeCell ref="C39:C40"/>
    <mergeCell ref="D39:D40"/>
    <mergeCell ref="C41:C42"/>
    <mergeCell ref="D41:D42"/>
    <mergeCell ref="C43:C44"/>
    <mergeCell ref="D43:D44"/>
    <mergeCell ref="C57:C58"/>
    <mergeCell ref="D57:D58"/>
    <mergeCell ref="C59:C60"/>
    <mergeCell ref="D59:D60"/>
    <mergeCell ref="C61:C62"/>
    <mergeCell ref="D61:D62"/>
    <mergeCell ref="C51:C52"/>
    <mergeCell ref="D51:D52"/>
    <mergeCell ref="C53:C54"/>
    <mergeCell ref="D53:D54"/>
    <mergeCell ref="C55:C56"/>
    <mergeCell ref="D55:D56"/>
    <mergeCell ref="C69:C70"/>
    <mergeCell ref="D69:D70"/>
    <mergeCell ref="C71:C72"/>
    <mergeCell ref="D71:D72"/>
    <mergeCell ref="C73:C74"/>
    <mergeCell ref="D73:D74"/>
    <mergeCell ref="C63:C64"/>
    <mergeCell ref="D63:D64"/>
    <mergeCell ref="C65:C66"/>
    <mergeCell ref="D65:D66"/>
    <mergeCell ref="C67:C68"/>
    <mergeCell ref="D67:D68"/>
    <mergeCell ref="C79:C80"/>
    <mergeCell ref="D79:D80"/>
    <mergeCell ref="C81:C82"/>
    <mergeCell ref="D81:D82"/>
    <mergeCell ref="C83:C84"/>
    <mergeCell ref="D83:D84"/>
    <mergeCell ref="C75:C76"/>
    <mergeCell ref="D75:D76"/>
    <mergeCell ref="A77:A78"/>
    <mergeCell ref="B77:B78"/>
    <mergeCell ref="C77:C78"/>
    <mergeCell ref="D77:D78"/>
    <mergeCell ref="A75:A76"/>
    <mergeCell ref="B75:B76"/>
    <mergeCell ref="A81:A82"/>
    <mergeCell ref="B81:B82"/>
    <mergeCell ref="A83:A84"/>
    <mergeCell ref="B83:B84"/>
    <mergeCell ref="C91:C92"/>
    <mergeCell ref="D91:D92"/>
    <mergeCell ref="C93:C94"/>
    <mergeCell ref="D93:D94"/>
    <mergeCell ref="C95:C96"/>
    <mergeCell ref="D95:D96"/>
    <mergeCell ref="C85:C86"/>
    <mergeCell ref="D85:D86"/>
    <mergeCell ref="C87:C88"/>
    <mergeCell ref="D87:D88"/>
    <mergeCell ref="C89:C90"/>
    <mergeCell ref="D89:D90"/>
    <mergeCell ref="C103:C104"/>
    <mergeCell ref="D103:D104"/>
    <mergeCell ref="A105:A106"/>
    <mergeCell ref="B105:B106"/>
    <mergeCell ref="C105:C106"/>
    <mergeCell ref="D105:D106"/>
    <mergeCell ref="C97:C98"/>
    <mergeCell ref="D97:D98"/>
    <mergeCell ref="C99:C100"/>
    <mergeCell ref="D99:D100"/>
    <mergeCell ref="A101:A102"/>
    <mergeCell ref="B101:B102"/>
    <mergeCell ref="C101:C102"/>
    <mergeCell ref="D101:D102"/>
    <mergeCell ref="A103:A104"/>
    <mergeCell ref="B103:B104"/>
    <mergeCell ref="A111:A112"/>
    <mergeCell ref="B111:B112"/>
    <mergeCell ref="C111:C112"/>
    <mergeCell ref="D111:D112"/>
    <mergeCell ref="A113:A114"/>
    <mergeCell ref="B113:B114"/>
    <mergeCell ref="C113:C114"/>
    <mergeCell ref="D113:D114"/>
    <mergeCell ref="A107:A108"/>
    <mergeCell ref="B107:B108"/>
    <mergeCell ref="C107:C108"/>
    <mergeCell ref="D107:D108"/>
    <mergeCell ref="A109:A110"/>
    <mergeCell ref="B109:B110"/>
    <mergeCell ref="C109:C110"/>
    <mergeCell ref="D109:D110"/>
    <mergeCell ref="A119:A120"/>
    <mergeCell ref="B119:B120"/>
    <mergeCell ref="C119:C120"/>
    <mergeCell ref="D119:D120"/>
    <mergeCell ref="A121:A122"/>
    <mergeCell ref="B121:B122"/>
    <mergeCell ref="C121:C122"/>
    <mergeCell ref="D121:D122"/>
    <mergeCell ref="A115:A116"/>
    <mergeCell ref="B115:B116"/>
    <mergeCell ref="C115:C116"/>
    <mergeCell ref="D115:D116"/>
    <mergeCell ref="A117:A118"/>
    <mergeCell ref="B117:B118"/>
    <mergeCell ref="C117:C118"/>
    <mergeCell ref="D117:D118"/>
    <mergeCell ref="A127:A128"/>
    <mergeCell ref="B127:B128"/>
    <mergeCell ref="C127:C128"/>
    <mergeCell ref="D127:D128"/>
    <mergeCell ref="A129:A130"/>
    <mergeCell ref="B129:B130"/>
    <mergeCell ref="C129:C130"/>
    <mergeCell ref="D129:D130"/>
    <mergeCell ref="A123:A124"/>
    <mergeCell ref="B123:B124"/>
    <mergeCell ref="C123:C124"/>
    <mergeCell ref="D123:D124"/>
    <mergeCell ref="A125:A126"/>
    <mergeCell ref="B125:B126"/>
    <mergeCell ref="C125:C126"/>
    <mergeCell ref="D125:D126"/>
    <mergeCell ref="A135:A136"/>
    <mergeCell ref="B135:B136"/>
    <mergeCell ref="C135:C136"/>
    <mergeCell ref="D135:D136"/>
    <mergeCell ref="A137:A138"/>
    <mergeCell ref="B137:B138"/>
    <mergeCell ref="C137:C138"/>
    <mergeCell ref="D137:D138"/>
    <mergeCell ref="A131:A132"/>
    <mergeCell ref="B131:B132"/>
    <mergeCell ref="C131:C132"/>
    <mergeCell ref="D131:D132"/>
    <mergeCell ref="A133:A134"/>
    <mergeCell ref="B133:B134"/>
    <mergeCell ref="C133:C134"/>
    <mergeCell ref="D133:D134"/>
    <mergeCell ref="A143:A144"/>
    <mergeCell ref="B143:B144"/>
    <mergeCell ref="C143:C144"/>
    <mergeCell ref="D143:D144"/>
    <mergeCell ref="A145:A146"/>
    <mergeCell ref="B145:B146"/>
    <mergeCell ref="C145:C146"/>
    <mergeCell ref="D145:D146"/>
    <mergeCell ref="A139:A140"/>
    <mergeCell ref="B139:B140"/>
    <mergeCell ref="C139:C140"/>
    <mergeCell ref="D139:D140"/>
    <mergeCell ref="A141:A142"/>
    <mergeCell ref="B141:B142"/>
    <mergeCell ref="C141:C142"/>
    <mergeCell ref="D141:D142"/>
    <mergeCell ref="A151:A152"/>
    <mergeCell ref="B151:B152"/>
    <mergeCell ref="C151:C152"/>
    <mergeCell ref="D151:D152"/>
    <mergeCell ref="A153:A154"/>
    <mergeCell ref="B153:B154"/>
    <mergeCell ref="C153:C154"/>
    <mergeCell ref="D153:D154"/>
    <mergeCell ref="A147:A148"/>
    <mergeCell ref="B147:B148"/>
    <mergeCell ref="C147:C148"/>
    <mergeCell ref="D147:D148"/>
    <mergeCell ref="A149:A150"/>
    <mergeCell ref="B149:B150"/>
    <mergeCell ref="C149:C150"/>
    <mergeCell ref="D149:D150"/>
    <mergeCell ref="A159:A160"/>
    <mergeCell ref="B159:B160"/>
    <mergeCell ref="C159:C160"/>
    <mergeCell ref="D159:D160"/>
    <mergeCell ref="A161:A162"/>
    <mergeCell ref="B161:B162"/>
    <mergeCell ref="C161:C162"/>
    <mergeCell ref="D161:D162"/>
    <mergeCell ref="A155:A156"/>
    <mergeCell ref="B155:B156"/>
    <mergeCell ref="C155:C156"/>
    <mergeCell ref="D155:D156"/>
    <mergeCell ref="A157:A158"/>
    <mergeCell ref="B157:B158"/>
    <mergeCell ref="C157:C158"/>
    <mergeCell ref="D157:D158"/>
    <mergeCell ref="A167:A168"/>
    <mergeCell ref="B167:B168"/>
    <mergeCell ref="C167:C168"/>
    <mergeCell ref="D167:D168"/>
    <mergeCell ref="A169:A170"/>
    <mergeCell ref="B169:B170"/>
    <mergeCell ref="C169:C170"/>
    <mergeCell ref="D169:D170"/>
    <mergeCell ref="A163:A164"/>
    <mergeCell ref="B163:B164"/>
    <mergeCell ref="C163:C164"/>
    <mergeCell ref="D163:D164"/>
    <mergeCell ref="A165:A166"/>
    <mergeCell ref="B165:B166"/>
    <mergeCell ref="C165:C166"/>
    <mergeCell ref="D165:D166"/>
    <mergeCell ref="A175:A176"/>
    <mergeCell ref="B175:B176"/>
    <mergeCell ref="C175:C176"/>
    <mergeCell ref="D175:D176"/>
    <mergeCell ref="A177:A178"/>
    <mergeCell ref="B177:B178"/>
    <mergeCell ref="C177:C178"/>
    <mergeCell ref="D177:D178"/>
    <mergeCell ref="A171:A172"/>
    <mergeCell ref="B171:B172"/>
    <mergeCell ref="C171:C172"/>
    <mergeCell ref="D171:D172"/>
    <mergeCell ref="A173:A174"/>
    <mergeCell ref="B173:B174"/>
    <mergeCell ref="C173:C174"/>
    <mergeCell ref="D173:D174"/>
  </mergeCells>
  <pageMargins left="0.25" right="0.25" top="0.75" bottom="0.75" header="0.3" footer="0.3"/>
  <pageSetup paperSize="5" scale="28" fitToHeight="0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77"/>
  <sheetViews>
    <sheetView view="pageBreakPreview" zoomScale="85" zoomScaleNormal="100" zoomScaleSheetLayoutView="85" workbookViewId="0">
      <selection activeCell="A15" sqref="A15:C15"/>
    </sheetView>
  </sheetViews>
  <sheetFormatPr defaultRowHeight="14.4"/>
  <cols>
    <col min="1" max="1" width="6.21875" bestFit="1" customWidth="1"/>
    <col min="2" max="2" width="73.21875" customWidth="1"/>
    <col min="3" max="3" width="9.109375" customWidth="1"/>
    <col min="4" max="4" width="7" bestFit="1" customWidth="1"/>
    <col min="5" max="5" width="13.44140625" bestFit="1" customWidth="1"/>
    <col min="7" max="7" width="7.109375" bestFit="1" customWidth="1"/>
    <col min="8" max="8" width="9" bestFit="1" customWidth="1"/>
    <col min="9" max="9" width="13.44140625" bestFit="1" customWidth="1"/>
  </cols>
  <sheetData>
    <row r="3" spans="1:8">
      <c r="B3" s="1998"/>
      <c r="C3" s="1998"/>
      <c r="D3" s="1998"/>
    </row>
    <row r="4" spans="1:8">
      <c r="B4" s="1999"/>
      <c r="C4" s="1999"/>
      <c r="D4" s="1999"/>
    </row>
    <row r="5" spans="1:8">
      <c r="A5" s="6862" t="s">
        <v>1965</v>
      </c>
      <c r="B5" s="6862"/>
      <c r="C5" s="6862"/>
      <c r="D5" s="6862"/>
      <c r="E5" s="2000"/>
    </row>
    <row r="6" spans="1:8">
      <c r="A6" s="6863" t="s">
        <v>1958</v>
      </c>
      <c r="B6" s="6863"/>
      <c r="C6" s="6863"/>
      <c r="D6" s="6863"/>
      <c r="E6" s="2000"/>
    </row>
    <row r="7" spans="1:8">
      <c r="A7" s="6864" t="s">
        <v>1959</v>
      </c>
      <c r="B7" s="6864"/>
      <c r="C7" s="6864"/>
      <c r="D7" s="6864"/>
      <c r="E7" s="2001"/>
    </row>
    <row r="8" spans="1:8">
      <c r="B8" s="2002"/>
      <c r="C8" s="2002"/>
      <c r="D8" s="2002"/>
      <c r="E8" s="2001"/>
    </row>
    <row r="9" spans="1:8" ht="36.6" customHeight="1">
      <c r="A9" s="6865" t="str">
        <f>PO!A6</f>
        <v>OBJETO: Construção de Creche e Escola de Educação Infantil, Bela Vista, Óbidos/PA – FNDE – Creche Tipo 1, TERMO DE COMPROMISSO Nº 965504/2024/FNDE/CAIXA</v>
      </c>
      <c r="B9" s="6865"/>
      <c r="C9" s="6865"/>
      <c r="D9" s="6865"/>
      <c r="E9" s="2001"/>
    </row>
    <row r="10" spans="1:8">
      <c r="A10" s="2039" t="str">
        <f>PO!A7</f>
        <v>Local: Bairro Bela Vista</v>
      </c>
      <c r="B10" s="2023"/>
      <c r="C10" s="2023"/>
      <c r="D10" s="2023"/>
      <c r="E10" s="2001"/>
    </row>
    <row r="11" spans="1:8">
      <c r="B11" s="1998"/>
      <c r="C11" s="1998"/>
      <c r="D11" s="1998"/>
      <c r="E11" s="2003"/>
    </row>
    <row r="12" spans="1:8" ht="15.6">
      <c r="A12" s="6866" t="s">
        <v>1966</v>
      </c>
      <c r="B12" s="6866"/>
      <c r="C12" s="6866"/>
      <c r="D12" s="6866"/>
      <c r="E12" s="2004"/>
    </row>
    <row r="13" spans="1:8">
      <c r="A13" s="6867"/>
      <c r="B13" s="6868"/>
      <c r="C13" s="6868"/>
      <c r="D13" s="6869"/>
      <c r="E13" s="2004"/>
    </row>
    <row r="14" spans="1:8" ht="15.6">
      <c r="A14" s="6870" t="s">
        <v>1967</v>
      </c>
      <c r="B14" s="6871"/>
      <c r="C14" s="6872"/>
      <c r="D14" s="2005" t="s">
        <v>1968</v>
      </c>
      <c r="E14" s="2004"/>
      <c r="H14">
        <v>1.5699999999999999E-2</v>
      </c>
    </row>
    <row r="15" spans="1:8" ht="15">
      <c r="A15" s="6873" t="s">
        <v>1969</v>
      </c>
      <c r="B15" s="6874"/>
      <c r="C15" s="6875"/>
      <c r="D15" s="2006">
        <v>4</v>
      </c>
      <c r="E15" s="2004">
        <f>D15/100</f>
        <v>0.04</v>
      </c>
      <c r="H15">
        <v>3.0000000000000001E-3</v>
      </c>
    </row>
    <row r="16" spans="1:8" ht="15">
      <c r="A16" s="6873" t="s">
        <v>1970</v>
      </c>
      <c r="B16" s="6874"/>
      <c r="C16" s="6875"/>
      <c r="D16" s="2006">
        <v>1.23</v>
      </c>
      <c r="E16" s="2004">
        <f>D16/100</f>
        <v>1.23E-2</v>
      </c>
      <c r="H16">
        <v>5.0000000000000001E-3</v>
      </c>
    </row>
    <row r="17" spans="1:9" ht="15">
      <c r="A17" s="6873" t="s">
        <v>1971</v>
      </c>
      <c r="B17" s="6874"/>
      <c r="C17" s="6875"/>
      <c r="D17" s="2006">
        <v>1.27</v>
      </c>
      <c r="E17" s="2004">
        <f>D17/100</f>
        <v>1.2699999999999999E-2</v>
      </c>
      <c r="H17">
        <v>4.4999999999999997E-3</v>
      </c>
    </row>
    <row r="18" spans="1:9" ht="15">
      <c r="A18" s="6873" t="s">
        <v>1972</v>
      </c>
      <c r="B18" s="6874"/>
      <c r="C18" s="6875"/>
      <c r="D18" s="2006">
        <v>0.8</v>
      </c>
      <c r="E18" s="2004">
        <f>D18/100</f>
        <v>8.0000000000000002E-3</v>
      </c>
      <c r="H18">
        <v>5.0000000000000001E-3</v>
      </c>
    </row>
    <row r="19" spans="1:9" ht="15.6">
      <c r="A19" s="6859" t="s">
        <v>1973</v>
      </c>
      <c r="B19" s="6860"/>
      <c r="C19" s="6861"/>
      <c r="D19" s="2007">
        <f>SUM(D15:D18)</f>
        <v>7.3</v>
      </c>
      <c r="E19" s="2000"/>
      <c r="H19">
        <v>7.4950000000000003E-2</v>
      </c>
    </row>
    <row r="20" spans="1:9" ht="15">
      <c r="A20" s="6878"/>
      <c r="B20" s="6879"/>
      <c r="C20" s="6880"/>
      <c r="D20" s="2008"/>
      <c r="E20" s="2000"/>
      <c r="H20">
        <v>7.0000000000000007E-2</v>
      </c>
    </row>
    <row r="21" spans="1:9" ht="15.6">
      <c r="A21" s="6881" t="s">
        <v>1974</v>
      </c>
      <c r="B21" s="6882"/>
      <c r="C21" s="6883"/>
      <c r="D21" s="2006"/>
      <c r="H21">
        <v>0.05</v>
      </c>
    </row>
    <row r="22" spans="1:9" ht="15">
      <c r="A22" s="6873" t="s">
        <v>1975</v>
      </c>
      <c r="B22" s="6874"/>
      <c r="C22" s="6875"/>
      <c r="D22" s="2006">
        <v>6.3410000000000002</v>
      </c>
      <c r="E22" s="2004">
        <f>D22/100</f>
        <v>6.3410000000000008E-2</v>
      </c>
    </row>
    <row r="23" spans="1:9" ht="15.6">
      <c r="A23" s="6859" t="s">
        <v>1976</v>
      </c>
      <c r="B23" s="6860"/>
      <c r="C23" s="6861"/>
      <c r="D23" s="2007">
        <f>SUM(D22)</f>
        <v>6.3410000000000002</v>
      </c>
    </row>
    <row r="24" spans="1:9" ht="15">
      <c r="A24" s="6878"/>
      <c r="B24" s="6879"/>
      <c r="C24" s="6880"/>
      <c r="D24" s="2008"/>
    </row>
    <row r="25" spans="1:9" ht="15.6">
      <c r="A25" s="6881" t="s">
        <v>1977</v>
      </c>
      <c r="B25" s="6882"/>
      <c r="C25" s="6883"/>
      <c r="D25" s="2006"/>
    </row>
    <row r="26" spans="1:9" ht="15">
      <c r="A26" s="6873" t="s">
        <v>1978</v>
      </c>
      <c r="B26" s="6874"/>
      <c r="C26" s="6875"/>
      <c r="D26" s="2006">
        <v>0.65</v>
      </c>
    </row>
    <row r="27" spans="1:9" ht="15">
      <c r="A27" s="6873" t="s">
        <v>1979</v>
      </c>
      <c r="B27" s="6874"/>
      <c r="C27" s="6875"/>
      <c r="D27" s="2006">
        <v>3</v>
      </c>
    </row>
    <row r="28" spans="1:9" ht="15">
      <c r="A28" s="6873" t="s">
        <v>1980</v>
      </c>
      <c r="B28" s="6874"/>
      <c r="C28" s="6875"/>
      <c r="D28" s="2006">
        <v>5</v>
      </c>
    </row>
    <row r="29" spans="1:9" ht="15">
      <c r="A29" s="6873" t="s">
        <v>1981</v>
      </c>
      <c r="B29" s="6874"/>
      <c r="C29" s="6875"/>
      <c r="D29" s="2006"/>
    </row>
    <row r="30" spans="1:9" ht="15.6">
      <c r="A30" s="6859" t="s">
        <v>1982</v>
      </c>
      <c r="B30" s="6860"/>
      <c r="C30" s="6861"/>
      <c r="D30" s="2007">
        <f>SUM(D26:D29)</f>
        <v>8.65</v>
      </c>
      <c r="E30" s="2004">
        <f>D30/100</f>
        <v>8.6500000000000007E-2</v>
      </c>
    </row>
    <row r="31" spans="1:9" ht="15">
      <c r="A31" s="2009"/>
      <c r="B31" s="6876"/>
      <c r="C31" s="6876"/>
      <c r="D31" s="6877"/>
      <c r="G31" s="2010">
        <f>((1+E15+E17+E18)*(1+E16)*(1+E22))</f>
        <v>1.1418328825400998</v>
      </c>
      <c r="I31">
        <f>(((G31/G32)-1)*100)</f>
        <v>24.99538944062396</v>
      </c>
    </row>
    <row r="32" spans="1:9" ht="15">
      <c r="A32" s="6884" t="s">
        <v>1983</v>
      </c>
      <c r="B32" s="2011" t="s">
        <v>1984</v>
      </c>
      <c r="C32" s="6886">
        <v>-1</v>
      </c>
      <c r="D32" s="2012"/>
      <c r="G32" s="2013">
        <f>((1-E30))</f>
        <v>0.91349999999999998</v>
      </c>
    </row>
    <row r="33" spans="1:5" ht="15">
      <c r="A33" s="6885"/>
      <c r="B33" s="2014" t="s">
        <v>1985</v>
      </c>
      <c r="C33" s="6886"/>
      <c r="D33" s="2012"/>
    </row>
    <row r="34" spans="1:5" ht="15">
      <c r="A34" s="2015"/>
      <c r="B34" s="2014"/>
      <c r="C34" s="2014"/>
      <c r="D34" s="2012"/>
    </row>
    <row r="35" spans="1:5" ht="15">
      <c r="A35" s="6884" t="s">
        <v>1983</v>
      </c>
      <c r="B35" s="2016" t="s">
        <v>1986</v>
      </c>
      <c r="C35" s="6886">
        <v>-1</v>
      </c>
      <c r="D35" s="2012"/>
    </row>
    <row r="36" spans="1:5" ht="15">
      <c r="A36" s="6885"/>
      <c r="B36" s="2014" t="s">
        <v>1987</v>
      </c>
      <c r="C36" s="6886"/>
      <c r="D36" s="2012"/>
    </row>
    <row r="37" spans="1:5" ht="15">
      <c r="A37" s="2015"/>
      <c r="B37" s="2014"/>
      <c r="C37" s="2014"/>
      <c r="D37" s="2012"/>
    </row>
    <row r="38" spans="1:5" ht="15">
      <c r="A38" s="6884" t="s">
        <v>1983</v>
      </c>
      <c r="B38" s="2017">
        <f>G31</f>
        <v>1.1418328825400998</v>
      </c>
      <c r="C38" s="6886">
        <v>-1</v>
      </c>
      <c r="D38" s="2012"/>
    </row>
    <row r="39" spans="1:5" ht="15">
      <c r="A39" s="6885"/>
      <c r="B39" s="2018">
        <f>1-E30</f>
        <v>0.91349999999999998</v>
      </c>
      <c r="C39" s="6886"/>
      <c r="D39" s="2012"/>
    </row>
    <row r="40" spans="1:5" ht="15">
      <c r="A40" s="2019"/>
      <c r="B40" s="2020"/>
      <c r="C40" s="2020"/>
      <c r="D40" s="2021"/>
      <c r="E40">
        <f>((B38/B39))-1</f>
        <v>0.24995389440623961</v>
      </c>
    </row>
    <row r="41" spans="1:5" ht="15.6">
      <c r="A41" s="6881" t="s">
        <v>1988</v>
      </c>
      <c r="B41" s="6882"/>
      <c r="C41" s="6883"/>
      <c r="D41" s="2007">
        <f>E40*100</f>
        <v>24.99538944062396</v>
      </c>
    </row>
    <row r="42" spans="1:5">
      <c r="B42" s="2004"/>
      <c r="C42" s="2004"/>
      <c r="D42" s="2004"/>
    </row>
    <row r="43" spans="1:5">
      <c r="B43" s="2004"/>
      <c r="C43" s="2004"/>
      <c r="D43" s="2004"/>
    </row>
    <row r="44" spans="1:5">
      <c r="B44" s="2004"/>
      <c r="C44" s="2004"/>
      <c r="D44" s="2004"/>
    </row>
    <row r="45" spans="1:5">
      <c r="A45" s="6888" t="s">
        <v>1989</v>
      </c>
      <c r="B45" s="6888"/>
      <c r="C45" s="6888"/>
      <c r="D45" s="6888"/>
    </row>
    <row r="46" spans="1:5">
      <c r="B46" s="2004"/>
      <c r="C46" s="2004"/>
      <c r="D46" s="2004"/>
    </row>
    <row r="47" spans="1:5">
      <c r="B47" s="2004"/>
      <c r="C47" s="2004"/>
      <c r="D47" s="2004"/>
    </row>
    <row r="48" spans="1:5">
      <c r="B48" s="2004"/>
      <c r="C48" s="2004"/>
      <c r="D48" s="2004"/>
    </row>
    <row r="49" spans="1:4">
      <c r="B49" s="2004"/>
      <c r="C49" s="2004"/>
      <c r="D49" s="2004"/>
    </row>
    <row r="50" spans="1:4">
      <c r="A50" s="6887"/>
      <c r="B50" s="6887"/>
      <c r="C50" s="6887"/>
      <c r="D50" s="6887"/>
    </row>
    <row r="51" spans="1:4" ht="15.6">
      <c r="A51" s="6889"/>
      <c r="B51" s="6889"/>
      <c r="C51" s="6889"/>
      <c r="D51" s="6889"/>
    </row>
    <row r="52" spans="1:4">
      <c r="A52" s="6890"/>
      <c r="B52" s="6890"/>
      <c r="C52" s="6890"/>
      <c r="D52" s="6890"/>
    </row>
    <row r="53" spans="1:4">
      <c r="A53" s="6890"/>
      <c r="B53" s="6890"/>
      <c r="C53" s="6890"/>
      <c r="D53" s="6890"/>
    </row>
    <row r="54" spans="1:4">
      <c r="B54" s="6887"/>
      <c r="C54" s="6887"/>
      <c r="D54" s="6887"/>
    </row>
    <row r="55" spans="1:4">
      <c r="B55" s="6887"/>
      <c r="C55" s="6887"/>
      <c r="D55" s="6887"/>
    </row>
    <row r="56" spans="1:4">
      <c r="B56" s="2004"/>
      <c r="C56" s="2004"/>
      <c r="D56" s="2004"/>
    </row>
    <row r="57" spans="1:4">
      <c r="B57" s="2004"/>
      <c r="C57" s="2004"/>
      <c r="D57" s="2004"/>
    </row>
    <row r="58" spans="1:4">
      <c r="B58" s="2004"/>
      <c r="C58" s="2004"/>
      <c r="D58" s="2022"/>
    </row>
    <row r="59" spans="1:4">
      <c r="B59" s="2004"/>
      <c r="C59" s="2004"/>
      <c r="D59" s="2022"/>
    </row>
    <row r="60" spans="1:4">
      <c r="B60" s="2004"/>
      <c r="C60" s="2004"/>
      <c r="D60" s="2022"/>
    </row>
    <row r="61" spans="1:4">
      <c r="B61" s="2004"/>
      <c r="C61" s="2004"/>
      <c r="D61" s="2022"/>
    </row>
    <row r="62" spans="1:4">
      <c r="B62" s="2004"/>
      <c r="C62" s="2004"/>
    </row>
    <row r="63" spans="1:4">
      <c r="B63" s="2000"/>
      <c r="C63" s="2000"/>
    </row>
    <row r="64" spans="1:4">
      <c r="B64" s="2000"/>
      <c r="C64" s="2000"/>
    </row>
    <row r="65" spans="2:3">
      <c r="B65" s="2000"/>
      <c r="C65" s="2000"/>
    </row>
    <row r="66" spans="2:3">
      <c r="B66" s="2000"/>
      <c r="C66" s="2000"/>
    </row>
    <row r="67" spans="2:3">
      <c r="B67" s="2000"/>
      <c r="C67" s="2000"/>
    </row>
    <row r="68" spans="2:3">
      <c r="B68" s="2000"/>
      <c r="C68" s="2000"/>
    </row>
    <row r="69" spans="2:3">
      <c r="B69" s="2000"/>
      <c r="C69" s="2000"/>
    </row>
    <row r="70" spans="2:3">
      <c r="B70" s="2000"/>
      <c r="C70" s="2000"/>
    </row>
    <row r="71" spans="2:3">
      <c r="B71" s="2000"/>
      <c r="C71" s="2000"/>
    </row>
    <row r="72" spans="2:3">
      <c r="B72" s="2000"/>
      <c r="C72" s="2000"/>
    </row>
    <row r="73" spans="2:3">
      <c r="B73" s="2000"/>
      <c r="C73" s="2000"/>
    </row>
    <row r="74" spans="2:3">
      <c r="B74" s="2000"/>
      <c r="C74" s="2000"/>
    </row>
    <row r="75" spans="2:3">
      <c r="B75" s="2000"/>
      <c r="C75" s="2000"/>
    </row>
    <row r="76" spans="2:3">
      <c r="B76" s="2000"/>
      <c r="C76" s="2000"/>
    </row>
    <row r="77" spans="2:3">
      <c r="B77" s="2000"/>
      <c r="C77" s="2000"/>
    </row>
  </sheetData>
  <mergeCells count="38">
    <mergeCell ref="B54:D54"/>
    <mergeCell ref="B55:D55"/>
    <mergeCell ref="A41:C41"/>
    <mergeCell ref="A45:D45"/>
    <mergeCell ref="A50:D50"/>
    <mergeCell ref="A51:D51"/>
    <mergeCell ref="A52:D52"/>
    <mergeCell ref="A53:D53"/>
    <mergeCell ref="A32:A33"/>
    <mergeCell ref="C32:C33"/>
    <mergeCell ref="A35:A36"/>
    <mergeCell ref="C35:C36"/>
    <mergeCell ref="A38:A39"/>
    <mergeCell ref="C38:C39"/>
    <mergeCell ref="B31:D31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19:C19"/>
    <mergeCell ref="A5:D5"/>
    <mergeCell ref="A6:D6"/>
    <mergeCell ref="A7:D7"/>
    <mergeCell ref="A9:D9"/>
    <mergeCell ref="A12:D12"/>
    <mergeCell ref="A13:D13"/>
    <mergeCell ref="A14:C14"/>
    <mergeCell ref="A15:C15"/>
    <mergeCell ref="A16:C16"/>
    <mergeCell ref="A17:C17"/>
    <mergeCell ref="A18:C18"/>
  </mergeCells>
  <pageMargins left="0.511811024" right="0.511811024" top="0.78740157499999996" bottom="0.78740157499999996" header="0.31496062000000002" footer="0.31496062000000002"/>
  <pageSetup paperSize="9" scale="97" orientation="portrait" horizontalDpi="0" verticalDpi="0" r:id="rId1"/>
  <colBreaks count="1" manualBreakCount="1">
    <brk id="4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view="pageBreakPreview" zoomScale="60" zoomScaleNormal="100" workbookViewId="0">
      <selection activeCell="D20" sqref="D20"/>
    </sheetView>
  </sheetViews>
  <sheetFormatPr defaultRowHeight="14.4"/>
  <cols>
    <col min="1" max="1" width="12.21875" customWidth="1"/>
    <col min="2" max="2" width="46.109375" customWidth="1"/>
    <col min="3" max="3" width="16.5546875" customWidth="1"/>
    <col min="4" max="4" width="16.77734375" customWidth="1"/>
    <col min="257" max="257" width="12.21875" customWidth="1"/>
    <col min="258" max="258" width="46.109375" customWidth="1"/>
    <col min="259" max="259" width="16.5546875" customWidth="1"/>
    <col min="260" max="260" width="16.77734375" customWidth="1"/>
    <col min="513" max="513" width="12.21875" customWidth="1"/>
    <col min="514" max="514" width="46.109375" customWidth="1"/>
    <col min="515" max="515" width="16.5546875" customWidth="1"/>
    <col min="516" max="516" width="16.77734375" customWidth="1"/>
    <col min="769" max="769" width="12.21875" customWidth="1"/>
    <col min="770" max="770" width="46.109375" customWidth="1"/>
    <col min="771" max="771" width="16.5546875" customWidth="1"/>
    <col min="772" max="772" width="16.77734375" customWidth="1"/>
    <col min="1025" max="1025" width="12.21875" customWidth="1"/>
    <col min="1026" max="1026" width="46.109375" customWidth="1"/>
    <col min="1027" max="1027" width="16.5546875" customWidth="1"/>
    <col min="1028" max="1028" width="16.77734375" customWidth="1"/>
    <col min="1281" max="1281" width="12.21875" customWidth="1"/>
    <col min="1282" max="1282" width="46.109375" customWidth="1"/>
    <col min="1283" max="1283" width="16.5546875" customWidth="1"/>
    <col min="1284" max="1284" width="16.77734375" customWidth="1"/>
    <col min="1537" max="1537" width="12.21875" customWidth="1"/>
    <col min="1538" max="1538" width="46.109375" customWidth="1"/>
    <col min="1539" max="1539" width="16.5546875" customWidth="1"/>
    <col min="1540" max="1540" width="16.77734375" customWidth="1"/>
    <col min="1793" max="1793" width="12.21875" customWidth="1"/>
    <col min="1794" max="1794" width="46.109375" customWidth="1"/>
    <col min="1795" max="1795" width="16.5546875" customWidth="1"/>
    <col min="1796" max="1796" width="16.77734375" customWidth="1"/>
    <col min="2049" max="2049" width="12.21875" customWidth="1"/>
    <col min="2050" max="2050" width="46.109375" customWidth="1"/>
    <col min="2051" max="2051" width="16.5546875" customWidth="1"/>
    <col min="2052" max="2052" width="16.77734375" customWidth="1"/>
    <col min="2305" max="2305" width="12.21875" customWidth="1"/>
    <col min="2306" max="2306" width="46.109375" customWidth="1"/>
    <col min="2307" max="2307" width="16.5546875" customWidth="1"/>
    <col min="2308" max="2308" width="16.77734375" customWidth="1"/>
    <col min="2561" max="2561" width="12.21875" customWidth="1"/>
    <col min="2562" max="2562" width="46.109375" customWidth="1"/>
    <col min="2563" max="2563" width="16.5546875" customWidth="1"/>
    <col min="2564" max="2564" width="16.77734375" customWidth="1"/>
    <col min="2817" max="2817" width="12.21875" customWidth="1"/>
    <col min="2818" max="2818" width="46.109375" customWidth="1"/>
    <col min="2819" max="2819" width="16.5546875" customWidth="1"/>
    <col min="2820" max="2820" width="16.77734375" customWidth="1"/>
    <col min="3073" max="3073" width="12.21875" customWidth="1"/>
    <col min="3074" max="3074" width="46.109375" customWidth="1"/>
    <col min="3075" max="3075" width="16.5546875" customWidth="1"/>
    <col min="3076" max="3076" width="16.77734375" customWidth="1"/>
    <col min="3329" max="3329" width="12.21875" customWidth="1"/>
    <col min="3330" max="3330" width="46.109375" customWidth="1"/>
    <col min="3331" max="3331" width="16.5546875" customWidth="1"/>
    <col min="3332" max="3332" width="16.77734375" customWidth="1"/>
    <col min="3585" max="3585" width="12.21875" customWidth="1"/>
    <col min="3586" max="3586" width="46.109375" customWidth="1"/>
    <col min="3587" max="3587" width="16.5546875" customWidth="1"/>
    <col min="3588" max="3588" width="16.77734375" customWidth="1"/>
    <col min="3841" max="3841" width="12.21875" customWidth="1"/>
    <col min="3842" max="3842" width="46.109375" customWidth="1"/>
    <col min="3843" max="3843" width="16.5546875" customWidth="1"/>
    <col min="3844" max="3844" width="16.77734375" customWidth="1"/>
    <col min="4097" max="4097" width="12.21875" customWidth="1"/>
    <col min="4098" max="4098" width="46.109375" customWidth="1"/>
    <col min="4099" max="4099" width="16.5546875" customWidth="1"/>
    <col min="4100" max="4100" width="16.77734375" customWidth="1"/>
    <col min="4353" max="4353" width="12.21875" customWidth="1"/>
    <col min="4354" max="4354" width="46.109375" customWidth="1"/>
    <col min="4355" max="4355" width="16.5546875" customWidth="1"/>
    <col min="4356" max="4356" width="16.77734375" customWidth="1"/>
    <col min="4609" max="4609" width="12.21875" customWidth="1"/>
    <col min="4610" max="4610" width="46.109375" customWidth="1"/>
    <col min="4611" max="4611" width="16.5546875" customWidth="1"/>
    <col min="4612" max="4612" width="16.77734375" customWidth="1"/>
    <col min="4865" max="4865" width="12.21875" customWidth="1"/>
    <col min="4866" max="4866" width="46.109375" customWidth="1"/>
    <col min="4867" max="4867" width="16.5546875" customWidth="1"/>
    <col min="4868" max="4868" width="16.77734375" customWidth="1"/>
    <col min="5121" max="5121" width="12.21875" customWidth="1"/>
    <col min="5122" max="5122" width="46.109375" customWidth="1"/>
    <col min="5123" max="5123" width="16.5546875" customWidth="1"/>
    <col min="5124" max="5124" width="16.77734375" customWidth="1"/>
    <col min="5377" max="5377" width="12.21875" customWidth="1"/>
    <col min="5378" max="5378" width="46.109375" customWidth="1"/>
    <col min="5379" max="5379" width="16.5546875" customWidth="1"/>
    <col min="5380" max="5380" width="16.77734375" customWidth="1"/>
    <col min="5633" max="5633" width="12.21875" customWidth="1"/>
    <col min="5634" max="5634" width="46.109375" customWidth="1"/>
    <col min="5635" max="5635" width="16.5546875" customWidth="1"/>
    <col min="5636" max="5636" width="16.77734375" customWidth="1"/>
    <col min="5889" max="5889" width="12.21875" customWidth="1"/>
    <col min="5890" max="5890" width="46.109375" customWidth="1"/>
    <col min="5891" max="5891" width="16.5546875" customWidth="1"/>
    <col min="5892" max="5892" width="16.77734375" customWidth="1"/>
    <col min="6145" max="6145" width="12.21875" customWidth="1"/>
    <col min="6146" max="6146" width="46.109375" customWidth="1"/>
    <col min="6147" max="6147" width="16.5546875" customWidth="1"/>
    <col min="6148" max="6148" width="16.77734375" customWidth="1"/>
    <col min="6401" max="6401" width="12.21875" customWidth="1"/>
    <col min="6402" max="6402" width="46.109375" customWidth="1"/>
    <col min="6403" max="6403" width="16.5546875" customWidth="1"/>
    <col min="6404" max="6404" width="16.77734375" customWidth="1"/>
    <col min="6657" max="6657" width="12.21875" customWidth="1"/>
    <col min="6658" max="6658" width="46.109375" customWidth="1"/>
    <col min="6659" max="6659" width="16.5546875" customWidth="1"/>
    <col min="6660" max="6660" width="16.77734375" customWidth="1"/>
    <col min="6913" max="6913" width="12.21875" customWidth="1"/>
    <col min="6914" max="6914" width="46.109375" customWidth="1"/>
    <col min="6915" max="6915" width="16.5546875" customWidth="1"/>
    <col min="6916" max="6916" width="16.77734375" customWidth="1"/>
    <col min="7169" max="7169" width="12.21875" customWidth="1"/>
    <col min="7170" max="7170" width="46.109375" customWidth="1"/>
    <col min="7171" max="7171" width="16.5546875" customWidth="1"/>
    <col min="7172" max="7172" width="16.77734375" customWidth="1"/>
    <col min="7425" max="7425" width="12.21875" customWidth="1"/>
    <col min="7426" max="7426" width="46.109375" customWidth="1"/>
    <col min="7427" max="7427" width="16.5546875" customWidth="1"/>
    <col min="7428" max="7428" width="16.77734375" customWidth="1"/>
    <col min="7681" max="7681" width="12.21875" customWidth="1"/>
    <col min="7682" max="7682" width="46.109375" customWidth="1"/>
    <col min="7683" max="7683" width="16.5546875" customWidth="1"/>
    <col min="7684" max="7684" width="16.77734375" customWidth="1"/>
    <col min="7937" max="7937" width="12.21875" customWidth="1"/>
    <col min="7938" max="7938" width="46.109375" customWidth="1"/>
    <col min="7939" max="7939" width="16.5546875" customWidth="1"/>
    <col min="7940" max="7940" width="16.77734375" customWidth="1"/>
    <col min="8193" max="8193" width="12.21875" customWidth="1"/>
    <col min="8194" max="8194" width="46.109375" customWidth="1"/>
    <col min="8195" max="8195" width="16.5546875" customWidth="1"/>
    <col min="8196" max="8196" width="16.77734375" customWidth="1"/>
    <col min="8449" max="8449" width="12.21875" customWidth="1"/>
    <col min="8450" max="8450" width="46.109375" customWidth="1"/>
    <col min="8451" max="8451" width="16.5546875" customWidth="1"/>
    <col min="8452" max="8452" width="16.77734375" customWidth="1"/>
    <col min="8705" max="8705" width="12.21875" customWidth="1"/>
    <col min="8706" max="8706" width="46.109375" customWidth="1"/>
    <col min="8707" max="8707" width="16.5546875" customWidth="1"/>
    <col min="8708" max="8708" width="16.77734375" customWidth="1"/>
    <col min="8961" max="8961" width="12.21875" customWidth="1"/>
    <col min="8962" max="8962" width="46.109375" customWidth="1"/>
    <col min="8963" max="8963" width="16.5546875" customWidth="1"/>
    <col min="8964" max="8964" width="16.77734375" customWidth="1"/>
    <col min="9217" max="9217" width="12.21875" customWidth="1"/>
    <col min="9218" max="9218" width="46.109375" customWidth="1"/>
    <col min="9219" max="9219" width="16.5546875" customWidth="1"/>
    <col min="9220" max="9220" width="16.77734375" customWidth="1"/>
    <col min="9473" max="9473" width="12.21875" customWidth="1"/>
    <col min="9474" max="9474" width="46.109375" customWidth="1"/>
    <col min="9475" max="9475" width="16.5546875" customWidth="1"/>
    <col min="9476" max="9476" width="16.77734375" customWidth="1"/>
    <col min="9729" max="9729" width="12.21875" customWidth="1"/>
    <col min="9730" max="9730" width="46.109375" customWidth="1"/>
    <col min="9731" max="9731" width="16.5546875" customWidth="1"/>
    <col min="9732" max="9732" width="16.77734375" customWidth="1"/>
    <col min="9985" max="9985" width="12.21875" customWidth="1"/>
    <col min="9986" max="9986" width="46.109375" customWidth="1"/>
    <col min="9987" max="9987" width="16.5546875" customWidth="1"/>
    <col min="9988" max="9988" width="16.77734375" customWidth="1"/>
    <col min="10241" max="10241" width="12.21875" customWidth="1"/>
    <col min="10242" max="10242" width="46.109375" customWidth="1"/>
    <col min="10243" max="10243" width="16.5546875" customWidth="1"/>
    <col min="10244" max="10244" width="16.77734375" customWidth="1"/>
    <col min="10497" max="10497" width="12.21875" customWidth="1"/>
    <col min="10498" max="10498" width="46.109375" customWidth="1"/>
    <col min="10499" max="10499" width="16.5546875" customWidth="1"/>
    <col min="10500" max="10500" width="16.77734375" customWidth="1"/>
    <col min="10753" max="10753" width="12.21875" customWidth="1"/>
    <col min="10754" max="10754" width="46.109375" customWidth="1"/>
    <col min="10755" max="10755" width="16.5546875" customWidth="1"/>
    <col min="10756" max="10756" width="16.77734375" customWidth="1"/>
    <col min="11009" max="11009" width="12.21875" customWidth="1"/>
    <col min="11010" max="11010" width="46.109375" customWidth="1"/>
    <col min="11011" max="11011" width="16.5546875" customWidth="1"/>
    <col min="11012" max="11012" width="16.77734375" customWidth="1"/>
    <col min="11265" max="11265" width="12.21875" customWidth="1"/>
    <col min="11266" max="11266" width="46.109375" customWidth="1"/>
    <col min="11267" max="11267" width="16.5546875" customWidth="1"/>
    <col min="11268" max="11268" width="16.77734375" customWidth="1"/>
    <col min="11521" max="11521" width="12.21875" customWidth="1"/>
    <col min="11522" max="11522" width="46.109375" customWidth="1"/>
    <col min="11523" max="11523" width="16.5546875" customWidth="1"/>
    <col min="11524" max="11524" width="16.77734375" customWidth="1"/>
    <col min="11777" max="11777" width="12.21875" customWidth="1"/>
    <col min="11778" max="11778" width="46.109375" customWidth="1"/>
    <col min="11779" max="11779" width="16.5546875" customWidth="1"/>
    <col min="11780" max="11780" width="16.77734375" customWidth="1"/>
    <col min="12033" max="12033" width="12.21875" customWidth="1"/>
    <col min="12034" max="12034" width="46.109375" customWidth="1"/>
    <col min="12035" max="12035" width="16.5546875" customWidth="1"/>
    <col min="12036" max="12036" width="16.77734375" customWidth="1"/>
    <col min="12289" max="12289" width="12.21875" customWidth="1"/>
    <col min="12290" max="12290" width="46.109375" customWidth="1"/>
    <col min="12291" max="12291" width="16.5546875" customWidth="1"/>
    <col min="12292" max="12292" width="16.77734375" customWidth="1"/>
    <col min="12545" max="12545" width="12.21875" customWidth="1"/>
    <col min="12546" max="12546" width="46.109375" customWidth="1"/>
    <col min="12547" max="12547" width="16.5546875" customWidth="1"/>
    <col min="12548" max="12548" width="16.77734375" customWidth="1"/>
    <col min="12801" max="12801" width="12.21875" customWidth="1"/>
    <col min="12802" max="12802" width="46.109375" customWidth="1"/>
    <col min="12803" max="12803" width="16.5546875" customWidth="1"/>
    <col min="12804" max="12804" width="16.77734375" customWidth="1"/>
    <col min="13057" max="13057" width="12.21875" customWidth="1"/>
    <col min="13058" max="13058" width="46.109375" customWidth="1"/>
    <col min="13059" max="13059" width="16.5546875" customWidth="1"/>
    <col min="13060" max="13060" width="16.77734375" customWidth="1"/>
    <col min="13313" max="13313" width="12.21875" customWidth="1"/>
    <col min="13314" max="13314" width="46.109375" customWidth="1"/>
    <col min="13315" max="13315" width="16.5546875" customWidth="1"/>
    <col min="13316" max="13316" width="16.77734375" customWidth="1"/>
    <col min="13569" max="13569" width="12.21875" customWidth="1"/>
    <col min="13570" max="13570" width="46.109375" customWidth="1"/>
    <col min="13571" max="13571" width="16.5546875" customWidth="1"/>
    <col min="13572" max="13572" width="16.77734375" customWidth="1"/>
    <col min="13825" max="13825" width="12.21875" customWidth="1"/>
    <col min="13826" max="13826" width="46.109375" customWidth="1"/>
    <col min="13827" max="13827" width="16.5546875" customWidth="1"/>
    <col min="13828" max="13828" width="16.77734375" customWidth="1"/>
    <col min="14081" max="14081" width="12.21875" customWidth="1"/>
    <col min="14082" max="14082" width="46.109375" customWidth="1"/>
    <col min="14083" max="14083" width="16.5546875" customWidth="1"/>
    <col min="14084" max="14084" width="16.77734375" customWidth="1"/>
    <col min="14337" max="14337" width="12.21875" customWidth="1"/>
    <col min="14338" max="14338" width="46.109375" customWidth="1"/>
    <col min="14339" max="14339" width="16.5546875" customWidth="1"/>
    <col min="14340" max="14340" width="16.77734375" customWidth="1"/>
    <col min="14593" max="14593" width="12.21875" customWidth="1"/>
    <col min="14594" max="14594" width="46.109375" customWidth="1"/>
    <col min="14595" max="14595" width="16.5546875" customWidth="1"/>
    <col min="14596" max="14596" width="16.77734375" customWidth="1"/>
    <col min="14849" max="14849" width="12.21875" customWidth="1"/>
    <col min="14850" max="14850" width="46.109375" customWidth="1"/>
    <col min="14851" max="14851" width="16.5546875" customWidth="1"/>
    <col min="14852" max="14852" width="16.77734375" customWidth="1"/>
    <col min="15105" max="15105" width="12.21875" customWidth="1"/>
    <col min="15106" max="15106" width="46.109375" customWidth="1"/>
    <col min="15107" max="15107" width="16.5546875" customWidth="1"/>
    <col min="15108" max="15108" width="16.77734375" customWidth="1"/>
    <col min="15361" max="15361" width="12.21875" customWidth="1"/>
    <col min="15362" max="15362" width="46.109375" customWidth="1"/>
    <col min="15363" max="15363" width="16.5546875" customWidth="1"/>
    <col min="15364" max="15364" width="16.77734375" customWidth="1"/>
    <col min="15617" max="15617" width="12.21875" customWidth="1"/>
    <col min="15618" max="15618" width="46.109375" customWidth="1"/>
    <col min="15619" max="15619" width="16.5546875" customWidth="1"/>
    <col min="15620" max="15620" width="16.77734375" customWidth="1"/>
    <col min="15873" max="15873" width="12.21875" customWidth="1"/>
    <col min="15874" max="15874" width="46.109375" customWidth="1"/>
    <col min="15875" max="15875" width="16.5546875" customWidth="1"/>
    <col min="15876" max="15876" width="16.77734375" customWidth="1"/>
    <col min="16129" max="16129" width="12.21875" customWidth="1"/>
    <col min="16130" max="16130" width="46.109375" customWidth="1"/>
    <col min="16131" max="16131" width="16.5546875" customWidth="1"/>
    <col min="16132" max="16132" width="16.77734375" customWidth="1"/>
  </cols>
  <sheetData>
    <row r="1" spans="1:4">
      <c r="A1" s="2024"/>
      <c r="B1" s="2024"/>
      <c r="C1" s="2024"/>
      <c r="D1" s="2024"/>
    </row>
    <row r="2" spans="1:4">
      <c r="A2" s="2024"/>
      <c r="B2" s="2024"/>
      <c r="C2" s="2024"/>
      <c r="D2" s="2024"/>
    </row>
    <row r="3" spans="1:4">
      <c r="A3" s="2024"/>
      <c r="B3" s="2024"/>
      <c r="C3" s="2024"/>
      <c r="D3" s="2024"/>
    </row>
    <row r="4" spans="1:4">
      <c r="A4" s="6891" t="str">
        <f>'[1]Plan Geral  C-correção'!A2:I2</f>
        <v>ESTADO DO PARÁ</v>
      </c>
      <c r="B4" s="6891"/>
      <c r="C4" s="6891"/>
      <c r="D4" s="6891"/>
    </row>
    <row r="5" spans="1:4">
      <c r="A5" s="6891" t="str">
        <f>'[1]Plan Geral  C-correção'!A3:I3</f>
        <v>PREFEITURA MUNICIPAL DE ÓBIDOS</v>
      </c>
      <c r="B5" s="6891"/>
      <c r="C5" s="6891"/>
      <c r="D5" s="6891"/>
    </row>
    <row r="6" spans="1:4">
      <c r="A6" s="6891" t="str">
        <f>'[1]Plan Geral  C-correção'!A4:I4</f>
        <v>SECRETARIA MUNICIPAL DE PLANEJAMENTO,ORÇAMENTO E FINANÇAS</v>
      </c>
      <c r="B6" s="6891"/>
      <c r="C6" s="6891"/>
      <c r="D6" s="6891"/>
    </row>
    <row r="7" spans="1:4">
      <c r="A7" s="2025"/>
      <c r="B7" s="2025"/>
      <c r="C7" s="2025"/>
      <c r="D7" s="2025"/>
    </row>
    <row r="8" spans="1:4" ht="52.2" customHeight="1">
      <c r="A8" s="6892" t="str">
        <f>PO!A6</f>
        <v>OBJETO: Construção de Creche e Escola de Educação Infantil, Bela Vista, Óbidos/PA – FNDE – Creche Tipo 1, TERMO DE COMPROMISSO Nº 965504/2024/FNDE/CAIXA</v>
      </c>
      <c r="B8" s="6892"/>
      <c r="C8" s="6892"/>
      <c r="D8" s="6892"/>
    </row>
    <row r="9" spans="1:4" ht="24.6" customHeight="1">
      <c r="A9" s="6893" t="s">
        <v>1990</v>
      </c>
      <c r="B9" s="6893"/>
      <c r="C9" s="6893"/>
      <c r="D9" s="6893"/>
    </row>
    <row r="10" spans="1:4">
      <c r="A10" s="2026" t="s">
        <v>1991</v>
      </c>
      <c r="B10" s="2026" t="s">
        <v>1992</v>
      </c>
      <c r="C10" s="2026" t="s">
        <v>1993</v>
      </c>
      <c r="D10" s="2027" t="s">
        <v>1994</v>
      </c>
    </row>
    <row r="11" spans="1:4">
      <c r="A11" s="6894" t="s">
        <v>1995</v>
      </c>
      <c r="B11" s="6894"/>
      <c r="C11" s="6894"/>
      <c r="D11" s="6894"/>
    </row>
    <row r="12" spans="1:4">
      <c r="A12" s="2028" t="s">
        <v>1996</v>
      </c>
      <c r="B12" s="2029" t="s">
        <v>1997</v>
      </c>
      <c r="C12" s="2030">
        <v>0.2</v>
      </c>
      <c r="D12" s="2030">
        <v>0.2</v>
      </c>
    </row>
    <row r="13" spans="1:4">
      <c r="A13" s="2028" t="s">
        <v>1998</v>
      </c>
      <c r="B13" s="2029" t="s">
        <v>1999</v>
      </c>
      <c r="C13" s="2030">
        <v>1.4999999999999999E-2</v>
      </c>
      <c r="D13" s="2030">
        <v>1.4999999999999999E-2</v>
      </c>
    </row>
    <row r="14" spans="1:4">
      <c r="A14" s="2028" t="s">
        <v>2000</v>
      </c>
      <c r="B14" s="2029" t="s">
        <v>2001</v>
      </c>
      <c r="C14" s="2030">
        <v>0.01</v>
      </c>
      <c r="D14" s="2030">
        <v>0.01</v>
      </c>
    </row>
    <row r="15" spans="1:4">
      <c r="A15" s="2028" t="s">
        <v>2002</v>
      </c>
      <c r="B15" s="2029" t="s">
        <v>2003</v>
      </c>
      <c r="C15" s="2030">
        <v>2E-3</v>
      </c>
      <c r="D15" s="2030">
        <v>2E-3</v>
      </c>
    </row>
    <row r="16" spans="1:4">
      <c r="A16" s="2028" t="s">
        <v>2004</v>
      </c>
      <c r="B16" s="2029" t="s">
        <v>2005</v>
      </c>
      <c r="C16" s="2030">
        <v>6.0000000000000001E-3</v>
      </c>
      <c r="D16" s="2030">
        <v>6.0000000000000001E-3</v>
      </c>
    </row>
    <row r="17" spans="1:4">
      <c r="A17" s="2028" t="s">
        <v>2006</v>
      </c>
      <c r="B17" s="2029" t="s">
        <v>2007</v>
      </c>
      <c r="C17" s="2030">
        <v>2.5000000000000001E-2</v>
      </c>
      <c r="D17" s="2030">
        <v>2.5000000000000001E-2</v>
      </c>
    </row>
    <row r="18" spans="1:4">
      <c r="A18" s="2028" t="s">
        <v>2008</v>
      </c>
      <c r="B18" s="2029" t="s">
        <v>2009</v>
      </c>
      <c r="C18" s="2030">
        <v>0.03</v>
      </c>
      <c r="D18" s="2030">
        <v>0.03</v>
      </c>
    </row>
    <row r="19" spans="1:4">
      <c r="A19" s="2028" t="s">
        <v>2010</v>
      </c>
      <c r="B19" s="2029" t="s">
        <v>2011</v>
      </c>
      <c r="C19" s="2030">
        <v>0.08</v>
      </c>
      <c r="D19" s="2030">
        <v>0.08</v>
      </c>
    </row>
    <row r="20" spans="1:4">
      <c r="A20" s="2028" t="s">
        <v>2012</v>
      </c>
      <c r="B20" s="2029" t="s">
        <v>2013</v>
      </c>
      <c r="C20" s="2030">
        <v>0</v>
      </c>
      <c r="D20" s="2030">
        <v>0</v>
      </c>
    </row>
    <row r="21" spans="1:4">
      <c r="A21" s="2031" t="s">
        <v>2014</v>
      </c>
      <c r="B21" s="2032" t="s">
        <v>2015</v>
      </c>
      <c r="C21" s="2033">
        <f>SUM(C12:C20)</f>
        <v>0.36800000000000005</v>
      </c>
      <c r="D21" s="2033">
        <f>SUM(D12:D20)</f>
        <v>0.36800000000000005</v>
      </c>
    </row>
    <row r="22" spans="1:4">
      <c r="A22" s="6895" t="s">
        <v>2016</v>
      </c>
      <c r="B22" s="6895"/>
      <c r="C22" s="6895"/>
      <c r="D22" s="6895"/>
    </row>
    <row r="23" spans="1:4">
      <c r="A23" s="2034" t="s">
        <v>2017</v>
      </c>
      <c r="B23" s="2035" t="s">
        <v>2018</v>
      </c>
      <c r="C23" s="2036">
        <v>0.18129999999999999</v>
      </c>
      <c r="D23" s="2036" t="s">
        <v>2019</v>
      </c>
    </row>
    <row r="24" spans="1:4">
      <c r="A24" s="2028" t="s">
        <v>2020</v>
      </c>
      <c r="B24" s="2029" t="s">
        <v>2021</v>
      </c>
      <c r="C24" s="2030">
        <v>4.1599999999999998E-2</v>
      </c>
      <c r="D24" s="2030" t="s">
        <v>2019</v>
      </c>
    </row>
    <row r="25" spans="1:4">
      <c r="A25" s="2034" t="s">
        <v>2022</v>
      </c>
      <c r="B25" s="2029" t="s">
        <v>2023</v>
      </c>
      <c r="C25" s="2030">
        <v>8.6999999999999994E-3</v>
      </c>
      <c r="D25" s="2030">
        <v>6.4999999999999997E-3</v>
      </c>
    </row>
    <row r="26" spans="1:4">
      <c r="A26" s="2028" t="s">
        <v>2024</v>
      </c>
      <c r="B26" s="2029" t="s">
        <v>2025</v>
      </c>
      <c r="C26" s="2030">
        <v>0.11219999999999999</v>
      </c>
      <c r="D26" s="2030">
        <v>8.3299999999999999E-2</v>
      </c>
    </row>
    <row r="27" spans="1:4">
      <c r="A27" s="2034" t="s">
        <v>2026</v>
      </c>
      <c r="B27" s="2029" t="s">
        <v>2027</v>
      </c>
      <c r="C27" s="2030">
        <v>6.9999999999999999E-4</v>
      </c>
      <c r="D27" s="2030">
        <v>5.0000000000000001E-4</v>
      </c>
    </row>
    <row r="28" spans="1:4">
      <c r="A28" s="2028" t="s">
        <v>2028</v>
      </c>
      <c r="B28" s="2040" t="s">
        <v>2029</v>
      </c>
      <c r="C28" s="2030">
        <v>7.4999999999999997E-3</v>
      </c>
      <c r="D28" s="2030">
        <v>5.5999999999999999E-3</v>
      </c>
    </row>
    <row r="29" spans="1:4">
      <c r="A29" s="2034" t="s">
        <v>2030</v>
      </c>
      <c r="B29" s="2029" t="s">
        <v>2031</v>
      </c>
      <c r="C29" s="2030">
        <v>2.8299999999999999E-2</v>
      </c>
      <c r="D29" s="2030" t="s">
        <v>2019</v>
      </c>
    </row>
    <row r="30" spans="1:4">
      <c r="A30" s="2028" t="s">
        <v>2032</v>
      </c>
      <c r="B30" s="2029" t="s">
        <v>2033</v>
      </c>
      <c r="C30" s="2030">
        <v>1E-3</v>
      </c>
      <c r="D30" s="2030">
        <v>6.9999999999999999E-4</v>
      </c>
    </row>
    <row r="31" spans="1:4">
      <c r="A31" s="2034" t="s">
        <v>2034</v>
      </c>
      <c r="B31" s="2029" t="s">
        <v>2035</v>
      </c>
      <c r="C31" s="2030">
        <v>0.12820000000000001</v>
      </c>
      <c r="D31" s="2030">
        <v>9.5299999999999996E-2</v>
      </c>
    </row>
    <row r="32" spans="1:4">
      <c r="A32" s="2028" t="s">
        <v>2036</v>
      </c>
      <c r="B32" s="2029" t="s">
        <v>2037</v>
      </c>
      <c r="C32" s="2030">
        <v>2.9999999999999997E-4</v>
      </c>
      <c r="D32" s="2030">
        <v>2.9999999999999997E-4</v>
      </c>
    </row>
    <row r="33" spans="1:4">
      <c r="A33" s="2031" t="s">
        <v>2038</v>
      </c>
      <c r="B33" s="2032" t="s">
        <v>2015</v>
      </c>
      <c r="C33" s="2033">
        <f>SUM(C23:C32)</f>
        <v>0.50979999999999992</v>
      </c>
      <c r="D33" s="2033">
        <f>SUM(D23:D32)</f>
        <v>0.19220000000000001</v>
      </c>
    </row>
    <row r="34" spans="1:4">
      <c r="A34" s="6895" t="s">
        <v>2039</v>
      </c>
      <c r="B34" s="6895"/>
      <c r="C34" s="6895"/>
      <c r="D34" s="6895"/>
    </row>
    <row r="35" spans="1:4">
      <c r="A35" s="2034" t="s">
        <v>2040</v>
      </c>
      <c r="B35" s="2035" t="s">
        <v>2041</v>
      </c>
      <c r="C35" s="2036">
        <v>5.8099999999999999E-2</v>
      </c>
      <c r="D35" s="2036">
        <v>4.3200000000000002E-2</v>
      </c>
    </row>
    <row r="36" spans="1:4">
      <c r="A36" s="2034" t="s">
        <v>2042</v>
      </c>
      <c r="B36" s="2035" t="s">
        <v>2043</v>
      </c>
      <c r="C36" s="2036">
        <v>1.4E-3</v>
      </c>
      <c r="D36" s="2036">
        <v>1E-3</v>
      </c>
    </row>
    <row r="37" spans="1:4">
      <c r="A37" s="2034" t="s">
        <v>2044</v>
      </c>
      <c r="B37" s="2035" t="s">
        <v>2045</v>
      </c>
      <c r="C37" s="2036">
        <v>1.77E-2</v>
      </c>
      <c r="D37" s="2036">
        <v>1.3100000000000001E-2</v>
      </c>
    </row>
    <row r="38" spans="1:4">
      <c r="A38" s="2034" t="s">
        <v>2046</v>
      </c>
      <c r="B38" s="2035" t="s">
        <v>2047</v>
      </c>
      <c r="C38" s="2036">
        <v>2.9600000000000001E-2</v>
      </c>
      <c r="D38" s="2036">
        <v>2.1999999999999999E-2</v>
      </c>
    </row>
    <row r="39" spans="1:4">
      <c r="A39" s="2034" t="s">
        <v>2048</v>
      </c>
      <c r="B39" s="2035" t="s">
        <v>2049</v>
      </c>
      <c r="C39" s="2036">
        <v>4.8999999999999998E-3</v>
      </c>
      <c r="D39" s="2036">
        <v>3.5999999999999999E-3</v>
      </c>
    </row>
    <row r="40" spans="1:4">
      <c r="A40" s="2026"/>
      <c r="B40" s="2037" t="s">
        <v>2015</v>
      </c>
      <c r="C40" s="2027">
        <f>SUM(C35:C39)</f>
        <v>0.11169999999999999</v>
      </c>
      <c r="D40" s="2027">
        <f>SUM(D35:D39)</f>
        <v>8.2900000000000015E-2</v>
      </c>
    </row>
    <row r="41" spans="1:4">
      <c r="A41" s="6894" t="s">
        <v>2050</v>
      </c>
      <c r="B41" s="6894"/>
      <c r="C41" s="6894"/>
      <c r="D41" s="6894"/>
    </row>
    <row r="42" spans="1:4">
      <c r="A42" s="2034" t="s">
        <v>2051</v>
      </c>
      <c r="B42" s="2035" t="s">
        <v>2052</v>
      </c>
      <c r="C42" s="2036">
        <v>0.18759999999999999</v>
      </c>
      <c r="D42" s="2036">
        <v>7.0699999999999999E-2</v>
      </c>
    </row>
    <row r="43" spans="1:4" ht="27.6">
      <c r="A43" s="2034" t="s">
        <v>2053</v>
      </c>
      <c r="B43" s="2038" t="s">
        <v>2054</v>
      </c>
      <c r="C43" s="2036">
        <v>5.1999999999999998E-3</v>
      </c>
      <c r="D43" s="2036">
        <v>3.8E-3</v>
      </c>
    </row>
    <row r="44" spans="1:4">
      <c r="A44" s="2026" t="s">
        <v>2055</v>
      </c>
      <c r="B44" s="2037" t="s">
        <v>2015</v>
      </c>
      <c r="C44" s="2027">
        <f>SUM(C42:C43)</f>
        <v>0.1928</v>
      </c>
      <c r="D44" s="2027">
        <f>SUM(D42:D43)</f>
        <v>7.4499999999999997E-2</v>
      </c>
    </row>
    <row r="45" spans="1:4">
      <c r="A45" s="6896" t="s">
        <v>2056</v>
      </c>
      <c r="B45" s="6896"/>
      <c r="C45" s="2027">
        <f>C21+C33+C40+C44</f>
        <v>1.1822999999999999</v>
      </c>
      <c r="D45" s="2027">
        <f>D21+D33+D40+D44</f>
        <v>0.71760000000000002</v>
      </c>
    </row>
  </sheetData>
  <mergeCells count="10">
    <mergeCell ref="A11:D11"/>
    <mergeCell ref="A22:D22"/>
    <mergeCell ref="A34:D34"/>
    <mergeCell ref="A41:D41"/>
    <mergeCell ref="A45:B45"/>
    <mergeCell ref="A4:D4"/>
    <mergeCell ref="A5:D5"/>
    <mergeCell ref="A6:D6"/>
    <mergeCell ref="A8:D8"/>
    <mergeCell ref="A9:D9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79"/>
  <sheetViews>
    <sheetView view="pageBreakPreview" topLeftCell="A40" zoomScaleNormal="100" zoomScaleSheetLayoutView="100" workbookViewId="0">
      <selection activeCell="I9" sqref="I9"/>
    </sheetView>
  </sheetViews>
  <sheetFormatPr defaultRowHeight="14.4"/>
  <cols>
    <col min="1" max="1" width="9.21875" customWidth="1"/>
    <col min="2" max="2" width="43.44140625" customWidth="1"/>
    <col min="3" max="3" width="11.109375" customWidth="1"/>
    <col min="4" max="4" width="5.5546875" customWidth="1"/>
    <col min="5" max="6" width="11.109375" customWidth="1"/>
    <col min="7" max="7" width="23.6640625" customWidth="1"/>
  </cols>
  <sheetData>
    <row r="1" spans="1:7" ht="22.2" customHeight="1">
      <c r="A1" s="6906" t="s">
        <v>2896</v>
      </c>
      <c r="B1" s="6907"/>
      <c r="C1" s="6907"/>
      <c r="D1" s="6907"/>
      <c r="E1" s="6907"/>
      <c r="F1" s="6907"/>
      <c r="G1" s="6908"/>
    </row>
    <row r="2" spans="1:7" ht="39.6" customHeight="1">
      <c r="A2" s="6909"/>
      <c r="B2" s="6910"/>
      <c r="C2" s="6910"/>
      <c r="D2" s="6910"/>
      <c r="E2" s="6910"/>
      <c r="F2" s="6910"/>
      <c r="G2" s="6911"/>
    </row>
    <row r="3" spans="1:7" ht="45" customHeight="1" thickBot="1">
      <c r="A3" s="6912"/>
      <c r="B3" s="6913"/>
      <c r="C3" s="6913"/>
      <c r="D3" s="6913"/>
      <c r="E3" s="6913"/>
      <c r="F3" s="6913"/>
      <c r="G3" s="6914"/>
    </row>
    <row r="4" spans="1:7" ht="15" customHeight="1">
      <c r="A4" s="2041"/>
      <c r="B4" s="2042"/>
      <c r="C4" s="2042"/>
      <c r="D4" s="2043"/>
      <c r="E4" s="2044"/>
      <c r="F4" s="2044"/>
      <c r="G4" s="2045"/>
    </row>
    <row r="5" spans="1:7" ht="31.2" customHeight="1">
      <c r="A5" s="6916" t="str">
        <f>PO!A6</f>
        <v>OBJETO: Construção de Creche e Escola de Educação Infantil, Bela Vista, Óbidos/PA – FNDE – Creche Tipo 1, TERMO DE COMPROMISSO Nº 965504/2024/FNDE/CAIXA</v>
      </c>
      <c r="B5" s="6917"/>
      <c r="C5" s="6917"/>
      <c r="D5" s="6917"/>
      <c r="E5" s="6917"/>
      <c r="F5" s="6917"/>
      <c r="G5" s="6918"/>
    </row>
    <row r="6" spans="1:7" ht="15" customHeight="1" thickBot="1">
      <c r="A6" s="2046"/>
      <c r="B6" s="2070"/>
      <c r="C6" s="2070"/>
      <c r="D6" s="2071"/>
      <c r="E6" s="2047"/>
      <c r="F6" s="2048" t="s">
        <v>2058</v>
      </c>
      <c r="G6" s="2049">
        <v>0.25</v>
      </c>
    </row>
    <row r="7" spans="1:7" ht="15" customHeight="1" thickBot="1">
      <c r="A7" s="2046"/>
      <c r="B7" s="2070"/>
      <c r="C7" s="2070"/>
      <c r="D7" s="2050"/>
      <c r="E7" s="2067" t="s">
        <v>2</v>
      </c>
      <c r="F7" s="2068"/>
      <c r="G7" s="2069"/>
    </row>
    <row r="8" spans="1:7" ht="15" customHeight="1">
      <c r="A8" s="2046"/>
      <c r="B8" s="2072"/>
      <c r="C8" s="2072"/>
      <c r="D8" s="2072"/>
      <c r="E8" s="2051" t="s">
        <v>21</v>
      </c>
      <c r="F8" s="2052" t="s">
        <v>2059</v>
      </c>
      <c r="G8" s="2053" t="s">
        <v>2060</v>
      </c>
    </row>
    <row r="9" spans="1:7" ht="15" customHeight="1">
      <c r="A9" s="2046"/>
      <c r="B9" s="2072"/>
      <c r="C9" s="2072"/>
      <c r="D9" s="2072"/>
      <c r="E9" s="2054" t="s">
        <v>2061</v>
      </c>
      <c r="F9" s="2073">
        <v>196</v>
      </c>
      <c r="G9" s="2055" t="s">
        <v>2060</v>
      </c>
    </row>
    <row r="10" spans="1:7" ht="15" customHeight="1" thickBot="1">
      <c r="A10" s="2059"/>
      <c r="B10" s="2060"/>
      <c r="C10" s="2060"/>
      <c r="D10" s="2061"/>
      <c r="E10" s="2056" t="s">
        <v>2062</v>
      </c>
      <c r="F10" s="2057" t="s">
        <v>2062</v>
      </c>
      <c r="G10" s="2058"/>
    </row>
    <row r="11" spans="1:7">
      <c r="A11" s="6919" t="s">
        <v>2895</v>
      </c>
      <c r="B11" s="6920"/>
      <c r="C11" s="6920"/>
      <c r="D11" s="6920"/>
      <c r="E11" s="6920"/>
      <c r="F11" s="6920"/>
      <c r="G11" s="6921"/>
    </row>
    <row r="12" spans="1:7" ht="15" customHeight="1">
      <c r="A12" s="6897" t="s">
        <v>2063</v>
      </c>
      <c r="B12" s="6898"/>
      <c r="C12" s="6898"/>
      <c r="D12" s="6898"/>
      <c r="E12" s="6898"/>
      <c r="F12" s="6898"/>
      <c r="G12" s="6899"/>
    </row>
    <row r="13" spans="1:7" ht="15" customHeight="1">
      <c r="A13" s="6900" t="s">
        <v>2064</v>
      </c>
      <c r="B13" s="6901"/>
      <c r="C13" s="2062" t="s">
        <v>2065</v>
      </c>
      <c r="D13" s="2062" t="s">
        <v>2066</v>
      </c>
      <c r="E13" s="2062" t="s">
        <v>2067</v>
      </c>
      <c r="F13" s="2062" t="s">
        <v>2068</v>
      </c>
      <c r="G13" s="2074" t="s">
        <v>2015</v>
      </c>
    </row>
    <row r="14" spans="1:7" ht="15.6">
      <c r="A14" s="2075" t="s">
        <v>2069</v>
      </c>
      <c r="B14" s="2064" t="s">
        <v>2070</v>
      </c>
      <c r="C14" s="2063" t="s">
        <v>21</v>
      </c>
      <c r="D14" s="2063" t="s">
        <v>62</v>
      </c>
      <c r="E14" s="2065">
        <v>0.02</v>
      </c>
      <c r="F14" s="2066">
        <v>78</v>
      </c>
      <c r="G14" s="2076">
        <v>1.57</v>
      </c>
    </row>
    <row r="15" spans="1:7" ht="15.6">
      <c r="A15" s="2075" t="s">
        <v>2071</v>
      </c>
      <c r="B15" s="2064" t="s">
        <v>2072</v>
      </c>
      <c r="C15" s="2063" t="s">
        <v>21</v>
      </c>
      <c r="D15" s="2063" t="s">
        <v>32</v>
      </c>
      <c r="E15" s="2065">
        <v>1</v>
      </c>
      <c r="F15" s="2066">
        <v>192.2</v>
      </c>
      <c r="G15" s="2076">
        <v>194.12</v>
      </c>
    </row>
    <row r="16" spans="1:7" ht="15" customHeight="1">
      <c r="A16" s="2075" t="s">
        <v>2073</v>
      </c>
      <c r="B16" s="2064" t="s">
        <v>2074</v>
      </c>
      <c r="C16" s="2063" t="s">
        <v>21</v>
      </c>
      <c r="D16" s="2063" t="s">
        <v>32</v>
      </c>
      <c r="E16" s="2065">
        <v>1</v>
      </c>
      <c r="F16" s="2066">
        <v>643.47</v>
      </c>
      <c r="G16" s="2076">
        <v>649.9</v>
      </c>
    </row>
    <row r="17" spans="1:7" ht="15" customHeight="1">
      <c r="A17" s="2075" t="s">
        <v>2075</v>
      </c>
      <c r="B17" s="2064" t="s">
        <v>2076</v>
      </c>
      <c r="C17" s="2063" t="s">
        <v>21</v>
      </c>
      <c r="D17" s="2063" t="s">
        <v>103</v>
      </c>
      <c r="E17" s="2065">
        <v>1</v>
      </c>
      <c r="F17" s="2066">
        <v>13.51</v>
      </c>
      <c r="G17" s="2076">
        <v>13.64</v>
      </c>
    </row>
    <row r="18" spans="1:7" ht="15" customHeight="1">
      <c r="A18" s="2075" t="s">
        <v>2077</v>
      </c>
      <c r="B18" s="2064" t="s">
        <v>2078</v>
      </c>
      <c r="C18" s="2063" t="s">
        <v>21</v>
      </c>
      <c r="D18" s="2063" t="s">
        <v>40</v>
      </c>
      <c r="E18" s="2065">
        <v>8</v>
      </c>
      <c r="F18" s="2066">
        <v>3.82</v>
      </c>
      <c r="G18" s="2076">
        <v>30.86</v>
      </c>
    </row>
    <row r="19" spans="1:7" ht="15" customHeight="1">
      <c r="A19" s="2075" t="s">
        <v>2079</v>
      </c>
      <c r="B19" s="2064" t="s">
        <v>2080</v>
      </c>
      <c r="C19" s="2063" t="s">
        <v>21</v>
      </c>
      <c r="D19" s="2063" t="s">
        <v>40</v>
      </c>
      <c r="E19" s="2065">
        <v>30</v>
      </c>
      <c r="F19" s="2066">
        <v>24.91</v>
      </c>
      <c r="G19" s="2076">
        <v>754.77</v>
      </c>
    </row>
    <row r="20" spans="1:7" ht="21" customHeight="1">
      <c r="A20" s="2075" t="s">
        <v>2081</v>
      </c>
      <c r="B20" s="2064" t="s">
        <v>2082</v>
      </c>
      <c r="C20" s="2063" t="s">
        <v>21</v>
      </c>
      <c r="D20" s="2063" t="s">
        <v>40</v>
      </c>
      <c r="E20" s="2065">
        <v>5</v>
      </c>
      <c r="F20" s="2066">
        <v>30.19</v>
      </c>
      <c r="G20" s="2076">
        <v>152.44999999999999</v>
      </c>
    </row>
    <row r="21" spans="1:7" ht="21" customHeight="1">
      <c r="A21" s="2075" t="s">
        <v>2081</v>
      </c>
      <c r="B21" s="2064" t="s">
        <v>2082</v>
      </c>
      <c r="C21" s="2063" t="s">
        <v>21</v>
      </c>
      <c r="D21" s="2063" t="s">
        <v>40</v>
      </c>
      <c r="E21" s="2065">
        <v>5</v>
      </c>
      <c r="F21" s="2066">
        <v>30.19</v>
      </c>
      <c r="G21" s="2076">
        <v>152.44999999999999</v>
      </c>
    </row>
    <row r="22" spans="1:7" ht="15" customHeight="1">
      <c r="A22" s="2077"/>
      <c r="B22" s="2078"/>
      <c r="C22" s="2078"/>
      <c r="D22" s="2078"/>
      <c r="E22" s="6902" t="s">
        <v>2083</v>
      </c>
      <c r="F22" s="6902"/>
      <c r="G22" s="2079">
        <v>1949.76</v>
      </c>
    </row>
    <row r="23" spans="1:7" ht="15" customHeight="1">
      <c r="A23" s="6900" t="s">
        <v>2084</v>
      </c>
      <c r="B23" s="6901"/>
      <c r="C23" s="2062" t="s">
        <v>2065</v>
      </c>
      <c r="D23" s="2062" t="s">
        <v>2066</v>
      </c>
      <c r="E23" s="2062" t="s">
        <v>2067</v>
      </c>
      <c r="F23" s="2062" t="s">
        <v>2068</v>
      </c>
      <c r="G23" s="2074" t="s">
        <v>2015</v>
      </c>
    </row>
    <row r="24" spans="1:7" ht="21" customHeight="1">
      <c r="A24" s="2075" t="s">
        <v>2085</v>
      </c>
      <c r="B24" s="2064" t="s">
        <v>2086</v>
      </c>
      <c r="C24" s="2063" t="s">
        <v>21</v>
      </c>
      <c r="D24" s="2063" t="s">
        <v>2087</v>
      </c>
      <c r="E24" s="2065">
        <v>4</v>
      </c>
      <c r="F24" s="2066">
        <v>31.51</v>
      </c>
      <c r="G24" s="2076">
        <v>127.3</v>
      </c>
    </row>
    <row r="25" spans="1:7" ht="21" customHeight="1">
      <c r="A25" s="2075" t="s">
        <v>2088</v>
      </c>
      <c r="B25" s="2064" t="s">
        <v>2089</v>
      </c>
      <c r="C25" s="2063" t="s">
        <v>21</v>
      </c>
      <c r="D25" s="2063" t="s">
        <v>2087</v>
      </c>
      <c r="E25" s="2065">
        <v>8</v>
      </c>
      <c r="F25" s="2066">
        <v>38.1</v>
      </c>
      <c r="G25" s="2076">
        <v>307.83999999999997</v>
      </c>
    </row>
    <row r="26" spans="1:7" ht="21" customHeight="1">
      <c r="A26" s="2075" t="s">
        <v>2090</v>
      </c>
      <c r="B26" s="2064" t="s">
        <v>2091</v>
      </c>
      <c r="C26" s="2063" t="s">
        <v>21</v>
      </c>
      <c r="D26" s="2063" t="s">
        <v>2087</v>
      </c>
      <c r="E26" s="2065">
        <v>8</v>
      </c>
      <c r="F26" s="2066">
        <v>34.08</v>
      </c>
      <c r="G26" s="2076">
        <v>275.36</v>
      </c>
    </row>
    <row r="27" spans="1:7" ht="21" customHeight="1">
      <c r="A27" s="2075" t="s">
        <v>2092</v>
      </c>
      <c r="B27" s="2064" t="s">
        <v>2093</v>
      </c>
      <c r="C27" s="2063" t="s">
        <v>21</v>
      </c>
      <c r="D27" s="2063" t="s">
        <v>2087</v>
      </c>
      <c r="E27" s="2065">
        <v>8.1199999999999992</v>
      </c>
      <c r="F27" s="2066">
        <v>29.76</v>
      </c>
      <c r="G27" s="2076">
        <v>244.06</v>
      </c>
    </row>
    <row r="28" spans="1:7" ht="18" customHeight="1">
      <c r="A28" s="2077"/>
      <c r="B28" s="2078"/>
      <c r="C28" s="2078"/>
      <c r="D28" s="2078"/>
      <c r="E28" s="6902" t="s">
        <v>2094</v>
      </c>
      <c r="F28" s="6902"/>
      <c r="G28" s="2079">
        <v>954.56</v>
      </c>
    </row>
    <row r="29" spans="1:7" ht="15" customHeight="1">
      <c r="A29" s="6900" t="s">
        <v>19</v>
      </c>
      <c r="B29" s="6901"/>
      <c r="C29" s="2062" t="s">
        <v>2065</v>
      </c>
      <c r="D29" s="2062" t="s">
        <v>2066</v>
      </c>
      <c r="E29" s="2062" t="s">
        <v>2067</v>
      </c>
      <c r="F29" s="2062" t="s">
        <v>2068</v>
      </c>
      <c r="G29" s="2074" t="s">
        <v>2015</v>
      </c>
    </row>
    <row r="30" spans="1:7" ht="21" customHeight="1">
      <c r="A30" s="2075" t="s">
        <v>2095</v>
      </c>
      <c r="B30" s="2064" t="s">
        <v>2096</v>
      </c>
      <c r="C30" s="2063" t="s">
        <v>21</v>
      </c>
      <c r="D30" s="2063" t="s">
        <v>40</v>
      </c>
      <c r="E30" s="2065">
        <v>17</v>
      </c>
      <c r="F30" s="2066">
        <v>14.84</v>
      </c>
      <c r="G30" s="2076">
        <v>254.8</v>
      </c>
    </row>
    <row r="31" spans="1:7" ht="15" customHeight="1">
      <c r="A31" s="2077"/>
      <c r="B31" s="2078"/>
      <c r="C31" s="2078"/>
      <c r="D31" s="2078"/>
      <c r="E31" s="6902" t="s">
        <v>2097</v>
      </c>
      <c r="F31" s="6902"/>
      <c r="G31" s="2079">
        <v>254.8</v>
      </c>
    </row>
    <row r="32" spans="1:7" ht="15" customHeight="1">
      <c r="A32" s="2077"/>
      <c r="B32" s="2078"/>
      <c r="C32" s="2078"/>
      <c r="D32" s="2078"/>
      <c r="E32" s="6903" t="s">
        <v>2098</v>
      </c>
      <c r="F32" s="6903"/>
      <c r="G32" s="2080">
        <v>3159.12</v>
      </c>
    </row>
    <row r="33" spans="1:7" ht="9.9" customHeight="1">
      <c r="A33" s="2077"/>
      <c r="B33" s="2078"/>
      <c r="C33" s="2078"/>
      <c r="D33" s="2078"/>
      <c r="E33" s="6904"/>
      <c r="F33" s="6904"/>
      <c r="G33" s="6905"/>
    </row>
    <row r="34" spans="1:7" ht="20.100000000000001" customHeight="1">
      <c r="A34" s="6897" t="s">
        <v>2099</v>
      </c>
      <c r="B34" s="6898"/>
      <c r="C34" s="6898"/>
      <c r="D34" s="6898"/>
      <c r="E34" s="6898"/>
      <c r="F34" s="6898"/>
      <c r="G34" s="6899"/>
    </row>
    <row r="35" spans="1:7" ht="15" customHeight="1">
      <c r="A35" s="6900" t="s">
        <v>2084</v>
      </c>
      <c r="B35" s="6901"/>
      <c r="C35" s="2062" t="s">
        <v>2065</v>
      </c>
      <c r="D35" s="2062" t="s">
        <v>2066</v>
      </c>
      <c r="E35" s="2062" t="s">
        <v>2067</v>
      </c>
      <c r="F35" s="2062" t="s">
        <v>2068</v>
      </c>
      <c r="G35" s="2074" t="s">
        <v>2015</v>
      </c>
    </row>
    <row r="36" spans="1:7" ht="15" customHeight="1">
      <c r="A36" s="2075" t="s">
        <v>2100</v>
      </c>
      <c r="B36" s="2064" t="s">
        <v>2101</v>
      </c>
      <c r="C36" s="2063" t="s">
        <v>21</v>
      </c>
      <c r="D36" s="2063" t="s">
        <v>2102</v>
      </c>
      <c r="E36" s="2065">
        <v>10</v>
      </c>
      <c r="F36" s="2066">
        <v>6655.92</v>
      </c>
      <c r="G36" s="2076">
        <v>66559.199999999997</v>
      </c>
    </row>
    <row r="37" spans="1:7" ht="21" customHeight="1">
      <c r="A37" s="2075" t="s">
        <v>2103</v>
      </c>
      <c r="B37" s="2064" t="s">
        <v>2104</v>
      </c>
      <c r="C37" s="2063" t="s">
        <v>21</v>
      </c>
      <c r="D37" s="2063" t="s">
        <v>2102</v>
      </c>
      <c r="E37" s="2065">
        <v>10</v>
      </c>
      <c r="F37" s="2066">
        <v>8610.4500000000007</v>
      </c>
      <c r="G37" s="2076">
        <v>86104.5</v>
      </c>
    </row>
    <row r="38" spans="1:7" ht="21" customHeight="1">
      <c r="A38" s="2075" t="s">
        <v>2105</v>
      </c>
      <c r="B38" s="2064" t="s">
        <v>2106</v>
      </c>
      <c r="C38" s="2063" t="s">
        <v>21</v>
      </c>
      <c r="D38" s="2063" t="s">
        <v>2102</v>
      </c>
      <c r="E38" s="2065">
        <v>5</v>
      </c>
      <c r="F38" s="2066">
        <v>22814.240000000002</v>
      </c>
      <c r="G38" s="2076">
        <v>114071.2</v>
      </c>
    </row>
    <row r="39" spans="1:7" ht="15" customHeight="1">
      <c r="A39" s="2075" t="s">
        <v>2107</v>
      </c>
      <c r="B39" s="2064" t="s">
        <v>2108</v>
      </c>
      <c r="C39" s="2063" t="s">
        <v>21</v>
      </c>
      <c r="D39" s="2063" t="s">
        <v>2102</v>
      </c>
      <c r="E39" s="2065">
        <v>10</v>
      </c>
      <c r="F39" s="2066">
        <v>13702.72</v>
      </c>
      <c r="G39" s="2076">
        <v>137027.20000000001</v>
      </c>
    </row>
    <row r="40" spans="1:7" ht="15" customHeight="1">
      <c r="A40" s="2075" t="s">
        <v>2109</v>
      </c>
      <c r="B40" s="2064" t="s">
        <v>2110</v>
      </c>
      <c r="C40" s="2063" t="s">
        <v>21</v>
      </c>
      <c r="D40" s="2063" t="s">
        <v>2102</v>
      </c>
      <c r="E40" s="2065">
        <v>10</v>
      </c>
      <c r="F40" s="2066">
        <v>5315.79</v>
      </c>
      <c r="G40" s="2076">
        <v>53157.9</v>
      </c>
    </row>
    <row r="41" spans="1:7" ht="18" customHeight="1">
      <c r="A41" s="2077"/>
      <c r="B41" s="2078"/>
      <c r="C41" s="2078"/>
      <c r="D41" s="2078"/>
      <c r="E41" s="6902" t="s">
        <v>2094</v>
      </c>
      <c r="F41" s="6902"/>
      <c r="G41" s="2079">
        <v>456920</v>
      </c>
    </row>
    <row r="42" spans="1:7" ht="15" customHeight="1">
      <c r="A42" s="2077"/>
      <c r="B42" s="2078"/>
      <c r="C42" s="2078"/>
      <c r="D42" s="2078"/>
      <c r="E42" s="6903" t="s">
        <v>2098</v>
      </c>
      <c r="F42" s="6903"/>
      <c r="G42" s="2080">
        <v>456920</v>
      </c>
    </row>
    <row r="43" spans="1:7" ht="9.9" customHeight="1">
      <c r="A43" s="2077"/>
      <c r="B43" s="2078"/>
      <c r="C43" s="2078"/>
      <c r="D43" s="2078"/>
      <c r="E43" s="6904"/>
      <c r="F43" s="6904"/>
      <c r="G43" s="6905"/>
    </row>
    <row r="44" spans="1:7" ht="20.100000000000001" customHeight="1">
      <c r="A44" s="6897" t="s">
        <v>2111</v>
      </c>
      <c r="B44" s="6898"/>
      <c r="C44" s="6898"/>
      <c r="D44" s="6898"/>
      <c r="E44" s="6898"/>
      <c r="F44" s="6898"/>
      <c r="G44" s="6899"/>
    </row>
    <row r="45" spans="1:7" ht="15" customHeight="1">
      <c r="A45" s="6900" t="s">
        <v>2112</v>
      </c>
      <c r="B45" s="6901"/>
      <c r="C45" s="2062" t="s">
        <v>2065</v>
      </c>
      <c r="D45" s="2062" t="s">
        <v>2066</v>
      </c>
      <c r="E45" s="2062" t="s">
        <v>2067</v>
      </c>
      <c r="F45" s="2062" t="s">
        <v>2068</v>
      </c>
      <c r="G45" s="2074" t="s">
        <v>2015</v>
      </c>
    </row>
    <row r="46" spans="1:7" ht="29.1" customHeight="1">
      <c r="A46" s="2075" t="s">
        <v>2113</v>
      </c>
      <c r="B46" s="2064" t="s">
        <v>2114</v>
      </c>
      <c r="C46" s="2063" t="s">
        <v>21</v>
      </c>
      <c r="D46" s="2063" t="s">
        <v>2102</v>
      </c>
      <c r="E46" s="2065">
        <v>1</v>
      </c>
      <c r="F46" s="2066">
        <v>832.5</v>
      </c>
      <c r="G46" s="2076">
        <v>832.5</v>
      </c>
    </row>
    <row r="47" spans="1:7" ht="15" customHeight="1">
      <c r="A47" s="2077"/>
      <c r="B47" s="2078"/>
      <c r="C47" s="2078"/>
      <c r="D47" s="2078"/>
      <c r="E47" s="6902" t="s">
        <v>2115</v>
      </c>
      <c r="F47" s="6902"/>
      <c r="G47" s="2079">
        <v>832.5</v>
      </c>
    </row>
    <row r="48" spans="1:7" ht="15" customHeight="1">
      <c r="A48" s="6900" t="s">
        <v>19</v>
      </c>
      <c r="B48" s="6901"/>
      <c r="C48" s="2062" t="s">
        <v>2065</v>
      </c>
      <c r="D48" s="2062" t="s">
        <v>2066</v>
      </c>
      <c r="E48" s="2062" t="s">
        <v>2067</v>
      </c>
      <c r="F48" s="2062" t="s">
        <v>2068</v>
      </c>
      <c r="G48" s="2074" t="s">
        <v>2015</v>
      </c>
    </row>
    <row r="49" spans="1:7" ht="9.9" customHeight="1">
      <c r="A49" s="2075" t="s">
        <v>2116</v>
      </c>
      <c r="B49" s="2064" t="s">
        <v>2117</v>
      </c>
      <c r="C49" s="2063" t="s">
        <v>21</v>
      </c>
      <c r="D49" s="2063" t="s">
        <v>62</v>
      </c>
      <c r="E49" s="2065">
        <v>9.6000000000000002E-2</v>
      </c>
      <c r="F49" s="2066">
        <v>1888.66</v>
      </c>
      <c r="G49" s="2076">
        <v>181.31</v>
      </c>
    </row>
    <row r="50" spans="1:7" ht="20.100000000000001" customHeight="1">
      <c r="A50" s="2075" t="s">
        <v>2118</v>
      </c>
      <c r="B50" s="2064" t="s">
        <v>2119</v>
      </c>
      <c r="C50" s="2063" t="s">
        <v>21</v>
      </c>
      <c r="D50" s="2063" t="s">
        <v>32</v>
      </c>
      <c r="E50" s="2065">
        <v>0.1</v>
      </c>
      <c r="F50" s="2066">
        <v>145.07</v>
      </c>
      <c r="G50" s="2076">
        <v>14.5</v>
      </c>
    </row>
    <row r="51" spans="1:7" ht="15" customHeight="1">
      <c r="A51" s="2077"/>
      <c r="B51" s="2078"/>
      <c r="C51" s="2078"/>
      <c r="D51" s="2078"/>
      <c r="E51" s="6902" t="s">
        <v>2097</v>
      </c>
      <c r="F51" s="6902"/>
      <c r="G51" s="2079">
        <v>195.81</v>
      </c>
    </row>
    <row r="52" spans="1:7" ht="29.1" customHeight="1">
      <c r="A52" s="2077"/>
      <c r="B52" s="2078"/>
      <c r="C52" s="2078"/>
      <c r="D52" s="2078"/>
      <c r="E52" s="6903" t="s">
        <v>2098</v>
      </c>
      <c r="F52" s="6903"/>
      <c r="G52" s="2080">
        <v>1028.31</v>
      </c>
    </row>
    <row r="53" spans="1:7" ht="15" customHeight="1">
      <c r="A53" s="2077"/>
      <c r="B53" s="2078"/>
      <c r="C53" s="2078"/>
      <c r="D53" s="2078"/>
      <c r="E53" s="6904"/>
      <c r="F53" s="6904"/>
      <c r="G53" s="6905"/>
    </row>
    <row r="54" spans="1:7" ht="15" customHeight="1">
      <c r="A54" s="6897" t="s">
        <v>2120</v>
      </c>
      <c r="B54" s="6898"/>
      <c r="C54" s="6898"/>
      <c r="D54" s="6898"/>
      <c r="E54" s="6898"/>
      <c r="F54" s="6898"/>
      <c r="G54" s="6899"/>
    </row>
    <row r="55" spans="1:7" ht="9.9" customHeight="1">
      <c r="A55" s="6900" t="s">
        <v>2112</v>
      </c>
      <c r="B55" s="6901"/>
      <c r="C55" s="2062" t="s">
        <v>2065</v>
      </c>
      <c r="D55" s="2062" t="s">
        <v>2066</v>
      </c>
      <c r="E55" s="2062" t="s">
        <v>2067</v>
      </c>
      <c r="F55" s="2062" t="s">
        <v>2068</v>
      </c>
      <c r="G55" s="2074" t="s">
        <v>2015</v>
      </c>
    </row>
    <row r="56" spans="1:7" ht="20.100000000000001" customHeight="1">
      <c r="A56" s="2075" t="s">
        <v>2121</v>
      </c>
      <c r="B56" s="2064" t="s">
        <v>2122</v>
      </c>
      <c r="C56" s="2063" t="s">
        <v>21</v>
      </c>
      <c r="D56" s="2063" t="s">
        <v>2102</v>
      </c>
      <c r="E56" s="2065">
        <v>1</v>
      </c>
      <c r="F56" s="2066">
        <v>650.39</v>
      </c>
      <c r="G56" s="2076">
        <v>650.39</v>
      </c>
    </row>
    <row r="57" spans="1:7" ht="15" customHeight="1">
      <c r="A57" s="2077"/>
      <c r="B57" s="2078"/>
      <c r="C57" s="2078"/>
      <c r="D57" s="2078"/>
      <c r="E57" s="6902" t="s">
        <v>2115</v>
      </c>
      <c r="F57" s="6902"/>
      <c r="G57" s="2079">
        <v>650.39</v>
      </c>
    </row>
    <row r="58" spans="1:7" ht="29.1" customHeight="1">
      <c r="A58" s="6900" t="s">
        <v>19</v>
      </c>
      <c r="B58" s="6901"/>
      <c r="C58" s="2062" t="s">
        <v>2065</v>
      </c>
      <c r="D58" s="2062" t="s">
        <v>2066</v>
      </c>
      <c r="E58" s="2062" t="s">
        <v>2067</v>
      </c>
      <c r="F58" s="2062" t="s">
        <v>2068</v>
      </c>
      <c r="G58" s="2074" t="s">
        <v>2015</v>
      </c>
    </row>
    <row r="59" spans="1:7" ht="15" customHeight="1">
      <c r="A59" s="2075" t="s">
        <v>2116</v>
      </c>
      <c r="B59" s="2064" t="s">
        <v>2117</v>
      </c>
      <c r="C59" s="2063" t="s">
        <v>21</v>
      </c>
      <c r="D59" s="2063" t="s">
        <v>62</v>
      </c>
      <c r="E59" s="2065">
        <v>9.6000000000000002E-2</v>
      </c>
      <c r="F59" s="2066">
        <v>1888.66</v>
      </c>
      <c r="G59" s="2076">
        <v>181.31</v>
      </c>
    </row>
    <row r="60" spans="1:7" ht="15" customHeight="1">
      <c r="A60" s="2075" t="s">
        <v>2118</v>
      </c>
      <c r="B60" s="2064" t="s">
        <v>2119</v>
      </c>
      <c r="C60" s="2063" t="s">
        <v>21</v>
      </c>
      <c r="D60" s="2063" t="s">
        <v>32</v>
      </c>
      <c r="E60" s="2065">
        <v>0.1</v>
      </c>
      <c r="F60" s="2066">
        <v>145.07</v>
      </c>
      <c r="G60" s="2076">
        <v>14.5</v>
      </c>
    </row>
    <row r="61" spans="1:7" ht="9.9" customHeight="1">
      <c r="A61" s="2077"/>
      <c r="B61" s="2078"/>
      <c r="C61" s="2078"/>
      <c r="D61" s="2078"/>
      <c r="E61" s="6902" t="s">
        <v>2097</v>
      </c>
      <c r="F61" s="6902"/>
      <c r="G61" s="2079">
        <v>195.81</v>
      </c>
    </row>
    <row r="62" spans="1:7" ht="27" customHeight="1">
      <c r="A62" s="2077"/>
      <c r="B62" s="2078"/>
      <c r="C62" s="2078"/>
      <c r="D62" s="2078"/>
      <c r="E62" s="6903" t="s">
        <v>2098</v>
      </c>
      <c r="F62" s="6903"/>
      <c r="G62" s="2080">
        <v>846.2</v>
      </c>
    </row>
    <row r="63" spans="1:7" ht="15" customHeight="1">
      <c r="A63" s="2077"/>
      <c r="B63" s="2078"/>
      <c r="C63" s="2078"/>
      <c r="D63" s="2078"/>
      <c r="E63" s="6904"/>
      <c r="F63" s="6904"/>
      <c r="G63" s="6905"/>
    </row>
    <row r="64" spans="1:7" ht="21" customHeight="1">
      <c r="A64" s="6897" t="s">
        <v>2123</v>
      </c>
      <c r="B64" s="6898"/>
      <c r="C64" s="6898"/>
      <c r="D64" s="6898"/>
      <c r="E64" s="6898"/>
      <c r="F64" s="6898"/>
      <c r="G64" s="6899"/>
    </row>
    <row r="65" spans="1:7" ht="29.1" customHeight="1">
      <c r="A65" s="6900" t="s">
        <v>2112</v>
      </c>
      <c r="B65" s="6901"/>
      <c r="C65" s="2062" t="s">
        <v>2065</v>
      </c>
      <c r="D65" s="2062" t="s">
        <v>2066</v>
      </c>
      <c r="E65" s="2062" t="s">
        <v>2067</v>
      </c>
      <c r="F65" s="2062" t="s">
        <v>2068</v>
      </c>
      <c r="G65" s="2074" t="s">
        <v>2015</v>
      </c>
    </row>
    <row r="66" spans="1:7" ht="29.1" customHeight="1">
      <c r="A66" s="2075" t="s">
        <v>2124</v>
      </c>
      <c r="B66" s="2064" t="s">
        <v>2125</v>
      </c>
      <c r="C66" s="2063" t="s">
        <v>21</v>
      </c>
      <c r="D66" s="2063" t="s">
        <v>2102</v>
      </c>
      <c r="E66" s="2065">
        <v>1</v>
      </c>
      <c r="F66" s="2066">
        <v>1040.6199999999999</v>
      </c>
      <c r="G66" s="2076">
        <v>1040.6199999999999</v>
      </c>
    </row>
    <row r="67" spans="1:7" ht="29.1" customHeight="1">
      <c r="A67" s="2077"/>
      <c r="B67" s="2078"/>
      <c r="C67" s="2078"/>
      <c r="D67" s="2078"/>
      <c r="E67" s="6902" t="s">
        <v>2115</v>
      </c>
      <c r="F67" s="6902"/>
      <c r="G67" s="2079">
        <v>1040.6199999999999</v>
      </c>
    </row>
    <row r="68" spans="1:7" ht="15" customHeight="1">
      <c r="A68" s="6900" t="s">
        <v>19</v>
      </c>
      <c r="B68" s="6901"/>
      <c r="C68" s="2062" t="s">
        <v>2065</v>
      </c>
      <c r="D68" s="2062" t="s">
        <v>2066</v>
      </c>
      <c r="E68" s="2062" t="s">
        <v>2067</v>
      </c>
      <c r="F68" s="2062" t="s">
        <v>2068</v>
      </c>
      <c r="G68" s="2074" t="s">
        <v>2015</v>
      </c>
    </row>
    <row r="69" spans="1:7" ht="15" customHeight="1">
      <c r="A69" s="2075" t="s">
        <v>2116</v>
      </c>
      <c r="B69" s="2064" t="s">
        <v>2117</v>
      </c>
      <c r="C69" s="2063" t="s">
        <v>21</v>
      </c>
      <c r="D69" s="2063" t="s">
        <v>62</v>
      </c>
      <c r="E69" s="2065">
        <v>9.6000000000000002E-2</v>
      </c>
      <c r="F69" s="2066">
        <v>1888.66</v>
      </c>
      <c r="G69" s="2076">
        <v>181.31</v>
      </c>
    </row>
    <row r="70" spans="1:7" ht="9.9" customHeight="1">
      <c r="A70" s="2075" t="s">
        <v>2118</v>
      </c>
      <c r="B70" s="2064" t="s">
        <v>2119</v>
      </c>
      <c r="C70" s="2063" t="s">
        <v>21</v>
      </c>
      <c r="D70" s="2063" t="s">
        <v>32</v>
      </c>
      <c r="E70" s="2065">
        <v>0.1</v>
      </c>
      <c r="F70" s="2066">
        <v>145.07</v>
      </c>
      <c r="G70" s="2076">
        <v>14.5</v>
      </c>
    </row>
    <row r="71" spans="1:7" ht="20.100000000000001" customHeight="1">
      <c r="A71" s="2077"/>
      <c r="B71" s="2078"/>
      <c r="C71" s="2078"/>
      <c r="D71" s="2078"/>
      <c r="E71" s="6902" t="s">
        <v>2097</v>
      </c>
      <c r="F71" s="6902"/>
      <c r="G71" s="2079">
        <v>195.81</v>
      </c>
    </row>
    <row r="72" spans="1:7" ht="15" customHeight="1">
      <c r="A72" s="2077"/>
      <c r="B72" s="2078"/>
      <c r="C72" s="2078"/>
      <c r="D72" s="2078"/>
      <c r="E72" s="6903" t="s">
        <v>2098</v>
      </c>
      <c r="F72" s="6903"/>
      <c r="G72" s="2080">
        <v>1236.43</v>
      </c>
    </row>
    <row r="73" spans="1:7" ht="21" customHeight="1">
      <c r="A73" s="2077"/>
      <c r="B73" s="2078"/>
      <c r="C73" s="2078"/>
      <c r="D73" s="2078"/>
      <c r="E73" s="6904"/>
      <c r="F73" s="6904"/>
      <c r="G73" s="6905"/>
    </row>
    <row r="74" spans="1:7" ht="29.1" customHeight="1">
      <c r="A74" s="6897" t="s">
        <v>2126</v>
      </c>
      <c r="B74" s="6898"/>
      <c r="C74" s="6898"/>
      <c r="D74" s="6898"/>
      <c r="E74" s="6898"/>
      <c r="F74" s="6898"/>
      <c r="G74" s="6899"/>
    </row>
    <row r="75" spans="1:7" ht="29.1" customHeight="1">
      <c r="A75" s="6900" t="s">
        <v>2127</v>
      </c>
      <c r="B75" s="6901"/>
      <c r="C75" s="2062" t="s">
        <v>2065</v>
      </c>
      <c r="D75" s="2062" t="s">
        <v>2066</v>
      </c>
      <c r="E75" s="2062" t="s">
        <v>2067</v>
      </c>
      <c r="F75" s="2062" t="s">
        <v>2068</v>
      </c>
      <c r="G75" s="2074" t="s">
        <v>2015</v>
      </c>
    </row>
    <row r="76" spans="1:7" ht="29.1" customHeight="1">
      <c r="A76" s="2075" t="s">
        <v>2128</v>
      </c>
      <c r="B76" s="2064" t="s">
        <v>2129</v>
      </c>
      <c r="C76" s="2063" t="s">
        <v>21</v>
      </c>
      <c r="D76" s="2063" t="s">
        <v>2130</v>
      </c>
      <c r="E76" s="2065">
        <v>0.13</v>
      </c>
      <c r="F76" s="2066">
        <v>0.53</v>
      </c>
      <c r="G76" s="2076">
        <v>0.06</v>
      </c>
    </row>
    <row r="77" spans="1:7" ht="15" customHeight="1">
      <c r="A77" s="2075" t="s">
        <v>2131</v>
      </c>
      <c r="B77" s="2064" t="s">
        <v>2132</v>
      </c>
      <c r="C77" s="2063" t="s">
        <v>21</v>
      </c>
      <c r="D77" s="2063" t="s">
        <v>2133</v>
      </c>
      <c r="E77" s="2065">
        <v>9.4E-2</v>
      </c>
      <c r="F77" s="2066">
        <v>1.26</v>
      </c>
      <c r="G77" s="2076">
        <v>0.11</v>
      </c>
    </row>
    <row r="78" spans="1:7" ht="15" customHeight="1">
      <c r="A78" s="2077"/>
      <c r="B78" s="2078"/>
      <c r="C78" s="2078"/>
      <c r="D78" s="2078"/>
      <c r="E78" s="6902" t="s">
        <v>2134</v>
      </c>
      <c r="F78" s="6902"/>
      <c r="G78" s="2079">
        <v>0.17</v>
      </c>
    </row>
    <row r="79" spans="1:7" ht="9.9" customHeight="1">
      <c r="A79" s="6900" t="s">
        <v>2064</v>
      </c>
      <c r="B79" s="6901"/>
      <c r="C79" s="2062" t="s">
        <v>2065</v>
      </c>
      <c r="D79" s="2062" t="s">
        <v>2066</v>
      </c>
      <c r="E79" s="2062" t="s">
        <v>2067</v>
      </c>
      <c r="F79" s="2062" t="s">
        <v>2068</v>
      </c>
      <c r="G79" s="2074" t="s">
        <v>2015</v>
      </c>
    </row>
    <row r="80" spans="1:7" ht="27" customHeight="1">
      <c r="A80" s="2075" t="s">
        <v>2135</v>
      </c>
      <c r="B80" s="2064" t="s">
        <v>2136</v>
      </c>
      <c r="C80" s="2063" t="s">
        <v>21</v>
      </c>
      <c r="D80" s="2063" t="s">
        <v>62</v>
      </c>
      <c r="E80" s="2065">
        <v>1.103</v>
      </c>
      <c r="F80" s="2066">
        <v>482.21</v>
      </c>
      <c r="G80" s="2076">
        <v>531.87</v>
      </c>
    </row>
    <row r="81" spans="1:7" ht="15" customHeight="1">
      <c r="A81" s="2077"/>
      <c r="B81" s="2078"/>
      <c r="C81" s="2078"/>
      <c r="D81" s="2078"/>
      <c r="E81" s="6902" t="s">
        <v>2083</v>
      </c>
      <c r="F81" s="6902"/>
      <c r="G81" s="2079">
        <v>531.87</v>
      </c>
    </row>
    <row r="82" spans="1:7" ht="21" customHeight="1">
      <c r="A82" s="6900" t="s">
        <v>2084</v>
      </c>
      <c r="B82" s="6901"/>
      <c r="C82" s="2062" t="s">
        <v>2065</v>
      </c>
      <c r="D82" s="2062" t="s">
        <v>2066</v>
      </c>
      <c r="E82" s="2062" t="s">
        <v>2067</v>
      </c>
      <c r="F82" s="2062" t="s">
        <v>2068</v>
      </c>
      <c r="G82" s="2074" t="s">
        <v>2015</v>
      </c>
    </row>
    <row r="83" spans="1:7" ht="29.1" customHeight="1">
      <c r="A83" s="2075" t="s">
        <v>2137</v>
      </c>
      <c r="B83" s="2064" t="s">
        <v>2138</v>
      </c>
      <c r="C83" s="2063" t="s">
        <v>21</v>
      </c>
      <c r="D83" s="2063" t="s">
        <v>2087</v>
      </c>
      <c r="E83" s="2065">
        <v>0.224</v>
      </c>
      <c r="F83" s="2066">
        <v>33.619999999999997</v>
      </c>
      <c r="G83" s="2076">
        <v>7.53</v>
      </c>
    </row>
    <row r="84" spans="1:7" ht="29.1" customHeight="1">
      <c r="A84" s="2075" t="s">
        <v>2090</v>
      </c>
      <c r="B84" s="2064" t="s">
        <v>2139</v>
      </c>
      <c r="C84" s="2063" t="s">
        <v>21</v>
      </c>
      <c r="D84" s="2063" t="s">
        <v>2087</v>
      </c>
      <c r="E84" s="2065">
        <v>0.224</v>
      </c>
      <c r="F84" s="2066">
        <v>34.08</v>
      </c>
      <c r="G84" s="2076">
        <v>7.63</v>
      </c>
    </row>
    <row r="85" spans="1:7" ht="29.1" customHeight="1">
      <c r="A85" s="2075" t="s">
        <v>2092</v>
      </c>
      <c r="B85" s="2064" t="s">
        <v>2140</v>
      </c>
      <c r="C85" s="2063" t="s">
        <v>21</v>
      </c>
      <c r="D85" s="2063" t="s">
        <v>2087</v>
      </c>
      <c r="E85" s="2065">
        <v>1.345</v>
      </c>
      <c r="F85" s="2066">
        <v>29.76</v>
      </c>
      <c r="G85" s="2076">
        <v>40.020000000000003</v>
      </c>
    </row>
    <row r="86" spans="1:7" ht="15" customHeight="1">
      <c r="A86" s="2077"/>
      <c r="B86" s="2078"/>
      <c r="C86" s="2078"/>
      <c r="D86" s="2078"/>
      <c r="E86" s="6902" t="s">
        <v>2094</v>
      </c>
      <c r="F86" s="6902"/>
      <c r="G86" s="2079">
        <v>55.18</v>
      </c>
    </row>
    <row r="87" spans="1:7" ht="15" customHeight="1">
      <c r="A87" s="2077"/>
      <c r="B87" s="2078"/>
      <c r="C87" s="2078"/>
      <c r="D87" s="2078"/>
      <c r="E87" s="6903" t="s">
        <v>2098</v>
      </c>
      <c r="F87" s="6903"/>
      <c r="G87" s="2080">
        <v>587.22</v>
      </c>
    </row>
    <row r="88" spans="1:7" ht="9.9" customHeight="1">
      <c r="A88" s="2077"/>
      <c r="B88" s="2078"/>
      <c r="C88" s="2078"/>
      <c r="D88" s="2078"/>
      <c r="E88" s="6904"/>
      <c r="F88" s="6904"/>
      <c r="G88" s="6905"/>
    </row>
    <row r="89" spans="1:7" ht="27" customHeight="1">
      <c r="A89" s="6897" t="s">
        <v>2141</v>
      </c>
      <c r="B89" s="6898"/>
      <c r="C89" s="6898"/>
      <c r="D89" s="6898"/>
      <c r="E89" s="6898"/>
      <c r="F89" s="6898"/>
      <c r="G89" s="6899"/>
    </row>
    <row r="90" spans="1:7" ht="15" customHeight="1">
      <c r="A90" s="6900" t="s">
        <v>2127</v>
      </c>
      <c r="B90" s="6901"/>
      <c r="C90" s="2062" t="s">
        <v>2065</v>
      </c>
      <c r="D90" s="2062" t="s">
        <v>2066</v>
      </c>
      <c r="E90" s="2062" t="s">
        <v>2067</v>
      </c>
      <c r="F90" s="2062" t="s">
        <v>2068</v>
      </c>
      <c r="G90" s="2074" t="s">
        <v>2015</v>
      </c>
    </row>
    <row r="91" spans="1:7" ht="21" customHeight="1">
      <c r="A91" s="2075" t="s">
        <v>2128</v>
      </c>
      <c r="B91" s="2064" t="s">
        <v>2129</v>
      </c>
      <c r="C91" s="2063" t="s">
        <v>21</v>
      </c>
      <c r="D91" s="2063" t="s">
        <v>2130</v>
      </c>
      <c r="E91" s="2065">
        <v>0.13100000000000001</v>
      </c>
      <c r="F91" s="2066">
        <v>0.53</v>
      </c>
      <c r="G91" s="2076">
        <v>0.06</v>
      </c>
    </row>
    <row r="92" spans="1:7" ht="29.1" customHeight="1">
      <c r="A92" s="2075" t="s">
        <v>2131</v>
      </c>
      <c r="B92" s="2064" t="s">
        <v>2132</v>
      </c>
      <c r="C92" s="2063" t="s">
        <v>21</v>
      </c>
      <c r="D92" s="2063" t="s">
        <v>2133</v>
      </c>
      <c r="E92" s="2065">
        <v>0.12</v>
      </c>
      <c r="F92" s="2066">
        <v>1.26</v>
      </c>
      <c r="G92" s="2076">
        <v>0.15</v>
      </c>
    </row>
    <row r="93" spans="1:7" ht="29.1" customHeight="1">
      <c r="A93" s="2077"/>
      <c r="B93" s="2078"/>
      <c r="C93" s="2078"/>
      <c r="D93" s="2078"/>
      <c r="E93" s="6902" t="s">
        <v>2134</v>
      </c>
      <c r="F93" s="6902"/>
      <c r="G93" s="2079">
        <v>0.21</v>
      </c>
    </row>
    <row r="94" spans="1:7" ht="29.1" customHeight="1">
      <c r="A94" s="6900" t="s">
        <v>2064</v>
      </c>
      <c r="B94" s="6901"/>
      <c r="C94" s="2062" t="s">
        <v>2065</v>
      </c>
      <c r="D94" s="2062" t="s">
        <v>2066</v>
      </c>
      <c r="E94" s="2062" t="s">
        <v>2067</v>
      </c>
      <c r="F94" s="2062" t="s">
        <v>2068</v>
      </c>
      <c r="G94" s="2074" t="s">
        <v>2015</v>
      </c>
    </row>
    <row r="95" spans="1:7" ht="15" customHeight="1">
      <c r="A95" s="2075" t="s">
        <v>2135</v>
      </c>
      <c r="B95" s="2064" t="s">
        <v>2136</v>
      </c>
      <c r="C95" s="2063" t="s">
        <v>21</v>
      </c>
      <c r="D95" s="2063" t="s">
        <v>62</v>
      </c>
      <c r="E95" s="2065">
        <v>1.103</v>
      </c>
      <c r="F95" s="2066">
        <v>482.21</v>
      </c>
      <c r="G95" s="2076">
        <v>531.87</v>
      </c>
    </row>
    <row r="96" spans="1:7" ht="15" customHeight="1">
      <c r="A96" s="2077"/>
      <c r="B96" s="2078"/>
      <c r="C96" s="2078"/>
      <c r="D96" s="2078"/>
      <c r="E96" s="6902" t="s">
        <v>2083</v>
      </c>
      <c r="F96" s="6902"/>
      <c r="G96" s="2079">
        <v>531.87</v>
      </c>
    </row>
    <row r="97" spans="1:7" ht="9.9" customHeight="1">
      <c r="A97" s="6900" t="s">
        <v>2084</v>
      </c>
      <c r="B97" s="6901"/>
      <c r="C97" s="2062" t="s">
        <v>2065</v>
      </c>
      <c r="D97" s="2062" t="s">
        <v>2066</v>
      </c>
      <c r="E97" s="2062" t="s">
        <v>2067</v>
      </c>
      <c r="F97" s="2062" t="s">
        <v>2068</v>
      </c>
      <c r="G97" s="2074" t="s">
        <v>2015</v>
      </c>
    </row>
    <row r="98" spans="1:7" ht="20.100000000000001" customHeight="1">
      <c r="A98" s="2075" t="s">
        <v>2137</v>
      </c>
      <c r="B98" s="2064" t="s">
        <v>2138</v>
      </c>
      <c r="C98" s="2063" t="s">
        <v>21</v>
      </c>
      <c r="D98" s="2063" t="s">
        <v>2087</v>
      </c>
      <c r="E98" s="2065">
        <v>0.125</v>
      </c>
      <c r="F98" s="2066">
        <v>33.619999999999997</v>
      </c>
      <c r="G98" s="2076">
        <v>4.2</v>
      </c>
    </row>
    <row r="99" spans="1:7" ht="15" customHeight="1">
      <c r="A99" s="2075" t="s">
        <v>2090</v>
      </c>
      <c r="B99" s="2064" t="s">
        <v>2139</v>
      </c>
      <c r="C99" s="2063" t="s">
        <v>21</v>
      </c>
      <c r="D99" s="2063" t="s">
        <v>2087</v>
      </c>
      <c r="E99" s="2065">
        <v>0.753</v>
      </c>
      <c r="F99" s="2066">
        <v>34.08</v>
      </c>
      <c r="G99" s="2076">
        <v>25.66</v>
      </c>
    </row>
    <row r="100" spans="1:7" ht="21" customHeight="1">
      <c r="A100" s="2075" t="s">
        <v>2092</v>
      </c>
      <c r="B100" s="2064" t="s">
        <v>2140</v>
      </c>
      <c r="C100" s="2063" t="s">
        <v>21</v>
      </c>
      <c r="D100" s="2063" t="s">
        <v>2087</v>
      </c>
      <c r="E100" s="2065">
        <v>0.82599999999999996</v>
      </c>
      <c r="F100" s="2066">
        <v>29.76</v>
      </c>
      <c r="G100" s="2076">
        <v>24.58</v>
      </c>
    </row>
    <row r="101" spans="1:7" ht="29.1" customHeight="1">
      <c r="A101" s="2077"/>
      <c r="B101" s="2078"/>
      <c r="C101" s="2078"/>
      <c r="D101" s="2078"/>
      <c r="E101" s="6902" t="s">
        <v>2094</v>
      </c>
      <c r="F101" s="6902"/>
      <c r="G101" s="2079">
        <v>54.44</v>
      </c>
    </row>
    <row r="102" spans="1:7" ht="29.1" customHeight="1">
      <c r="A102" s="2077"/>
      <c r="B102" s="2078"/>
      <c r="C102" s="2078"/>
      <c r="D102" s="2078"/>
      <c r="E102" s="6903" t="s">
        <v>2098</v>
      </c>
      <c r="F102" s="6903"/>
      <c r="G102" s="2080">
        <v>586.52</v>
      </c>
    </row>
    <row r="103" spans="1:7" ht="29.1" customHeight="1">
      <c r="A103" s="2077"/>
      <c r="B103" s="2078"/>
      <c r="C103" s="2078"/>
      <c r="D103" s="2078"/>
      <c r="E103" s="6904"/>
      <c r="F103" s="6904"/>
      <c r="G103" s="6905"/>
    </row>
    <row r="104" spans="1:7" ht="15" customHeight="1">
      <c r="A104" s="6897" t="s">
        <v>2141</v>
      </c>
      <c r="B104" s="6898"/>
      <c r="C104" s="6898"/>
      <c r="D104" s="6898"/>
      <c r="E104" s="6898"/>
      <c r="F104" s="6898"/>
      <c r="G104" s="6899"/>
    </row>
    <row r="105" spans="1:7" ht="15" customHeight="1">
      <c r="A105" s="6900" t="s">
        <v>2127</v>
      </c>
      <c r="B105" s="6901"/>
      <c r="C105" s="2062" t="s">
        <v>2065</v>
      </c>
      <c r="D105" s="2062" t="s">
        <v>2066</v>
      </c>
      <c r="E105" s="2062" t="s">
        <v>2067</v>
      </c>
      <c r="F105" s="2062" t="s">
        <v>2068</v>
      </c>
      <c r="G105" s="2074" t="s">
        <v>2015</v>
      </c>
    </row>
    <row r="106" spans="1:7" ht="9.9" customHeight="1">
      <c r="A106" s="2075" t="s">
        <v>2128</v>
      </c>
      <c r="B106" s="2064" t="s">
        <v>2129</v>
      </c>
      <c r="C106" s="2063" t="s">
        <v>21</v>
      </c>
      <c r="D106" s="2063" t="s">
        <v>2130</v>
      </c>
      <c r="E106" s="2065">
        <v>0.13100000000000001</v>
      </c>
      <c r="F106" s="2066">
        <v>0.53</v>
      </c>
      <c r="G106" s="2076">
        <v>0.06</v>
      </c>
    </row>
    <row r="107" spans="1:7" ht="20.100000000000001" customHeight="1">
      <c r="A107" s="2075" t="s">
        <v>2131</v>
      </c>
      <c r="B107" s="2064" t="s">
        <v>2132</v>
      </c>
      <c r="C107" s="2063" t="s">
        <v>21</v>
      </c>
      <c r="D107" s="2063" t="s">
        <v>2133</v>
      </c>
      <c r="E107" s="2065">
        <v>0.12</v>
      </c>
      <c r="F107" s="2066">
        <v>1.26</v>
      </c>
      <c r="G107" s="2076">
        <v>0.15</v>
      </c>
    </row>
    <row r="108" spans="1:7" ht="15" customHeight="1">
      <c r="A108" s="2077"/>
      <c r="B108" s="2078"/>
      <c r="C108" s="2078"/>
      <c r="D108" s="2078"/>
      <c r="E108" s="6902" t="s">
        <v>2134</v>
      </c>
      <c r="F108" s="6902"/>
      <c r="G108" s="2079">
        <v>0.21</v>
      </c>
    </row>
    <row r="109" spans="1:7" ht="15" customHeight="1">
      <c r="A109" s="6900" t="s">
        <v>2064</v>
      </c>
      <c r="B109" s="6901"/>
      <c r="C109" s="2062" t="s">
        <v>2065</v>
      </c>
      <c r="D109" s="2062" t="s">
        <v>2066</v>
      </c>
      <c r="E109" s="2062" t="s">
        <v>2067</v>
      </c>
      <c r="F109" s="2062" t="s">
        <v>2068</v>
      </c>
      <c r="G109" s="2074" t="s">
        <v>2015</v>
      </c>
    </row>
    <row r="110" spans="1:7" ht="15" customHeight="1">
      <c r="A110" s="2075" t="s">
        <v>2135</v>
      </c>
      <c r="B110" s="2064" t="s">
        <v>2136</v>
      </c>
      <c r="C110" s="2063" t="s">
        <v>21</v>
      </c>
      <c r="D110" s="2063" t="s">
        <v>62</v>
      </c>
      <c r="E110" s="2065">
        <v>1.103</v>
      </c>
      <c r="F110" s="2066">
        <v>482.21</v>
      </c>
      <c r="G110" s="2076">
        <v>531.87</v>
      </c>
    </row>
    <row r="111" spans="1:7" ht="15" customHeight="1">
      <c r="A111" s="2077"/>
      <c r="B111" s="2078"/>
      <c r="C111" s="2078"/>
      <c r="D111" s="2078"/>
      <c r="E111" s="6902" t="s">
        <v>2083</v>
      </c>
      <c r="F111" s="6902"/>
      <c r="G111" s="2079">
        <v>531.87</v>
      </c>
    </row>
    <row r="112" spans="1:7" ht="15" customHeight="1">
      <c r="A112" s="6900" t="s">
        <v>2084</v>
      </c>
      <c r="B112" s="6901"/>
      <c r="C112" s="2062" t="s">
        <v>2065</v>
      </c>
      <c r="D112" s="2062" t="s">
        <v>2066</v>
      </c>
      <c r="E112" s="2062" t="s">
        <v>2067</v>
      </c>
      <c r="F112" s="2062" t="s">
        <v>2068</v>
      </c>
      <c r="G112" s="2074" t="s">
        <v>2015</v>
      </c>
    </row>
    <row r="113" spans="1:7" ht="15" customHeight="1">
      <c r="A113" s="2075" t="s">
        <v>2137</v>
      </c>
      <c r="B113" s="2064" t="s">
        <v>2138</v>
      </c>
      <c r="C113" s="2063" t="s">
        <v>21</v>
      </c>
      <c r="D113" s="2063" t="s">
        <v>2087</v>
      </c>
      <c r="E113" s="2065">
        <v>0.125</v>
      </c>
      <c r="F113" s="2066">
        <v>33.619999999999997</v>
      </c>
      <c r="G113" s="2076">
        <v>4.2</v>
      </c>
    </row>
    <row r="114" spans="1:7" ht="15" customHeight="1">
      <c r="A114" s="2075" t="s">
        <v>2090</v>
      </c>
      <c r="B114" s="2064" t="s">
        <v>2139</v>
      </c>
      <c r="C114" s="2063" t="s">
        <v>21</v>
      </c>
      <c r="D114" s="2063" t="s">
        <v>2087</v>
      </c>
      <c r="E114" s="2065">
        <v>0.753</v>
      </c>
      <c r="F114" s="2066">
        <v>34.08</v>
      </c>
      <c r="G114" s="2076">
        <v>25.66</v>
      </c>
    </row>
    <row r="115" spans="1:7" ht="15" customHeight="1">
      <c r="A115" s="2075" t="s">
        <v>2092</v>
      </c>
      <c r="B115" s="2064" t="s">
        <v>2140</v>
      </c>
      <c r="C115" s="2063" t="s">
        <v>21</v>
      </c>
      <c r="D115" s="2063" t="s">
        <v>2087</v>
      </c>
      <c r="E115" s="2065">
        <v>0.82599999999999996</v>
      </c>
      <c r="F115" s="2066">
        <v>29.76</v>
      </c>
      <c r="G115" s="2076">
        <v>24.58</v>
      </c>
    </row>
    <row r="116" spans="1:7" ht="18" customHeight="1">
      <c r="A116" s="2077"/>
      <c r="B116" s="2078"/>
      <c r="C116" s="2078"/>
      <c r="D116" s="2078"/>
      <c r="E116" s="6902" t="s">
        <v>2094</v>
      </c>
      <c r="F116" s="6902"/>
      <c r="G116" s="2079">
        <v>54.44</v>
      </c>
    </row>
    <row r="117" spans="1:7" ht="15" customHeight="1">
      <c r="A117" s="2077"/>
      <c r="B117" s="2078"/>
      <c r="C117" s="2078"/>
      <c r="D117" s="2078"/>
      <c r="E117" s="6903" t="s">
        <v>2098</v>
      </c>
      <c r="F117" s="6903"/>
      <c r="G117" s="2080">
        <v>586.52</v>
      </c>
    </row>
    <row r="118" spans="1:7" ht="9.9" customHeight="1">
      <c r="A118" s="2077"/>
      <c r="B118" s="2078"/>
      <c r="C118" s="2078"/>
      <c r="D118" s="2078"/>
      <c r="E118" s="6904"/>
      <c r="F118" s="6904"/>
      <c r="G118" s="6905"/>
    </row>
    <row r="119" spans="1:7" ht="20.100000000000001" customHeight="1">
      <c r="A119" s="6897" t="s">
        <v>2142</v>
      </c>
      <c r="B119" s="6898"/>
      <c r="C119" s="6898"/>
      <c r="D119" s="6898"/>
      <c r="E119" s="6898"/>
      <c r="F119" s="6898"/>
      <c r="G119" s="6899"/>
    </row>
    <row r="120" spans="1:7" ht="15" customHeight="1">
      <c r="A120" s="6900" t="s">
        <v>2127</v>
      </c>
      <c r="B120" s="6901"/>
      <c r="C120" s="2062" t="s">
        <v>2065</v>
      </c>
      <c r="D120" s="2062" t="s">
        <v>2066</v>
      </c>
      <c r="E120" s="2062" t="s">
        <v>2067</v>
      </c>
      <c r="F120" s="2062" t="s">
        <v>2068</v>
      </c>
      <c r="G120" s="2074" t="s">
        <v>2015</v>
      </c>
    </row>
    <row r="121" spans="1:7" ht="21" customHeight="1">
      <c r="A121" s="2075" t="s">
        <v>2143</v>
      </c>
      <c r="B121" s="2064" t="s">
        <v>2144</v>
      </c>
      <c r="C121" s="2063" t="s">
        <v>21</v>
      </c>
      <c r="D121" s="2063" t="s">
        <v>2130</v>
      </c>
      <c r="E121" s="2065">
        <v>5.5219999999999998E-4</v>
      </c>
      <c r="F121" s="2066">
        <v>178.69</v>
      </c>
      <c r="G121" s="2076">
        <v>0.09</v>
      </c>
    </row>
    <row r="122" spans="1:7" ht="15" customHeight="1">
      <c r="A122" s="2075" t="s">
        <v>2145</v>
      </c>
      <c r="B122" s="2064" t="s">
        <v>2146</v>
      </c>
      <c r="C122" s="2063" t="s">
        <v>21</v>
      </c>
      <c r="D122" s="2063" t="s">
        <v>2133</v>
      </c>
      <c r="E122" s="2065">
        <v>7.1000000000000002E-4</v>
      </c>
      <c r="F122" s="2066">
        <v>348.53</v>
      </c>
      <c r="G122" s="2076">
        <v>0.24</v>
      </c>
    </row>
    <row r="123" spans="1:7" ht="15" customHeight="1">
      <c r="A123" s="2077"/>
      <c r="B123" s="2078"/>
      <c r="C123" s="2078"/>
      <c r="D123" s="2078"/>
      <c r="E123" s="6902" t="s">
        <v>2134</v>
      </c>
      <c r="F123" s="6902"/>
      <c r="G123" s="2079">
        <v>0.33</v>
      </c>
    </row>
    <row r="124" spans="1:7" ht="21" customHeight="1">
      <c r="A124" s="6900" t="s">
        <v>2064</v>
      </c>
      <c r="B124" s="6901"/>
      <c r="C124" s="2062" t="s">
        <v>2065</v>
      </c>
      <c r="D124" s="2062" t="s">
        <v>2066</v>
      </c>
      <c r="E124" s="2062" t="s">
        <v>2067</v>
      </c>
      <c r="F124" s="2062" t="s">
        <v>2068</v>
      </c>
      <c r="G124" s="2074" t="s">
        <v>2015</v>
      </c>
    </row>
    <row r="125" spans="1:7" ht="15" customHeight="1">
      <c r="A125" s="2075" t="s">
        <v>2147</v>
      </c>
      <c r="B125" s="2064" t="s">
        <v>2148</v>
      </c>
      <c r="C125" s="2063" t="s">
        <v>21</v>
      </c>
      <c r="D125" s="2063" t="s">
        <v>103</v>
      </c>
      <c r="E125" s="2065">
        <v>0.51673250000000004</v>
      </c>
      <c r="F125" s="2066">
        <v>8.02</v>
      </c>
      <c r="G125" s="2076">
        <v>4.1399999999999997</v>
      </c>
    </row>
    <row r="126" spans="1:7" ht="18" customHeight="1">
      <c r="A126" s="2075" t="s">
        <v>2149</v>
      </c>
      <c r="B126" s="2064" t="s">
        <v>2150</v>
      </c>
      <c r="C126" s="2063" t="s">
        <v>21</v>
      </c>
      <c r="D126" s="2063" t="s">
        <v>103</v>
      </c>
      <c r="E126" s="2065">
        <v>6.424E-3</v>
      </c>
      <c r="F126" s="2066">
        <v>8.24</v>
      </c>
      <c r="G126" s="2076">
        <v>0.05</v>
      </c>
    </row>
    <row r="127" spans="1:7" ht="15" customHeight="1">
      <c r="A127" s="2075" t="s">
        <v>2151</v>
      </c>
      <c r="B127" s="2064" t="s">
        <v>2152</v>
      </c>
      <c r="C127" s="2063" t="s">
        <v>21</v>
      </c>
      <c r="D127" s="2063" t="s">
        <v>103</v>
      </c>
      <c r="E127" s="2065">
        <v>1.8177E-3</v>
      </c>
      <c r="F127" s="2066">
        <v>8.3699999999999992</v>
      </c>
      <c r="G127" s="2076">
        <v>0.01</v>
      </c>
    </row>
    <row r="128" spans="1:7" ht="9.9" customHeight="1">
      <c r="A128" s="2075" t="s">
        <v>2153</v>
      </c>
      <c r="B128" s="2064" t="s">
        <v>2154</v>
      </c>
      <c r="C128" s="2063" t="s">
        <v>21</v>
      </c>
      <c r="D128" s="2063" t="s">
        <v>103</v>
      </c>
      <c r="E128" s="2065">
        <v>3.0000000000000001E-3</v>
      </c>
      <c r="F128" s="2066">
        <v>51.84</v>
      </c>
      <c r="G128" s="2076">
        <v>0.15</v>
      </c>
    </row>
    <row r="129" spans="1:7" ht="20.100000000000001" customHeight="1">
      <c r="A129" s="2075" t="s">
        <v>2155</v>
      </c>
      <c r="B129" s="2064" t="s">
        <v>2156</v>
      </c>
      <c r="C129" s="2063" t="s">
        <v>21</v>
      </c>
      <c r="D129" s="2063" t="s">
        <v>32</v>
      </c>
      <c r="E129" s="2065">
        <v>3.0056000000000002E-3</v>
      </c>
      <c r="F129" s="2066">
        <v>7.17</v>
      </c>
      <c r="G129" s="2076">
        <v>0.02</v>
      </c>
    </row>
    <row r="130" spans="1:7" ht="15" customHeight="1">
      <c r="A130" s="2075" t="s">
        <v>2157</v>
      </c>
      <c r="B130" s="2064" t="s">
        <v>2158</v>
      </c>
      <c r="C130" s="2063" t="s">
        <v>21</v>
      </c>
      <c r="D130" s="2063" t="s">
        <v>2159</v>
      </c>
      <c r="E130" s="2065">
        <v>1.6000000000000001E-3</v>
      </c>
      <c r="F130" s="2066">
        <v>214.19</v>
      </c>
      <c r="G130" s="2076">
        <v>0.34</v>
      </c>
    </row>
    <row r="131" spans="1:7" ht="29.1" customHeight="1">
      <c r="A131" s="2075" t="s">
        <v>2160</v>
      </c>
      <c r="B131" s="2064" t="s">
        <v>2161</v>
      </c>
      <c r="C131" s="2063" t="s">
        <v>21</v>
      </c>
      <c r="D131" s="2063" t="s">
        <v>103</v>
      </c>
      <c r="E131" s="2065">
        <v>0.56602580000000002</v>
      </c>
      <c r="F131" s="2066">
        <v>9.1199999999999992</v>
      </c>
      <c r="G131" s="2076">
        <v>5.16</v>
      </c>
    </row>
    <row r="132" spans="1:7" ht="29.1" customHeight="1">
      <c r="A132" s="2077"/>
      <c r="B132" s="2078"/>
      <c r="C132" s="2078"/>
      <c r="D132" s="2078"/>
      <c r="E132" s="6902" t="s">
        <v>2083</v>
      </c>
      <c r="F132" s="6902"/>
      <c r="G132" s="2079">
        <v>9.8699999999999992</v>
      </c>
    </row>
    <row r="133" spans="1:7" ht="21" customHeight="1">
      <c r="A133" s="6900" t="s">
        <v>2084</v>
      </c>
      <c r="B133" s="6901"/>
      <c r="C133" s="2062" t="s">
        <v>2065</v>
      </c>
      <c r="D133" s="2062" t="s">
        <v>2066</v>
      </c>
      <c r="E133" s="2062" t="s">
        <v>2067</v>
      </c>
      <c r="F133" s="2062" t="s">
        <v>2068</v>
      </c>
      <c r="G133" s="2074" t="s">
        <v>2015</v>
      </c>
    </row>
    <row r="134" spans="1:7" ht="15" customHeight="1">
      <c r="A134" s="2075" t="s">
        <v>2162</v>
      </c>
      <c r="B134" s="2064" t="s">
        <v>2163</v>
      </c>
      <c r="C134" s="2063" t="s">
        <v>21</v>
      </c>
      <c r="D134" s="2063" t="s">
        <v>2087</v>
      </c>
      <c r="E134" s="2065">
        <v>9.1509999999999996E-4</v>
      </c>
      <c r="F134" s="2066">
        <v>30.82</v>
      </c>
      <c r="G134" s="2076">
        <v>0.02</v>
      </c>
    </row>
    <row r="135" spans="1:7" ht="15" customHeight="1">
      <c r="A135" s="2075" t="s">
        <v>2164</v>
      </c>
      <c r="B135" s="2064" t="s">
        <v>2165</v>
      </c>
      <c r="C135" s="2063" t="s">
        <v>21</v>
      </c>
      <c r="D135" s="2063" t="s">
        <v>2087</v>
      </c>
      <c r="E135" s="2065">
        <v>4.9541000000000003E-3</v>
      </c>
      <c r="F135" s="2066">
        <v>29.21</v>
      </c>
      <c r="G135" s="2076">
        <v>0.14000000000000001</v>
      </c>
    </row>
    <row r="136" spans="1:7" ht="15" customHeight="1">
      <c r="A136" s="2075" t="s">
        <v>2166</v>
      </c>
      <c r="B136" s="2064" t="s">
        <v>2167</v>
      </c>
      <c r="C136" s="2063" t="s">
        <v>21</v>
      </c>
      <c r="D136" s="2063" t="s">
        <v>2087</v>
      </c>
      <c r="E136" s="2065">
        <v>4.9857E-3</v>
      </c>
      <c r="F136" s="2066">
        <v>39.35</v>
      </c>
      <c r="G136" s="2076">
        <v>0.19</v>
      </c>
    </row>
    <row r="137" spans="1:7" ht="15" customHeight="1">
      <c r="A137" s="2077"/>
      <c r="B137" s="2078"/>
      <c r="C137" s="2078"/>
      <c r="D137" s="2078"/>
      <c r="E137" s="6902" t="s">
        <v>2094</v>
      </c>
      <c r="F137" s="6902"/>
      <c r="G137" s="2079">
        <v>0.35</v>
      </c>
    </row>
    <row r="138" spans="1:7" ht="18" customHeight="1">
      <c r="A138" s="6900" t="s">
        <v>19</v>
      </c>
      <c r="B138" s="6901"/>
      <c r="C138" s="2062" t="s">
        <v>2065</v>
      </c>
      <c r="D138" s="2062" t="s">
        <v>2066</v>
      </c>
      <c r="E138" s="2062" t="s">
        <v>2067</v>
      </c>
      <c r="F138" s="2062" t="s">
        <v>2068</v>
      </c>
      <c r="G138" s="2074" t="s">
        <v>2015</v>
      </c>
    </row>
    <row r="139" spans="1:7" ht="15" customHeight="1">
      <c r="A139" s="2075" t="s">
        <v>2168</v>
      </c>
      <c r="B139" s="2064" t="s">
        <v>2169</v>
      </c>
      <c r="C139" s="2063" t="s">
        <v>21</v>
      </c>
      <c r="D139" s="2063" t="s">
        <v>24</v>
      </c>
      <c r="E139" s="2065">
        <v>7.8887499999999999E-2</v>
      </c>
      <c r="F139" s="2066">
        <v>27.18</v>
      </c>
      <c r="G139" s="2076">
        <v>2.14</v>
      </c>
    </row>
    <row r="140" spans="1:7" ht="9.9" customHeight="1">
      <c r="A140" s="2077"/>
      <c r="B140" s="2078"/>
      <c r="C140" s="2078"/>
      <c r="D140" s="2078"/>
      <c r="E140" s="6902" t="s">
        <v>2097</v>
      </c>
      <c r="F140" s="6902"/>
      <c r="G140" s="2079">
        <v>2.14</v>
      </c>
    </row>
    <row r="141" spans="1:7" ht="20.100000000000001" customHeight="1">
      <c r="A141" s="2077"/>
      <c r="B141" s="2078"/>
      <c r="C141" s="2078"/>
      <c r="D141" s="2078"/>
      <c r="E141" s="6903" t="s">
        <v>2098</v>
      </c>
      <c r="F141" s="6903"/>
      <c r="G141" s="2080">
        <v>12.69</v>
      </c>
    </row>
    <row r="142" spans="1:7" ht="15" customHeight="1">
      <c r="A142" s="2077"/>
      <c r="B142" s="2078"/>
      <c r="C142" s="2078"/>
      <c r="D142" s="2078"/>
      <c r="E142" s="6904"/>
      <c r="F142" s="6904"/>
      <c r="G142" s="6905"/>
    </row>
    <row r="143" spans="1:7" ht="29.1" customHeight="1">
      <c r="A143" s="6897" t="s">
        <v>2170</v>
      </c>
      <c r="B143" s="6898"/>
      <c r="C143" s="6898"/>
      <c r="D143" s="6898"/>
      <c r="E143" s="6898"/>
      <c r="F143" s="6898"/>
      <c r="G143" s="6899"/>
    </row>
    <row r="144" spans="1:7" ht="29.1" customHeight="1">
      <c r="A144" s="6900" t="s">
        <v>19</v>
      </c>
      <c r="B144" s="6901"/>
      <c r="C144" s="2062" t="s">
        <v>2065</v>
      </c>
      <c r="D144" s="2062" t="s">
        <v>2066</v>
      </c>
      <c r="E144" s="2062" t="s">
        <v>2067</v>
      </c>
      <c r="F144" s="2062" t="s">
        <v>2068</v>
      </c>
      <c r="G144" s="2074" t="s">
        <v>2015</v>
      </c>
    </row>
    <row r="145" spans="1:7" ht="29.1" customHeight="1">
      <c r="A145" s="2075" t="s">
        <v>2171</v>
      </c>
      <c r="B145" s="2064" t="s">
        <v>2172</v>
      </c>
      <c r="C145" s="2063" t="s">
        <v>21</v>
      </c>
      <c r="D145" s="2063" t="s">
        <v>40</v>
      </c>
      <c r="E145" s="2065">
        <v>10</v>
      </c>
      <c r="F145" s="2066">
        <v>15.21</v>
      </c>
      <c r="G145" s="2076">
        <v>152.1</v>
      </c>
    </row>
    <row r="146" spans="1:7" ht="21" customHeight="1">
      <c r="A146" s="2075" t="s">
        <v>2173</v>
      </c>
      <c r="B146" s="2064" t="s">
        <v>2174</v>
      </c>
      <c r="C146" s="2063" t="s">
        <v>21</v>
      </c>
      <c r="D146" s="2063" t="s">
        <v>32</v>
      </c>
      <c r="E146" s="2065">
        <v>1</v>
      </c>
      <c r="F146" s="2066">
        <v>525.03</v>
      </c>
      <c r="G146" s="2076">
        <v>525.03</v>
      </c>
    </row>
    <row r="147" spans="1:7" ht="15" customHeight="1">
      <c r="A147" s="2075" t="s">
        <v>2175</v>
      </c>
      <c r="B147" s="2064" t="s">
        <v>2176</v>
      </c>
      <c r="C147" s="2063" t="s">
        <v>21</v>
      </c>
      <c r="D147" s="2063" t="s">
        <v>32</v>
      </c>
      <c r="E147" s="2065">
        <v>1</v>
      </c>
      <c r="F147" s="2066">
        <v>202.98</v>
      </c>
      <c r="G147" s="2076">
        <v>202.98</v>
      </c>
    </row>
    <row r="148" spans="1:7" ht="15" customHeight="1">
      <c r="A148" s="2075" t="s">
        <v>2177</v>
      </c>
      <c r="B148" s="2064" t="s">
        <v>2178</v>
      </c>
      <c r="C148" s="2063" t="s">
        <v>21</v>
      </c>
      <c r="D148" s="2063" t="s">
        <v>32</v>
      </c>
      <c r="E148" s="2065">
        <v>1</v>
      </c>
      <c r="F148" s="2066">
        <v>487.75</v>
      </c>
      <c r="G148" s="2076">
        <v>487.75</v>
      </c>
    </row>
    <row r="149" spans="1:7" ht="15" customHeight="1">
      <c r="A149" s="2077"/>
      <c r="B149" s="2078"/>
      <c r="C149" s="2078"/>
      <c r="D149" s="2078"/>
      <c r="E149" s="6902" t="s">
        <v>2097</v>
      </c>
      <c r="F149" s="6902"/>
      <c r="G149" s="2079">
        <v>1367.86</v>
      </c>
    </row>
    <row r="150" spans="1:7" ht="15" customHeight="1">
      <c r="A150" s="2077"/>
      <c r="B150" s="2078"/>
      <c r="C150" s="2078"/>
      <c r="D150" s="2078"/>
      <c r="E150" s="6903" t="s">
        <v>2098</v>
      </c>
      <c r="F150" s="6903"/>
      <c r="G150" s="2080">
        <v>1367.86</v>
      </c>
    </row>
    <row r="151" spans="1:7" ht="18" customHeight="1">
      <c r="A151" s="2077"/>
      <c r="B151" s="2078"/>
      <c r="C151" s="2078"/>
      <c r="D151" s="2078"/>
      <c r="E151" s="6904"/>
      <c r="F151" s="6904"/>
      <c r="G151" s="6905"/>
    </row>
    <row r="152" spans="1:7" ht="15" customHeight="1">
      <c r="A152" s="6897" t="s">
        <v>2179</v>
      </c>
      <c r="B152" s="6898"/>
      <c r="C152" s="6898"/>
      <c r="D152" s="6898"/>
      <c r="E152" s="6898"/>
      <c r="F152" s="6898"/>
      <c r="G152" s="6899"/>
    </row>
    <row r="153" spans="1:7" ht="9.9" customHeight="1">
      <c r="A153" s="6900" t="s">
        <v>19</v>
      </c>
      <c r="B153" s="6901"/>
      <c r="C153" s="2062" t="s">
        <v>2065</v>
      </c>
      <c r="D153" s="2062" t="s">
        <v>2066</v>
      </c>
      <c r="E153" s="2062" t="s">
        <v>2067</v>
      </c>
      <c r="F153" s="2062" t="s">
        <v>2068</v>
      </c>
      <c r="G153" s="2074" t="s">
        <v>2015</v>
      </c>
    </row>
    <row r="154" spans="1:7" ht="20.100000000000001" customHeight="1">
      <c r="A154" s="2075" t="s">
        <v>2171</v>
      </c>
      <c r="B154" s="2064" t="s">
        <v>2172</v>
      </c>
      <c r="C154" s="2063" t="s">
        <v>21</v>
      </c>
      <c r="D154" s="2063" t="s">
        <v>40</v>
      </c>
      <c r="E154" s="2065">
        <v>10</v>
      </c>
      <c r="F154" s="2066">
        <v>15.21</v>
      </c>
      <c r="G154" s="2076">
        <v>152.1</v>
      </c>
    </row>
    <row r="155" spans="1:7" ht="15" customHeight="1">
      <c r="A155" s="2075" t="s">
        <v>2173</v>
      </c>
      <c r="B155" s="2064" t="s">
        <v>2174</v>
      </c>
      <c r="C155" s="2063" t="s">
        <v>21</v>
      </c>
      <c r="D155" s="2063" t="s">
        <v>32</v>
      </c>
      <c r="E155" s="2065">
        <v>1</v>
      </c>
      <c r="F155" s="2066">
        <v>525.03</v>
      </c>
      <c r="G155" s="2076">
        <v>525.03</v>
      </c>
    </row>
    <row r="156" spans="1:7" ht="29.1" customHeight="1">
      <c r="A156" s="2075" t="s">
        <v>2175</v>
      </c>
      <c r="B156" s="2064" t="s">
        <v>2176</v>
      </c>
      <c r="C156" s="2063" t="s">
        <v>21</v>
      </c>
      <c r="D156" s="2063" t="s">
        <v>32</v>
      </c>
      <c r="E156" s="2065">
        <v>1</v>
      </c>
      <c r="F156" s="2066">
        <v>202.98</v>
      </c>
      <c r="G156" s="2076">
        <v>202.98</v>
      </c>
    </row>
    <row r="157" spans="1:7" ht="29.1" customHeight="1">
      <c r="A157" s="2075" t="s">
        <v>2180</v>
      </c>
      <c r="B157" s="2064" t="s">
        <v>2181</v>
      </c>
      <c r="C157" s="2063" t="s">
        <v>21</v>
      </c>
      <c r="D157" s="2063" t="s">
        <v>32</v>
      </c>
      <c r="E157" s="2065">
        <v>1</v>
      </c>
      <c r="F157" s="2066">
        <v>949.97</v>
      </c>
      <c r="G157" s="2076">
        <v>949.97</v>
      </c>
    </row>
    <row r="158" spans="1:7" ht="29.1" customHeight="1">
      <c r="A158" s="2077"/>
      <c r="B158" s="2078"/>
      <c r="C158" s="2078"/>
      <c r="D158" s="2078"/>
      <c r="E158" s="6902" t="s">
        <v>2097</v>
      </c>
      <c r="F158" s="6902"/>
      <c r="G158" s="2079">
        <v>1830.08</v>
      </c>
    </row>
    <row r="159" spans="1:7" ht="21" customHeight="1">
      <c r="A159" s="2077"/>
      <c r="B159" s="2078"/>
      <c r="C159" s="2078"/>
      <c r="D159" s="2078"/>
      <c r="E159" s="6903" t="s">
        <v>2098</v>
      </c>
      <c r="F159" s="6903"/>
      <c r="G159" s="2080">
        <v>1830.08</v>
      </c>
    </row>
    <row r="160" spans="1:7" ht="15" customHeight="1">
      <c r="A160" s="2077"/>
      <c r="B160" s="2078"/>
      <c r="C160" s="2078"/>
      <c r="D160" s="2078"/>
      <c r="E160" s="6904"/>
      <c r="F160" s="6904"/>
      <c r="G160" s="6905"/>
    </row>
    <row r="161" spans="1:7" ht="15" customHeight="1">
      <c r="A161" s="6897" t="s">
        <v>2182</v>
      </c>
      <c r="B161" s="6898"/>
      <c r="C161" s="6898"/>
      <c r="D161" s="6898"/>
      <c r="E161" s="6898"/>
      <c r="F161" s="6898"/>
      <c r="G161" s="6899"/>
    </row>
    <row r="162" spans="1:7" ht="15" customHeight="1">
      <c r="A162" s="6900" t="s">
        <v>19</v>
      </c>
      <c r="B162" s="6901"/>
      <c r="C162" s="2062" t="s">
        <v>2065</v>
      </c>
      <c r="D162" s="2062" t="s">
        <v>2066</v>
      </c>
      <c r="E162" s="2062" t="s">
        <v>2067</v>
      </c>
      <c r="F162" s="2062" t="s">
        <v>2068</v>
      </c>
      <c r="G162" s="2074" t="s">
        <v>2015</v>
      </c>
    </row>
    <row r="163" spans="1:7" ht="15" customHeight="1">
      <c r="A163" s="2075" t="s">
        <v>2171</v>
      </c>
      <c r="B163" s="2064" t="s">
        <v>2172</v>
      </c>
      <c r="C163" s="2063" t="s">
        <v>21</v>
      </c>
      <c r="D163" s="2063" t="s">
        <v>40</v>
      </c>
      <c r="E163" s="2065">
        <v>10</v>
      </c>
      <c r="F163" s="2066">
        <v>15.21</v>
      </c>
      <c r="G163" s="2076">
        <v>152.1</v>
      </c>
    </row>
    <row r="164" spans="1:7" ht="18" customHeight="1">
      <c r="A164" s="2075" t="s">
        <v>2173</v>
      </c>
      <c r="B164" s="2064" t="s">
        <v>2174</v>
      </c>
      <c r="C164" s="2063" t="s">
        <v>21</v>
      </c>
      <c r="D164" s="2063" t="s">
        <v>32</v>
      </c>
      <c r="E164" s="2065">
        <v>1</v>
      </c>
      <c r="F164" s="2066">
        <v>525.03</v>
      </c>
      <c r="G164" s="2076">
        <v>525.03</v>
      </c>
    </row>
    <row r="165" spans="1:7" ht="15" customHeight="1">
      <c r="A165" s="2075" t="s">
        <v>2175</v>
      </c>
      <c r="B165" s="2064" t="s">
        <v>2176</v>
      </c>
      <c r="C165" s="2063" t="s">
        <v>21</v>
      </c>
      <c r="D165" s="2063" t="s">
        <v>32</v>
      </c>
      <c r="E165" s="2065">
        <v>1</v>
      </c>
      <c r="F165" s="2066">
        <v>202.98</v>
      </c>
      <c r="G165" s="2076">
        <v>202.98</v>
      </c>
    </row>
    <row r="166" spans="1:7" ht="9.9" customHeight="1">
      <c r="A166" s="2075" t="s">
        <v>2177</v>
      </c>
      <c r="B166" s="2064" t="s">
        <v>2178</v>
      </c>
      <c r="C166" s="2063" t="s">
        <v>21</v>
      </c>
      <c r="D166" s="2063" t="s">
        <v>32</v>
      </c>
      <c r="E166" s="2065">
        <v>1</v>
      </c>
      <c r="F166" s="2066">
        <v>487.75</v>
      </c>
      <c r="G166" s="2076">
        <v>487.75</v>
      </c>
    </row>
    <row r="167" spans="1:7" ht="20.100000000000001" customHeight="1">
      <c r="A167" s="2077"/>
      <c r="B167" s="2078"/>
      <c r="C167" s="2078"/>
      <c r="D167" s="2078"/>
      <c r="E167" s="6902" t="s">
        <v>2097</v>
      </c>
      <c r="F167" s="6902"/>
      <c r="G167" s="2079">
        <v>1367.86</v>
      </c>
    </row>
    <row r="168" spans="1:7" ht="15" customHeight="1">
      <c r="A168" s="2077"/>
      <c r="B168" s="2078"/>
      <c r="C168" s="2078"/>
      <c r="D168" s="2078"/>
      <c r="E168" s="6903" t="s">
        <v>2098</v>
      </c>
      <c r="F168" s="6903"/>
      <c r="G168" s="2080">
        <v>1367.86</v>
      </c>
    </row>
    <row r="169" spans="1:7" ht="29.1" customHeight="1">
      <c r="A169" s="2077"/>
      <c r="B169" s="2078"/>
      <c r="C169" s="2078"/>
      <c r="D169" s="2078"/>
      <c r="E169" s="6904"/>
      <c r="F169" s="6904"/>
      <c r="G169" s="6905"/>
    </row>
    <row r="170" spans="1:7" ht="29.1" customHeight="1">
      <c r="A170" s="6897" t="s">
        <v>2183</v>
      </c>
      <c r="B170" s="6898"/>
      <c r="C170" s="6898"/>
      <c r="D170" s="6898"/>
      <c r="E170" s="6898"/>
      <c r="F170" s="6898"/>
      <c r="G170" s="6899"/>
    </row>
    <row r="171" spans="1:7" ht="29.1" customHeight="1">
      <c r="A171" s="6900" t="s">
        <v>19</v>
      </c>
      <c r="B171" s="6901"/>
      <c r="C171" s="2062" t="s">
        <v>2065</v>
      </c>
      <c r="D171" s="2062" t="s">
        <v>2066</v>
      </c>
      <c r="E171" s="2062" t="s">
        <v>2067</v>
      </c>
      <c r="F171" s="2062" t="s">
        <v>2068</v>
      </c>
      <c r="G171" s="2074" t="s">
        <v>2015</v>
      </c>
    </row>
    <row r="172" spans="1:7" ht="21" customHeight="1">
      <c r="A172" s="2075" t="s">
        <v>2171</v>
      </c>
      <c r="B172" s="2064" t="s">
        <v>2172</v>
      </c>
      <c r="C172" s="2063" t="s">
        <v>21</v>
      </c>
      <c r="D172" s="2063" t="s">
        <v>40</v>
      </c>
      <c r="E172" s="2065">
        <v>10</v>
      </c>
      <c r="F172" s="2066">
        <v>15.21</v>
      </c>
      <c r="G172" s="2076">
        <v>152.1</v>
      </c>
    </row>
    <row r="173" spans="1:7" ht="15" customHeight="1">
      <c r="A173" s="2075" t="s">
        <v>2173</v>
      </c>
      <c r="B173" s="2064" t="s">
        <v>2174</v>
      </c>
      <c r="C173" s="2063" t="s">
        <v>21</v>
      </c>
      <c r="D173" s="2063" t="s">
        <v>32</v>
      </c>
      <c r="E173" s="2065">
        <v>1</v>
      </c>
      <c r="F173" s="2066">
        <v>525.03</v>
      </c>
      <c r="G173" s="2076">
        <v>525.03</v>
      </c>
    </row>
    <row r="174" spans="1:7" ht="15" customHeight="1">
      <c r="A174" s="2075" t="s">
        <v>2175</v>
      </c>
      <c r="B174" s="2064" t="s">
        <v>2176</v>
      </c>
      <c r="C174" s="2063" t="s">
        <v>21</v>
      </c>
      <c r="D174" s="2063" t="s">
        <v>32</v>
      </c>
      <c r="E174" s="2065">
        <v>1</v>
      </c>
      <c r="F174" s="2066">
        <v>202.98</v>
      </c>
      <c r="G174" s="2076">
        <v>202.98</v>
      </c>
    </row>
    <row r="175" spans="1:7" ht="15" customHeight="1">
      <c r="A175" s="2075" t="s">
        <v>2180</v>
      </c>
      <c r="B175" s="2064" t="s">
        <v>2181</v>
      </c>
      <c r="C175" s="2063" t="s">
        <v>21</v>
      </c>
      <c r="D175" s="2063" t="s">
        <v>32</v>
      </c>
      <c r="E175" s="2065">
        <v>1</v>
      </c>
      <c r="F175" s="2066">
        <v>949.97</v>
      </c>
      <c r="G175" s="2076">
        <v>949.97</v>
      </c>
    </row>
    <row r="176" spans="1:7" ht="15" customHeight="1">
      <c r="A176" s="2077"/>
      <c r="B176" s="2078"/>
      <c r="C176" s="2078"/>
      <c r="D176" s="2078"/>
      <c r="E176" s="6902" t="s">
        <v>2097</v>
      </c>
      <c r="F176" s="6902"/>
      <c r="G176" s="2079">
        <v>1830.08</v>
      </c>
    </row>
    <row r="177" spans="1:7" ht="18" customHeight="1">
      <c r="A177" s="2077"/>
      <c r="B177" s="2078"/>
      <c r="C177" s="2078"/>
      <c r="D177" s="2078"/>
      <c r="E177" s="6903" t="s">
        <v>2098</v>
      </c>
      <c r="F177" s="6903"/>
      <c r="G177" s="2080">
        <v>1830.08</v>
      </c>
    </row>
    <row r="178" spans="1:7" ht="15" customHeight="1">
      <c r="A178" s="2077"/>
      <c r="B178" s="2078"/>
      <c r="C178" s="2078"/>
      <c r="D178" s="2078"/>
      <c r="E178" s="6904"/>
      <c r="F178" s="6904"/>
      <c r="G178" s="6905"/>
    </row>
    <row r="179" spans="1:7" ht="9.9" customHeight="1">
      <c r="A179" s="6897" t="s">
        <v>2184</v>
      </c>
      <c r="B179" s="6898"/>
      <c r="C179" s="6898"/>
      <c r="D179" s="6898"/>
      <c r="E179" s="6898"/>
      <c r="F179" s="6898"/>
      <c r="G179" s="6899"/>
    </row>
    <row r="180" spans="1:7" ht="20.100000000000001" customHeight="1">
      <c r="A180" s="6900" t="s">
        <v>19</v>
      </c>
      <c r="B180" s="6901"/>
      <c r="C180" s="2062" t="s">
        <v>2065</v>
      </c>
      <c r="D180" s="2062" t="s">
        <v>2066</v>
      </c>
      <c r="E180" s="2062" t="s">
        <v>2067</v>
      </c>
      <c r="F180" s="2062" t="s">
        <v>2068</v>
      </c>
      <c r="G180" s="2074" t="s">
        <v>2015</v>
      </c>
    </row>
    <row r="181" spans="1:7" ht="15" customHeight="1">
      <c r="A181" s="2075" t="s">
        <v>2171</v>
      </c>
      <c r="B181" s="2064" t="s">
        <v>2172</v>
      </c>
      <c r="C181" s="2063" t="s">
        <v>21</v>
      </c>
      <c r="D181" s="2063" t="s">
        <v>40</v>
      </c>
      <c r="E181" s="2065">
        <v>9.6</v>
      </c>
      <c r="F181" s="2066">
        <v>15.21</v>
      </c>
      <c r="G181" s="2076">
        <v>146.01</v>
      </c>
    </row>
    <row r="182" spans="1:7" ht="29.1" customHeight="1">
      <c r="A182" s="2075" t="s">
        <v>2173</v>
      </c>
      <c r="B182" s="2064" t="s">
        <v>2174</v>
      </c>
      <c r="C182" s="2063" t="s">
        <v>21</v>
      </c>
      <c r="D182" s="2063" t="s">
        <v>32</v>
      </c>
      <c r="E182" s="2065">
        <v>1</v>
      </c>
      <c r="F182" s="2066">
        <v>525.03</v>
      </c>
      <c r="G182" s="2076">
        <v>525.03</v>
      </c>
    </row>
    <row r="183" spans="1:7" ht="29.1" customHeight="1">
      <c r="A183" s="2075" t="s">
        <v>2185</v>
      </c>
      <c r="B183" s="2064" t="s">
        <v>2186</v>
      </c>
      <c r="C183" s="2063" t="s">
        <v>21</v>
      </c>
      <c r="D183" s="2063" t="s">
        <v>32</v>
      </c>
      <c r="E183" s="2065">
        <v>1</v>
      </c>
      <c r="F183" s="2066">
        <v>177.1</v>
      </c>
      <c r="G183" s="2076">
        <v>177.1</v>
      </c>
    </row>
    <row r="184" spans="1:7" ht="29.1" customHeight="1">
      <c r="A184" s="2075" t="s">
        <v>2187</v>
      </c>
      <c r="B184" s="2064" t="s">
        <v>2188</v>
      </c>
      <c r="C184" s="2063" t="s">
        <v>21</v>
      </c>
      <c r="D184" s="2063" t="s">
        <v>32</v>
      </c>
      <c r="E184" s="2065">
        <v>1</v>
      </c>
      <c r="F184" s="2066">
        <v>418.64</v>
      </c>
      <c r="G184" s="2076">
        <v>418.64</v>
      </c>
    </row>
    <row r="185" spans="1:7" ht="21" customHeight="1">
      <c r="A185" s="2077"/>
      <c r="B185" s="2078"/>
      <c r="C185" s="2078"/>
      <c r="D185" s="2078"/>
      <c r="E185" s="6902" t="s">
        <v>2097</v>
      </c>
      <c r="F185" s="6902"/>
      <c r="G185" s="2079">
        <v>1266.78</v>
      </c>
    </row>
    <row r="186" spans="1:7" ht="15" customHeight="1">
      <c r="A186" s="2077"/>
      <c r="B186" s="2078"/>
      <c r="C186" s="2078"/>
      <c r="D186" s="2078"/>
      <c r="E186" s="6903" t="s">
        <v>2098</v>
      </c>
      <c r="F186" s="6903"/>
      <c r="G186" s="2080">
        <v>1266.78</v>
      </c>
    </row>
    <row r="187" spans="1:7" ht="15" customHeight="1">
      <c r="A187" s="2077"/>
      <c r="B187" s="2078"/>
      <c r="C187" s="2078"/>
      <c r="D187" s="2078"/>
      <c r="E187" s="6904"/>
      <c r="F187" s="6904"/>
      <c r="G187" s="6905"/>
    </row>
    <row r="188" spans="1:7" ht="15" customHeight="1">
      <c r="A188" s="6897" t="s">
        <v>2189</v>
      </c>
      <c r="B188" s="6898"/>
      <c r="C188" s="6898"/>
      <c r="D188" s="6898"/>
      <c r="E188" s="6898"/>
      <c r="F188" s="6898"/>
      <c r="G188" s="6899"/>
    </row>
    <row r="189" spans="1:7" ht="15" customHeight="1">
      <c r="A189" s="6900" t="s">
        <v>2064</v>
      </c>
      <c r="B189" s="6901"/>
      <c r="C189" s="2062" t="s">
        <v>2065</v>
      </c>
      <c r="D189" s="2062" t="s">
        <v>2066</v>
      </c>
      <c r="E189" s="2062" t="s">
        <v>2067</v>
      </c>
      <c r="F189" s="2062" t="s">
        <v>2068</v>
      </c>
      <c r="G189" s="2074" t="s">
        <v>2015</v>
      </c>
    </row>
    <row r="190" spans="1:7" ht="18" customHeight="1">
      <c r="A190" s="2075" t="s">
        <v>2190</v>
      </c>
      <c r="B190" s="2064" t="s">
        <v>2191</v>
      </c>
      <c r="C190" s="2063" t="s">
        <v>21</v>
      </c>
      <c r="D190" s="2063" t="s">
        <v>103</v>
      </c>
      <c r="E190" s="2065">
        <v>2.1000000000000001E-2</v>
      </c>
      <c r="F190" s="2066">
        <v>13.72</v>
      </c>
      <c r="G190" s="2076">
        <v>0.28000000000000003</v>
      </c>
    </row>
    <row r="191" spans="1:7" ht="15" customHeight="1">
      <c r="A191" s="2075" t="s">
        <v>2192</v>
      </c>
      <c r="B191" s="2064" t="s">
        <v>2193</v>
      </c>
      <c r="C191" s="2063" t="s">
        <v>21</v>
      </c>
      <c r="D191" s="2063" t="s">
        <v>32</v>
      </c>
      <c r="E191" s="2065">
        <v>0.35699999999999998</v>
      </c>
      <c r="F191" s="2066">
        <v>23.48</v>
      </c>
      <c r="G191" s="2076">
        <v>8.3800000000000008</v>
      </c>
    </row>
    <row r="192" spans="1:7" ht="9.9" customHeight="1">
      <c r="A192" s="2075" t="s">
        <v>2194</v>
      </c>
      <c r="B192" s="2064" t="s">
        <v>2195</v>
      </c>
      <c r="C192" s="2063" t="s">
        <v>21</v>
      </c>
      <c r="D192" s="2063" t="s">
        <v>24</v>
      </c>
      <c r="E192" s="2065">
        <v>1</v>
      </c>
      <c r="F192" s="2066">
        <v>255</v>
      </c>
      <c r="G192" s="2076">
        <v>255</v>
      </c>
    </row>
    <row r="193" spans="1:7" ht="20.100000000000001" customHeight="1">
      <c r="A193" s="2077"/>
      <c r="B193" s="2078"/>
      <c r="C193" s="2078"/>
      <c r="D193" s="2078"/>
      <c r="E193" s="6902" t="s">
        <v>2083</v>
      </c>
      <c r="F193" s="6902"/>
      <c r="G193" s="2079">
        <v>263.66000000000003</v>
      </c>
    </row>
    <row r="194" spans="1:7" ht="15" customHeight="1">
      <c r="A194" s="6900" t="s">
        <v>2084</v>
      </c>
      <c r="B194" s="6901"/>
      <c r="C194" s="2062" t="s">
        <v>2065</v>
      </c>
      <c r="D194" s="2062" t="s">
        <v>2066</v>
      </c>
      <c r="E194" s="2062" t="s">
        <v>2067</v>
      </c>
      <c r="F194" s="2062" t="s">
        <v>2068</v>
      </c>
      <c r="G194" s="2074" t="s">
        <v>2015</v>
      </c>
    </row>
    <row r="195" spans="1:7" ht="29.1" customHeight="1">
      <c r="A195" s="2075" t="s">
        <v>2092</v>
      </c>
      <c r="B195" s="2064" t="s">
        <v>2140</v>
      </c>
      <c r="C195" s="2063" t="s">
        <v>21</v>
      </c>
      <c r="D195" s="2063" t="s">
        <v>2087</v>
      </c>
      <c r="E195" s="2065">
        <v>0.38300000000000001</v>
      </c>
      <c r="F195" s="2066">
        <v>29.76</v>
      </c>
      <c r="G195" s="2076">
        <v>11.39</v>
      </c>
    </row>
    <row r="196" spans="1:7" ht="29.1" customHeight="1">
      <c r="A196" s="2075" t="s">
        <v>2196</v>
      </c>
      <c r="B196" s="2064" t="s">
        <v>2197</v>
      </c>
      <c r="C196" s="2063" t="s">
        <v>21</v>
      </c>
      <c r="D196" s="2063" t="s">
        <v>2087</v>
      </c>
      <c r="E196" s="2065">
        <v>0.39400000000000002</v>
      </c>
      <c r="F196" s="2066">
        <v>29.45</v>
      </c>
      <c r="G196" s="2076">
        <v>11.6</v>
      </c>
    </row>
    <row r="197" spans="1:7" ht="29.1" customHeight="1">
      <c r="A197" s="2077"/>
      <c r="B197" s="2078"/>
      <c r="C197" s="2078"/>
      <c r="D197" s="2078"/>
      <c r="E197" s="6902" t="s">
        <v>2094</v>
      </c>
      <c r="F197" s="6902"/>
      <c r="G197" s="2079">
        <v>22.99</v>
      </c>
    </row>
    <row r="198" spans="1:7" ht="21" customHeight="1">
      <c r="A198" s="2077"/>
      <c r="B198" s="2078"/>
      <c r="C198" s="2078"/>
      <c r="D198" s="2078"/>
      <c r="E198" s="6903" t="s">
        <v>2098</v>
      </c>
      <c r="F198" s="6903"/>
      <c r="G198" s="2080">
        <v>286.64999999999998</v>
      </c>
    </row>
    <row r="199" spans="1:7" ht="15" customHeight="1">
      <c r="A199" s="2077"/>
      <c r="B199" s="2078"/>
      <c r="C199" s="2078"/>
      <c r="D199" s="2078"/>
      <c r="E199" s="6904"/>
      <c r="F199" s="6904"/>
      <c r="G199" s="6905"/>
    </row>
    <row r="200" spans="1:7" ht="15" customHeight="1">
      <c r="A200" s="6897" t="s">
        <v>2198</v>
      </c>
      <c r="B200" s="6898"/>
      <c r="C200" s="6898"/>
      <c r="D200" s="6898"/>
      <c r="E200" s="6898"/>
      <c r="F200" s="6898"/>
      <c r="G200" s="6899"/>
    </row>
    <row r="201" spans="1:7" ht="15" customHeight="1">
      <c r="A201" s="6900" t="s">
        <v>2064</v>
      </c>
      <c r="B201" s="6901"/>
      <c r="C201" s="2062" t="s">
        <v>2065</v>
      </c>
      <c r="D201" s="2062" t="s">
        <v>2066</v>
      </c>
      <c r="E201" s="2062" t="s">
        <v>2067</v>
      </c>
      <c r="F201" s="2062" t="s">
        <v>2068</v>
      </c>
      <c r="G201" s="2074" t="s">
        <v>2015</v>
      </c>
    </row>
    <row r="202" spans="1:7" ht="15" customHeight="1">
      <c r="A202" s="2075" t="s">
        <v>2199</v>
      </c>
      <c r="B202" s="2064" t="s">
        <v>2200</v>
      </c>
      <c r="C202" s="2063" t="s">
        <v>21</v>
      </c>
      <c r="D202" s="2063" t="s">
        <v>103</v>
      </c>
      <c r="E202" s="2065">
        <v>15.6</v>
      </c>
      <c r="F202" s="2066">
        <v>10.4</v>
      </c>
      <c r="G202" s="2076">
        <v>162.24</v>
      </c>
    </row>
    <row r="203" spans="1:7" ht="18" customHeight="1">
      <c r="A203" s="2077"/>
      <c r="B203" s="2078"/>
      <c r="C203" s="2078"/>
      <c r="D203" s="2078"/>
      <c r="E203" s="6902" t="s">
        <v>2083</v>
      </c>
      <c r="F203" s="6902"/>
      <c r="G203" s="2079">
        <v>162.24</v>
      </c>
    </row>
    <row r="204" spans="1:7" ht="15" customHeight="1">
      <c r="A204" s="6900" t="s">
        <v>2084</v>
      </c>
      <c r="B204" s="6901"/>
      <c r="C204" s="2062" t="s">
        <v>2065</v>
      </c>
      <c r="D204" s="2062" t="s">
        <v>2066</v>
      </c>
      <c r="E204" s="2062" t="s">
        <v>2067</v>
      </c>
      <c r="F204" s="2062" t="s">
        <v>2068</v>
      </c>
      <c r="G204" s="2074" t="s">
        <v>2015</v>
      </c>
    </row>
    <row r="205" spans="1:7" ht="9.9" customHeight="1">
      <c r="A205" s="2075" t="s">
        <v>2201</v>
      </c>
      <c r="B205" s="2064" t="s">
        <v>2202</v>
      </c>
      <c r="C205" s="2063" t="s">
        <v>21</v>
      </c>
      <c r="D205" s="2063" t="s">
        <v>2087</v>
      </c>
      <c r="E205" s="2065">
        <v>0.42599999999999999</v>
      </c>
      <c r="F205" s="2066">
        <v>33.700000000000003</v>
      </c>
      <c r="G205" s="2076">
        <v>14.35</v>
      </c>
    </row>
    <row r="206" spans="1:7" ht="27" customHeight="1">
      <c r="A206" s="2075" t="s">
        <v>2092</v>
      </c>
      <c r="B206" s="2064" t="s">
        <v>2140</v>
      </c>
      <c r="C206" s="2063" t="s">
        <v>21</v>
      </c>
      <c r="D206" s="2063" t="s">
        <v>2087</v>
      </c>
      <c r="E206" s="2065">
        <v>0.42599999999999999</v>
      </c>
      <c r="F206" s="2066">
        <v>29.76</v>
      </c>
      <c r="G206" s="2076">
        <v>12.67</v>
      </c>
    </row>
    <row r="207" spans="1:7" ht="15" customHeight="1">
      <c r="A207" s="2077"/>
      <c r="B207" s="2078"/>
      <c r="C207" s="2078"/>
      <c r="D207" s="2078"/>
      <c r="E207" s="6902" t="s">
        <v>2094</v>
      </c>
      <c r="F207" s="6902"/>
      <c r="G207" s="2079">
        <v>27.02</v>
      </c>
    </row>
    <row r="208" spans="1:7" ht="29.1" customHeight="1">
      <c r="A208" s="2077"/>
      <c r="B208" s="2078"/>
      <c r="C208" s="2078"/>
      <c r="D208" s="2078"/>
      <c r="E208" s="6903" t="s">
        <v>2098</v>
      </c>
      <c r="F208" s="6903"/>
      <c r="G208" s="2080">
        <v>189.26</v>
      </c>
    </row>
    <row r="209" spans="1:7" ht="29.1" customHeight="1">
      <c r="A209" s="2077"/>
      <c r="B209" s="2078"/>
      <c r="C209" s="2078"/>
      <c r="D209" s="2078"/>
      <c r="E209" s="6904"/>
      <c r="F209" s="6904"/>
      <c r="G209" s="6905"/>
    </row>
    <row r="210" spans="1:7" ht="29.1" customHeight="1">
      <c r="A210" s="6897" t="s">
        <v>2203</v>
      </c>
      <c r="B210" s="6898"/>
      <c r="C210" s="6898"/>
      <c r="D210" s="6898"/>
      <c r="E210" s="6898"/>
      <c r="F210" s="6898"/>
      <c r="G210" s="6899"/>
    </row>
    <row r="211" spans="1:7" ht="21" customHeight="1">
      <c r="A211" s="6900" t="s">
        <v>2064</v>
      </c>
      <c r="B211" s="6901"/>
      <c r="C211" s="2062" t="s">
        <v>2065</v>
      </c>
      <c r="D211" s="2062" t="s">
        <v>2066</v>
      </c>
      <c r="E211" s="2062" t="s">
        <v>2067</v>
      </c>
      <c r="F211" s="2062" t="s">
        <v>2068</v>
      </c>
      <c r="G211" s="2074" t="s">
        <v>2015</v>
      </c>
    </row>
    <row r="212" spans="1:7" ht="15" customHeight="1">
      <c r="A212" s="2075" t="s">
        <v>2204</v>
      </c>
      <c r="B212" s="2064" t="s">
        <v>2205</v>
      </c>
      <c r="C212" s="2063" t="s">
        <v>21</v>
      </c>
      <c r="D212" s="2063" t="s">
        <v>32</v>
      </c>
      <c r="E212" s="2065">
        <v>8.8000000000000007</v>
      </c>
      <c r="F212" s="2066">
        <v>0.36</v>
      </c>
      <c r="G212" s="2076">
        <v>3.16</v>
      </c>
    </row>
    <row r="213" spans="1:7" ht="15" customHeight="1">
      <c r="A213" s="2075" t="s">
        <v>2206</v>
      </c>
      <c r="B213" s="2064" t="s">
        <v>2207</v>
      </c>
      <c r="C213" s="2063" t="s">
        <v>21</v>
      </c>
      <c r="D213" s="2063" t="s">
        <v>32</v>
      </c>
      <c r="E213" s="2065">
        <v>1</v>
      </c>
      <c r="F213" s="2066">
        <v>765.23</v>
      </c>
      <c r="G213" s="2076">
        <v>765.23</v>
      </c>
    </row>
    <row r="214" spans="1:7" ht="15" customHeight="1">
      <c r="A214" s="2075" t="s">
        <v>2208</v>
      </c>
      <c r="B214" s="2064" t="s">
        <v>2209</v>
      </c>
      <c r="C214" s="2063" t="s">
        <v>21</v>
      </c>
      <c r="D214" s="2063" t="s">
        <v>2210</v>
      </c>
      <c r="E214" s="2065">
        <v>1.613</v>
      </c>
      <c r="F214" s="2066">
        <v>35.54</v>
      </c>
      <c r="G214" s="2076">
        <v>57.32</v>
      </c>
    </row>
    <row r="215" spans="1:7" ht="15" customHeight="1">
      <c r="A215" s="2077"/>
      <c r="B215" s="2078"/>
      <c r="C215" s="2078"/>
      <c r="D215" s="2078"/>
      <c r="E215" s="6902" t="s">
        <v>2083</v>
      </c>
      <c r="F215" s="6902"/>
      <c r="G215" s="2079">
        <v>825.71</v>
      </c>
    </row>
    <row r="216" spans="1:7" ht="18" customHeight="1">
      <c r="A216" s="6900" t="s">
        <v>2084</v>
      </c>
      <c r="B216" s="6901"/>
      <c r="C216" s="2062" t="s">
        <v>2065</v>
      </c>
      <c r="D216" s="2062" t="s">
        <v>2066</v>
      </c>
      <c r="E216" s="2062" t="s">
        <v>2067</v>
      </c>
      <c r="F216" s="2062" t="s">
        <v>2068</v>
      </c>
      <c r="G216" s="2074" t="s">
        <v>2015</v>
      </c>
    </row>
    <row r="217" spans="1:7" ht="15" customHeight="1">
      <c r="A217" s="2075" t="s">
        <v>2090</v>
      </c>
      <c r="B217" s="2064" t="s">
        <v>2139</v>
      </c>
      <c r="C217" s="2063" t="s">
        <v>21</v>
      </c>
      <c r="D217" s="2063" t="s">
        <v>2087</v>
      </c>
      <c r="E217" s="2065">
        <v>0.65100000000000002</v>
      </c>
      <c r="F217" s="2066">
        <v>34.08</v>
      </c>
      <c r="G217" s="2076">
        <v>22.18</v>
      </c>
    </row>
    <row r="218" spans="1:7" ht="9.9" customHeight="1">
      <c r="A218" s="2075" t="s">
        <v>2092</v>
      </c>
      <c r="B218" s="2064" t="s">
        <v>2140</v>
      </c>
      <c r="C218" s="2063" t="s">
        <v>21</v>
      </c>
      <c r="D218" s="2063" t="s">
        <v>2087</v>
      </c>
      <c r="E218" s="2065">
        <v>0.32500000000000001</v>
      </c>
      <c r="F218" s="2066">
        <v>29.76</v>
      </c>
      <c r="G218" s="2076">
        <v>9.67</v>
      </c>
    </row>
    <row r="219" spans="1:7" ht="20.100000000000001" customHeight="1">
      <c r="A219" s="2077"/>
      <c r="B219" s="2078"/>
      <c r="C219" s="2078"/>
      <c r="D219" s="2078"/>
      <c r="E219" s="6902" t="s">
        <v>2094</v>
      </c>
      <c r="F219" s="6902"/>
      <c r="G219" s="2079">
        <v>31.85</v>
      </c>
    </row>
    <row r="220" spans="1:7" ht="15" customHeight="1">
      <c r="A220" s="2077"/>
      <c r="B220" s="2078"/>
      <c r="C220" s="2078"/>
      <c r="D220" s="2078"/>
      <c r="E220" s="6903" t="s">
        <v>2098</v>
      </c>
      <c r="F220" s="6903"/>
      <c r="G220" s="2080">
        <v>857.56</v>
      </c>
    </row>
    <row r="221" spans="1:7" ht="29.1" customHeight="1">
      <c r="A221" s="2077"/>
      <c r="B221" s="2078"/>
      <c r="C221" s="2078"/>
      <c r="D221" s="2078"/>
      <c r="E221" s="6904"/>
      <c r="F221" s="6904"/>
      <c r="G221" s="6905"/>
    </row>
    <row r="222" spans="1:7" ht="29.1" customHeight="1">
      <c r="A222" s="6897" t="s">
        <v>2211</v>
      </c>
      <c r="B222" s="6898"/>
      <c r="C222" s="6898"/>
      <c r="D222" s="6898"/>
      <c r="E222" s="6898"/>
      <c r="F222" s="6898"/>
      <c r="G222" s="6899"/>
    </row>
    <row r="223" spans="1:7" ht="15" customHeight="1">
      <c r="A223" s="6900" t="s">
        <v>2064</v>
      </c>
      <c r="B223" s="6901"/>
      <c r="C223" s="2062" t="s">
        <v>2065</v>
      </c>
      <c r="D223" s="2062" t="s">
        <v>2066</v>
      </c>
      <c r="E223" s="2062" t="s">
        <v>2067</v>
      </c>
      <c r="F223" s="2062" t="s">
        <v>2068</v>
      </c>
      <c r="G223" s="2074" t="s">
        <v>2015</v>
      </c>
    </row>
    <row r="224" spans="1:7" ht="15" customHeight="1">
      <c r="A224" s="2075" t="s">
        <v>2204</v>
      </c>
      <c r="B224" s="2064" t="s">
        <v>2205</v>
      </c>
      <c r="C224" s="2063" t="s">
        <v>21</v>
      </c>
      <c r="D224" s="2063" t="s">
        <v>32</v>
      </c>
      <c r="E224" s="2065">
        <v>4.8166000000000002</v>
      </c>
      <c r="F224" s="2066">
        <v>0.36</v>
      </c>
      <c r="G224" s="2076">
        <v>1.73</v>
      </c>
    </row>
    <row r="225" spans="1:7" ht="15" customHeight="1">
      <c r="A225" s="2075" t="s">
        <v>2212</v>
      </c>
      <c r="B225" s="2064" t="s">
        <v>2213</v>
      </c>
      <c r="C225" s="2063" t="s">
        <v>21</v>
      </c>
      <c r="D225" s="2063" t="s">
        <v>40</v>
      </c>
      <c r="E225" s="2065">
        <v>6.8503999999999996</v>
      </c>
      <c r="F225" s="2066">
        <v>30.5</v>
      </c>
      <c r="G225" s="2076">
        <v>208.93</v>
      </c>
    </row>
    <row r="226" spans="1:7" ht="15" customHeight="1">
      <c r="A226" s="2075" t="s">
        <v>2214</v>
      </c>
      <c r="B226" s="2064" t="s">
        <v>2215</v>
      </c>
      <c r="C226" s="2063" t="s">
        <v>21</v>
      </c>
      <c r="D226" s="2063" t="s">
        <v>32</v>
      </c>
      <c r="E226" s="2065">
        <v>0.54730000000000001</v>
      </c>
      <c r="F226" s="2066">
        <v>784.66</v>
      </c>
      <c r="G226" s="2076">
        <v>429.44</v>
      </c>
    </row>
    <row r="227" spans="1:7" ht="15" customHeight="1">
      <c r="A227" s="2075" t="s">
        <v>2208</v>
      </c>
      <c r="B227" s="2064" t="s">
        <v>2209</v>
      </c>
      <c r="C227" s="2063" t="s">
        <v>21</v>
      </c>
      <c r="D227" s="2063" t="s">
        <v>2210</v>
      </c>
      <c r="E227" s="2065">
        <v>0.88290000000000002</v>
      </c>
      <c r="F227" s="2066">
        <v>35.54</v>
      </c>
      <c r="G227" s="2076">
        <v>31.37</v>
      </c>
    </row>
    <row r="228" spans="1:7" ht="18" customHeight="1">
      <c r="A228" s="2077"/>
      <c r="B228" s="2078"/>
      <c r="C228" s="2078"/>
      <c r="D228" s="2078"/>
      <c r="E228" s="6902" t="s">
        <v>2083</v>
      </c>
      <c r="F228" s="6902"/>
      <c r="G228" s="2079">
        <v>671.47</v>
      </c>
    </row>
    <row r="229" spans="1:7" ht="15" customHeight="1">
      <c r="A229" s="6900" t="s">
        <v>2084</v>
      </c>
      <c r="B229" s="6901"/>
      <c r="C229" s="2062" t="s">
        <v>2065</v>
      </c>
      <c r="D229" s="2062" t="s">
        <v>2066</v>
      </c>
      <c r="E229" s="2062" t="s">
        <v>2067</v>
      </c>
      <c r="F229" s="2062" t="s">
        <v>2068</v>
      </c>
      <c r="G229" s="2074" t="s">
        <v>2015</v>
      </c>
    </row>
    <row r="230" spans="1:7" ht="9.9" customHeight="1">
      <c r="A230" s="2075" t="s">
        <v>2090</v>
      </c>
      <c r="B230" s="2064" t="s">
        <v>2139</v>
      </c>
      <c r="C230" s="2063" t="s">
        <v>21</v>
      </c>
      <c r="D230" s="2063" t="s">
        <v>2087</v>
      </c>
      <c r="E230" s="2065">
        <v>0.3826</v>
      </c>
      <c r="F230" s="2066">
        <v>34.08</v>
      </c>
      <c r="G230" s="2076">
        <v>13.03</v>
      </c>
    </row>
    <row r="231" spans="1:7" ht="20.100000000000001" customHeight="1">
      <c r="A231" s="2075" t="s">
        <v>2092</v>
      </c>
      <c r="B231" s="2064" t="s">
        <v>2140</v>
      </c>
      <c r="C231" s="2063" t="s">
        <v>21</v>
      </c>
      <c r="D231" s="2063" t="s">
        <v>2087</v>
      </c>
      <c r="E231" s="2065">
        <v>0.191</v>
      </c>
      <c r="F231" s="2066">
        <v>29.76</v>
      </c>
      <c r="G231" s="2076">
        <v>5.68</v>
      </c>
    </row>
    <row r="232" spans="1:7" ht="15" customHeight="1">
      <c r="A232" s="2077"/>
      <c r="B232" s="2078"/>
      <c r="C232" s="2078"/>
      <c r="D232" s="2078"/>
      <c r="E232" s="6902" t="s">
        <v>2094</v>
      </c>
      <c r="F232" s="6902"/>
      <c r="G232" s="2079">
        <v>18.71</v>
      </c>
    </row>
    <row r="233" spans="1:7" ht="29.1" customHeight="1">
      <c r="A233" s="2077"/>
      <c r="B233" s="2078"/>
      <c r="C233" s="2078"/>
      <c r="D233" s="2078"/>
      <c r="E233" s="6903" t="s">
        <v>2098</v>
      </c>
      <c r="F233" s="6903"/>
      <c r="G233" s="2080">
        <v>690.18</v>
      </c>
    </row>
    <row r="234" spans="1:7" ht="29.1" customHeight="1">
      <c r="A234" s="2077"/>
      <c r="B234" s="2078"/>
      <c r="C234" s="2078"/>
      <c r="D234" s="2078"/>
      <c r="E234" s="6904"/>
      <c r="F234" s="6904"/>
      <c r="G234" s="6905"/>
    </row>
    <row r="235" spans="1:7" ht="15" customHeight="1">
      <c r="A235" s="6897" t="s">
        <v>2216</v>
      </c>
      <c r="B235" s="6898"/>
      <c r="C235" s="6898"/>
      <c r="D235" s="6898"/>
      <c r="E235" s="6898"/>
      <c r="F235" s="6898"/>
      <c r="G235" s="6899"/>
    </row>
    <row r="236" spans="1:7" ht="15" customHeight="1">
      <c r="A236" s="6900" t="s">
        <v>2064</v>
      </c>
      <c r="B236" s="6901"/>
      <c r="C236" s="2062" t="s">
        <v>2065</v>
      </c>
      <c r="D236" s="2062" t="s">
        <v>2066</v>
      </c>
      <c r="E236" s="2062" t="s">
        <v>2067</v>
      </c>
      <c r="F236" s="2062" t="s">
        <v>2068</v>
      </c>
      <c r="G236" s="2074" t="s">
        <v>2015</v>
      </c>
    </row>
    <row r="237" spans="1:7" ht="15" customHeight="1">
      <c r="A237" s="2075" t="s">
        <v>2204</v>
      </c>
      <c r="B237" s="2064" t="s">
        <v>2205</v>
      </c>
      <c r="C237" s="2063" t="s">
        <v>21</v>
      </c>
      <c r="D237" s="2063" t="s">
        <v>32</v>
      </c>
      <c r="E237" s="2065">
        <v>4.8166000000000002</v>
      </c>
      <c r="F237" s="2066">
        <v>0.36</v>
      </c>
      <c r="G237" s="2076">
        <v>1.73</v>
      </c>
    </row>
    <row r="238" spans="1:7" ht="15" customHeight="1">
      <c r="A238" s="2075" t="s">
        <v>2212</v>
      </c>
      <c r="B238" s="2064" t="s">
        <v>2213</v>
      </c>
      <c r="C238" s="2063" t="s">
        <v>21</v>
      </c>
      <c r="D238" s="2063" t="s">
        <v>40</v>
      </c>
      <c r="E238" s="2065">
        <v>6.8503999999999996</v>
      </c>
      <c r="F238" s="2066">
        <v>30.5</v>
      </c>
      <c r="G238" s="2076">
        <v>208.93</v>
      </c>
    </row>
    <row r="239" spans="1:7" ht="15" customHeight="1">
      <c r="A239" s="2075" t="s">
        <v>2214</v>
      </c>
      <c r="B239" s="2064" t="s">
        <v>2215</v>
      </c>
      <c r="C239" s="2063" t="s">
        <v>21</v>
      </c>
      <c r="D239" s="2063" t="s">
        <v>32</v>
      </c>
      <c r="E239" s="2065">
        <v>0.54730000000000001</v>
      </c>
      <c r="F239" s="2066">
        <v>784.66</v>
      </c>
      <c r="G239" s="2076">
        <v>429.44</v>
      </c>
    </row>
    <row r="240" spans="1:7" ht="18" customHeight="1">
      <c r="A240" s="2075" t="s">
        <v>2208</v>
      </c>
      <c r="B240" s="2064" t="s">
        <v>2209</v>
      </c>
      <c r="C240" s="2063" t="s">
        <v>21</v>
      </c>
      <c r="D240" s="2063" t="s">
        <v>2210</v>
      </c>
      <c r="E240" s="2065">
        <v>0.88290000000000002</v>
      </c>
      <c r="F240" s="2066">
        <v>35.54</v>
      </c>
      <c r="G240" s="2076">
        <v>31.37</v>
      </c>
    </row>
    <row r="241" spans="1:7" ht="15" customHeight="1">
      <c r="A241" s="2077"/>
      <c r="B241" s="2078"/>
      <c r="C241" s="2078"/>
      <c r="D241" s="2078"/>
      <c r="E241" s="6902" t="s">
        <v>2083</v>
      </c>
      <c r="F241" s="6902"/>
      <c r="G241" s="2079">
        <v>671.47</v>
      </c>
    </row>
    <row r="242" spans="1:7" ht="9.9" customHeight="1">
      <c r="A242" s="6900" t="s">
        <v>2084</v>
      </c>
      <c r="B242" s="6901"/>
      <c r="C242" s="2062" t="s">
        <v>2065</v>
      </c>
      <c r="D242" s="2062" t="s">
        <v>2066</v>
      </c>
      <c r="E242" s="2062" t="s">
        <v>2067</v>
      </c>
      <c r="F242" s="2062" t="s">
        <v>2068</v>
      </c>
      <c r="G242" s="2074" t="s">
        <v>2015</v>
      </c>
    </row>
    <row r="243" spans="1:7" ht="20.100000000000001" customHeight="1">
      <c r="A243" s="2075" t="s">
        <v>2090</v>
      </c>
      <c r="B243" s="2064" t="s">
        <v>2139</v>
      </c>
      <c r="C243" s="2063" t="s">
        <v>21</v>
      </c>
      <c r="D243" s="2063" t="s">
        <v>2087</v>
      </c>
      <c r="E243" s="2065">
        <v>0.3826</v>
      </c>
      <c r="F243" s="2066">
        <v>34.08</v>
      </c>
      <c r="G243" s="2076">
        <v>13.03</v>
      </c>
    </row>
    <row r="244" spans="1:7" ht="15" customHeight="1">
      <c r="A244" s="2075" t="s">
        <v>2092</v>
      </c>
      <c r="B244" s="2064" t="s">
        <v>2140</v>
      </c>
      <c r="C244" s="2063" t="s">
        <v>21</v>
      </c>
      <c r="D244" s="2063" t="s">
        <v>2087</v>
      </c>
      <c r="E244" s="2065">
        <v>0.191</v>
      </c>
      <c r="F244" s="2066">
        <v>29.76</v>
      </c>
      <c r="G244" s="2076">
        <v>5.68</v>
      </c>
    </row>
    <row r="245" spans="1:7" ht="38.1" customHeight="1">
      <c r="A245" s="2077"/>
      <c r="B245" s="2078"/>
      <c r="C245" s="2078"/>
      <c r="D245" s="2078"/>
      <c r="E245" s="6902" t="s">
        <v>2094</v>
      </c>
      <c r="F245" s="6902"/>
      <c r="G245" s="2079">
        <v>18.71</v>
      </c>
    </row>
    <row r="246" spans="1:7" ht="29.1" customHeight="1">
      <c r="A246" s="2077"/>
      <c r="B246" s="2078"/>
      <c r="C246" s="2078"/>
      <c r="D246" s="2078"/>
      <c r="E246" s="6903" t="s">
        <v>2098</v>
      </c>
      <c r="F246" s="6903"/>
      <c r="G246" s="2080">
        <v>690.18</v>
      </c>
    </row>
    <row r="247" spans="1:7" ht="15" customHeight="1">
      <c r="A247" s="2077"/>
      <c r="B247" s="2078"/>
      <c r="C247" s="2078"/>
      <c r="D247" s="2078"/>
      <c r="E247" s="6904"/>
      <c r="F247" s="6904"/>
      <c r="G247" s="6905"/>
    </row>
    <row r="248" spans="1:7" ht="15" customHeight="1">
      <c r="A248" s="6897" t="s">
        <v>2217</v>
      </c>
      <c r="B248" s="6898"/>
      <c r="C248" s="6898"/>
      <c r="D248" s="6898"/>
      <c r="E248" s="6898"/>
      <c r="F248" s="6898"/>
      <c r="G248" s="6899"/>
    </row>
    <row r="249" spans="1:7" ht="15" customHeight="1">
      <c r="A249" s="6900" t="s">
        <v>2064</v>
      </c>
      <c r="B249" s="6901"/>
      <c r="C249" s="2062" t="s">
        <v>2065</v>
      </c>
      <c r="D249" s="2062" t="s">
        <v>2066</v>
      </c>
      <c r="E249" s="2062" t="s">
        <v>2067</v>
      </c>
      <c r="F249" s="2062" t="s">
        <v>2068</v>
      </c>
      <c r="G249" s="2074" t="s">
        <v>2015</v>
      </c>
    </row>
    <row r="250" spans="1:7" ht="15" customHeight="1">
      <c r="A250" s="2075" t="s">
        <v>2204</v>
      </c>
      <c r="B250" s="2064" t="s">
        <v>2205</v>
      </c>
      <c r="C250" s="2063" t="s">
        <v>21</v>
      </c>
      <c r="D250" s="2063" t="s">
        <v>32</v>
      </c>
      <c r="E250" s="2065">
        <v>4.72</v>
      </c>
      <c r="F250" s="2066">
        <v>0.36</v>
      </c>
      <c r="G250" s="2076">
        <v>1.69</v>
      </c>
    </row>
    <row r="251" spans="1:7" ht="15" customHeight="1">
      <c r="A251" s="2075" t="s">
        <v>2212</v>
      </c>
      <c r="B251" s="2064" t="s">
        <v>2213</v>
      </c>
      <c r="C251" s="2063" t="s">
        <v>21</v>
      </c>
      <c r="D251" s="2063" t="s">
        <v>40</v>
      </c>
      <c r="E251" s="2065">
        <v>2.202</v>
      </c>
      <c r="F251" s="2066">
        <v>30.5</v>
      </c>
      <c r="G251" s="2076">
        <v>67.16</v>
      </c>
    </row>
    <row r="252" spans="1:7" ht="18" customHeight="1">
      <c r="A252" s="2075" t="s">
        <v>2218</v>
      </c>
      <c r="B252" s="2064" t="s">
        <v>2219</v>
      </c>
      <c r="C252" s="2063" t="s">
        <v>21</v>
      </c>
      <c r="D252" s="2063" t="s">
        <v>24</v>
      </c>
      <c r="E252" s="2065">
        <v>1</v>
      </c>
      <c r="F252" s="2066">
        <v>397.47</v>
      </c>
      <c r="G252" s="2076">
        <v>397.47</v>
      </c>
    </row>
    <row r="253" spans="1:7" ht="15" customHeight="1">
      <c r="A253" s="2075" t="s">
        <v>2208</v>
      </c>
      <c r="B253" s="2064" t="s">
        <v>2209</v>
      </c>
      <c r="C253" s="2063" t="s">
        <v>21</v>
      </c>
      <c r="D253" s="2063" t="s">
        <v>2210</v>
      </c>
      <c r="E253" s="2065">
        <v>6.3700000000000007E-2</v>
      </c>
      <c r="F253" s="2066">
        <v>35.54</v>
      </c>
      <c r="G253" s="2076">
        <v>2.2599999999999998</v>
      </c>
    </row>
    <row r="254" spans="1:7" ht="9.9" customHeight="1">
      <c r="A254" s="2077"/>
      <c r="B254" s="2078"/>
      <c r="C254" s="2078"/>
      <c r="D254" s="2078"/>
      <c r="E254" s="6902" t="s">
        <v>2083</v>
      </c>
      <c r="F254" s="6902"/>
      <c r="G254" s="2079">
        <v>468.58</v>
      </c>
    </row>
    <row r="255" spans="1:7" ht="20.100000000000001" customHeight="1">
      <c r="A255" s="6900" t="s">
        <v>2084</v>
      </c>
      <c r="B255" s="6901"/>
      <c r="C255" s="2062" t="s">
        <v>2065</v>
      </c>
      <c r="D255" s="2062" t="s">
        <v>2066</v>
      </c>
      <c r="E255" s="2062" t="s">
        <v>2067</v>
      </c>
      <c r="F255" s="2062" t="s">
        <v>2068</v>
      </c>
      <c r="G255" s="2074" t="s">
        <v>2015</v>
      </c>
    </row>
    <row r="256" spans="1:7" ht="15" customHeight="1">
      <c r="A256" s="2075" t="s">
        <v>2090</v>
      </c>
      <c r="B256" s="2064" t="s">
        <v>2139</v>
      </c>
      <c r="C256" s="2063" t="s">
        <v>21</v>
      </c>
      <c r="D256" s="2063" t="s">
        <v>2087</v>
      </c>
      <c r="E256" s="2065">
        <v>0.28199999999999997</v>
      </c>
      <c r="F256" s="2066">
        <v>34.08</v>
      </c>
      <c r="G256" s="2076">
        <v>9.61</v>
      </c>
    </row>
    <row r="257" spans="1:7" ht="29.1" customHeight="1">
      <c r="A257" s="2075" t="s">
        <v>2092</v>
      </c>
      <c r="B257" s="2064" t="s">
        <v>2140</v>
      </c>
      <c r="C257" s="2063" t="s">
        <v>21</v>
      </c>
      <c r="D257" s="2063" t="s">
        <v>2087</v>
      </c>
      <c r="E257" s="2065">
        <v>0.14099999999999999</v>
      </c>
      <c r="F257" s="2066">
        <v>29.76</v>
      </c>
      <c r="G257" s="2076">
        <v>4.1900000000000004</v>
      </c>
    </row>
    <row r="258" spans="1:7" ht="29.1" customHeight="1">
      <c r="A258" s="2077"/>
      <c r="B258" s="2078"/>
      <c r="C258" s="2078"/>
      <c r="D258" s="2078"/>
      <c r="E258" s="6902" t="s">
        <v>2094</v>
      </c>
      <c r="F258" s="6902"/>
      <c r="G258" s="2079">
        <v>13.8</v>
      </c>
    </row>
    <row r="259" spans="1:7" ht="15" customHeight="1">
      <c r="A259" s="2077"/>
      <c r="B259" s="2078"/>
      <c r="C259" s="2078"/>
      <c r="D259" s="2078"/>
      <c r="E259" s="6903" t="s">
        <v>2098</v>
      </c>
      <c r="F259" s="6903"/>
      <c r="G259" s="2080">
        <v>482.38</v>
      </c>
    </row>
    <row r="260" spans="1:7" ht="15" customHeight="1">
      <c r="A260" s="2077"/>
      <c r="B260" s="2078"/>
      <c r="C260" s="2078"/>
      <c r="D260" s="2078"/>
      <c r="E260" s="6904"/>
      <c r="F260" s="6904"/>
      <c r="G260" s="6905"/>
    </row>
    <row r="261" spans="1:7" ht="15" customHeight="1">
      <c r="A261" s="6897" t="s">
        <v>2220</v>
      </c>
      <c r="B261" s="6898"/>
      <c r="C261" s="6898"/>
      <c r="D261" s="6898"/>
      <c r="E261" s="6898"/>
      <c r="F261" s="6898"/>
      <c r="G261" s="6899"/>
    </row>
    <row r="262" spans="1:7" ht="15" customHeight="1">
      <c r="A262" s="6900" t="s">
        <v>2064</v>
      </c>
      <c r="B262" s="6901"/>
      <c r="C262" s="2062" t="s">
        <v>2065</v>
      </c>
      <c r="D262" s="2062" t="s">
        <v>2066</v>
      </c>
      <c r="E262" s="2062" t="s">
        <v>2067</v>
      </c>
      <c r="F262" s="2062" t="s">
        <v>2068</v>
      </c>
      <c r="G262" s="2074" t="s">
        <v>2015</v>
      </c>
    </row>
    <row r="263" spans="1:7" ht="15" customHeight="1">
      <c r="A263" s="2075" t="s">
        <v>2204</v>
      </c>
      <c r="B263" s="2064" t="s">
        <v>2205</v>
      </c>
      <c r="C263" s="2063" t="s">
        <v>21</v>
      </c>
      <c r="D263" s="2063" t="s">
        <v>32</v>
      </c>
      <c r="E263" s="2065">
        <v>4.72</v>
      </c>
      <c r="F263" s="2066">
        <v>0.36</v>
      </c>
      <c r="G263" s="2076">
        <v>1.69</v>
      </c>
    </row>
    <row r="264" spans="1:7" ht="18" customHeight="1">
      <c r="A264" s="2075" t="s">
        <v>2212</v>
      </c>
      <c r="B264" s="2064" t="s">
        <v>2213</v>
      </c>
      <c r="C264" s="2063" t="s">
        <v>21</v>
      </c>
      <c r="D264" s="2063" t="s">
        <v>40</v>
      </c>
      <c r="E264" s="2065">
        <v>2.202</v>
      </c>
      <c r="F264" s="2066">
        <v>30.5</v>
      </c>
      <c r="G264" s="2076">
        <v>67.16</v>
      </c>
    </row>
    <row r="265" spans="1:7" ht="15" customHeight="1">
      <c r="A265" s="2075" t="s">
        <v>2218</v>
      </c>
      <c r="B265" s="2064" t="s">
        <v>2219</v>
      </c>
      <c r="C265" s="2063" t="s">
        <v>21</v>
      </c>
      <c r="D265" s="2063" t="s">
        <v>24</v>
      </c>
      <c r="E265" s="2065">
        <v>1</v>
      </c>
      <c r="F265" s="2066">
        <v>397.47</v>
      </c>
      <c r="G265" s="2076">
        <v>397.47</v>
      </c>
    </row>
    <row r="266" spans="1:7" ht="9.9" customHeight="1">
      <c r="A266" s="2075" t="s">
        <v>2208</v>
      </c>
      <c r="B266" s="2064" t="s">
        <v>2209</v>
      </c>
      <c r="C266" s="2063" t="s">
        <v>21</v>
      </c>
      <c r="D266" s="2063" t="s">
        <v>2210</v>
      </c>
      <c r="E266" s="2065">
        <v>6.3700000000000007E-2</v>
      </c>
      <c r="F266" s="2066">
        <v>35.54</v>
      </c>
      <c r="G266" s="2076">
        <v>2.2599999999999998</v>
      </c>
    </row>
    <row r="267" spans="1:7" ht="20.100000000000001" customHeight="1">
      <c r="A267" s="2077"/>
      <c r="B267" s="2078"/>
      <c r="C267" s="2078"/>
      <c r="D267" s="2078"/>
      <c r="E267" s="6902" t="s">
        <v>2083</v>
      </c>
      <c r="F267" s="6902"/>
      <c r="G267" s="2079">
        <v>468.58</v>
      </c>
    </row>
    <row r="268" spans="1:7" ht="15" customHeight="1">
      <c r="A268" s="6900" t="s">
        <v>2084</v>
      </c>
      <c r="B268" s="6901"/>
      <c r="C268" s="2062" t="s">
        <v>2065</v>
      </c>
      <c r="D268" s="2062" t="s">
        <v>2066</v>
      </c>
      <c r="E268" s="2062" t="s">
        <v>2067</v>
      </c>
      <c r="F268" s="2062" t="s">
        <v>2068</v>
      </c>
      <c r="G268" s="2074" t="s">
        <v>2015</v>
      </c>
    </row>
    <row r="269" spans="1:7" ht="38.1" customHeight="1">
      <c r="A269" s="2075" t="s">
        <v>2090</v>
      </c>
      <c r="B269" s="2064" t="s">
        <v>2139</v>
      </c>
      <c r="C269" s="2063" t="s">
        <v>21</v>
      </c>
      <c r="D269" s="2063" t="s">
        <v>2087</v>
      </c>
      <c r="E269" s="2065">
        <v>0.28199999999999997</v>
      </c>
      <c r="F269" s="2066">
        <v>34.08</v>
      </c>
      <c r="G269" s="2076">
        <v>9.61</v>
      </c>
    </row>
    <row r="270" spans="1:7" ht="29.1" customHeight="1">
      <c r="A270" s="2075" t="s">
        <v>2092</v>
      </c>
      <c r="B270" s="2064" t="s">
        <v>2140</v>
      </c>
      <c r="C270" s="2063" t="s">
        <v>21</v>
      </c>
      <c r="D270" s="2063" t="s">
        <v>2087</v>
      </c>
      <c r="E270" s="2065">
        <v>0.14099999999999999</v>
      </c>
      <c r="F270" s="2066">
        <v>29.76</v>
      </c>
      <c r="G270" s="2076">
        <v>4.1900000000000004</v>
      </c>
    </row>
    <row r="271" spans="1:7" ht="15" customHeight="1">
      <c r="A271" s="2077"/>
      <c r="B271" s="2078"/>
      <c r="C271" s="2078"/>
      <c r="D271" s="2078"/>
      <c r="E271" s="6902" t="s">
        <v>2094</v>
      </c>
      <c r="F271" s="6902"/>
      <c r="G271" s="2079">
        <v>13.8</v>
      </c>
    </row>
    <row r="272" spans="1:7" ht="15" customHeight="1">
      <c r="A272" s="2077"/>
      <c r="B272" s="2078"/>
      <c r="C272" s="2078"/>
      <c r="D272" s="2078"/>
      <c r="E272" s="6903" t="s">
        <v>2098</v>
      </c>
      <c r="F272" s="6903"/>
      <c r="G272" s="2080">
        <v>482.38</v>
      </c>
    </row>
    <row r="273" spans="1:7" ht="15" customHeight="1">
      <c r="A273" s="2077"/>
      <c r="B273" s="2078"/>
      <c r="C273" s="2078"/>
      <c r="D273" s="2078"/>
      <c r="E273" s="6904"/>
      <c r="F273" s="6904"/>
      <c r="G273" s="6905"/>
    </row>
    <row r="274" spans="1:7" ht="15" customHeight="1">
      <c r="A274" s="6897" t="s">
        <v>2221</v>
      </c>
      <c r="B274" s="6898"/>
      <c r="C274" s="6898"/>
      <c r="D274" s="6898"/>
      <c r="E274" s="6898"/>
      <c r="F274" s="6898"/>
      <c r="G274" s="6899"/>
    </row>
    <row r="275" spans="1:7" ht="15" customHeight="1">
      <c r="A275" s="6900" t="s">
        <v>2064</v>
      </c>
      <c r="B275" s="6901"/>
      <c r="C275" s="2062" t="s">
        <v>2065</v>
      </c>
      <c r="D275" s="2062" t="s">
        <v>2066</v>
      </c>
      <c r="E275" s="2062" t="s">
        <v>2067</v>
      </c>
      <c r="F275" s="2062" t="s">
        <v>2068</v>
      </c>
      <c r="G275" s="2074" t="s">
        <v>2015</v>
      </c>
    </row>
    <row r="276" spans="1:7" ht="18" customHeight="1">
      <c r="A276" s="2075" t="s">
        <v>2204</v>
      </c>
      <c r="B276" s="2064" t="s">
        <v>2205</v>
      </c>
      <c r="C276" s="2063" t="s">
        <v>21</v>
      </c>
      <c r="D276" s="2063" t="s">
        <v>32</v>
      </c>
      <c r="E276" s="2065">
        <v>4.8166000000000002</v>
      </c>
      <c r="F276" s="2066">
        <v>0.36</v>
      </c>
      <c r="G276" s="2076">
        <v>1.73</v>
      </c>
    </row>
    <row r="277" spans="1:7" ht="15" customHeight="1">
      <c r="A277" s="2075" t="s">
        <v>2212</v>
      </c>
      <c r="B277" s="2064" t="s">
        <v>2213</v>
      </c>
      <c r="C277" s="2063" t="s">
        <v>21</v>
      </c>
      <c r="D277" s="2063" t="s">
        <v>40</v>
      </c>
      <c r="E277" s="2065">
        <v>6.8503999999999996</v>
      </c>
      <c r="F277" s="2066">
        <v>30.5</v>
      </c>
      <c r="G277" s="2076">
        <v>208.93</v>
      </c>
    </row>
    <row r="278" spans="1:7" ht="9.9" customHeight="1">
      <c r="A278" s="2075" t="s">
        <v>2214</v>
      </c>
      <c r="B278" s="2064" t="s">
        <v>2215</v>
      </c>
      <c r="C278" s="2063" t="s">
        <v>21</v>
      </c>
      <c r="D278" s="2063" t="s">
        <v>32</v>
      </c>
      <c r="E278" s="2065">
        <v>0.54730000000000001</v>
      </c>
      <c r="F278" s="2066">
        <v>784.66</v>
      </c>
      <c r="G278" s="2076">
        <v>429.44</v>
      </c>
    </row>
    <row r="279" spans="1:7" ht="20.100000000000001" customHeight="1">
      <c r="A279" s="2075" t="s">
        <v>2208</v>
      </c>
      <c r="B279" s="2064" t="s">
        <v>2209</v>
      </c>
      <c r="C279" s="2063" t="s">
        <v>21</v>
      </c>
      <c r="D279" s="2063" t="s">
        <v>2210</v>
      </c>
      <c r="E279" s="2065">
        <v>0.88290000000000002</v>
      </c>
      <c r="F279" s="2066">
        <v>35.54</v>
      </c>
      <c r="G279" s="2076">
        <v>31.37</v>
      </c>
    </row>
    <row r="280" spans="1:7" ht="15" customHeight="1">
      <c r="A280" s="2077"/>
      <c r="B280" s="2078"/>
      <c r="C280" s="2078"/>
      <c r="D280" s="2078"/>
      <c r="E280" s="6902" t="s">
        <v>2083</v>
      </c>
      <c r="F280" s="6902"/>
      <c r="G280" s="2079">
        <v>671.47</v>
      </c>
    </row>
    <row r="281" spans="1:7" ht="29.1" customHeight="1">
      <c r="A281" s="6900" t="s">
        <v>2084</v>
      </c>
      <c r="B281" s="6901"/>
      <c r="C281" s="2062" t="s">
        <v>2065</v>
      </c>
      <c r="D281" s="2062" t="s">
        <v>2066</v>
      </c>
      <c r="E281" s="2062" t="s">
        <v>2067</v>
      </c>
      <c r="F281" s="2062" t="s">
        <v>2068</v>
      </c>
      <c r="G281" s="2074" t="s">
        <v>2015</v>
      </c>
    </row>
    <row r="282" spans="1:7" ht="29.1" customHeight="1">
      <c r="A282" s="2075" t="s">
        <v>2090</v>
      </c>
      <c r="B282" s="2064" t="s">
        <v>2139</v>
      </c>
      <c r="C282" s="2063" t="s">
        <v>21</v>
      </c>
      <c r="D282" s="2063" t="s">
        <v>2087</v>
      </c>
      <c r="E282" s="2065">
        <v>0.3826</v>
      </c>
      <c r="F282" s="2066">
        <v>34.08</v>
      </c>
      <c r="G282" s="2076">
        <v>13.03</v>
      </c>
    </row>
    <row r="283" spans="1:7" ht="15" customHeight="1">
      <c r="A283" s="2075" t="s">
        <v>2092</v>
      </c>
      <c r="B283" s="2064" t="s">
        <v>2140</v>
      </c>
      <c r="C283" s="2063" t="s">
        <v>21</v>
      </c>
      <c r="D283" s="2063" t="s">
        <v>2087</v>
      </c>
      <c r="E283" s="2065">
        <v>0.191</v>
      </c>
      <c r="F283" s="2066">
        <v>29.76</v>
      </c>
      <c r="G283" s="2076">
        <v>5.68</v>
      </c>
    </row>
    <row r="284" spans="1:7" ht="15" customHeight="1">
      <c r="A284" s="2077"/>
      <c r="B284" s="2078"/>
      <c r="C284" s="2078"/>
      <c r="D284" s="2078"/>
      <c r="E284" s="6902" t="s">
        <v>2094</v>
      </c>
      <c r="F284" s="6902"/>
      <c r="G284" s="2079">
        <v>18.71</v>
      </c>
    </row>
    <row r="285" spans="1:7" ht="15" customHeight="1">
      <c r="A285" s="2077"/>
      <c r="B285" s="2078"/>
      <c r="C285" s="2078"/>
      <c r="D285" s="2078"/>
      <c r="E285" s="6903" t="s">
        <v>2098</v>
      </c>
      <c r="F285" s="6903"/>
      <c r="G285" s="2080">
        <v>690.18</v>
      </c>
    </row>
    <row r="286" spans="1:7" ht="15" customHeight="1">
      <c r="A286" s="2077"/>
      <c r="B286" s="2078"/>
      <c r="C286" s="2078"/>
      <c r="D286" s="2078"/>
      <c r="E286" s="6904"/>
      <c r="F286" s="6904"/>
      <c r="G286" s="6905"/>
    </row>
    <row r="287" spans="1:7" ht="15" customHeight="1">
      <c r="A287" s="6897" t="s">
        <v>2222</v>
      </c>
      <c r="B287" s="6898"/>
      <c r="C287" s="6898"/>
      <c r="D287" s="6898"/>
      <c r="E287" s="6898"/>
      <c r="F287" s="6898"/>
      <c r="G287" s="6899"/>
    </row>
    <row r="288" spans="1:7" ht="18" customHeight="1">
      <c r="A288" s="6900" t="s">
        <v>2064</v>
      </c>
      <c r="B288" s="6901"/>
      <c r="C288" s="2062" t="s">
        <v>2065</v>
      </c>
      <c r="D288" s="2062" t="s">
        <v>2066</v>
      </c>
      <c r="E288" s="2062" t="s">
        <v>2067</v>
      </c>
      <c r="F288" s="2062" t="s">
        <v>2068</v>
      </c>
      <c r="G288" s="2074" t="s">
        <v>2015</v>
      </c>
    </row>
    <row r="289" spans="1:7" ht="15" customHeight="1">
      <c r="A289" s="2075" t="s">
        <v>2204</v>
      </c>
      <c r="B289" s="2064" t="s">
        <v>2205</v>
      </c>
      <c r="C289" s="2063" t="s">
        <v>21</v>
      </c>
      <c r="D289" s="2063" t="s">
        <v>32</v>
      </c>
      <c r="E289" s="2065">
        <v>4.8166000000000002</v>
      </c>
      <c r="F289" s="2066">
        <v>0.36</v>
      </c>
      <c r="G289" s="2076">
        <v>1.73</v>
      </c>
    </row>
    <row r="290" spans="1:7" ht="9.9" customHeight="1">
      <c r="A290" s="2075" t="s">
        <v>2212</v>
      </c>
      <c r="B290" s="2064" t="s">
        <v>2213</v>
      </c>
      <c r="C290" s="2063" t="s">
        <v>21</v>
      </c>
      <c r="D290" s="2063" t="s">
        <v>40</v>
      </c>
      <c r="E290" s="2065">
        <v>6.8503999999999996</v>
      </c>
      <c r="F290" s="2066">
        <v>30.5</v>
      </c>
      <c r="G290" s="2076">
        <v>208.93</v>
      </c>
    </row>
    <row r="291" spans="1:7" ht="20.100000000000001" customHeight="1">
      <c r="A291" s="2075" t="s">
        <v>2214</v>
      </c>
      <c r="B291" s="2064" t="s">
        <v>2215</v>
      </c>
      <c r="C291" s="2063" t="s">
        <v>21</v>
      </c>
      <c r="D291" s="2063" t="s">
        <v>32</v>
      </c>
      <c r="E291" s="2065">
        <v>0.54730000000000001</v>
      </c>
      <c r="F291" s="2066">
        <v>784.66</v>
      </c>
      <c r="G291" s="2076">
        <v>429.44</v>
      </c>
    </row>
    <row r="292" spans="1:7" ht="15" customHeight="1">
      <c r="A292" s="2075" t="s">
        <v>2208</v>
      </c>
      <c r="B292" s="2064" t="s">
        <v>2209</v>
      </c>
      <c r="C292" s="2063" t="s">
        <v>21</v>
      </c>
      <c r="D292" s="2063" t="s">
        <v>2210</v>
      </c>
      <c r="E292" s="2065">
        <v>0.88290000000000002</v>
      </c>
      <c r="F292" s="2066">
        <v>35.54</v>
      </c>
      <c r="G292" s="2076">
        <v>31.37</v>
      </c>
    </row>
    <row r="293" spans="1:7" ht="29.1" customHeight="1">
      <c r="A293" s="2077"/>
      <c r="B293" s="2078"/>
      <c r="C293" s="2078"/>
      <c r="D293" s="2078"/>
      <c r="E293" s="6902" t="s">
        <v>2083</v>
      </c>
      <c r="F293" s="6902"/>
      <c r="G293" s="2079">
        <v>671.47</v>
      </c>
    </row>
    <row r="294" spans="1:7" ht="29.1" customHeight="1">
      <c r="A294" s="6900" t="s">
        <v>2084</v>
      </c>
      <c r="B294" s="6901"/>
      <c r="C294" s="2062" t="s">
        <v>2065</v>
      </c>
      <c r="D294" s="2062" t="s">
        <v>2066</v>
      </c>
      <c r="E294" s="2062" t="s">
        <v>2067</v>
      </c>
      <c r="F294" s="2062" t="s">
        <v>2068</v>
      </c>
      <c r="G294" s="2074" t="s">
        <v>2015</v>
      </c>
    </row>
    <row r="295" spans="1:7" ht="15" customHeight="1">
      <c r="A295" s="2075" t="s">
        <v>2090</v>
      </c>
      <c r="B295" s="2064" t="s">
        <v>2139</v>
      </c>
      <c r="C295" s="2063" t="s">
        <v>21</v>
      </c>
      <c r="D295" s="2063" t="s">
        <v>2087</v>
      </c>
      <c r="E295" s="2065">
        <v>0.3826</v>
      </c>
      <c r="F295" s="2066">
        <v>34.08</v>
      </c>
      <c r="G295" s="2076">
        <v>13.03</v>
      </c>
    </row>
    <row r="296" spans="1:7" ht="15" customHeight="1">
      <c r="A296" s="2075" t="s">
        <v>2092</v>
      </c>
      <c r="B296" s="2064" t="s">
        <v>2140</v>
      </c>
      <c r="C296" s="2063" t="s">
        <v>21</v>
      </c>
      <c r="D296" s="2063" t="s">
        <v>2087</v>
      </c>
      <c r="E296" s="2065">
        <v>0.191</v>
      </c>
      <c r="F296" s="2066">
        <v>29.76</v>
      </c>
      <c r="G296" s="2076">
        <v>5.68</v>
      </c>
    </row>
    <row r="297" spans="1:7" ht="15" customHeight="1">
      <c r="A297" s="2077"/>
      <c r="B297" s="2078"/>
      <c r="C297" s="2078"/>
      <c r="D297" s="2078"/>
      <c r="E297" s="6902" t="s">
        <v>2094</v>
      </c>
      <c r="F297" s="6902"/>
      <c r="G297" s="2079">
        <v>18.71</v>
      </c>
    </row>
    <row r="298" spans="1:7" ht="15" customHeight="1">
      <c r="A298" s="2077"/>
      <c r="B298" s="2078"/>
      <c r="C298" s="2078"/>
      <c r="D298" s="2078"/>
      <c r="E298" s="6903" t="s">
        <v>2098</v>
      </c>
      <c r="F298" s="6903"/>
      <c r="G298" s="2080">
        <v>690.18</v>
      </c>
    </row>
    <row r="299" spans="1:7" ht="15" customHeight="1">
      <c r="A299" s="2077"/>
      <c r="B299" s="2078"/>
      <c r="C299" s="2078"/>
      <c r="D299" s="2078"/>
      <c r="E299" s="6904"/>
      <c r="F299" s="6904"/>
      <c r="G299" s="6905"/>
    </row>
    <row r="300" spans="1:7" ht="18" customHeight="1">
      <c r="A300" s="6897" t="s">
        <v>2223</v>
      </c>
      <c r="B300" s="6898"/>
      <c r="C300" s="6898"/>
      <c r="D300" s="6898"/>
      <c r="E300" s="6898"/>
      <c r="F300" s="6898"/>
      <c r="G300" s="6899"/>
    </row>
    <row r="301" spans="1:7" ht="15" customHeight="1">
      <c r="A301" s="6900" t="s">
        <v>2064</v>
      </c>
      <c r="B301" s="6901"/>
      <c r="C301" s="2062" t="s">
        <v>2065</v>
      </c>
      <c r="D301" s="2062" t="s">
        <v>2066</v>
      </c>
      <c r="E301" s="2062" t="s">
        <v>2067</v>
      </c>
      <c r="F301" s="2062" t="s">
        <v>2068</v>
      </c>
      <c r="G301" s="2074" t="s">
        <v>2015</v>
      </c>
    </row>
    <row r="302" spans="1:7" ht="9.9" customHeight="1">
      <c r="A302" s="2075" t="s">
        <v>2224</v>
      </c>
      <c r="B302" s="2064" t="s">
        <v>2225</v>
      </c>
      <c r="C302" s="2063" t="s">
        <v>21</v>
      </c>
      <c r="D302" s="2063" t="s">
        <v>32</v>
      </c>
      <c r="E302" s="2065">
        <v>2.0832999999999999</v>
      </c>
      <c r="F302" s="2066">
        <v>306.36</v>
      </c>
      <c r="G302" s="2076">
        <v>638.23</v>
      </c>
    </row>
    <row r="303" spans="1:7" ht="20.100000000000001" customHeight="1">
      <c r="A303" s="2075" t="s">
        <v>2226</v>
      </c>
      <c r="B303" s="2064" t="s">
        <v>1334</v>
      </c>
      <c r="C303" s="2063" t="s">
        <v>21</v>
      </c>
      <c r="D303" s="2063" t="s">
        <v>32</v>
      </c>
      <c r="E303" s="2065">
        <v>24.4</v>
      </c>
      <c r="F303" s="2066">
        <v>0.21</v>
      </c>
      <c r="G303" s="2076">
        <v>5.12</v>
      </c>
    </row>
    <row r="304" spans="1:7" ht="15" customHeight="1">
      <c r="A304" s="2075" t="s">
        <v>2192</v>
      </c>
      <c r="B304" s="2064" t="s">
        <v>2193</v>
      </c>
      <c r="C304" s="2063" t="s">
        <v>21</v>
      </c>
      <c r="D304" s="2063" t="s">
        <v>32</v>
      </c>
      <c r="E304" s="2065">
        <v>1.2466999999999999</v>
      </c>
      <c r="F304" s="2066">
        <v>23.48</v>
      </c>
      <c r="G304" s="2076">
        <v>29.27</v>
      </c>
    </row>
    <row r="305" spans="1:7" ht="29.1" customHeight="1">
      <c r="A305" s="2077"/>
      <c r="B305" s="2078"/>
      <c r="C305" s="2078"/>
      <c r="D305" s="2078"/>
      <c r="E305" s="6902" t="s">
        <v>2083</v>
      </c>
      <c r="F305" s="6902"/>
      <c r="G305" s="2079">
        <v>672.62</v>
      </c>
    </row>
    <row r="306" spans="1:7" ht="29.1" customHeight="1">
      <c r="A306" s="6900" t="s">
        <v>2084</v>
      </c>
      <c r="B306" s="6901"/>
      <c r="C306" s="2062" t="s">
        <v>2065</v>
      </c>
      <c r="D306" s="2062" t="s">
        <v>2066</v>
      </c>
      <c r="E306" s="2062" t="s">
        <v>2067</v>
      </c>
      <c r="F306" s="2062" t="s">
        <v>2068</v>
      </c>
      <c r="G306" s="2074" t="s">
        <v>2015</v>
      </c>
    </row>
    <row r="307" spans="1:7" ht="15" customHeight="1">
      <c r="A307" s="2075" t="s">
        <v>2090</v>
      </c>
      <c r="B307" s="2064" t="s">
        <v>2139</v>
      </c>
      <c r="C307" s="2063" t="s">
        <v>21</v>
      </c>
      <c r="D307" s="2063" t="s">
        <v>2087</v>
      </c>
      <c r="E307" s="2065">
        <v>1.7070000000000001</v>
      </c>
      <c r="F307" s="2066">
        <v>34.08</v>
      </c>
      <c r="G307" s="2076">
        <v>58.17</v>
      </c>
    </row>
    <row r="308" spans="1:7" ht="15" customHeight="1">
      <c r="A308" s="2075" t="s">
        <v>2092</v>
      </c>
      <c r="B308" s="2064" t="s">
        <v>2140</v>
      </c>
      <c r="C308" s="2063" t="s">
        <v>21</v>
      </c>
      <c r="D308" s="2063" t="s">
        <v>2087</v>
      </c>
      <c r="E308" s="2065">
        <v>0.85299999999999998</v>
      </c>
      <c r="F308" s="2066">
        <v>29.76</v>
      </c>
      <c r="G308" s="2076">
        <v>25.38</v>
      </c>
    </row>
    <row r="309" spans="1:7" ht="15" customHeight="1">
      <c r="A309" s="2077"/>
      <c r="B309" s="2078"/>
      <c r="C309" s="2078"/>
      <c r="D309" s="2078"/>
      <c r="E309" s="6902" t="s">
        <v>2094</v>
      </c>
      <c r="F309" s="6902"/>
      <c r="G309" s="2079">
        <v>83.55</v>
      </c>
    </row>
    <row r="310" spans="1:7" ht="15" customHeight="1">
      <c r="A310" s="2077"/>
      <c r="B310" s="2078"/>
      <c r="C310" s="2078"/>
      <c r="D310" s="2078"/>
      <c r="E310" s="6903" t="s">
        <v>2098</v>
      </c>
      <c r="F310" s="6903"/>
      <c r="G310" s="2080">
        <v>756.17</v>
      </c>
    </row>
    <row r="311" spans="1:7" ht="15" customHeight="1">
      <c r="A311" s="2077"/>
      <c r="B311" s="2078"/>
      <c r="C311" s="2078"/>
      <c r="D311" s="2078"/>
      <c r="E311" s="6904"/>
      <c r="F311" s="6904"/>
      <c r="G311" s="6905"/>
    </row>
    <row r="312" spans="1:7" ht="18" customHeight="1">
      <c r="A312" s="6897" t="s">
        <v>2227</v>
      </c>
      <c r="B312" s="6898"/>
      <c r="C312" s="6898"/>
      <c r="D312" s="6898"/>
      <c r="E312" s="6898"/>
      <c r="F312" s="6898"/>
      <c r="G312" s="6899"/>
    </row>
    <row r="313" spans="1:7" ht="15" customHeight="1">
      <c r="A313" s="6900" t="s">
        <v>2064</v>
      </c>
      <c r="B313" s="6901"/>
      <c r="C313" s="2062" t="s">
        <v>2065</v>
      </c>
      <c r="D313" s="2062" t="s">
        <v>2066</v>
      </c>
      <c r="E313" s="2062" t="s">
        <v>2067</v>
      </c>
      <c r="F313" s="2062" t="s">
        <v>2068</v>
      </c>
      <c r="G313" s="2074" t="s">
        <v>2015</v>
      </c>
    </row>
    <row r="314" spans="1:7" ht="9.9" customHeight="1">
      <c r="A314" s="2075" t="s">
        <v>2224</v>
      </c>
      <c r="B314" s="2064" t="s">
        <v>2225</v>
      </c>
      <c r="C314" s="2063" t="s">
        <v>21</v>
      </c>
      <c r="D314" s="2063" t="s">
        <v>32</v>
      </c>
      <c r="E314" s="2065">
        <v>2.0832999999999999</v>
      </c>
      <c r="F314" s="2066">
        <v>306.36</v>
      </c>
      <c r="G314" s="2076">
        <v>638.23</v>
      </c>
    </row>
    <row r="315" spans="1:7" ht="20.100000000000001" customHeight="1">
      <c r="A315" s="2075" t="s">
        <v>2226</v>
      </c>
      <c r="B315" s="2064" t="s">
        <v>1334</v>
      </c>
      <c r="C315" s="2063" t="s">
        <v>21</v>
      </c>
      <c r="D315" s="2063" t="s">
        <v>32</v>
      </c>
      <c r="E315" s="2065">
        <v>24.4</v>
      </c>
      <c r="F315" s="2066">
        <v>0.21</v>
      </c>
      <c r="G315" s="2076">
        <v>5.12</v>
      </c>
    </row>
    <row r="316" spans="1:7" ht="15" customHeight="1">
      <c r="A316" s="2075" t="s">
        <v>2192</v>
      </c>
      <c r="B316" s="2064" t="s">
        <v>2193</v>
      </c>
      <c r="C316" s="2063" t="s">
        <v>21</v>
      </c>
      <c r="D316" s="2063" t="s">
        <v>32</v>
      </c>
      <c r="E316" s="2065">
        <v>1.2466999999999999</v>
      </c>
      <c r="F316" s="2066">
        <v>23.48</v>
      </c>
      <c r="G316" s="2076">
        <v>29.27</v>
      </c>
    </row>
    <row r="317" spans="1:7" ht="29.1" customHeight="1">
      <c r="A317" s="2077"/>
      <c r="B317" s="2078"/>
      <c r="C317" s="2078"/>
      <c r="D317" s="2078"/>
      <c r="E317" s="6902" t="s">
        <v>2083</v>
      </c>
      <c r="F317" s="6902"/>
      <c r="G317" s="2079">
        <v>672.62</v>
      </c>
    </row>
    <row r="318" spans="1:7" ht="29.1" customHeight="1">
      <c r="A318" s="6900" t="s">
        <v>2084</v>
      </c>
      <c r="B318" s="6901"/>
      <c r="C318" s="2062" t="s">
        <v>2065</v>
      </c>
      <c r="D318" s="2062" t="s">
        <v>2066</v>
      </c>
      <c r="E318" s="2062" t="s">
        <v>2067</v>
      </c>
      <c r="F318" s="2062" t="s">
        <v>2068</v>
      </c>
      <c r="G318" s="2074" t="s">
        <v>2015</v>
      </c>
    </row>
    <row r="319" spans="1:7" ht="15" customHeight="1">
      <c r="A319" s="2075" t="s">
        <v>2090</v>
      </c>
      <c r="B319" s="2064" t="s">
        <v>2139</v>
      </c>
      <c r="C319" s="2063" t="s">
        <v>21</v>
      </c>
      <c r="D319" s="2063" t="s">
        <v>2087</v>
      </c>
      <c r="E319" s="2065">
        <v>1.7070000000000001</v>
      </c>
      <c r="F319" s="2066">
        <v>34.08</v>
      </c>
      <c r="G319" s="2076">
        <v>58.17</v>
      </c>
    </row>
    <row r="320" spans="1:7" ht="15" customHeight="1">
      <c r="A320" s="2075" t="s">
        <v>2092</v>
      </c>
      <c r="B320" s="2064" t="s">
        <v>2140</v>
      </c>
      <c r="C320" s="2063" t="s">
        <v>21</v>
      </c>
      <c r="D320" s="2063" t="s">
        <v>2087</v>
      </c>
      <c r="E320" s="2065">
        <v>0.85299999999999998</v>
      </c>
      <c r="F320" s="2066">
        <v>29.76</v>
      </c>
      <c r="G320" s="2076">
        <v>25.38</v>
      </c>
    </row>
    <row r="321" spans="1:7" ht="15" customHeight="1">
      <c r="A321" s="2077"/>
      <c r="B321" s="2078"/>
      <c r="C321" s="2078"/>
      <c r="D321" s="2078"/>
      <c r="E321" s="6902" t="s">
        <v>2094</v>
      </c>
      <c r="F321" s="6902"/>
      <c r="G321" s="2079">
        <v>83.55</v>
      </c>
    </row>
    <row r="322" spans="1:7" ht="15" customHeight="1">
      <c r="A322" s="2077"/>
      <c r="B322" s="2078"/>
      <c r="C322" s="2078"/>
      <c r="D322" s="2078"/>
      <c r="E322" s="6903" t="s">
        <v>2098</v>
      </c>
      <c r="F322" s="6903"/>
      <c r="G322" s="2080">
        <v>756.17</v>
      </c>
    </row>
    <row r="323" spans="1:7" ht="15" customHeight="1">
      <c r="A323" s="2077"/>
      <c r="B323" s="2078"/>
      <c r="C323" s="2078"/>
      <c r="D323" s="2078"/>
      <c r="E323" s="6904"/>
      <c r="F323" s="6904"/>
      <c r="G323" s="6905"/>
    </row>
    <row r="324" spans="1:7" ht="18" customHeight="1">
      <c r="A324" s="6897" t="s">
        <v>2228</v>
      </c>
      <c r="B324" s="6898"/>
      <c r="C324" s="6898"/>
      <c r="D324" s="6898"/>
      <c r="E324" s="6898"/>
      <c r="F324" s="6898"/>
      <c r="G324" s="6899"/>
    </row>
    <row r="325" spans="1:7" ht="15" customHeight="1">
      <c r="A325" s="6900" t="s">
        <v>2064</v>
      </c>
      <c r="B325" s="6901"/>
      <c r="C325" s="2062" t="s">
        <v>2065</v>
      </c>
      <c r="D325" s="2062" t="s">
        <v>2066</v>
      </c>
      <c r="E325" s="2062" t="s">
        <v>2067</v>
      </c>
      <c r="F325" s="2062" t="s">
        <v>2068</v>
      </c>
      <c r="G325" s="2074" t="s">
        <v>2015</v>
      </c>
    </row>
    <row r="326" spans="1:7" ht="9.9" customHeight="1">
      <c r="A326" s="2075" t="s">
        <v>2229</v>
      </c>
      <c r="B326" s="2064" t="s">
        <v>2230</v>
      </c>
      <c r="C326" s="2063" t="s">
        <v>21</v>
      </c>
      <c r="D326" s="2063" t="s">
        <v>24</v>
      </c>
      <c r="E326" s="2065">
        <v>1</v>
      </c>
      <c r="F326" s="2066">
        <v>758.75</v>
      </c>
      <c r="G326" s="2076">
        <v>758.75</v>
      </c>
    </row>
    <row r="327" spans="1:7" ht="20.100000000000001" customHeight="1">
      <c r="A327" s="2075" t="s">
        <v>2226</v>
      </c>
      <c r="B327" s="2064" t="s">
        <v>1334</v>
      </c>
      <c r="C327" s="2063" t="s">
        <v>21</v>
      </c>
      <c r="D327" s="2063" t="s">
        <v>32</v>
      </c>
      <c r="E327" s="2065">
        <v>17.413</v>
      </c>
      <c r="F327" s="2066">
        <v>0.21</v>
      </c>
      <c r="G327" s="2076">
        <v>3.65</v>
      </c>
    </row>
    <row r="328" spans="1:7" ht="15" customHeight="1">
      <c r="A328" s="2075" t="s">
        <v>2192</v>
      </c>
      <c r="B328" s="2064" t="s">
        <v>2193</v>
      </c>
      <c r="C328" s="2063" t="s">
        <v>21</v>
      </c>
      <c r="D328" s="2063" t="s">
        <v>32</v>
      </c>
      <c r="E328" s="2065">
        <v>0.42399999999999999</v>
      </c>
      <c r="F328" s="2066">
        <v>23.48</v>
      </c>
      <c r="G328" s="2076">
        <v>9.9499999999999993</v>
      </c>
    </row>
    <row r="329" spans="1:7" ht="29.1" customHeight="1">
      <c r="A329" s="2077"/>
      <c r="B329" s="2078"/>
      <c r="C329" s="2078"/>
      <c r="D329" s="2078"/>
      <c r="E329" s="6902" t="s">
        <v>2083</v>
      </c>
      <c r="F329" s="6902"/>
      <c r="G329" s="2079">
        <v>772.35</v>
      </c>
    </row>
    <row r="330" spans="1:7" ht="29.1" customHeight="1">
      <c r="A330" s="6900" t="s">
        <v>2084</v>
      </c>
      <c r="B330" s="6901"/>
      <c r="C330" s="2062" t="s">
        <v>2065</v>
      </c>
      <c r="D330" s="2062" t="s">
        <v>2066</v>
      </c>
      <c r="E330" s="2062" t="s">
        <v>2067</v>
      </c>
      <c r="F330" s="2062" t="s">
        <v>2068</v>
      </c>
      <c r="G330" s="2074" t="s">
        <v>2015</v>
      </c>
    </row>
    <row r="331" spans="1:7" ht="15" customHeight="1">
      <c r="A331" s="2075" t="s">
        <v>2090</v>
      </c>
      <c r="B331" s="2064" t="s">
        <v>2139</v>
      </c>
      <c r="C331" s="2063" t="s">
        <v>21</v>
      </c>
      <c r="D331" s="2063" t="s">
        <v>2087</v>
      </c>
      <c r="E331" s="2065">
        <v>0.72</v>
      </c>
      <c r="F331" s="2066">
        <v>34.08</v>
      </c>
      <c r="G331" s="2076">
        <v>24.53</v>
      </c>
    </row>
    <row r="332" spans="1:7" ht="15" customHeight="1">
      <c r="A332" s="2075" t="s">
        <v>2092</v>
      </c>
      <c r="B332" s="2064" t="s">
        <v>2140</v>
      </c>
      <c r="C332" s="2063" t="s">
        <v>21</v>
      </c>
      <c r="D332" s="2063" t="s">
        <v>2087</v>
      </c>
      <c r="E332" s="2065">
        <v>0.36</v>
      </c>
      <c r="F332" s="2066">
        <v>29.76</v>
      </c>
      <c r="G332" s="2076">
        <v>10.71</v>
      </c>
    </row>
    <row r="333" spans="1:7" ht="15" customHeight="1">
      <c r="A333" s="2077"/>
      <c r="B333" s="2078"/>
      <c r="C333" s="2078"/>
      <c r="D333" s="2078"/>
      <c r="E333" s="6902" t="s">
        <v>2094</v>
      </c>
      <c r="F333" s="6902"/>
      <c r="G333" s="2079">
        <v>35.24</v>
      </c>
    </row>
    <row r="334" spans="1:7" ht="15" customHeight="1">
      <c r="A334" s="2077"/>
      <c r="B334" s="2078"/>
      <c r="C334" s="2078"/>
      <c r="D334" s="2078"/>
      <c r="E334" s="6903" t="s">
        <v>2098</v>
      </c>
      <c r="F334" s="6903"/>
      <c r="G334" s="2080">
        <v>807.59</v>
      </c>
    </row>
    <row r="335" spans="1:7" ht="15" customHeight="1">
      <c r="A335" s="2077"/>
      <c r="B335" s="2078"/>
      <c r="C335" s="2078"/>
      <c r="D335" s="2078"/>
      <c r="E335" s="6904"/>
      <c r="F335" s="6904"/>
      <c r="G335" s="6905"/>
    </row>
    <row r="336" spans="1:7" ht="18" customHeight="1">
      <c r="A336" s="6897" t="s">
        <v>2231</v>
      </c>
      <c r="B336" s="6898"/>
      <c r="C336" s="6898"/>
      <c r="D336" s="6898"/>
      <c r="E336" s="6898"/>
      <c r="F336" s="6898"/>
      <c r="G336" s="6899"/>
    </row>
    <row r="337" spans="1:7" ht="15" customHeight="1">
      <c r="A337" s="6900" t="s">
        <v>2064</v>
      </c>
      <c r="B337" s="6901"/>
      <c r="C337" s="2062" t="s">
        <v>2065</v>
      </c>
      <c r="D337" s="2062" t="s">
        <v>2066</v>
      </c>
      <c r="E337" s="2062" t="s">
        <v>2067</v>
      </c>
      <c r="F337" s="2062" t="s">
        <v>2068</v>
      </c>
      <c r="G337" s="2074" t="s">
        <v>2015</v>
      </c>
    </row>
    <row r="338" spans="1:7" ht="9.9" customHeight="1">
      <c r="A338" s="2075" t="s">
        <v>2224</v>
      </c>
      <c r="B338" s="2064" t="s">
        <v>2225</v>
      </c>
      <c r="C338" s="2063" t="s">
        <v>21</v>
      </c>
      <c r="D338" s="2063" t="s">
        <v>32</v>
      </c>
      <c r="E338" s="2065">
        <v>2.0832999999999999</v>
      </c>
      <c r="F338" s="2066">
        <v>306.36</v>
      </c>
      <c r="G338" s="2076">
        <v>638.23</v>
      </c>
    </row>
    <row r="339" spans="1:7" ht="20.100000000000001" customHeight="1">
      <c r="A339" s="2075" t="s">
        <v>2226</v>
      </c>
      <c r="B339" s="2064" t="s">
        <v>1334</v>
      </c>
      <c r="C339" s="2063" t="s">
        <v>21</v>
      </c>
      <c r="D339" s="2063" t="s">
        <v>32</v>
      </c>
      <c r="E339" s="2065">
        <v>24.4</v>
      </c>
      <c r="F339" s="2066">
        <v>0.21</v>
      </c>
      <c r="G339" s="2076">
        <v>5.12</v>
      </c>
    </row>
    <row r="340" spans="1:7" ht="15" customHeight="1">
      <c r="A340" s="2075" t="s">
        <v>2192</v>
      </c>
      <c r="B340" s="2064" t="s">
        <v>2193</v>
      </c>
      <c r="C340" s="2063" t="s">
        <v>21</v>
      </c>
      <c r="D340" s="2063" t="s">
        <v>32</v>
      </c>
      <c r="E340" s="2065">
        <v>1.2466999999999999</v>
      </c>
      <c r="F340" s="2066">
        <v>23.48</v>
      </c>
      <c r="G340" s="2076">
        <v>29.27</v>
      </c>
    </row>
    <row r="341" spans="1:7" ht="29.1" customHeight="1">
      <c r="A341" s="2077"/>
      <c r="B341" s="2078"/>
      <c r="C341" s="2078"/>
      <c r="D341" s="2078"/>
      <c r="E341" s="6902" t="s">
        <v>2083</v>
      </c>
      <c r="F341" s="6902"/>
      <c r="G341" s="2079">
        <v>672.62</v>
      </c>
    </row>
    <row r="342" spans="1:7" ht="29.1" customHeight="1">
      <c r="A342" s="6900" t="s">
        <v>2084</v>
      </c>
      <c r="B342" s="6901"/>
      <c r="C342" s="2062" t="s">
        <v>2065</v>
      </c>
      <c r="D342" s="2062" t="s">
        <v>2066</v>
      </c>
      <c r="E342" s="2062" t="s">
        <v>2067</v>
      </c>
      <c r="F342" s="2062" t="s">
        <v>2068</v>
      </c>
      <c r="G342" s="2074" t="s">
        <v>2015</v>
      </c>
    </row>
    <row r="343" spans="1:7" ht="15" customHeight="1">
      <c r="A343" s="2075" t="s">
        <v>2090</v>
      </c>
      <c r="B343" s="2064" t="s">
        <v>2139</v>
      </c>
      <c r="C343" s="2063" t="s">
        <v>21</v>
      </c>
      <c r="D343" s="2063" t="s">
        <v>2087</v>
      </c>
      <c r="E343" s="2065">
        <v>1.7070000000000001</v>
      </c>
      <c r="F343" s="2066">
        <v>34.08</v>
      </c>
      <c r="G343" s="2076">
        <v>58.17</v>
      </c>
    </row>
    <row r="344" spans="1:7" ht="15" customHeight="1">
      <c r="A344" s="2075" t="s">
        <v>2092</v>
      </c>
      <c r="B344" s="2064" t="s">
        <v>2140</v>
      </c>
      <c r="C344" s="2063" t="s">
        <v>21</v>
      </c>
      <c r="D344" s="2063" t="s">
        <v>2087</v>
      </c>
      <c r="E344" s="2065">
        <v>0.85299999999999998</v>
      </c>
      <c r="F344" s="2066">
        <v>29.76</v>
      </c>
      <c r="G344" s="2076">
        <v>25.38</v>
      </c>
    </row>
    <row r="345" spans="1:7" ht="15" customHeight="1">
      <c r="A345" s="2077"/>
      <c r="B345" s="2078"/>
      <c r="C345" s="2078"/>
      <c r="D345" s="2078"/>
      <c r="E345" s="6902" t="s">
        <v>2094</v>
      </c>
      <c r="F345" s="6902"/>
      <c r="G345" s="2079">
        <v>83.55</v>
      </c>
    </row>
    <row r="346" spans="1:7" ht="15" customHeight="1">
      <c r="A346" s="2077"/>
      <c r="B346" s="2078"/>
      <c r="C346" s="2078"/>
      <c r="D346" s="2078"/>
      <c r="E346" s="6903" t="s">
        <v>2098</v>
      </c>
      <c r="F346" s="6903"/>
      <c r="G346" s="2080">
        <v>756.17</v>
      </c>
    </row>
    <row r="347" spans="1:7" ht="15" customHeight="1">
      <c r="A347" s="2077"/>
      <c r="B347" s="2078"/>
      <c r="C347" s="2078"/>
      <c r="D347" s="2078"/>
      <c r="E347" s="6904"/>
      <c r="F347" s="6904"/>
      <c r="G347" s="6905"/>
    </row>
    <row r="348" spans="1:7" ht="18" customHeight="1">
      <c r="A348" s="6897" t="s">
        <v>2232</v>
      </c>
      <c r="B348" s="6898"/>
      <c r="C348" s="6898"/>
      <c r="D348" s="6898"/>
      <c r="E348" s="6898"/>
      <c r="F348" s="6898"/>
      <c r="G348" s="6899"/>
    </row>
    <row r="349" spans="1:7" ht="15" customHeight="1">
      <c r="A349" s="6900" t="s">
        <v>2064</v>
      </c>
      <c r="B349" s="6901"/>
      <c r="C349" s="2062" t="s">
        <v>2065</v>
      </c>
      <c r="D349" s="2062" t="s">
        <v>2066</v>
      </c>
      <c r="E349" s="2062" t="s">
        <v>2067</v>
      </c>
      <c r="F349" s="2062" t="s">
        <v>2068</v>
      </c>
      <c r="G349" s="2074" t="s">
        <v>2015</v>
      </c>
    </row>
    <row r="350" spans="1:7" ht="9.9" customHeight="1">
      <c r="A350" s="2075" t="s">
        <v>2229</v>
      </c>
      <c r="B350" s="2064" t="s">
        <v>2230</v>
      </c>
      <c r="C350" s="2063" t="s">
        <v>21</v>
      </c>
      <c r="D350" s="2063" t="s">
        <v>24</v>
      </c>
      <c r="E350" s="2065">
        <v>1</v>
      </c>
      <c r="F350" s="2066">
        <v>758.75</v>
      </c>
      <c r="G350" s="2076">
        <v>758.75</v>
      </c>
    </row>
    <row r="351" spans="1:7" ht="20.100000000000001" customHeight="1">
      <c r="A351" s="2075" t="s">
        <v>2226</v>
      </c>
      <c r="B351" s="2064" t="s">
        <v>1334</v>
      </c>
      <c r="C351" s="2063" t="s">
        <v>21</v>
      </c>
      <c r="D351" s="2063" t="s">
        <v>32</v>
      </c>
      <c r="E351" s="2065">
        <v>17.413</v>
      </c>
      <c r="F351" s="2066">
        <v>0.21</v>
      </c>
      <c r="G351" s="2076">
        <v>3.65</v>
      </c>
    </row>
    <row r="352" spans="1:7" ht="15" customHeight="1">
      <c r="A352" s="2075" t="s">
        <v>2192</v>
      </c>
      <c r="B352" s="2064" t="s">
        <v>2193</v>
      </c>
      <c r="C352" s="2063" t="s">
        <v>21</v>
      </c>
      <c r="D352" s="2063" t="s">
        <v>32</v>
      </c>
      <c r="E352" s="2065">
        <v>0.42399999999999999</v>
      </c>
      <c r="F352" s="2066">
        <v>23.48</v>
      </c>
      <c r="G352" s="2076">
        <v>9.9499999999999993</v>
      </c>
    </row>
    <row r="353" spans="1:7" ht="29.1" customHeight="1">
      <c r="A353" s="2077"/>
      <c r="B353" s="2078"/>
      <c r="C353" s="2078"/>
      <c r="D353" s="2078"/>
      <c r="E353" s="6902" t="s">
        <v>2083</v>
      </c>
      <c r="F353" s="6902"/>
      <c r="G353" s="2079">
        <v>772.35</v>
      </c>
    </row>
    <row r="354" spans="1:7" ht="29.1" customHeight="1">
      <c r="A354" s="6900" t="s">
        <v>2084</v>
      </c>
      <c r="B354" s="6901"/>
      <c r="C354" s="2062" t="s">
        <v>2065</v>
      </c>
      <c r="D354" s="2062" t="s">
        <v>2066</v>
      </c>
      <c r="E354" s="2062" t="s">
        <v>2067</v>
      </c>
      <c r="F354" s="2062" t="s">
        <v>2068</v>
      </c>
      <c r="G354" s="2074" t="s">
        <v>2015</v>
      </c>
    </row>
    <row r="355" spans="1:7" ht="15" customHeight="1">
      <c r="A355" s="2075" t="s">
        <v>2090</v>
      </c>
      <c r="B355" s="2064" t="s">
        <v>2139</v>
      </c>
      <c r="C355" s="2063" t="s">
        <v>21</v>
      </c>
      <c r="D355" s="2063" t="s">
        <v>2087</v>
      </c>
      <c r="E355" s="2065">
        <v>0.72</v>
      </c>
      <c r="F355" s="2066">
        <v>34.08</v>
      </c>
      <c r="G355" s="2076">
        <v>24.53</v>
      </c>
    </row>
    <row r="356" spans="1:7" ht="15" customHeight="1">
      <c r="A356" s="2075" t="s">
        <v>2092</v>
      </c>
      <c r="B356" s="2064" t="s">
        <v>2140</v>
      </c>
      <c r="C356" s="2063" t="s">
        <v>21</v>
      </c>
      <c r="D356" s="2063" t="s">
        <v>2087</v>
      </c>
      <c r="E356" s="2065">
        <v>0.36</v>
      </c>
      <c r="F356" s="2066">
        <v>29.76</v>
      </c>
      <c r="G356" s="2076">
        <v>10.71</v>
      </c>
    </row>
    <row r="357" spans="1:7" ht="15" customHeight="1">
      <c r="A357" s="2077"/>
      <c r="B357" s="2078"/>
      <c r="C357" s="2078"/>
      <c r="D357" s="2078"/>
      <c r="E357" s="6902" t="s">
        <v>2094</v>
      </c>
      <c r="F357" s="6902"/>
      <c r="G357" s="2079">
        <v>35.24</v>
      </c>
    </row>
    <row r="358" spans="1:7" ht="15" customHeight="1">
      <c r="A358" s="2077"/>
      <c r="B358" s="2078"/>
      <c r="C358" s="2078"/>
      <c r="D358" s="2078"/>
      <c r="E358" s="6903" t="s">
        <v>2098</v>
      </c>
      <c r="F358" s="6903"/>
      <c r="G358" s="2080">
        <v>807.59</v>
      </c>
    </row>
    <row r="359" spans="1:7" ht="15" customHeight="1">
      <c r="A359" s="2077"/>
      <c r="B359" s="2078"/>
      <c r="C359" s="2078"/>
      <c r="D359" s="2078"/>
      <c r="E359" s="6904"/>
      <c r="F359" s="6904"/>
      <c r="G359" s="6905"/>
    </row>
    <row r="360" spans="1:7" ht="18" customHeight="1">
      <c r="A360" s="6897" t="s">
        <v>2233</v>
      </c>
      <c r="B360" s="6898"/>
      <c r="C360" s="6898"/>
      <c r="D360" s="6898"/>
      <c r="E360" s="6898"/>
      <c r="F360" s="6898"/>
      <c r="G360" s="6899"/>
    </row>
    <row r="361" spans="1:7" ht="15" customHeight="1">
      <c r="A361" s="6900" t="s">
        <v>2064</v>
      </c>
      <c r="B361" s="6901"/>
      <c r="C361" s="2062" t="s">
        <v>2065</v>
      </c>
      <c r="D361" s="2062" t="s">
        <v>2066</v>
      </c>
      <c r="E361" s="2062" t="s">
        <v>2067</v>
      </c>
      <c r="F361" s="2062" t="s">
        <v>2068</v>
      </c>
      <c r="G361" s="2074" t="s">
        <v>2015</v>
      </c>
    </row>
    <row r="362" spans="1:7" ht="9.9" customHeight="1">
      <c r="A362" s="2075" t="s">
        <v>2224</v>
      </c>
      <c r="B362" s="2064" t="s">
        <v>2225</v>
      </c>
      <c r="C362" s="2063" t="s">
        <v>21</v>
      </c>
      <c r="D362" s="2063" t="s">
        <v>32</v>
      </c>
      <c r="E362" s="2065">
        <v>2.0832999999999999</v>
      </c>
      <c r="F362" s="2066">
        <v>306.36</v>
      </c>
      <c r="G362" s="2076">
        <v>638.23</v>
      </c>
    </row>
    <row r="363" spans="1:7" ht="20.100000000000001" customHeight="1">
      <c r="A363" s="2075" t="s">
        <v>2226</v>
      </c>
      <c r="B363" s="2064" t="s">
        <v>1334</v>
      </c>
      <c r="C363" s="2063" t="s">
        <v>21</v>
      </c>
      <c r="D363" s="2063" t="s">
        <v>32</v>
      </c>
      <c r="E363" s="2065">
        <v>24.4</v>
      </c>
      <c r="F363" s="2066">
        <v>0.21</v>
      </c>
      <c r="G363" s="2076">
        <v>5.12</v>
      </c>
    </row>
    <row r="364" spans="1:7" ht="15" customHeight="1">
      <c r="A364" s="2075" t="s">
        <v>2192</v>
      </c>
      <c r="B364" s="2064" t="s">
        <v>2193</v>
      </c>
      <c r="C364" s="2063" t="s">
        <v>21</v>
      </c>
      <c r="D364" s="2063" t="s">
        <v>32</v>
      </c>
      <c r="E364" s="2065">
        <v>1.2466999999999999</v>
      </c>
      <c r="F364" s="2066">
        <v>23.48</v>
      </c>
      <c r="G364" s="2076">
        <v>29.27</v>
      </c>
    </row>
    <row r="365" spans="1:7" ht="29.1" customHeight="1">
      <c r="A365" s="2077"/>
      <c r="B365" s="2078"/>
      <c r="C365" s="2078"/>
      <c r="D365" s="2078"/>
      <c r="E365" s="6902" t="s">
        <v>2083</v>
      </c>
      <c r="F365" s="6902"/>
      <c r="G365" s="2079">
        <v>672.62</v>
      </c>
    </row>
    <row r="366" spans="1:7" ht="29.1" customHeight="1">
      <c r="A366" s="6900" t="s">
        <v>2084</v>
      </c>
      <c r="B366" s="6901"/>
      <c r="C366" s="2062" t="s">
        <v>2065</v>
      </c>
      <c r="D366" s="2062" t="s">
        <v>2066</v>
      </c>
      <c r="E366" s="2062" t="s">
        <v>2067</v>
      </c>
      <c r="F366" s="2062" t="s">
        <v>2068</v>
      </c>
      <c r="G366" s="2074" t="s">
        <v>2015</v>
      </c>
    </row>
    <row r="367" spans="1:7" ht="15" customHeight="1">
      <c r="A367" s="2075" t="s">
        <v>2090</v>
      </c>
      <c r="B367" s="2064" t="s">
        <v>2139</v>
      </c>
      <c r="C367" s="2063" t="s">
        <v>21</v>
      </c>
      <c r="D367" s="2063" t="s">
        <v>2087</v>
      </c>
      <c r="E367" s="2065">
        <v>1.7070000000000001</v>
      </c>
      <c r="F367" s="2066">
        <v>34.08</v>
      </c>
      <c r="G367" s="2076">
        <v>58.17</v>
      </c>
    </row>
    <row r="368" spans="1:7" ht="15" customHeight="1">
      <c r="A368" s="2075" t="s">
        <v>2092</v>
      </c>
      <c r="B368" s="2064" t="s">
        <v>2140</v>
      </c>
      <c r="C368" s="2063" t="s">
        <v>21</v>
      </c>
      <c r="D368" s="2063" t="s">
        <v>2087</v>
      </c>
      <c r="E368" s="2065">
        <v>0.85299999999999998</v>
      </c>
      <c r="F368" s="2066">
        <v>29.76</v>
      </c>
      <c r="G368" s="2076">
        <v>25.38</v>
      </c>
    </row>
    <row r="369" spans="1:7" ht="15" customHeight="1">
      <c r="A369" s="2077"/>
      <c r="B369" s="2078"/>
      <c r="C369" s="2078"/>
      <c r="D369" s="2078"/>
      <c r="E369" s="6902" t="s">
        <v>2094</v>
      </c>
      <c r="F369" s="6902"/>
      <c r="G369" s="2079">
        <v>83.55</v>
      </c>
    </row>
    <row r="370" spans="1:7" ht="15" customHeight="1">
      <c r="A370" s="2077"/>
      <c r="B370" s="2078"/>
      <c r="C370" s="2078"/>
      <c r="D370" s="2078"/>
      <c r="E370" s="6903" t="s">
        <v>2098</v>
      </c>
      <c r="F370" s="6903"/>
      <c r="G370" s="2080">
        <v>756.17</v>
      </c>
    </row>
    <row r="371" spans="1:7" ht="15" customHeight="1">
      <c r="A371" s="2077"/>
      <c r="B371" s="2078"/>
      <c r="C371" s="2078"/>
      <c r="D371" s="2078"/>
      <c r="E371" s="6904"/>
      <c r="F371" s="6904"/>
      <c r="G371" s="6905"/>
    </row>
    <row r="372" spans="1:7" ht="18" customHeight="1">
      <c r="A372" s="6897" t="s">
        <v>2234</v>
      </c>
      <c r="B372" s="6898"/>
      <c r="C372" s="6898"/>
      <c r="D372" s="6898"/>
      <c r="E372" s="6898"/>
      <c r="F372" s="6898"/>
      <c r="G372" s="6899"/>
    </row>
    <row r="373" spans="1:7" ht="15" customHeight="1">
      <c r="A373" s="6900" t="s">
        <v>2064</v>
      </c>
      <c r="B373" s="6901"/>
      <c r="C373" s="2062" t="s">
        <v>2065</v>
      </c>
      <c r="D373" s="2062" t="s">
        <v>2066</v>
      </c>
      <c r="E373" s="2062" t="s">
        <v>2067</v>
      </c>
      <c r="F373" s="2062" t="s">
        <v>2068</v>
      </c>
      <c r="G373" s="2074" t="s">
        <v>2015</v>
      </c>
    </row>
    <row r="374" spans="1:7" ht="9.9" customHeight="1">
      <c r="A374" s="2075" t="s">
        <v>2224</v>
      </c>
      <c r="B374" s="2064" t="s">
        <v>2225</v>
      </c>
      <c r="C374" s="2063" t="s">
        <v>21</v>
      </c>
      <c r="D374" s="2063" t="s">
        <v>32</v>
      </c>
      <c r="E374" s="2065">
        <v>2.0832999999999999</v>
      </c>
      <c r="F374" s="2066">
        <v>306.36</v>
      </c>
      <c r="G374" s="2076">
        <v>638.23</v>
      </c>
    </row>
    <row r="375" spans="1:7" ht="20.100000000000001" customHeight="1">
      <c r="A375" s="2075" t="s">
        <v>2226</v>
      </c>
      <c r="B375" s="2064" t="s">
        <v>1334</v>
      </c>
      <c r="C375" s="2063" t="s">
        <v>21</v>
      </c>
      <c r="D375" s="2063" t="s">
        <v>32</v>
      </c>
      <c r="E375" s="2065">
        <v>24.4</v>
      </c>
      <c r="F375" s="2066">
        <v>0.21</v>
      </c>
      <c r="G375" s="2076">
        <v>5.12</v>
      </c>
    </row>
    <row r="376" spans="1:7" ht="15" customHeight="1">
      <c r="A376" s="2075" t="s">
        <v>2192</v>
      </c>
      <c r="B376" s="2064" t="s">
        <v>2193</v>
      </c>
      <c r="C376" s="2063" t="s">
        <v>21</v>
      </c>
      <c r="D376" s="2063" t="s">
        <v>32</v>
      </c>
      <c r="E376" s="2065">
        <v>1.2466999999999999</v>
      </c>
      <c r="F376" s="2066">
        <v>23.48</v>
      </c>
      <c r="G376" s="2076">
        <v>29.27</v>
      </c>
    </row>
    <row r="377" spans="1:7" ht="29.1" customHeight="1">
      <c r="A377" s="2077"/>
      <c r="B377" s="2078"/>
      <c r="C377" s="2078"/>
      <c r="D377" s="2078"/>
      <c r="E377" s="6902" t="s">
        <v>2083</v>
      </c>
      <c r="F377" s="6902"/>
      <c r="G377" s="2079">
        <v>672.62</v>
      </c>
    </row>
    <row r="378" spans="1:7" ht="29.1" customHeight="1">
      <c r="A378" s="6900" t="s">
        <v>2084</v>
      </c>
      <c r="B378" s="6901"/>
      <c r="C378" s="2062" t="s">
        <v>2065</v>
      </c>
      <c r="D378" s="2062" t="s">
        <v>2066</v>
      </c>
      <c r="E378" s="2062" t="s">
        <v>2067</v>
      </c>
      <c r="F378" s="2062" t="s">
        <v>2068</v>
      </c>
      <c r="G378" s="2074" t="s">
        <v>2015</v>
      </c>
    </row>
    <row r="379" spans="1:7" ht="15" customHeight="1">
      <c r="A379" s="2075" t="s">
        <v>2090</v>
      </c>
      <c r="B379" s="2064" t="s">
        <v>2139</v>
      </c>
      <c r="C379" s="2063" t="s">
        <v>21</v>
      </c>
      <c r="D379" s="2063" t="s">
        <v>2087</v>
      </c>
      <c r="E379" s="2065">
        <v>1.7070000000000001</v>
      </c>
      <c r="F379" s="2066">
        <v>34.08</v>
      </c>
      <c r="G379" s="2076">
        <v>58.17</v>
      </c>
    </row>
    <row r="380" spans="1:7" ht="15" customHeight="1">
      <c r="A380" s="2075" t="s">
        <v>2092</v>
      </c>
      <c r="B380" s="2064" t="s">
        <v>2140</v>
      </c>
      <c r="C380" s="2063" t="s">
        <v>21</v>
      </c>
      <c r="D380" s="2063" t="s">
        <v>2087</v>
      </c>
      <c r="E380" s="2065">
        <v>0.85299999999999998</v>
      </c>
      <c r="F380" s="2066">
        <v>29.76</v>
      </c>
      <c r="G380" s="2076">
        <v>25.38</v>
      </c>
    </row>
    <row r="381" spans="1:7" ht="15" customHeight="1">
      <c r="A381" s="2077"/>
      <c r="B381" s="2078"/>
      <c r="C381" s="2078"/>
      <c r="D381" s="2078"/>
      <c r="E381" s="6902" t="s">
        <v>2094</v>
      </c>
      <c r="F381" s="6902"/>
      <c r="G381" s="2079">
        <v>83.55</v>
      </c>
    </row>
    <row r="382" spans="1:7" ht="15" customHeight="1">
      <c r="A382" s="2077"/>
      <c r="B382" s="2078"/>
      <c r="C382" s="2078"/>
      <c r="D382" s="2078"/>
      <c r="E382" s="6903" t="s">
        <v>2098</v>
      </c>
      <c r="F382" s="6903"/>
      <c r="G382" s="2080">
        <v>756.17</v>
      </c>
    </row>
    <row r="383" spans="1:7" ht="15" customHeight="1">
      <c r="A383" s="2077"/>
      <c r="B383" s="2078"/>
      <c r="C383" s="2078"/>
      <c r="D383" s="2078"/>
      <c r="E383" s="6904"/>
      <c r="F383" s="6904"/>
      <c r="G383" s="6905"/>
    </row>
    <row r="384" spans="1:7" ht="18" customHeight="1">
      <c r="A384" s="6897" t="s">
        <v>2235</v>
      </c>
      <c r="B384" s="6898"/>
      <c r="C384" s="6898"/>
      <c r="D384" s="6898"/>
      <c r="E384" s="6898"/>
      <c r="F384" s="6898"/>
      <c r="G384" s="6899"/>
    </row>
    <row r="385" spans="1:7" ht="15" customHeight="1">
      <c r="A385" s="6900" t="s">
        <v>2064</v>
      </c>
      <c r="B385" s="6901"/>
      <c r="C385" s="2062" t="s">
        <v>2065</v>
      </c>
      <c r="D385" s="2062" t="s">
        <v>2066</v>
      </c>
      <c r="E385" s="2062" t="s">
        <v>2067</v>
      </c>
      <c r="F385" s="2062" t="s">
        <v>2068</v>
      </c>
      <c r="G385" s="2074" t="s">
        <v>2015</v>
      </c>
    </row>
    <row r="386" spans="1:7" ht="9.9" customHeight="1">
      <c r="A386" s="2075" t="s">
        <v>2224</v>
      </c>
      <c r="B386" s="2064" t="s">
        <v>2225</v>
      </c>
      <c r="C386" s="2063" t="s">
        <v>21</v>
      </c>
      <c r="D386" s="2063" t="s">
        <v>32</v>
      </c>
      <c r="E386" s="2065">
        <v>2.0832999999999999</v>
      </c>
      <c r="F386" s="2066">
        <v>306.36</v>
      </c>
      <c r="G386" s="2076">
        <v>638.23</v>
      </c>
    </row>
    <row r="387" spans="1:7" ht="20.100000000000001" customHeight="1">
      <c r="A387" s="2075" t="s">
        <v>2226</v>
      </c>
      <c r="B387" s="2064" t="s">
        <v>1334</v>
      </c>
      <c r="C387" s="2063" t="s">
        <v>21</v>
      </c>
      <c r="D387" s="2063" t="s">
        <v>32</v>
      </c>
      <c r="E387" s="2065">
        <v>24.4</v>
      </c>
      <c r="F387" s="2066">
        <v>0.21</v>
      </c>
      <c r="G387" s="2076">
        <v>5.12</v>
      </c>
    </row>
    <row r="388" spans="1:7" ht="15" customHeight="1">
      <c r="A388" s="2075" t="s">
        <v>2192</v>
      </c>
      <c r="B388" s="2064" t="s">
        <v>2193</v>
      </c>
      <c r="C388" s="2063" t="s">
        <v>21</v>
      </c>
      <c r="D388" s="2063" t="s">
        <v>32</v>
      </c>
      <c r="E388" s="2065">
        <v>1.2466999999999999</v>
      </c>
      <c r="F388" s="2066">
        <v>23.48</v>
      </c>
      <c r="G388" s="2076">
        <v>29.27</v>
      </c>
    </row>
    <row r="389" spans="1:7" ht="29.1" customHeight="1">
      <c r="A389" s="2077"/>
      <c r="B389" s="2078"/>
      <c r="C389" s="2078"/>
      <c r="D389" s="2078"/>
      <c r="E389" s="6902" t="s">
        <v>2083</v>
      </c>
      <c r="F389" s="6902"/>
      <c r="G389" s="2079">
        <v>672.62</v>
      </c>
    </row>
    <row r="390" spans="1:7" ht="29.1" customHeight="1">
      <c r="A390" s="6900" t="s">
        <v>2084</v>
      </c>
      <c r="B390" s="6901"/>
      <c r="C390" s="2062" t="s">
        <v>2065</v>
      </c>
      <c r="D390" s="2062" t="s">
        <v>2066</v>
      </c>
      <c r="E390" s="2062" t="s">
        <v>2067</v>
      </c>
      <c r="F390" s="2062" t="s">
        <v>2068</v>
      </c>
      <c r="G390" s="2074" t="s">
        <v>2015</v>
      </c>
    </row>
    <row r="391" spans="1:7" ht="15" customHeight="1">
      <c r="A391" s="2075" t="s">
        <v>2090</v>
      </c>
      <c r="B391" s="2064" t="s">
        <v>2139</v>
      </c>
      <c r="C391" s="2063" t="s">
        <v>21</v>
      </c>
      <c r="D391" s="2063" t="s">
        <v>2087</v>
      </c>
      <c r="E391" s="2065">
        <v>1.7070000000000001</v>
      </c>
      <c r="F391" s="2066">
        <v>34.08</v>
      </c>
      <c r="G391" s="2076">
        <v>58.17</v>
      </c>
    </row>
    <row r="392" spans="1:7" ht="15" customHeight="1">
      <c r="A392" s="2075" t="s">
        <v>2092</v>
      </c>
      <c r="B392" s="2064" t="s">
        <v>2140</v>
      </c>
      <c r="C392" s="2063" t="s">
        <v>21</v>
      </c>
      <c r="D392" s="2063" t="s">
        <v>2087</v>
      </c>
      <c r="E392" s="2065">
        <v>0.85299999999999998</v>
      </c>
      <c r="F392" s="2066">
        <v>29.76</v>
      </c>
      <c r="G392" s="2076">
        <v>25.38</v>
      </c>
    </row>
    <row r="393" spans="1:7" ht="15" customHeight="1">
      <c r="A393" s="2077"/>
      <c r="B393" s="2078"/>
      <c r="C393" s="2078"/>
      <c r="D393" s="2078"/>
      <c r="E393" s="6902" t="s">
        <v>2094</v>
      </c>
      <c r="F393" s="6902"/>
      <c r="G393" s="2079">
        <v>83.55</v>
      </c>
    </row>
    <row r="394" spans="1:7" ht="15" customHeight="1">
      <c r="A394" s="2077"/>
      <c r="B394" s="2078"/>
      <c r="C394" s="2078"/>
      <c r="D394" s="2078"/>
      <c r="E394" s="6903" t="s">
        <v>2098</v>
      </c>
      <c r="F394" s="6903"/>
      <c r="G394" s="2080">
        <v>756.17</v>
      </c>
    </row>
    <row r="395" spans="1:7" ht="15" customHeight="1">
      <c r="A395" s="2077"/>
      <c r="B395" s="2078"/>
      <c r="C395" s="2078"/>
      <c r="D395" s="2078"/>
      <c r="E395" s="6904"/>
      <c r="F395" s="6904"/>
      <c r="G395" s="6905"/>
    </row>
    <row r="396" spans="1:7" ht="18" customHeight="1">
      <c r="A396" s="6897" t="s">
        <v>2236</v>
      </c>
      <c r="B396" s="6898"/>
      <c r="C396" s="6898"/>
      <c r="D396" s="6898"/>
      <c r="E396" s="6898"/>
      <c r="F396" s="6898"/>
      <c r="G396" s="6899"/>
    </row>
    <row r="397" spans="1:7" ht="15" customHeight="1">
      <c r="A397" s="6900" t="s">
        <v>2064</v>
      </c>
      <c r="B397" s="6901"/>
      <c r="C397" s="2062" t="s">
        <v>2065</v>
      </c>
      <c r="D397" s="2062" t="s">
        <v>2066</v>
      </c>
      <c r="E397" s="2062" t="s">
        <v>2067</v>
      </c>
      <c r="F397" s="2062" t="s">
        <v>2068</v>
      </c>
      <c r="G397" s="2074" t="s">
        <v>2015</v>
      </c>
    </row>
    <row r="398" spans="1:7" ht="9.9" customHeight="1">
      <c r="A398" s="2075" t="s">
        <v>2224</v>
      </c>
      <c r="B398" s="2064" t="s">
        <v>2225</v>
      </c>
      <c r="C398" s="2063" t="s">
        <v>21</v>
      </c>
      <c r="D398" s="2063" t="s">
        <v>32</v>
      </c>
      <c r="E398" s="2065">
        <v>2.0832999999999999</v>
      </c>
      <c r="F398" s="2066">
        <v>306.36</v>
      </c>
      <c r="G398" s="2076">
        <v>638.23</v>
      </c>
    </row>
    <row r="399" spans="1:7" ht="20.100000000000001" customHeight="1">
      <c r="A399" s="2075" t="s">
        <v>2226</v>
      </c>
      <c r="B399" s="2064" t="s">
        <v>1334</v>
      </c>
      <c r="C399" s="2063" t="s">
        <v>21</v>
      </c>
      <c r="D399" s="2063" t="s">
        <v>32</v>
      </c>
      <c r="E399" s="2065">
        <v>24.4</v>
      </c>
      <c r="F399" s="2066">
        <v>0.21</v>
      </c>
      <c r="G399" s="2076">
        <v>5.12</v>
      </c>
    </row>
    <row r="400" spans="1:7" ht="15" customHeight="1">
      <c r="A400" s="2075" t="s">
        <v>2192</v>
      </c>
      <c r="B400" s="2064" t="s">
        <v>2193</v>
      </c>
      <c r="C400" s="2063" t="s">
        <v>21</v>
      </c>
      <c r="D400" s="2063" t="s">
        <v>32</v>
      </c>
      <c r="E400" s="2065">
        <v>1.2466999999999999</v>
      </c>
      <c r="F400" s="2066">
        <v>23.48</v>
      </c>
      <c r="G400" s="2076">
        <v>29.27</v>
      </c>
    </row>
    <row r="401" spans="1:7" ht="38.1" customHeight="1">
      <c r="A401" s="2077"/>
      <c r="B401" s="2078"/>
      <c r="C401" s="2078"/>
      <c r="D401" s="2078"/>
      <c r="E401" s="6902" t="s">
        <v>2083</v>
      </c>
      <c r="F401" s="6902"/>
      <c r="G401" s="2079">
        <v>672.62</v>
      </c>
    </row>
    <row r="402" spans="1:7" ht="29.1" customHeight="1">
      <c r="A402" s="6900" t="s">
        <v>2084</v>
      </c>
      <c r="B402" s="6901"/>
      <c r="C402" s="2062" t="s">
        <v>2065</v>
      </c>
      <c r="D402" s="2062" t="s">
        <v>2066</v>
      </c>
      <c r="E402" s="2062" t="s">
        <v>2067</v>
      </c>
      <c r="F402" s="2062" t="s">
        <v>2068</v>
      </c>
      <c r="G402" s="2074" t="s">
        <v>2015</v>
      </c>
    </row>
    <row r="403" spans="1:7" ht="15" customHeight="1">
      <c r="A403" s="2075" t="s">
        <v>2090</v>
      </c>
      <c r="B403" s="2064" t="s">
        <v>2139</v>
      </c>
      <c r="C403" s="2063" t="s">
        <v>21</v>
      </c>
      <c r="D403" s="2063" t="s">
        <v>2087</v>
      </c>
      <c r="E403" s="2065">
        <v>1.7070000000000001</v>
      </c>
      <c r="F403" s="2066">
        <v>34.08</v>
      </c>
      <c r="G403" s="2076">
        <v>58.17</v>
      </c>
    </row>
    <row r="404" spans="1:7" ht="15" customHeight="1">
      <c r="A404" s="2075" t="s">
        <v>2092</v>
      </c>
      <c r="B404" s="2064" t="s">
        <v>2140</v>
      </c>
      <c r="C404" s="2063" t="s">
        <v>21</v>
      </c>
      <c r="D404" s="2063" t="s">
        <v>2087</v>
      </c>
      <c r="E404" s="2065">
        <v>0.85299999999999998</v>
      </c>
      <c r="F404" s="2066">
        <v>29.76</v>
      </c>
      <c r="G404" s="2076">
        <v>25.38</v>
      </c>
    </row>
    <row r="405" spans="1:7" ht="15" customHeight="1">
      <c r="A405" s="2077"/>
      <c r="B405" s="2078"/>
      <c r="C405" s="2078"/>
      <c r="D405" s="2078"/>
      <c r="E405" s="6902" t="s">
        <v>2094</v>
      </c>
      <c r="F405" s="6902"/>
      <c r="G405" s="2079">
        <v>83.55</v>
      </c>
    </row>
    <row r="406" spans="1:7" ht="15" customHeight="1">
      <c r="A406" s="2077"/>
      <c r="B406" s="2078"/>
      <c r="C406" s="2078"/>
      <c r="D406" s="2078"/>
      <c r="E406" s="6903" t="s">
        <v>2098</v>
      </c>
      <c r="F406" s="6903"/>
      <c r="G406" s="2080">
        <v>756.17</v>
      </c>
    </row>
    <row r="407" spans="1:7" ht="15" customHeight="1">
      <c r="A407" s="2077"/>
      <c r="B407" s="2078"/>
      <c r="C407" s="2078"/>
      <c r="D407" s="2078"/>
      <c r="E407" s="6904"/>
      <c r="F407" s="6904"/>
      <c r="G407" s="6905"/>
    </row>
    <row r="408" spans="1:7" ht="18" customHeight="1">
      <c r="A408" s="6897" t="s">
        <v>2237</v>
      </c>
      <c r="B408" s="6898"/>
      <c r="C408" s="6898"/>
      <c r="D408" s="6898"/>
      <c r="E408" s="6898"/>
      <c r="F408" s="6898"/>
      <c r="G408" s="6899"/>
    </row>
    <row r="409" spans="1:7" ht="15" customHeight="1">
      <c r="A409" s="6900" t="s">
        <v>2064</v>
      </c>
      <c r="B409" s="6901"/>
      <c r="C409" s="2062" t="s">
        <v>2065</v>
      </c>
      <c r="D409" s="2062" t="s">
        <v>2066</v>
      </c>
      <c r="E409" s="2062" t="s">
        <v>2067</v>
      </c>
      <c r="F409" s="2062" t="s">
        <v>2068</v>
      </c>
      <c r="G409" s="2074" t="s">
        <v>2015</v>
      </c>
    </row>
    <row r="410" spans="1:7" ht="9.9" customHeight="1">
      <c r="A410" s="2075" t="s">
        <v>2224</v>
      </c>
      <c r="B410" s="2064" t="s">
        <v>2225</v>
      </c>
      <c r="C410" s="2063" t="s">
        <v>21</v>
      </c>
      <c r="D410" s="2063" t="s">
        <v>32</v>
      </c>
      <c r="E410" s="2065">
        <v>2.0832999999999999</v>
      </c>
      <c r="F410" s="2066">
        <v>306.36</v>
      </c>
      <c r="G410" s="2076">
        <v>638.23</v>
      </c>
    </row>
    <row r="411" spans="1:7" ht="20.100000000000001" customHeight="1">
      <c r="A411" s="2075" t="s">
        <v>2226</v>
      </c>
      <c r="B411" s="2064" t="s">
        <v>1334</v>
      </c>
      <c r="C411" s="2063" t="s">
        <v>21</v>
      </c>
      <c r="D411" s="2063" t="s">
        <v>32</v>
      </c>
      <c r="E411" s="2065">
        <v>24.4</v>
      </c>
      <c r="F411" s="2066">
        <v>0.21</v>
      </c>
      <c r="G411" s="2076">
        <v>5.12</v>
      </c>
    </row>
    <row r="412" spans="1:7" ht="15" customHeight="1">
      <c r="A412" s="2075" t="s">
        <v>2192</v>
      </c>
      <c r="B412" s="2064" t="s">
        <v>2193</v>
      </c>
      <c r="C412" s="2063" t="s">
        <v>21</v>
      </c>
      <c r="D412" s="2063" t="s">
        <v>32</v>
      </c>
      <c r="E412" s="2065">
        <v>1.2466999999999999</v>
      </c>
      <c r="F412" s="2066">
        <v>23.48</v>
      </c>
      <c r="G412" s="2076">
        <v>29.27</v>
      </c>
    </row>
    <row r="413" spans="1:7" ht="29.1" customHeight="1">
      <c r="A413" s="2077"/>
      <c r="B413" s="2078"/>
      <c r="C413" s="2078"/>
      <c r="D413" s="2078"/>
      <c r="E413" s="6902" t="s">
        <v>2083</v>
      </c>
      <c r="F413" s="6902"/>
      <c r="G413" s="2079">
        <v>672.62</v>
      </c>
    </row>
    <row r="414" spans="1:7" ht="21" customHeight="1">
      <c r="A414" s="6900" t="s">
        <v>2084</v>
      </c>
      <c r="B414" s="6901"/>
      <c r="C414" s="2062" t="s">
        <v>2065</v>
      </c>
      <c r="D414" s="2062" t="s">
        <v>2066</v>
      </c>
      <c r="E414" s="2062" t="s">
        <v>2067</v>
      </c>
      <c r="F414" s="2062" t="s">
        <v>2068</v>
      </c>
      <c r="G414" s="2074" t="s">
        <v>2015</v>
      </c>
    </row>
    <row r="415" spans="1:7" ht="15" customHeight="1">
      <c r="A415" s="2075" t="s">
        <v>2090</v>
      </c>
      <c r="B415" s="2064" t="s">
        <v>2139</v>
      </c>
      <c r="C415" s="2063" t="s">
        <v>21</v>
      </c>
      <c r="D415" s="2063" t="s">
        <v>2087</v>
      </c>
      <c r="E415" s="2065">
        <v>1.7070000000000001</v>
      </c>
      <c r="F415" s="2066">
        <v>34.08</v>
      </c>
      <c r="G415" s="2076">
        <v>58.17</v>
      </c>
    </row>
    <row r="416" spans="1:7" ht="15" customHeight="1">
      <c r="A416" s="2075" t="s">
        <v>2092</v>
      </c>
      <c r="B416" s="2064" t="s">
        <v>2140</v>
      </c>
      <c r="C416" s="2063" t="s">
        <v>21</v>
      </c>
      <c r="D416" s="2063" t="s">
        <v>2087</v>
      </c>
      <c r="E416" s="2065">
        <v>0.85299999999999998</v>
      </c>
      <c r="F416" s="2066">
        <v>29.76</v>
      </c>
      <c r="G416" s="2076">
        <v>25.38</v>
      </c>
    </row>
    <row r="417" spans="1:7" ht="15" customHeight="1">
      <c r="A417" s="2077"/>
      <c r="B417" s="2078"/>
      <c r="C417" s="2078"/>
      <c r="D417" s="2078"/>
      <c r="E417" s="6902" t="s">
        <v>2094</v>
      </c>
      <c r="F417" s="6902"/>
      <c r="G417" s="2079">
        <v>83.55</v>
      </c>
    </row>
    <row r="418" spans="1:7" ht="15" customHeight="1">
      <c r="A418" s="2077"/>
      <c r="B418" s="2078"/>
      <c r="C418" s="2078"/>
      <c r="D418" s="2078"/>
      <c r="E418" s="6903" t="s">
        <v>2098</v>
      </c>
      <c r="F418" s="6903"/>
      <c r="G418" s="2080">
        <v>756.17</v>
      </c>
    </row>
    <row r="419" spans="1:7" ht="18" customHeight="1">
      <c r="A419" s="2077"/>
      <c r="B419" s="2078"/>
      <c r="C419" s="2078"/>
      <c r="D419" s="2078"/>
      <c r="E419" s="6904"/>
      <c r="F419" s="6904"/>
      <c r="G419" s="6905"/>
    </row>
    <row r="420" spans="1:7" ht="15" customHeight="1">
      <c r="A420" s="6897" t="s">
        <v>2238</v>
      </c>
      <c r="B420" s="6898"/>
      <c r="C420" s="6898"/>
      <c r="D420" s="6898"/>
      <c r="E420" s="6898"/>
      <c r="F420" s="6898"/>
      <c r="G420" s="6899"/>
    </row>
    <row r="421" spans="1:7" ht="9.9" customHeight="1">
      <c r="A421" s="6900" t="s">
        <v>2064</v>
      </c>
      <c r="B421" s="6901"/>
      <c r="C421" s="2062" t="s">
        <v>2065</v>
      </c>
      <c r="D421" s="2062" t="s">
        <v>2066</v>
      </c>
      <c r="E421" s="2062" t="s">
        <v>2067</v>
      </c>
      <c r="F421" s="2062" t="s">
        <v>2068</v>
      </c>
      <c r="G421" s="2074" t="s">
        <v>2015</v>
      </c>
    </row>
    <row r="422" spans="1:7" ht="20.100000000000001" customHeight="1">
      <c r="A422" s="2075" t="s">
        <v>2224</v>
      </c>
      <c r="B422" s="2064" t="s">
        <v>2225</v>
      </c>
      <c r="C422" s="2063" t="s">
        <v>21</v>
      </c>
      <c r="D422" s="2063" t="s">
        <v>32</v>
      </c>
      <c r="E422" s="2065">
        <v>2.0832999999999999</v>
      </c>
      <c r="F422" s="2066">
        <v>306.36</v>
      </c>
      <c r="G422" s="2076">
        <v>638.23</v>
      </c>
    </row>
    <row r="423" spans="1:7" ht="15" customHeight="1">
      <c r="A423" s="2075" t="s">
        <v>2226</v>
      </c>
      <c r="B423" s="2064" t="s">
        <v>1334</v>
      </c>
      <c r="C423" s="2063" t="s">
        <v>21</v>
      </c>
      <c r="D423" s="2063" t="s">
        <v>32</v>
      </c>
      <c r="E423" s="2065">
        <v>24.4</v>
      </c>
      <c r="F423" s="2066">
        <v>0.21</v>
      </c>
      <c r="G423" s="2076">
        <v>5.12</v>
      </c>
    </row>
    <row r="424" spans="1:7" ht="29.1" customHeight="1">
      <c r="A424" s="2075" t="s">
        <v>2192</v>
      </c>
      <c r="B424" s="2064" t="s">
        <v>2193</v>
      </c>
      <c r="C424" s="2063" t="s">
        <v>21</v>
      </c>
      <c r="D424" s="2063" t="s">
        <v>32</v>
      </c>
      <c r="E424" s="2065">
        <v>1.2466999999999999</v>
      </c>
      <c r="F424" s="2066">
        <v>23.48</v>
      </c>
      <c r="G424" s="2076">
        <v>29.27</v>
      </c>
    </row>
    <row r="425" spans="1:7" ht="15" customHeight="1">
      <c r="A425" s="2077"/>
      <c r="B425" s="2078"/>
      <c r="C425" s="2078"/>
      <c r="D425" s="2078"/>
      <c r="E425" s="6902" t="s">
        <v>2083</v>
      </c>
      <c r="F425" s="6902"/>
      <c r="G425" s="2079">
        <v>672.62</v>
      </c>
    </row>
    <row r="426" spans="1:7" ht="15" customHeight="1">
      <c r="A426" s="6900" t="s">
        <v>2084</v>
      </c>
      <c r="B426" s="6901"/>
      <c r="C426" s="2062" t="s">
        <v>2065</v>
      </c>
      <c r="D426" s="2062" t="s">
        <v>2066</v>
      </c>
      <c r="E426" s="2062" t="s">
        <v>2067</v>
      </c>
      <c r="F426" s="2062" t="s">
        <v>2068</v>
      </c>
      <c r="G426" s="2074" t="s">
        <v>2015</v>
      </c>
    </row>
    <row r="427" spans="1:7" ht="9.9" customHeight="1">
      <c r="A427" s="2075" t="s">
        <v>2090</v>
      </c>
      <c r="B427" s="2064" t="s">
        <v>2139</v>
      </c>
      <c r="C427" s="2063" t="s">
        <v>21</v>
      </c>
      <c r="D427" s="2063" t="s">
        <v>2087</v>
      </c>
      <c r="E427" s="2065">
        <v>1.7070000000000001</v>
      </c>
      <c r="F427" s="2066">
        <v>34.08</v>
      </c>
      <c r="G427" s="2076">
        <v>58.17</v>
      </c>
    </row>
    <row r="428" spans="1:7" ht="20.100000000000001" customHeight="1">
      <c r="A428" s="2075" t="s">
        <v>2092</v>
      </c>
      <c r="B428" s="2064" t="s">
        <v>2140</v>
      </c>
      <c r="C428" s="2063" t="s">
        <v>21</v>
      </c>
      <c r="D428" s="2063" t="s">
        <v>2087</v>
      </c>
      <c r="E428" s="2065">
        <v>0.85299999999999998</v>
      </c>
      <c r="F428" s="2066">
        <v>29.76</v>
      </c>
      <c r="G428" s="2076">
        <v>25.38</v>
      </c>
    </row>
    <row r="429" spans="1:7" ht="15" customHeight="1">
      <c r="A429" s="2077"/>
      <c r="B429" s="2078"/>
      <c r="C429" s="2078"/>
      <c r="D429" s="2078"/>
      <c r="E429" s="6902" t="s">
        <v>2094</v>
      </c>
      <c r="F429" s="6902"/>
      <c r="G429" s="2079">
        <v>83.55</v>
      </c>
    </row>
    <row r="430" spans="1:7" ht="29.1" customHeight="1">
      <c r="A430" s="2077"/>
      <c r="B430" s="2078"/>
      <c r="C430" s="2078"/>
      <c r="D430" s="2078"/>
      <c r="E430" s="6903" t="s">
        <v>2098</v>
      </c>
      <c r="F430" s="6903"/>
      <c r="G430" s="2080">
        <v>756.17</v>
      </c>
    </row>
    <row r="431" spans="1:7" ht="15" customHeight="1">
      <c r="A431" s="2077"/>
      <c r="B431" s="2078"/>
      <c r="C431" s="2078"/>
      <c r="D431" s="2078"/>
      <c r="E431" s="6904"/>
      <c r="F431" s="6904"/>
      <c r="G431" s="6905"/>
    </row>
    <row r="432" spans="1:7" ht="15" customHeight="1">
      <c r="A432" s="6897" t="s">
        <v>2239</v>
      </c>
      <c r="B432" s="6898"/>
      <c r="C432" s="6898"/>
      <c r="D432" s="6898"/>
      <c r="E432" s="6898"/>
      <c r="F432" s="6898"/>
      <c r="G432" s="6899"/>
    </row>
    <row r="433" spans="1:7" ht="9.9" customHeight="1">
      <c r="A433" s="6900" t="s">
        <v>2064</v>
      </c>
      <c r="B433" s="6901"/>
      <c r="C433" s="2062" t="s">
        <v>2065</v>
      </c>
      <c r="D433" s="2062" t="s">
        <v>2066</v>
      </c>
      <c r="E433" s="2062" t="s">
        <v>2067</v>
      </c>
      <c r="F433" s="2062" t="s">
        <v>2068</v>
      </c>
      <c r="G433" s="2074" t="s">
        <v>2015</v>
      </c>
    </row>
    <row r="434" spans="1:7" ht="20.100000000000001" customHeight="1">
      <c r="A434" s="2075" t="s">
        <v>2224</v>
      </c>
      <c r="B434" s="2064" t="s">
        <v>2225</v>
      </c>
      <c r="C434" s="2063" t="s">
        <v>21</v>
      </c>
      <c r="D434" s="2063" t="s">
        <v>32</v>
      </c>
      <c r="E434" s="2065">
        <v>2.0832999999999999</v>
      </c>
      <c r="F434" s="2066">
        <v>306.36</v>
      </c>
      <c r="G434" s="2076">
        <v>638.23</v>
      </c>
    </row>
    <row r="435" spans="1:7" ht="15" customHeight="1">
      <c r="A435" s="2075" t="s">
        <v>2226</v>
      </c>
      <c r="B435" s="2064" t="s">
        <v>1334</v>
      </c>
      <c r="C435" s="2063" t="s">
        <v>21</v>
      </c>
      <c r="D435" s="2063" t="s">
        <v>32</v>
      </c>
      <c r="E435" s="2065">
        <v>24.4</v>
      </c>
      <c r="F435" s="2066">
        <v>0.21</v>
      </c>
      <c r="G435" s="2076">
        <v>5.12</v>
      </c>
    </row>
    <row r="436" spans="1:7" ht="29.1" customHeight="1">
      <c r="A436" s="2075" t="s">
        <v>2192</v>
      </c>
      <c r="B436" s="2064" t="s">
        <v>2193</v>
      </c>
      <c r="C436" s="2063" t="s">
        <v>21</v>
      </c>
      <c r="D436" s="2063" t="s">
        <v>32</v>
      </c>
      <c r="E436" s="2065">
        <v>1.2466999999999999</v>
      </c>
      <c r="F436" s="2066">
        <v>23.48</v>
      </c>
      <c r="G436" s="2076">
        <v>29.27</v>
      </c>
    </row>
    <row r="437" spans="1:7" ht="18" customHeight="1">
      <c r="A437" s="2077"/>
      <c r="B437" s="2078"/>
      <c r="C437" s="2078"/>
      <c r="D437" s="2078"/>
      <c r="E437" s="6902" t="s">
        <v>2083</v>
      </c>
      <c r="F437" s="6902"/>
      <c r="G437" s="2079">
        <v>672.62</v>
      </c>
    </row>
    <row r="438" spans="1:7" ht="15" customHeight="1">
      <c r="A438" s="6900" t="s">
        <v>2084</v>
      </c>
      <c r="B438" s="6901"/>
      <c r="C438" s="2062" t="s">
        <v>2065</v>
      </c>
      <c r="D438" s="2062" t="s">
        <v>2066</v>
      </c>
      <c r="E438" s="2062" t="s">
        <v>2067</v>
      </c>
      <c r="F438" s="2062" t="s">
        <v>2068</v>
      </c>
      <c r="G438" s="2074" t="s">
        <v>2015</v>
      </c>
    </row>
    <row r="439" spans="1:7" ht="21" customHeight="1">
      <c r="A439" s="2075" t="s">
        <v>2090</v>
      </c>
      <c r="B439" s="2064" t="s">
        <v>2139</v>
      </c>
      <c r="C439" s="2063" t="s">
        <v>21</v>
      </c>
      <c r="D439" s="2063" t="s">
        <v>2087</v>
      </c>
      <c r="E439" s="2065">
        <v>1.7070000000000001</v>
      </c>
      <c r="F439" s="2066">
        <v>34.08</v>
      </c>
      <c r="G439" s="2076">
        <v>58.17</v>
      </c>
    </row>
    <row r="440" spans="1:7" ht="29.1" customHeight="1">
      <c r="A440" s="2075" t="s">
        <v>2092</v>
      </c>
      <c r="B440" s="2064" t="s">
        <v>2140</v>
      </c>
      <c r="C440" s="2063" t="s">
        <v>21</v>
      </c>
      <c r="D440" s="2063" t="s">
        <v>2087</v>
      </c>
      <c r="E440" s="2065">
        <v>0.85299999999999998</v>
      </c>
      <c r="F440" s="2066">
        <v>29.76</v>
      </c>
      <c r="G440" s="2076">
        <v>25.38</v>
      </c>
    </row>
    <row r="441" spans="1:7" ht="38.1" customHeight="1">
      <c r="A441" s="2077"/>
      <c r="B441" s="2078"/>
      <c r="C441" s="2078"/>
      <c r="D441" s="2078"/>
      <c r="E441" s="6902" t="s">
        <v>2094</v>
      </c>
      <c r="F441" s="6902"/>
      <c r="G441" s="2079">
        <v>83.55</v>
      </c>
    </row>
    <row r="442" spans="1:7" ht="29.1" customHeight="1">
      <c r="A442" s="2077"/>
      <c r="B442" s="2078"/>
      <c r="C442" s="2078"/>
      <c r="D442" s="2078"/>
      <c r="E442" s="6903" t="s">
        <v>2098</v>
      </c>
      <c r="F442" s="6903"/>
      <c r="G442" s="2080">
        <v>756.17</v>
      </c>
    </row>
    <row r="443" spans="1:7" ht="15" customHeight="1">
      <c r="A443" s="2077"/>
      <c r="B443" s="2078"/>
      <c r="C443" s="2078"/>
      <c r="D443" s="2078"/>
      <c r="E443" s="6904"/>
      <c r="F443" s="6904"/>
      <c r="G443" s="6905"/>
    </row>
    <row r="444" spans="1:7" ht="15" customHeight="1">
      <c r="A444" s="6897" t="s">
        <v>2240</v>
      </c>
      <c r="B444" s="6898"/>
      <c r="C444" s="6898"/>
      <c r="D444" s="6898"/>
      <c r="E444" s="6898"/>
      <c r="F444" s="6898"/>
      <c r="G444" s="6899"/>
    </row>
    <row r="445" spans="1:7" ht="15" customHeight="1">
      <c r="A445" s="6900" t="s">
        <v>2064</v>
      </c>
      <c r="B445" s="6901"/>
      <c r="C445" s="2062" t="s">
        <v>2065</v>
      </c>
      <c r="D445" s="2062" t="s">
        <v>2066</v>
      </c>
      <c r="E445" s="2062" t="s">
        <v>2067</v>
      </c>
      <c r="F445" s="2062" t="s">
        <v>2068</v>
      </c>
      <c r="G445" s="2074" t="s">
        <v>2015</v>
      </c>
    </row>
    <row r="446" spans="1:7" ht="15" customHeight="1">
      <c r="A446" s="2075" t="s">
        <v>2224</v>
      </c>
      <c r="B446" s="2064" t="s">
        <v>2225</v>
      </c>
      <c r="C446" s="2063" t="s">
        <v>21</v>
      </c>
      <c r="D446" s="2063" t="s">
        <v>32</v>
      </c>
      <c r="E446" s="2065">
        <v>2.0832999999999999</v>
      </c>
      <c r="F446" s="2066">
        <v>306.36</v>
      </c>
      <c r="G446" s="2076">
        <v>638.23</v>
      </c>
    </row>
    <row r="447" spans="1:7" ht="15" customHeight="1">
      <c r="A447" s="2075" t="s">
        <v>2226</v>
      </c>
      <c r="B447" s="2064" t="s">
        <v>1334</v>
      </c>
      <c r="C447" s="2063" t="s">
        <v>21</v>
      </c>
      <c r="D447" s="2063" t="s">
        <v>32</v>
      </c>
      <c r="E447" s="2065">
        <v>24.4</v>
      </c>
      <c r="F447" s="2066">
        <v>0.21</v>
      </c>
      <c r="G447" s="2076">
        <v>5.12</v>
      </c>
    </row>
    <row r="448" spans="1:7" ht="21" customHeight="1">
      <c r="A448" s="2075" t="s">
        <v>2192</v>
      </c>
      <c r="B448" s="2064" t="s">
        <v>2193</v>
      </c>
      <c r="C448" s="2063" t="s">
        <v>21</v>
      </c>
      <c r="D448" s="2063" t="s">
        <v>32</v>
      </c>
      <c r="E448" s="2065">
        <v>1.2466999999999999</v>
      </c>
      <c r="F448" s="2066">
        <v>23.48</v>
      </c>
      <c r="G448" s="2076">
        <v>29.27</v>
      </c>
    </row>
    <row r="449" spans="1:7" ht="21" customHeight="1">
      <c r="A449" s="2077"/>
      <c r="B449" s="2078"/>
      <c r="C449" s="2078"/>
      <c r="D449" s="2078"/>
      <c r="E449" s="6902" t="s">
        <v>2083</v>
      </c>
      <c r="F449" s="6902"/>
      <c r="G449" s="2079">
        <v>672.62</v>
      </c>
    </row>
    <row r="450" spans="1:7" ht="18" customHeight="1">
      <c r="A450" s="6900" t="s">
        <v>2084</v>
      </c>
      <c r="B450" s="6901"/>
      <c r="C450" s="2062" t="s">
        <v>2065</v>
      </c>
      <c r="D450" s="2062" t="s">
        <v>2066</v>
      </c>
      <c r="E450" s="2062" t="s">
        <v>2067</v>
      </c>
      <c r="F450" s="2062" t="s">
        <v>2068</v>
      </c>
      <c r="G450" s="2074" t="s">
        <v>2015</v>
      </c>
    </row>
    <row r="451" spans="1:7" ht="15" customHeight="1">
      <c r="A451" s="2075" t="s">
        <v>2090</v>
      </c>
      <c r="B451" s="2064" t="s">
        <v>2139</v>
      </c>
      <c r="C451" s="2063" t="s">
        <v>21</v>
      </c>
      <c r="D451" s="2063" t="s">
        <v>2087</v>
      </c>
      <c r="E451" s="2065">
        <v>1.7070000000000001</v>
      </c>
      <c r="F451" s="2066">
        <v>34.08</v>
      </c>
      <c r="G451" s="2076">
        <v>58.17</v>
      </c>
    </row>
    <row r="452" spans="1:7" ht="38.1" customHeight="1">
      <c r="A452" s="2075" t="s">
        <v>2092</v>
      </c>
      <c r="B452" s="2064" t="s">
        <v>2140</v>
      </c>
      <c r="C452" s="2063" t="s">
        <v>21</v>
      </c>
      <c r="D452" s="2063" t="s">
        <v>2087</v>
      </c>
      <c r="E452" s="2065">
        <v>0.85299999999999998</v>
      </c>
      <c r="F452" s="2066">
        <v>29.76</v>
      </c>
      <c r="G452" s="2076">
        <v>25.38</v>
      </c>
    </row>
    <row r="453" spans="1:7" ht="38.1" customHeight="1">
      <c r="A453" s="2077"/>
      <c r="B453" s="2078"/>
      <c r="C453" s="2078"/>
      <c r="D453" s="2078"/>
      <c r="E453" s="6902" t="s">
        <v>2094</v>
      </c>
      <c r="F453" s="6902"/>
      <c r="G453" s="2079">
        <v>83.55</v>
      </c>
    </row>
    <row r="454" spans="1:7" ht="15" customHeight="1">
      <c r="A454" s="2077"/>
      <c r="B454" s="2078"/>
      <c r="C454" s="2078"/>
      <c r="D454" s="2078"/>
      <c r="E454" s="6903" t="s">
        <v>2098</v>
      </c>
      <c r="F454" s="6903"/>
      <c r="G454" s="2080">
        <v>756.17</v>
      </c>
    </row>
    <row r="455" spans="1:7" ht="15" customHeight="1">
      <c r="A455" s="2077"/>
      <c r="B455" s="2078"/>
      <c r="C455" s="2078"/>
      <c r="D455" s="2078"/>
      <c r="E455" s="6904"/>
      <c r="F455" s="6904"/>
      <c r="G455" s="6905"/>
    </row>
    <row r="456" spans="1:7" ht="9.9" customHeight="1">
      <c r="A456" s="6897" t="s">
        <v>2241</v>
      </c>
      <c r="B456" s="6898"/>
      <c r="C456" s="6898"/>
      <c r="D456" s="6898"/>
      <c r="E456" s="6898"/>
      <c r="F456" s="6898"/>
      <c r="G456" s="6899"/>
    </row>
    <row r="457" spans="1:7" ht="20.100000000000001" customHeight="1">
      <c r="A457" s="6900" t="s">
        <v>2064</v>
      </c>
      <c r="B457" s="6901"/>
      <c r="C457" s="2062" t="s">
        <v>2065</v>
      </c>
      <c r="D457" s="2062" t="s">
        <v>2066</v>
      </c>
      <c r="E457" s="2062" t="s">
        <v>2067</v>
      </c>
      <c r="F457" s="2062" t="s">
        <v>2068</v>
      </c>
      <c r="G457" s="2074" t="s">
        <v>2015</v>
      </c>
    </row>
    <row r="458" spans="1:7" ht="15" customHeight="1">
      <c r="A458" s="2075" t="s">
        <v>2224</v>
      </c>
      <c r="B458" s="2064" t="s">
        <v>2225</v>
      </c>
      <c r="C458" s="2063" t="s">
        <v>21</v>
      </c>
      <c r="D458" s="2063" t="s">
        <v>32</v>
      </c>
      <c r="E458" s="2065">
        <v>2.0832999999999999</v>
      </c>
      <c r="F458" s="2066">
        <v>306.36</v>
      </c>
      <c r="G458" s="2076">
        <v>638.23</v>
      </c>
    </row>
    <row r="459" spans="1:7" ht="29.1" customHeight="1">
      <c r="A459" s="2075" t="s">
        <v>2226</v>
      </c>
      <c r="B459" s="2064" t="s">
        <v>1334</v>
      </c>
      <c r="C459" s="2063" t="s">
        <v>21</v>
      </c>
      <c r="D459" s="2063" t="s">
        <v>32</v>
      </c>
      <c r="E459" s="2065">
        <v>24.4</v>
      </c>
      <c r="F459" s="2066">
        <v>0.21</v>
      </c>
      <c r="G459" s="2076">
        <v>5.12</v>
      </c>
    </row>
    <row r="460" spans="1:7" ht="18" customHeight="1">
      <c r="A460" s="2075" t="s">
        <v>2192</v>
      </c>
      <c r="B460" s="2064" t="s">
        <v>2193</v>
      </c>
      <c r="C460" s="2063" t="s">
        <v>21</v>
      </c>
      <c r="D460" s="2063" t="s">
        <v>32</v>
      </c>
      <c r="E460" s="2065">
        <v>1.2466999999999999</v>
      </c>
      <c r="F460" s="2066">
        <v>23.48</v>
      </c>
      <c r="G460" s="2076">
        <v>29.27</v>
      </c>
    </row>
    <row r="461" spans="1:7" ht="15" customHeight="1">
      <c r="A461" s="2077"/>
      <c r="B461" s="2078"/>
      <c r="C461" s="2078"/>
      <c r="D461" s="2078"/>
      <c r="E461" s="6902" t="s">
        <v>2083</v>
      </c>
      <c r="F461" s="6902"/>
      <c r="G461" s="2079">
        <v>672.62</v>
      </c>
    </row>
    <row r="462" spans="1:7" ht="15" customHeight="1">
      <c r="A462" s="6900" t="s">
        <v>2084</v>
      </c>
      <c r="B462" s="6901"/>
      <c r="C462" s="2062" t="s">
        <v>2065</v>
      </c>
      <c r="D462" s="2062" t="s">
        <v>2066</v>
      </c>
      <c r="E462" s="2062" t="s">
        <v>2067</v>
      </c>
      <c r="F462" s="2062" t="s">
        <v>2068</v>
      </c>
      <c r="G462" s="2074" t="s">
        <v>2015</v>
      </c>
    </row>
    <row r="463" spans="1:7" ht="29.1" customHeight="1">
      <c r="A463" s="2075" t="s">
        <v>2090</v>
      </c>
      <c r="B463" s="2064" t="s">
        <v>2139</v>
      </c>
      <c r="C463" s="2063" t="s">
        <v>21</v>
      </c>
      <c r="D463" s="2063" t="s">
        <v>2087</v>
      </c>
      <c r="E463" s="2065">
        <v>1.7070000000000001</v>
      </c>
      <c r="F463" s="2066">
        <v>34.08</v>
      </c>
      <c r="G463" s="2076">
        <v>58.17</v>
      </c>
    </row>
    <row r="464" spans="1:7" ht="29.1" customHeight="1">
      <c r="A464" s="2075" t="s">
        <v>2092</v>
      </c>
      <c r="B464" s="2064" t="s">
        <v>2140</v>
      </c>
      <c r="C464" s="2063" t="s">
        <v>21</v>
      </c>
      <c r="D464" s="2063" t="s">
        <v>2087</v>
      </c>
      <c r="E464" s="2065">
        <v>0.85299999999999998</v>
      </c>
      <c r="F464" s="2066">
        <v>29.76</v>
      </c>
      <c r="G464" s="2076">
        <v>25.38</v>
      </c>
    </row>
    <row r="465" spans="1:7" ht="21" customHeight="1">
      <c r="A465" s="2077"/>
      <c r="B465" s="2078"/>
      <c r="C465" s="2078"/>
      <c r="D465" s="2078"/>
      <c r="E465" s="6902" t="s">
        <v>2094</v>
      </c>
      <c r="F465" s="6902"/>
      <c r="G465" s="2079">
        <v>83.55</v>
      </c>
    </row>
    <row r="466" spans="1:7" ht="15" customHeight="1">
      <c r="A466" s="2077"/>
      <c r="B466" s="2078"/>
      <c r="C466" s="2078"/>
      <c r="D466" s="2078"/>
      <c r="E466" s="6903" t="s">
        <v>2098</v>
      </c>
      <c r="F466" s="6903"/>
      <c r="G466" s="2080">
        <v>756.17</v>
      </c>
    </row>
    <row r="467" spans="1:7" ht="15" customHeight="1">
      <c r="A467" s="2077"/>
      <c r="B467" s="2078"/>
      <c r="C467" s="2078"/>
      <c r="D467" s="2078"/>
      <c r="E467" s="6904"/>
      <c r="F467" s="6904"/>
      <c r="G467" s="6905"/>
    </row>
    <row r="468" spans="1:7" ht="15" customHeight="1">
      <c r="A468" s="6897" t="s">
        <v>2242</v>
      </c>
      <c r="B468" s="6898"/>
      <c r="C468" s="6898"/>
      <c r="D468" s="6898"/>
      <c r="E468" s="6898"/>
      <c r="F468" s="6898"/>
      <c r="G468" s="6899"/>
    </row>
    <row r="469" spans="1:7" ht="15" customHeight="1">
      <c r="A469" s="6900" t="s">
        <v>2064</v>
      </c>
      <c r="B469" s="6901"/>
      <c r="C469" s="2062" t="s">
        <v>2065</v>
      </c>
      <c r="D469" s="2062" t="s">
        <v>2066</v>
      </c>
      <c r="E469" s="2062" t="s">
        <v>2067</v>
      </c>
      <c r="F469" s="2062" t="s">
        <v>2068</v>
      </c>
      <c r="G469" s="2074" t="s">
        <v>2015</v>
      </c>
    </row>
    <row r="470" spans="1:7" ht="15" customHeight="1">
      <c r="A470" s="2075" t="s">
        <v>2224</v>
      </c>
      <c r="B470" s="2064" t="s">
        <v>2225</v>
      </c>
      <c r="C470" s="2063" t="s">
        <v>21</v>
      </c>
      <c r="D470" s="2063" t="s">
        <v>32</v>
      </c>
      <c r="E470" s="2065">
        <v>2.0832999999999999</v>
      </c>
      <c r="F470" s="2066">
        <v>306.36</v>
      </c>
      <c r="G470" s="2076">
        <v>638.23</v>
      </c>
    </row>
    <row r="471" spans="1:7" ht="15" customHeight="1">
      <c r="A471" s="2075" t="s">
        <v>2226</v>
      </c>
      <c r="B471" s="2064" t="s">
        <v>1334</v>
      </c>
      <c r="C471" s="2063" t="s">
        <v>21</v>
      </c>
      <c r="D471" s="2063" t="s">
        <v>32</v>
      </c>
      <c r="E471" s="2065">
        <v>24.4</v>
      </c>
      <c r="F471" s="2066">
        <v>0.21</v>
      </c>
      <c r="G471" s="2076">
        <v>5.12</v>
      </c>
    </row>
    <row r="472" spans="1:7" ht="15" customHeight="1">
      <c r="A472" s="2075" t="s">
        <v>2192</v>
      </c>
      <c r="B472" s="2064" t="s">
        <v>2193</v>
      </c>
      <c r="C472" s="2063" t="s">
        <v>21</v>
      </c>
      <c r="D472" s="2063" t="s">
        <v>32</v>
      </c>
      <c r="E472" s="2065">
        <v>1.2466999999999999</v>
      </c>
      <c r="F472" s="2066">
        <v>23.48</v>
      </c>
      <c r="G472" s="2076">
        <v>29.27</v>
      </c>
    </row>
    <row r="473" spans="1:7" ht="18" customHeight="1">
      <c r="A473" s="2077"/>
      <c r="B473" s="2078"/>
      <c r="C473" s="2078"/>
      <c r="D473" s="2078"/>
      <c r="E473" s="6902" t="s">
        <v>2083</v>
      </c>
      <c r="F473" s="6902"/>
      <c r="G473" s="2079">
        <v>672.62</v>
      </c>
    </row>
    <row r="474" spans="1:7" ht="15" customHeight="1">
      <c r="A474" s="6900" t="s">
        <v>2084</v>
      </c>
      <c r="B474" s="6901"/>
      <c r="C474" s="2062" t="s">
        <v>2065</v>
      </c>
      <c r="D474" s="2062" t="s">
        <v>2066</v>
      </c>
      <c r="E474" s="2062" t="s">
        <v>2067</v>
      </c>
      <c r="F474" s="2062" t="s">
        <v>2068</v>
      </c>
      <c r="G474" s="2074" t="s">
        <v>2015</v>
      </c>
    </row>
    <row r="475" spans="1:7" ht="29.1" customHeight="1">
      <c r="A475" s="2075" t="s">
        <v>2090</v>
      </c>
      <c r="B475" s="2064" t="s">
        <v>2139</v>
      </c>
      <c r="C475" s="2063" t="s">
        <v>21</v>
      </c>
      <c r="D475" s="2063" t="s">
        <v>2087</v>
      </c>
      <c r="E475" s="2065">
        <v>1.7070000000000001</v>
      </c>
      <c r="F475" s="2066">
        <v>34.08</v>
      </c>
      <c r="G475" s="2076">
        <v>58.17</v>
      </c>
    </row>
    <row r="476" spans="1:7" ht="38.1" customHeight="1">
      <c r="A476" s="2075" t="s">
        <v>2092</v>
      </c>
      <c r="B476" s="2064" t="s">
        <v>2140</v>
      </c>
      <c r="C476" s="2063" t="s">
        <v>21</v>
      </c>
      <c r="D476" s="2063" t="s">
        <v>2087</v>
      </c>
      <c r="E476" s="2065">
        <v>0.85299999999999998</v>
      </c>
      <c r="F476" s="2066">
        <v>29.76</v>
      </c>
      <c r="G476" s="2076">
        <v>25.38</v>
      </c>
    </row>
    <row r="477" spans="1:7" ht="15" customHeight="1">
      <c r="A477" s="2077"/>
      <c r="B477" s="2078"/>
      <c r="C477" s="2078"/>
      <c r="D477" s="2078"/>
      <c r="E477" s="6902" t="s">
        <v>2094</v>
      </c>
      <c r="F477" s="6902"/>
      <c r="G477" s="2079">
        <v>83.55</v>
      </c>
    </row>
    <row r="478" spans="1:7" ht="15" customHeight="1">
      <c r="A478" s="2077"/>
      <c r="B478" s="2078"/>
      <c r="C478" s="2078"/>
      <c r="D478" s="2078"/>
      <c r="E478" s="6903" t="s">
        <v>2098</v>
      </c>
      <c r="F478" s="6903"/>
      <c r="G478" s="2080">
        <v>756.17</v>
      </c>
    </row>
    <row r="479" spans="1:7" ht="9.9" customHeight="1">
      <c r="A479" s="2077"/>
      <c r="B479" s="2078"/>
      <c r="C479" s="2078"/>
      <c r="D479" s="2078"/>
      <c r="E479" s="6904"/>
      <c r="F479" s="6904"/>
      <c r="G479" s="6905"/>
    </row>
    <row r="480" spans="1:7" ht="20.100000000000001" customHeight="1">
      <c r="A480" s="6897" t="s">
        <v>2243</v>
      </c>
      <c r="B480" s="6898"/>
      <c r="C480" s="6898"/>
      <c r="D480" s="6898"/>
      <c r="E480" s="6898"/>
      <c r="F480" s="6898"/>
      <c r="G480" s="6899"/>
    </row>
    <row r="481" spans="1:7" ht="15" customHeight="1">
      <c r="A481" s="6900" t="s">
        <v>2064</v>
      </c>
      <c r="B481" s="6901"/>
      <c r="C481" s="2062" t="s">
        <v>2065</v>
      </c>
      <c r="D481" s="2062" t="s">
        <v>2066</v>
      </c>
      <c r="E481" s="2062" t="s">
        <v>2067</v>
      </c>
      <c r="F481" s="2062" t="s">
        <v>2068</v>
      </c>
      <c r="G481" s="2074" t="s">
        <v>2015</v>
      </c>
    </row>
    <row r="482" spans="1:7" ht="29.1" customHeight="1">
      <c r="A482" s="2075" t="s">
        <v>2229</v>
      </c>
      <c r="B482" s="2064" t="s">
        <v>2230</v>
      </c>
      <c r="C482" s="2063" t="s">
        <v>21</v>
      </c>
      <c r="D482" s="2063" t="s">
        <v>24</v>
      </c>
      <c r="E482" s="2065">
        <v>1</v>
      </c>
      <c r="F482" s="2066">
        <v>758.75</v>
      </c>
      <c r="G482" s="2076">
        <v>758.75</v>
      </c>
    </row>
    <row r="483" spans="1:7" ht="18" customHeight="1">
      <c r="A483" s="2075" t="s">
        <v>2226</v>
      </c>
      <c r="B483" s="2064" t="s">
        <v>1334</v>
      </c>
      <c r="C483" s="2063" t="s">
        <v>21</v>
      </c>
      <c r="D483" s="2063" t="s">
        <v>32</v>
      </c>
      <c r="E483" s="2065">
        <v>17.413</v>
      </c>
      <c r="F483" s="2066">
        <v>0.21</v>
      </c>
      <c r="G483" s="2076">
        <v>3.65</v>
      </c>
    </row>
    <row r="484" spans="1:7" ht="15" customHeight="1">
      <c r="A484" s="2075" t="s">
        <v>2192</v>
      </c>
      <c r="B484" s="2064" t="s">
        <v>2193</v>
      </c>
      <c r="C484" s="2063" t="s">
        <v>21</v>
      </c>
      <c r="D484" s="2063" t="s">
        <v>32</v>
      </c>
      <c r="E484" s="2065">
        <v>0.42399999999999999</v>
      </c>
      <c r="F484" s="2066">
        <v>23.48</v>
      </c>
      <c r="G484" s="2076">
        <v>9.9499999999999993</v>
      </c>
    </row>
    <row r="485" spans="1:7" ht="21" customHeight="1">
      <c r="A485" s="2077"/>
      <c r="B485" s="2078"/>
      <c r="C485" s="2078"/>
      <c r="D485" s="2078"/>
      <c r="E485" s="6902" t="s">
        <v>2083</v>
      </c>
      <c r="F485" s="6902"/>
      <c r="G485" s="2079">
        <v>772.35</v>
      </c>
    </row>
    <row r="486" spans="1:7" ht="29.1" customHeight="1">
      <c r="A486" s="6900" t="s">
        <v>2084</v>
      </c>
      <c r="B486" s="6901"/>
      <c r="C486" s="2062" t="s">
        <v>2065</v>
      </c>
      <c r="D486" s="2062" t="s">
        <v>2066</v>
      </c>
      <c r="E486" s="2062" t="s">
        <v>2067</v>
      </c>
      <c r="F486" s="2062" t="s">
        <v>2068</v>
      </c>
      <c r="G486" s="2074" t="s">
        <v>2015</v>
      </c>
    </row>
    <row r="487" spans="1:7" ht="29.1" customHeight="1">
      <c r="A487" s="2075" t="s">
        <v>2090</v>
      </c>
      <c r="B487" s="2064" t="s">
        <v>2139</v>
      </c>
      <c r="C487" s="2063" t="s">
        <v>21</v>
      </c>
      <c r="D487" s="2063" t="s">
        <v>2087</v>
      </c>
      <c r="E487" s="2065">
        <v>0.72</v>
      </c>
      <c r="F487" s="2066">
        <v>34.08</v>
      </c>
      <c r="G487" s="2076">
        <v>24.53</v>
      </c>
    </row>
    <row r="488" spans="1:7" ht="15" customHeight="1">
      <c r="A488" s="2075" t="s">
        <v>2092</v>
      </c>
      <c r="B488" s="2064" t="s">
        <v>2140</v>
      </c>
      <c r="C488" s="2063" t="s">
        <v>21</v>
      </c>
      <c r="D488" s="2063" t="s">
        <v>2087</v>
      </c>
      <c r="E488" s="2065">
        <v>0.36</v>
      </c>
      <c r="F488" s="2066">
        <v>29.76</v>
      </c>
      <c r="G488" s="2076">
        <v>10.71</v>
      </c>
    </row>
    <row r="489" spans="1:7" ht="15" customHeight="1">
      <c r="A489" s="2077"/>
      <c r="B489" s="2078"/>
      <c r="C489" s="2078"/>
      <c r="D489" s="2078"/>
      <c r="E489" s="6902" t="s">
        <v>2094</v>
      </c>
      <c r="F489" s="6902"/>
      <c r="G489" s="2079">
        <v>35.24</v>
      </c>
    </row>
    <row r="490" spans="1:7" ht="15" customHeight="1">
      <c r="A490" s="2077"/>
      <c r="B490" s="2078"/>
      <c r="C490" s="2078"/>
      <c r="D490" s="2078"/>
      <c r="E490" s="6903" t="s">
        <v>2098</v>
      </c>
      <c r="F490" s="6903"/>
      <c r="G490" s="2080">
        <v>807.59</v>
      </c>
    </row>
    <row r="491" spans="1:7" ht="15" customHeight="1">
      <c r="A491" s="2077"/>
      <c r="B491" s="2078"/>
      <c r="C491" s="2078"/>
      <c r="D491" s="2078"/>
      <c r="E491" s="6904"/>
      <c r="F491" s="6904"/>
      <c r="G491" s="6905"/>
    </row>
    <row r="492" spans="1:7" ht="15" customHeight="1">
      <c r="A492" s="6897" t="s">
        <v>2244</v>
      </c>
      <c r="B492" s="6898"/>
      <c r="C492" s="6898"/>
      <c r="D492" s="6898"/>
      <c r="E492" s="6898"/>
      <c r="F492" s="6898"/>
      <c r="G492" s="6899"/>
    </row>
    <row r="493" spans="1:7" ht="21" customHeight="1">
      <c r="A493" s="6900" t="s">
        <v>2064</v>
      </c>
      <c r="B493" s="6901"/>
      <c r="C493" s="2062" t="s">
        <v>2065</v>
      </c>
      <c r="D493" s="2062" t="s">
        <v>2066</v>
      </c>
      <c r="E493" s="2062" t="s">
        <v>2067</v>
      </c>
      <c r="F493" s="2062" t="s">
        <v>2068</v>
      </c>
      <c r="G493" s="2074" t="s">
        <v>2015</v>
      </c>
    </row>
    <row r="494" spans="1:7" ht="21" customHeight="1">
      <c r="A494" s="2075" t="s">
        <v>2245</v>
      </c>
      <c r="B494" s="2064" t="s">
        <v>2246</v>
      </c>
      <c r="C494" s="2063" t="s">
        <v>21</v>
      </c>
      <c r="D494" s="2063" t="s">
        <v>24</v>
      </c>
      <c r="E494" s="2065">
        <v>1</v>
      </c>
      <c r="F494" s="2066">
        <v>100.35</v>
      </c>
      <c r="G494" s="2076">
        <v>100.35</v>
      </c>
    </row>
    <row r="495" spans="1:7" ht="18" customHeight="1">
      <c r="A495" s="2077"/>
      <c r="B495" s="2078"/>
      <c r="C495" s="2078"/>
      <c r="D495" s="2078"/>
      <c r="E495" s="6902" t="s">
        <v>2083</v>
      </c>
      <c r="F495" s="6902"/>
      <c r="G495" s="2079">
        <v>100.35</v>
      </c>
    </row>
    <row r="496" spans="1:7" ht="15" customHeight="1">
      <c r="A496" s="6900" t="s">
        <v>2247</v>
      </c>
      <c r="B496" s="6901"/>
      <c r="C496" s="2062" t="s">
        <v>2065</v>
      </c>
      <c r="D496" s="2062" t="s">
        <v>2066</v>
      </c>
      <c r="E496" s="2062" t="s">
        <v>2067</v>
      </c>
      <c r="F496" s="2062" t="s">
        <v>2068</v>
      </c>
      <c r="G496" s="2074" t="s">
        <v>2015</v>
      </c>
    </row>
    <row r="497" spans="1:7" ht="38.1" customHeight="1">
      <c r="A497" s="2075" t="s">
        <v>2248</v>
      </c>
      <c r="B497" s="2064" t="s">
        <v>2249</v>
      </c>
      <c r="C497" s="2063" t="s">
        <v>21</v>
      </c>
      <c r="D497" s="2063" t="s">
        <v>2087</v>
      </c>
      <c r="E497" s="2065">
        <v>1.5</v>
      </c>
      <c r="F497" s="2066">
        <v>22.81</v>
      </c>
      <c r="G497" s="2076">
        <v>34.21</v>
      </c>
    </row>
    <row r="498" spans="1:7" ht="38.1" customHeight="1">
      <c r="A498" s="2077"/>
      <c r="B498" s="2078"/>
      <c r="C498" s="2078"/>
      <c r="D498" s="2078"/>
      <c r="E498" s="6902" t="s">
        <v>2250</v>
      </c>
      <c r="F498" s="6902"/>
      <c r="G498" s="2079">
        <v>34.21</v>
      </c>
    </row>
    <row r="499" spans="1:7" ht="15" customHeight="1">
      <c r="A499" s="6900" t="s">
        <v>2084</v>
      </c>
      <c r="B499" s="6901"/>
      <c r="C499" s="2062" t="s">
        <v>2065</v>
      </c>
      <c r="D499" s="2062" t="s">
        <v>2066</v>
      </c>
      <c r="E499" s="2062" t="s">
        <v>2067</v>
      </c>
      <c r="F499" s="2062" t="s">
        <v>2068</v>
      </c>
      <c r="G499" s="2074" t="s">
        <v>2015</v>
      </c>
    </row>
    <row r="500" spans="1:7" ht="15" customHeight="1">
      <c r="A500" s="2075" t="s">
        <v>2251</v>
      </c>
      <c r="B500" s="2064" t="s">
        <v>2252</v>
      </c>
      <c r="C500" s="2063" t="s">
        <v>21</v>
      </c>
      <c r="D500" s="2063" t="s">
        <v>2087</v>
      </c>
      <c r="E500" s="2065">
        <v>2.5</v>
      </c>
      <c r="F500" s="2066">
        <v>34.49</v>
      </c>
      <c r="G500" s="2076">
        <v>86.22</v>
      </c>
    </row>
    <row r="501" spans="1:7" ht="9.9" customHeight="1">
      <c r="A501" s="2077"/>
      <c r="B501" s="2078"/>
      <c r="C501" s="2078"/>
      <c r="D501" s="2078"/>
      <c r="E501" s="6902" t="s">
        <v>2094</v>
      </c>
      <c r="F501" s="6902"/>
      <c r="G501" s="2079">
        <v>86.22</v>
      </c>
    </row>
    <row r="502" spans="1:7" ht="20.100000000000001" customHeight="1">
      <c r="A502" s="6900" t="s">
        <v>19</v>
      </c>
      <c r="B502" s="6901"/>
      <c r="C502" s="2062" t="s">
        <v>2065</v>
      </c>
      <c r="D502" s="2062" t="s">
        <v>2066</v>
      </c>
      <c r="E502" s="2062" t="s">
        <v>2067</v>
      </c>
      <c r="F502" s="2062" t="s">
        <v>2068</v>
      </c>
      <c r="G502" s="2074" t="s">
        <v>2015</v>
      </c>
    </row>
    <row r="503" spans="1:7" ht="15" customHeight="1">
      <c r="A503" s="2075" t="s">
        <v>2253</v>
      </c>
      <c r="B503" s="2064" t="s">
        <v>2254</v>
      </c>
      <c r="C503" s="2063" t="s">
        <v>21</v>
      </c>
      <c r="D503" s="2063" t="s">
        <v>40</v>
      </c>
      <c r="E503" s="2065">
        <v>2.5</v>
      </c>
      <c r="F503" s="2066">
        <v>23.9</v>
      </c>
      <c r="G503" s="2076">
        <v>59.75</v>
      </c>
    </row>
    <row r="504" spans="1:7" ht="29.1" customHeight="1">
      <c r="A504" s="2077"/>
      <c r="B504" s="2078"/>
      <c r="C504" s="2078"/>
      <c r="D504" s="2078"/>
      <c r="E504" s="6902" t="s">
        <v>2097</v>
      </c>
      <c r="F504" s="6902"/>
      <c r="G504" s="2079">
        <v>59.75</v>
      </c>
    </row>
    <row r="505" spans="1:7" ht="18" customHeight="1">
      <c r="A505" s="2077"/>
      <c r="B505" s="2078"/>
      <c r="C505" s="2078"/>
      <c r="D505" s="2078"/>
      <c r="E505" s="6903" t="s">
        <v>2098</v>
      </c>
      <c r="F505" s="6903"/>
      <c r="G505" s="2080">
        <v>280.52999999999997</v>
      </c>
    </row>
    <row r="506" spans="1:7" ht="15" customHeight="1">
      <c r="A506" s="2077"/>
      <c r="B506" s="2078"/>
      <c r="C506" s="2078"/>
      <c r="D506" s="2078"/>
      <c r="E506" s="6904"/>
      <c r="F506" s="6904"/>
      <c r="G506" s="6905"/>
    </row>
    <row r="507" spans="1:7" ht="21" customHeight="1">
      <c r="A507" s="6897" t="s">
        <v>2255</v>
      </c>
      <c r="B507" s="6898"/>
      <c r="C507" s="6898"/>
      <c r="D507" s="6898"/>
      <c r="E507" s="6898"/>
      <c r="F507" s="6898"/>
      <c r="G507" s="6899"/>
    </row>
    <row r="508" spans="1:7" ht="29.1" customHeight="1">
      <c r="A508" s="6900" t="s">
        <v>2064</v>
      </c>
      <c r="B508" s="6901"/>
      <c r="C508" s="2062" t="s">
        <v>2065</v>
      </c>
      <c r="D508" s="2062" t="s">
        <v>2066</v>
      </c>
      <c r="E508" s="2062" t="s">
        <v>2067</v>
      </c>
      <c r="F508" s="2062" t="s">
        <v>2068</v>
      </c>
      <c r="G508" s="2074" t="s">
        <v>2015</v>
      </c>
    </row>
    <row r="509" spans="1:7" ht="29.1" customHeight="1">
      <c r="A509" s="2075" t="s">
        <v>2245</v>
      </c>
      <c r="B509" s="2064" t="s">
        <v>2246</v>
      </c>
      <c r="C509" s="2063" t="s">
        <v>21</v>
      </c>
      <c r="D509" s="2063" t="s">
        <v>24</v>
      </c>
      <c r="E509" s="2065">
        <v>1</v>
      </c>
      <c r="F509" s="2066">
        <v>100.35</v>
      </c>
      <c r="G509" s="2076">
        <v>100.35</v>
      </c>
    </row>
    <row r="510" spans="1:7" ht="29.1" customHeight="1">
      <c r="A510" s="2077"/>
      <c r="B510" s="2078"/>
      <c r="C510" s="2078"/>
      <c r="D510" s="2078"/>
      <c r="E510" s="6902" t="s">
        <v>2083</v>
      </c>
      <c r="F510" s="6902"/>
      <c r="G510" s="2079">
        <v>100.35</v>
      </c>
    </row>
    <row r="511" spans="1:7" ht="15" customHeight="1">
      <c r="A511" s="6900" t="s">
        <v>2247</v>
      </c>
      <c r="B511" s="6901"/>
      <c r="C511" s="2062" t="s">
        <v>2065</v>
      </c>
      <c r="D511" s="2062" t="s">
        <v>2066</v>
      </c>
      <c r="E511" s="2062" t="s">
        <v>2067</v>
      </c>
      <c r="F511" s="2062" t="s">
        <v>2068</v>
      </c>
      <c r="G511" s="2074" t="s">
        <v>2015</v>
      </c>
    </row>
    <row r="512" spans="1:7" ht="15" customHeight="1">
      <c r="A512" s="2075" t="s">
        <v>2248</v>
      </c>
      <c r="B512" s="2064" t="s">
        <v>2249</v>
      </c>
      <c r="C512" s="2063" t="s">
        <v>21</v>
      </c>
      <c r="D512" s="2063" t="s">
        <v>2087</v>
      </c>
      <c r="E512" s="2065">
        <v>1.5</v>
      </c>
      <c r="F512" s="2066">
        <v>22.81</v>
      </c>
      <c r="G512" s="2076">
        <v>34.21</v>
      </c>
    </row>
    <row r="513" spans="1:7" ht="15" customHeight="1">
      <c r="A513" s="2077"/>
      <c r="B513" s="2078"/>
      <c r="C513" s="2078"/>
      <c r="D513" s="2078"/>
      <c r="E513" s="6902" t="s">
        <v>2250</v>
      </c>
      <c r="F513" s="6902"/>
      <c r="G513" s="2079">
        <v>34.21</v>
      </c>
    </row>
    <row r="514" spans="1:7" ht="15" customHeight="1">
      <c r="A514" s="6900" t="s">
        <v>2084</v>
      </c>
      <c r="B514" s="6901"/>
      <c r="C514" s="2062" t="s">
        <v>2065</v>
      </c>
      <c r="D514" s="2062" t="s">
        <v>2066</v>
      </c>
      <c r="E514" s="2062" t="s">
        <v>2067</v>
      </c>
      <c r="F514" s="2062" t="s">
        <v>2068</v>
      </c>
      <c r="G514" s="2074" t="s">
        <v>2015</v>
      </c>
    </row>
    <row r="515" spans="1:7" ht="15" customHeight="1">
      <c r="A515" s="2075" t="s">
        <v>2251</v>
      </c>
      <c r="B515" s="2064" t="s">
        <v>2252</v>
      </c>
      <c r="C515" s="2063" t="s">
        <v>21</v>
      </c>
      <c r="D515" s="2063" t="s">
        <v>2087</v>
      </c>
      <c r="E515" s="2065">
        <v>2.5</v>
      </c>
      <c r="F515" s="2066">
        <v>34.49</v>
      </c>
      <c r="G515" s="2076">
        <v>86.22</v>
      </c>
    </row>
    <row r="516" spans="1:7" ht="21" customHeight="1">
      <c r="A516" s="2077"/>
      <c r="B516" s="2078"/>
      <c r="C516" s="2078"/>
      <c r="D516" s="2078"/>
      <c r="E516" s="6902" t="s">
        <v>2094</v>
      </c>
      <c r="F516" s="6902"/>
      <c r="G516" s="2079">
        <v>86.22</v>
      </c>
    </row>
    <row r="517" spans="1:7" ht="21" customHeight="1">
      <c r="A517" s="6900" t="s">
        <v>19</v>
      </c>
      <c r="B517" s="6901"/>
      <c r="C517" s="2062" t="s">
        <v>2065</v>
      </c>
      <c r="D517" s="2062" t="s">
        <v>2066</v>
      </c>
      <c r="E517" s="2062" t="s">
        <v>2067</v>
      </c>
      <c r="F517" s="2062" t="s">
        <v>2068</v>
      </c>
      <c r="G517" s="2074" t="s">
        <v>2015</v>
      </c>
    </row>
    <row r="518" spans="1:7" ht="18" customHeight="1">
      <c r="A518" s="2075" t="s">
        <v>2253</v>
      </c>
      <c r="B518" s="2064" t="s">
        <v>2254</v>
      </c>
      <c r="C518" s="2063" t="s">
        <v>21</v>
      </c>
      <c r="D518" s="2063" t="s">
        <v>40</v>
      </c>
      <c r="E518" s="2065">
        <v>2.5</v>
      </c>
      <c r="F518" s="2066">
        <v>23.9</v>
      </c>
      <c r="G518" s="2076">
        <v>59.75</v>
      </c>
    </row>
    <row r="519" spans="1:7" ht="15" customHeight="1">
      <c r="A519" s="2077"/>
      <c r="B519" s="2078"/>
      <c r="C519" s="2078"/>
      <c r="D519" s="2078"/>
      <c r="E519" s="6902" t="s">
        <v>2097</v>
      </c>
      <c r="F519" s="6902"/>
      <c r="G519" s="2079">
        <v>59.75</v>
      </c>
    </row>
    <row r="520" spans="1:7" ht="38.1" customHeight="1">
      <c r="A520" s="2077"/>
      <c r="B520" s="2078"/>
      <c r="C520" s="2078"/>
      <c r="D520" s="2078"/>
      <c r="E520" s="6903" t="s">
        <v>2098</v>
      </c>
      <c r="F520" s="6903"/>
      <c r="G520" s="2080">
        <v>280.52999999999997</v>
      </c>
    </row>
    <row r="521" spans="1:7" ht="38.1" customHeight="1">
      <c r="A521" s="2077"/>
      <c r="B521" s="2078"/>
      <c r="C521" s="2078"/>
      <c r="D521" s="2078"/>
      <c r="E521" s="6904"/>
      <c r="F521" s="6904"/>
      <c r="G521" s="6905"/>
    </row>
    <row r="522" spans="1:7" ht="15" customHeight="1">
      <c r="A522" s="6897" t="s">
        <v>2256</v>
      </c>
      <c r="B522" s="6898"/>
      <c r="C522" s="6898"/>
      <c r="D522" s="6898"/>
      <c r="E522" s="6898"/>
      <c r="F522" s="6898"/>
      <c r="G522" s="6899"/>
    </row>
    <row r="523" spans="1:7" ht="15" customHeight="1">
      <c r="A523" s="6900" t="s">
        <v>2064</v>
      </c>
      <c r="B523" s="6901"/>
      <c r="C523" s="2062" t="s">
        <v>2065</v>
      </c>
      <c r="D523" s="2062" t="s">
        <v>2066</v>
      </c>
      <c r="E523" s="2062" t="s">
        <v>2067</v>
      </c>
      <c r="F523" s="2062" t="s">
        <v>2068</v>
      </c>
      <c r="G523" s="2074" t="s">
        <v>2015</v>
      </c>
    </row>
    <row r="524" spans="1:7" ht="9.9" customHeight="1">
      <c r="A524" s="2075" t="s">
        <v>2257</v>
      </c>
      <c r="B524" s="2064" t="s">
        <v>2258</v>
      </c>
      <c r="C524" s="2063" t="s">
        <v>21</v>
      </c>
      <c r="D524" s="2063" t="s">
        <v>40</v>
      </c>
      <c r="E524" s="2065">
        <v>3</v>
      </c>
      <c r="F524" s="2066">
        <v>22.89</v>
      </c>
      <c r="G524" s="2076">
        <v>68.67</v>
      </c>
    </row>
    <row r="525" spans="1:7" ht="20.100000000000001" customHeight="1">
      <c r="A525" s="2075" t="s">
        <v>2245</v>
      </c>
      <c r="B525" s="2064" t="s">
        <v>2246</v>
      </c>
      <c r="C525" s="2063" t="s">
        <v>21</v>
      </c>
      <c r="D525" s="2063" t="s">
        <v>24</v>
      </c>
      <c r="E525" s="2065">
        <v>1</v>
      </c>
      <c r="F525" s="2066">
        <v>100.35</v>
      </c>
      <c r="G525" s="2076">
        <v>100.35</v>
      </c>
    </row>
    <row r="526" spans="1:7" ht="15" customHeight="1">
      <c r="A526" s="2077"/>
      <c r="B526" s="2078"/>
      <c r="C526" s="2078"/>
      <c r="D526" s="2078"/>
      <c r="E526" s="6902" t="s">
        <v>2083</v>
      </c>
      <c r="F526" s="6902"/>
      <c r="G526" s="2079">
        <v>169.02</v>
      </c>
    </row>
    <row r="527" spans="1:7" ht="29.1" customHeight="1">
      <c r="A527" s="6900" t="s">
        <v>2084</v>
      </c>
      <c r="B527" s="6901"/>
      <c r="C527" s="2062" t="s">
        <v>2065</v>
      </c>
      <c r="D527" s="2062" t="s">
        <v>2066</v>
      </c>
      <c r="E527" s="2062" t="s">
        <v>2067</v>
      </c>
      <c r="F527" s="2062" t="s">
        <v>2068</v>
      </c>
      <c r="G527" s="2074" t="s">
        <v>2015</v>
      </c>
    </row>
    <row r="528" spans="1:7" ht="18" customHeight="1">
      <c r="A528" s="2075" t="s">
        <v>2251</v>
      </c>
      <c r="B528" s="2064" t="s">
        <v>2252</v>
      </c>
      <c r="C528" s="2063" t="s">
        <v>21</v>
      </c>
      <c r="D528" s="2063" t="s">
        <v>2087</v>
      </c>
      <c r="E528" s="2065">
        <v>0.35</v>
      </c>
      <c r="F528" s="2066">
        <v>34.49</v>
      </c>
      <c r="G528" s="2076">
        <v>12.07</v>
      </c>
    </row>
    <row r="529" spans="1:7" ht="15" customHeight="1">
      <c r="A529" s="2075" t="s">
        <v>2092</v>
      </c>
      <c r="B529" s="2064" t="s">
        <v>2140</v>
      </c>
      <c r="C529" s="2063" t="s">
        <v>21</v>
      </c>
      <c r="D529" s="2063" t="s">
        <v>2087</v>
      </c>
      <c r="E529" s="2065">
        <v>0.6</v>
      </c>
      <c r="F529" s="2066">
        <v>29.76</v>
      </c>
      <c r="G529" s="2076">
        <v>17.850000000000001</v>
      </c>
    </row>
    <row r="530" spans="1:7" ht="21" customHeight="1">
      <c r="A530" s="2077"/>
      <c r="B530" s="2078"/>
      <c r="C530" s="2078"/>
      <c r="D530" s="2078"/>
      <c r="E530" s="6902" t="s">
        <v>2094</v>
      </c>
      <c r="F530" s="6902"/>
      <c r="G530" s="2079">
        <v>29.92</v>
      </c>
    </row>
    <row r="531" spans="1:7" ht="29.1" customHeight="1">
      <c r="A531" s="2077"/>
      <c r="B531" s="2078"/>
      <c r="C531" s="2078"/>
      <c r="D531" s="2078"/>
      <c r="E531" s="6903" t="s">
        <v>2098</v>
      </c>
      <c r="F531" s="6903"/>
      <c r="G531" s="2080">
        <v>198.94</v>
      </c>
    </row>
    <row r="532" spans="1:7" ht="29.1" customHeight="1">
      <c r="A532" s="2077"/>
      <c r="B532" s="2078"/>
      <c r="C532" s="2078"/>
      <c r="D532" s="2078"/>
      <c r="E532" s="6904"/>
      <c r="F532" s="6904"/>
      <c r="G532" s="6905"/>
    </row>
    <row r="533" spans="1:7" ht="15" customHeight="1">
      <c r="A533" s="6897" t="s">
        <v>2259</v>
      </c>
      <c r="B533" s="6898"/>
      <c r="C533" s="6898"/>
      <c r="D533" s="6898"/>
      <c r="E533" s="6898"/>
      <c r="F533" s="6898"/>
      <c r="G533" s="6899"/>
    </row>
    <row r="534" spans="1:7" ht="15" customHeight="1">
      <c r="A534" s="6900" t="s">
        <v>19</v>
      </c>
      <c r="B534" s="6901"/>
      <c r="C534" s="2062" t="s">
        <v>2065</v>
      </c>
      <c r="D534" s="2062" t="s">
        <v>2066</v>
      </c>
      <c r="E534" s="2062" t="s">
        <v>2067</v>
      </c>
      <c r="F534" s="2062" t="s">
        <v>2068</v>
      </c>
      <c r="G534" s="2074" t="s">
        <v>2015</v>
      </c>
    </row>
    <row r="535" spans="1:7" ht="15" customHeight="1">
      <c r="A535" s="2075" t="s">
        <v>2260</v>
      </c>
      <c r="B535" s="2064" t="s">
        <v>2261</v>
      </c>
      <c r="C535" s="2063" t="s">
        <v>21</v>
      </c>
      <c r="D535" s="2063" t="s">
        <v>32</v>
      </c>
      <c r="E535" s="2065">
        <v>0.53</v>
      </c>
      <c r="F535" s="2066">
        <v>2488.98</v>
      </c>
      <c r="G535" s="2076">
        <v>1319.15</v>
      </c>
    </row>
    <row r="536" spans="1:7" ht="15" customHeight="1">
      <c r="A536" s="2077"/>
      <c r="B536" s="2078"/>
      <c r="C536" s="2078"/>
      <c r="D536" s="2078"/>
      <c r="E536" s="6902" t="s">
        <v>2097</v>
      </c>
      <c r="F536" s="6902"/>
      <c r="G536" s="2079">
        <v>1319.15</v>
      </c>
    </row>
    <row r="537" spans="1:7" ht="15" customHeight="1">
      <c r="A537" s="2077"/>
      <c r="B537" s="2078"/>
      <c r="C537" s="2078"/>
      <c r="D537" s="2078"/>
      <c r="E537" s="6903" t="s">
        <v>2098</v>
      </c>
      <c r="F537" s="6903"/>
      <c r="G537" s="2080">
        <v>1319.15</v>
      </c>
    </row>
    <row r="538" spans="1:7" ht="21" customHeight="1">
      <c r="A538" s="2077"/>
      <c r="B538" s="2078"/>
      <c r="C538" s="2078"/>
      <c r="D538" s="2078"/>
      <c r="E538" s="6904"/>
      <c r="F538" s="6904"/>
      <c r="G538" s="6905"/>
    </row>
    <row r="539" spans="1:7" ht="21" customHeight="1">
      <c r="A539" s="6897" t="s">
        <v>2262</v>
      </c>
      <c r="B539" s="6898"/>
      <c r="C539" s="6898"/>
      <c r="D539" s="6898"/>
      <c r="E539" s="6898"/>
      <c r="F539" s="6898"/>
      <c r="G539" s="6899"/>
    </row>
    <row r="540" spans="1:7" ht="18" customHeight="1">
      <c r="A540" s="6900" t="s">
        <v>19</v>
      </c>
      <c r="B540" s="6901"/>
      <c r="C540" s="2062" t="s">
        <v>2065</v>
      </c>
      <c r="D540" s="2062" t="s">
        <v>2066</v>
      </c>
      <c r="E540" s="2062" t="s">
        <v>2067</v>
      </c>
      <c r="F540" s="2062" t="s">
        <v>2068</v>
      </c>
      <c r="G540" s="2074" t="s">
        <v>2015</v>
      </c>
    </row>
    <row r="541" spans="1:7" ht="15" customHeight="1">
      <c r="A541" s="2075" t="s">
        <v>2260</v>
      </c>
      <c r="B541" s="2064" t="s">
        <v>2261</v>
      </c>
      <c r="C541" s="2063" t="s">
        <v>21</v>
      </c>
      <c r="D541" s="2063" t="s">
        <v>32</v>
      </c>
      <c r="E541" s="2065">
        <v>0.53</v>
      </c>
      <c r="F541" s="2066">
        <v>2488.98</v>
      </c>
      <c r="G541" s="2076">
        <v>1319.15</v>
      </c>
    </row>
    <row r="542" spans="1:7" ht="38.1" customHeight="1">
      <c r="A542" s="2077"/>
      <c r="B542" s="2078"/>
      <c r="C542" s="2078"/>
      <c r="D542" s="2078"/>
      <c r="E542" s="6902" t="s">
        <v>2097</v>
      </c>
      <c r="F542" s="6902"/>
      <c r="G542" s="2079">
        <v>1319.15</v>
      </c>
    </row>
    <row r="543" spans="1:7" ht="38.1" customHeight="1">
      <c r="A543" s="2077"/>
      <c r="B543" s="2078"/>
      <c r="C543" s="2078"/>
      <c r="D543" s="2078"/>
      <c r="E543" s="6903" t="s">
        <v>2098</v>
      </c>
      <c r="F543" s="6903"/>
      <c r="G543" s="2080">
        <v>1319.15</v>
      </c>
    </row>
    <row r="544" spans="1:7" ht="15" customHeight="1">
      <c r="A544" s="2077"/>
      <c r="B544" s="2078"/>
      <c r="C544" s="2078"/>
      <c r="D544" s="2078"/>
      <c r="E544" s="6904"/>
      <c r="F544" s="6904"/>
      <c r="G544" s="6905"/>
    </row>
    <row r="545" spans="1:7" ht="15" customHeight="1">
      <c r="A545" s="6897" t="s">
        <v>2263</v>
      </c>
      <c r="B545" s="6898"/>
      <c r="C545" s="6898"/>
      <c r="D545" s="6898"/>
      <c r="E545" s="6898"/>
      <c r="F545" s="6898"/>
      <c r="G545" s="6899"/>
    </row>
    <row r="546" spans="1:7" ht="9.9" customHeight="1">
      <c r="A546" s="6900" t="s">
        <v>2127</v>
      </c>
      <c r="B546" s="6901"/>
      <c r="C546" s="2062" t="s">
        <v>2065</v>
      </c>
      <c r="D546" s="2062" t="s">
        <v>2066</v>
      </c>
      <c r="E546" s="2062" t="s">
        <v>2067</v>
      </c>
      <c r="F546" s="2062" t="s">
        <v>2068</v>
      </c>
      <c r="G546" s="2074" t="s">
        <v>2015</v>
      </c>
    </row>
    <row r="547" spans="1:7" ht="20.100000000000001" customHeight="1">
      <c r="A547" s="2075" t="s">
        <v>2264</v>
      </c>
      <c r="B547" s="2064" t="s">
        <v>2265</v>
      </c>
      <c r="C547" s="2063" t="s">
        <v>21</v>
      </c>
      <c r="D547" s="2063" t="s">
        <v>2133</v>
      </c>
      <c r="E547" s="2065">
        <v>4.03</v>
      </c>
      <c r="F547" s="2066">
        <v>109.34</v>
      </c>
      <c r="G547" s="2076">
        <v>445.04</v>
      </c>
    </row>
    <row r="548" spans="1:7" ht="15" customHeight="1">
      <c r="A548" s="2077"/>
      <c r="B548" s="2078"/>
      <c r="C548" s="2078"/>
      <c r="D548" s="2078"/>
      <c r="E548" s="6902" t="s">
        <v>2134</v>
      </c>
      <c r="F548" s="6902"/>
      <c r="G548" s="2079">
        <v>445.04</v>
      </c>
    </row>
    <row r="549" spans="1:7" ht="15" customHeight="1">
      <c r="A549" s="6900" t="s">
        <v>2064</v>
      </c>
      <c r="B549" s="6901"/>
      <c r="C549" s="2062" t="s">
        <v>2065</v>
      </c>
      <c r="D549" s="2062" t="s">
        <v>2066</v>
      </c>
      <c r="E549" s="2062" t="s">
        <v>2067</v>
      </c>
      <c r="F549" s="2062" t="s">
        <v>2068</v>
      </c>
      <c r="G549" s="2074" t="s">
        <v>2015</v>
      </c>
    </row>
    <row r="550" spans="1:7" ht="15" customHeight="1">
      <c r="A550" s="2075" t="s">
        <v>2266</v>
      </c>
      <c r="B550" s="2064" t="s">
        <v>2267</v>
      </c>
      <c r="C550" s="2063" t="s">
        <v>21</v>
      </c>
      <c r="D550" s="2063" t="s">
        <v>103</v>
      </c>
      <c r="E550" s="2065">
        <v>0.32800000000000001</v>
      </c>
      <c r="F550" s="2066">
        <v>9.6999999999999993</v>
      </c>
      <c r="G550" s="2076">
        <v>3.21</v>
      </c>
    </row>
    <row r="551" spans="1:7" ht="18" customHeight="1">
      <c r="A551" s="2075" t="s">
        <v>2268</v>
      </c>
      <c r="B551" s="2064" t="s">
        <v>2269</v>
      </c>
      <c r="C551" s="2063" t="s">
        <v>21</v>
      </c>
      <c r="D551" s="2063" t="s">
        <v>103</v>
      </c>
      <c r="E551" s="2065">
        <v>0.32800000000000001</v>
      </c>
      <c r="F551" s="2066">
        <v>32.869999999999997</v>
      </c>
      <c r="G551" s="2076">
        <v>10.88</v>
      </c>
    </row>
    <row r="552" spans="1:7" ht="15" customHeight="1">
      <c r="A552" s="2075" t="s">
        <v>2270</v>
      </c>
      <c r="B552" s="2064" t="s">
        <v>2271</v>
      </c>
      <c r="C552" s="2063" t="s">
        <v>21</v>
      </c>
      <c r="D552" s="2063" t="s">
        <v>32</v>
      </c>
      <c r="E552" s="2065">
        <v>1</v>
      </c>
      <c r="F552" s="2066">
        <v>19.97</v>
      </c>
      <c r="G552" s="2076">
        <v>20.16</v>
      </c>
    </row>
    <row r="553" spans="1:7" ht="15" customHeight="1">
      <c r="A553" s="2075" t="s">
        <v>2272</v>
      </c>
      <c r="B553" s="2064" t="s">
        <v>2273</v>
      </c>
      <c r="C553" s="2063" t="s">
        <v>21</v>
      </c>
      <c r="D553" s="2063" t="s">
        <v>40</v>
      </c>
      <c r="E553" s="2065">
        <v>2.25</v>
      </c>
      <c r="F553" s="2066">
        <v>46.42</v>
      </c>
      <c r="G553" s="2076">
        <v>105.48</v>
      </c>
    </row>
    <row r="554" spans="1:7" ht="15" customHeight="1">
      <c r="A554" s="2077"/>
      <c r="B554" s="2078"/>
      <c r="C554" s="2078"/>
      <c r="D554" s="2078"/>
      <c r="E554" s="6902" t="s">
        <v>2083</v>
      </c>
      <c r="F554" s="6902"/>
      <c r="G554" s="2079">
        <v>139.72999999999999</v>
      </c>
    </row>
    <row r="555" spans="1:7" ht="15" customHeight="1">
      <c r="A555" s="6900" t="s">
        <v>2247</v>
      </c>
      <c r="B555" s="6901"/>
      <c r="C555" s="2062" t="s">
        <v>2065</v>
      </c>
      <c r="D555" s="2062" t="s">
        <v>2066</v>
      </c>
      <c r="E555" s="2062" t="s">
        <v>2067</v>
      </c>
      <c r="F555" s="2062" t="s">
        <v>2068</v>
      </c>
      <c r="G555" s="2074" t="s">
        <v>2015</v>
      </c>
    </row>
    <row r="556" spans="1:7" ht="9.9" customHeight="1">
      <c r="A556" s="2075" t="s">
        <v>2248</v>
      </c>
      <c r="B556" s="2064" t="s">
        <v>2274</v>
      </c>
      <c r="C556" s="2063" t="s">
        <v>21</v>
      </c>
      <c r="D556" s="2063" t="s">
        <v>2087</v>
      </c>
      <c r="E556" s="2065">
        <v>2.77</v>
      </c>
      <c r="F556" s="2066">
        <v>22.81</v>
      </c>
      <c r="G556" s="2076">
        <v>63.81</v>
      </c>
    </row>
    <row r="557" spans="1:7" ht="20.100000000000001" customHeight="1">
      <c r="A557" s="2077"/>
      <c r="B557" s="2078"/>
      <c r="C557" s="2078"/>
      <c r="D557" s="2078"/>
      <c r="E557" s="6902" t="s">
        <v>2250</v>
      </c>
      <c r="F557" s="6902"/>
      <c r="G557" s="2079">
        <v>63.81</v>
      </c>
    </row>
    <row r="558" spans="1:7" ht="15" customHeight="1">
      <c r="A558" s="6900" t="s">
        <v>2084</v>
      </c>
      <c r="B558" s="6901"/>
      <c r="C558" s="2062" t="s">
        <v>2065</v>
      </c>
      <c r="D558" s="2062" t="s">
        <v>2066</v>
      </c>
      <c r="E558" s="2062" t="s">
        <v>2067</v>
      </c>
      <c r="F558" s="2062" t="s">
        <v>2068</v>
      </c>
      <c r="G558" s="2074" t="s">
        <v>2015</v>
      </c>
    </row>
    <row r="559" spans="1:7" ht="29.1" customHeight="1">
      <c r="A559" s="2075" t="s">
        <v>2090</v>
      </c>
      <c r="B559" s="2064" t="s">
        <v>2091</v>
      </c>
      <c r="C559" s="2063" t="s">
        <v>21</v>
      </c>
      <c r="D559" s="2063" t="s">
        <v>2087</v>
      </c>
      <c r="E559" s="2065">
        <v>0.312</v>
      </c>
      <c r="F559" s="2066">
        <v>34.08</v>
      </c>
      <c r="G559" s="2076">
        <v>10.73</v>
      </c>
    </row>
    <row r="560" spans="1:7" ht="15" customHeight="1">
      <c r="A560" s="2075" t="s">
        <v>2251</v>
      </c>
      <c r="B560" s="2064" t="s">
        <v>2275</v>
      </c>
      <c r="C560" s="2063" t="s">
        <v>21</v>
      </c>
      <c r="D560" s="2063" t="s">
        <v>2087</v>
      </c>
      <c r="E560" s="2065">
        <v>2.77</v>
      </c>
      <c r="F560" s="2066">
        <v>34.49</v>
      </c>
      <c r="G560" s="2076">
        <v>96.49</v>
      </c>
    </row>
    <row r="561" spans="1:7" ht="15" customHeight="1">
      <c r="A561" s="2077"/>
      <c r="B561" s="2078"/>
      <c r="C561" s="2078"/>
      <c r="D561" s="2078"/>
      <c r="E561" s="6902" t="s">
        <v>2094</v>
      </c>
      <c r="F561" s="6902"/>
      <c r="G561" s="2079">
        <v>107.22</v>
      </c>
    </row>
    <row r="562" spans="1:7" ht="15" customHeight="1">
      <c r="A562" s="6900" t="s">
        <v>19</v>
      </c>
      <c r="B562" s="6901"/>
      <c r="C562" s="2062" t="s">
        <v>2065</v>
      </c>
      <c r="D562" s="2062" t="s">
        <v>2066</v>
      </c>
      <c r="E562" s="2062" t="s">
        <v>2067</v>
      </c>
      <c r="F562" s="2062" t="s">
        <v>2068</v>
      </c>
      <c r="G562" s="2074" t="s">
        <v>2015</v>
      </c>
    </row>
    <row r="563" spans="1:7" ht="15" customHeight="1">
      <c r="A563" s="2075" t="s">
        <v>2276</v>
      </c>
      <c r="B563" s="2064" t="s">
        <v>2277</v>
      </c>
      <c r="C563" s="2063" t="s">
        <v>21</v>
      </c>
      <c r="D563" s="2063" t="s">
        <v>24</v>
      </c>
      <c r="E563" s="2065">
        <v>2</v>
      </c>
      <c r="F563" s="2066">
        <v>36.96</v>
      </c>
      <c r="G563" s="2076">
        <v>74.650000000000006</v>
      </c>
    </row>
    <row r="564" spans="1:7" ht="18" customHeight="1">
      <c r="A564" s="2075" t="s">
        <v>2278</v>
      </c>
      <c r="B564" s="2064" t="s">
        <v>2279</v>
      </c>
      <c r="C564" s="2063" t="s">
        <v>21</v>
      </c>
      <c r="D564" s="2063" t="s">
        <v>24</v>
      </c>
      <c r="E564" s="2065">
        <v>2</v>
      </c>
      <c r="F564" s="2066">
        <v>30.23</v>
      </c>
      <c r="G564" s="2076">
        <v>61.06</v>
      </c>
    </row>
    <row r="565" spans="1:7" ht="15" customHeight="1">
      <c r="A565" s="2077"/>
      <c r="B565" s="2078"/>
      <c r="C565" s="2078"/>
      <c r="D565" s="2078"/>
      <c r="E565" s="6902" t="s">
        <v>2097</v>
      </c>
      <c r="F565" s="6902"/>
      <c r="G565" s="2079">
        <v>135.71</v>
      </c>
    </row>
    <row r="566" spans="1:7" ht="9.9" customHeight="1">
      <c r="A566" s="2077"/>
      <c r="B566" s="2078"/>
      <c r="C566" s="2078"/>
      <c r="D566" s="2078"/>
      <c r="E566" s="6903" t="s">
        <v>2098</v>
      </c>
      <c r="F566" s="6903"/>
      <c r="G566" s="2080">
        <v>891.51</v>
      </c>
    </row>
    <row r="567" spans="1:7" ht="20.100000000000001" customHeight="1">
      <c r="A567" s="2077"/>
      <c r="B567" s="2078"/>
      <c r="C567" s="2078"/>
      <c r="D567" s="2078"/>
      <c r="E567" s="6904"/>
      <c r="F567" s="6904"/>
      <c r="G567" s="6905"/>
    </row>
    <row r="568" spans="1:7" ht="15" customHeight="1">
      <c r="A568" s="6897" t="s">
        <v>2280</v>
      </c>
      <c r="B568" s="6898"/>
      <c r="C568" s="6898"/>
      <c r="D568" s="6898"/>
      <c r="E568" s="6898"/>
      <c r="F568" s="6898"/>
      <c r="G568" s="6899"/>
    </row>
    <row r="569" spans="1:7" ht="29.1" customHeight="1">
      <c r="A569" s="6900" t="s">
        <v>2127</v>
      </c>
      <c r="B569" s="6901"/>
      <c r="C569" s="2062" t="s">
        <v>2065</v>
      </c>
      <c r="D569" s="2062" t="s">
        <v>2066</v>
      </c>
      <c r="E569" s="2062" t="s">
        <v>2067</v>
      </c>
      <c r="F569" s="2062" t="s">
        <v>2068</v>
      </c>
      <c r="G569" s="2074" t="s">
        <v>2015</v>
      </c>
    </row>
    <row r="570" spans="1:7" ht="15" customHeight="1">
      <c r="A570" s="2075" t="s">
        <v>2264</v>
      </c>
      <c r="B570" s="2064" t="s">
        <v>2281</v>
      </c>
      <c r="C570" s="2063" t="s">
        <v>21</v>
      </c>
      <c r="D570" s="2063" t="s">
        <v>2133</v>
      </c>
      <c r="E570" s="2065">
        <v>4.03</v>
      </c>
      <c r="F570" s="2066">
        <v>109.34</v>
      </c>
      <c r="G570" s="2076">
        <v>440.64</v>
      </c>
    </row>
    <row r="571" spans="1:7" ht="15" customHeight="1">
      <c r="A571" s="2077"/>
      <c r="B571" s="2078"/>
      <c r="C571" s="2078"/>
      <c r="D571" s="2078"/>
      <c r="E571" s="6902" t="s">
        <v>2134</v>
      </c>
      <c r="F571" s="6902"/>
      <c r="G571" s="2079">
        <v>440.64</v>
      </c>
    </row>
    <row r="572" spans="1:7" ht="15" customHeight="1">
      <c r="A572" s="6900" t="s">
        <v>2064</v>
      </c>
      <c r="B572" s="6901"/>
      <c r="C572" s="2062" t="s">
        <v>2065</v>
      </c>
      <c r="D572" s="2062" t="s">
        <v>2066</v>
      </c>
      <c r="E572" s="2062" t="s">
        <v>2067</v>
      </c>
      <c r="F572" s="2062" t="s">
        <v>2068</v>
      </c>
      <c r="G572" s="2074" t="s">
        <v>2015</v>
      </c>
    </row>
    <row r="573" spans="1:7" ht="15" customHeight="1">
      <c r="A573" s="2075" t="s">
        <v>2266</v>
      </c>
      <c r="B573" s="2064" t="s">
        <v>2282</v>
      </c>
      <c r="C573" s="2063" t="s">
        <v>21</v>
      </c>
      <c r="D573" s="2063" t="s">
        <v>103</v>
      </c>
      <c r="E573" s="2065">
        <v>0.32800000000000001</v>
      </c>
      <c r="F573" s="2066">
        <v>9.6999999999999993</v>
      </c>
      <c r="G573" s="2076">
        <v>3.18</v>
      </c>
    </row>
    <row r="574" spans="1:7" ht="18" customHeight="1">
      <c r="A574" s="2075" t="s">
        <v>2268</v>
      </c>
      <c r="B574" s="2064" t="s">
        <v>2283</v>
      </c>
      <c r="C574" s="2063" t="s">
        <v>21</v>
      </c>
      <c r="D574" s="2063" t="s">
        <v>103</v>
      </c>
      <c r="E574" s="2065">
        <v>0.32800000000000001</v>
      </c>
      <c r="F574" s="2066">
        <v>32.869999999999997</v>
      </c>
      <c r="G574" s="2076">
        <v>10.78</v>
      </c>
    </row>
    <row r="575" spans="1:7" ht="15" customHeight="1">
      <c r="A575" s="2075" t="s">
        <v>2270</v>
      </c>
      <c r="B575" s="2064" t="s">
        <v>2284</v>
      </c>
      <c r="C575" s="2063" t="s">
        <v>21</v>
      </c>
      <c r="D575" s="2063" t="s">
        <v>32</v>
      </c>
      <c r="E575" s="2065">
        <v>1</v>
      </c>
      <c r="F575" s="2066">
        <v>19.97</v>
      </c>
      <c r="G575" s="2076">
        <v>19.97</v>
      </c>
    </row>
    <row r="576" spans="1:7" ht="9.9" customHeight="1">
      <c r="A576" s="2075" t="s">
        <v>2272</v>
      </c>
      <c r="B576" s="2064" t="s">
        <v>2285</v>
      </c>
      <c r="C576" s="2063" t="s">
        <v>21</v>
      </c>
      <c r="D576" s="2063" t="s">
        <v>40</v>
      </c>
      <c r="E576" s="2065">
        <v>2.25</v>
      </c>
      <c r="F576" s="2066">
        <v>46.42</v>
      </c>
      <c r="G576" s="2076">
        <v>104.44</v>
      </c>
    </row>
    <row r="577" spans="1:7" ht="20.100000000000001" customHeight="1">
      <c r="A577" s="2077"/>
      <c r="B577" s="2078"/>
      <c r="C577" s="2078"/>
      <c r="D577" s="2078"/>
      <c r="E577" s="6902" t="s">
        <v>2083</v>
      </c>
      <c r="F577" s="6902"/>
      <c r="G577" s="2079">
        <v>138.37</v>
      </c>
    </row>
    <row r="578" spans="1:7" ht="15" customHeight="1">
      <c r="A578" s="6900" t="s">
        <v>2247</v>
      </c>
      <c r="B578" s="6901"/>
      <c r="C578" s="2062" t="s">
        <v>2065</v>
      </c>
      <c r="D578" s="2062" t="s">
        <v>2066</v>
      </c>
      <c r="E578" s="2062" t="s">
        <v>2067</v>
      </c>
      <c r="F578" s="2062" t="s">
        <v>2068</v>
      </c>
      <c r="G578" s="2074" t="s">
        <v>2015</v>
      </c>
    </row>
    <row r="579" spans="1:7" ht="29.1" customHeight="1">
      <c r="A579" s="2075" t="s">
        <v>2248</v>
      </c>
      <c r="B579" s="2064" t="s">
        <v>2249</v>
      </c>
      <c r="C579" s="2063" t="s">
        <v>21</v>
      </c>
      <c r="D579" s="2063" t="s">
        <v>2087</v>
      </c>
      <c r="E579" s="2065">
        <v>2.77</v>
      </c>
      <c r="F579" s="2066">
        <v>22.81</v>
      </c>
      <c r="G579" s="2076">
        <v>63.18</v>
      </c>
    </row>
    <row r="580" spans="1:7" ht="15" customHeight="1">
      <c r="A580" s="2077"/>
      <c r="B580" s="2078"/>
      <c r="C580" s="2078"/>
      <c r="D580" s="2078"/>
      <c r="E580" s="6902" t="s">
        <v>2250</v>
      </c>
      <c r="F580" s="6902"/>
      <c r="G580" s="2079">
        <v>63.18</v>
      </c>
    </row>
    <row r="581" spans="1:7" ht="15" customHeight="1">
      <c r="A581" s="6900" t="s">
        <v>2084</v>
      </c>
      <c r="B581" s="6901"/>
      <c r="C581" s="2062" t="s">
        <v>2065</v>
      </c>
      <c r="D581" s="2062" t="s">
        <v>2066</v>
      </c>
      <c r="E581" s="2062" t="s">
        <v>2067</v>
      </c>
      <c r="F581" s="2062" t="s">
        <v>2068</v>
      </c>
      <c r="G581" s="2074" t="s">
        <v>2015</v>
      </c>
    </row>
    <row r="582" spans="1:7" ht="15" customHeight="1">
      <c r="A582" s="2075" t="s">
        <v>2090</v>
      </c>
      <c r="B582" s="2064" t="s">
        <v>2139</v>
      </c>
      <c r="C582" s="2063" t="s">
        <v>21</v>
      </c>
      <c r="D582" s="2063" t="s">
        <v>2087</v>
      </c>
      <c r="E582" s="2065">
        <v>0.312</v>
      </c>
      <c r="F582" s="2066">
        <v>34.08</v>
      </c>
      <c r="G582" s="2076">
        <v>10.63</v>
      </c>
    </row>
    <row r="583" spans="1:7" ht="15" customHeight="1">
      <c r="A583" s="2075" t="s">
        <v>2251</v>
      </c>
      <c r="B583" s="2064" t="s">
        <v>2252</v>
      </c>
      <c r="C583" s="2063" t="s">
        <v>21</v>
      </c>
      <c r="D583" s="2063" t="s">
        <v>2087</v>
      </c>
      <c r="E583" s="2065">
        <v>2.77</v>
      </c>
      <c r="F583" s="2066">
        <v>34.49</v>
      </c>
      <c r="G583" s="2076">
        <v>95.53</v>
      </c>
    </row>
    <row r="584" spans="1:7" ht="18" customHeight="1">
      <c r="A584" s="2077"/>
      <c r="B584" s="2078"/>
      <c r="C584" s="2078"/>
      <c r="D584" s="2078"/>
      <c r="E584" s="6902" t="s">
        <v>2094</v>
      </c>
      <c r="F584" s="6902"/>
      <c r="G584" s="2079">
        <v>106.16</v>
      </c>
    </row>
    <row r="585" spans="1:7" ht="15" customHeight="1">
      <c r="A585" s="6900" t="s">
        <v>19</v>
      </c>
      <c r="B585" s="6901"/>
      <c r="C585" s="2062" t="s">
        <v>2065</v>
      </c>
      <c r="D585" s="2062" t="s">
        <v>2066</v>
      </c>
      <c r="E585" s="2062" t="s">
        <v>2067</v>
      </c>
      <c r="F585" s="2062" t="s">
        <v>2068</v>
      </c>
      <c r="G585" s="2074" t="s">
        <v>2015</v>
      </c>
    </row>
    <row r="586" spans="1:7" ht="9.9" customHeight="1">
      <c r="A586" s="2075" t="s">
        <v>2276</v>
      </c>
      <c r="B586" s="2064" t="s">
        <v>2286</v>
      </c>
      <c r="C586" s="2063" t="s">
        <v>21</v>
      </c>
      <c r="D586" s="2063" t="s">
        <v>24</v>
      </c>
      <c r="E586" s="2065">
        <v>2</v>
      </c>
      <c r="F586" s="2066">
        <v>36.96</v>
      </c>
      <c r="G586" s="2076">
        <v>73.92</v>
      </c>
    </row>
    <row r="587" spans="1:7" ht="20.100000000000001" customHeight="1">
      <c r="A587" s="2075" t="s">
        <v>2278</v>
      </c>
      <c r="B587" s="2064" t="s">
        <v>2287</v>
      </c>
      <c r="C587" s="2063" t="s">
        <v>21</v>
      </c>
      <c r="D587" s="2063" t="s">
        <v>24</v>
      </c>
      <c r="E587" s="2065">
        <v>2</v>
      </c>
      <c r="F587" s="2066">
        <v>30.23</v>
      </c>
      <c r="G587" s="2076">
        <v>60.46</v>
      </c>
    </row>
    <row r="588" spans="1:7" ht="15" customHeight="1">
      <c r="A588" s="2077"/>
      <c r="B588" s="2078"/>
      <c r="C588" s="2078"/>
      <c r="D588" s="2078"/>
      <c r="E588" s="6902" t="s">
        <v>2097</v>
      </c>
      <c r="F588" s="6902"/>
      <c r="G588" s="2079">
        <v>134.38</v>
      </c>
    </row>
    <row r="589" spans="1:7" ht="29.1" customHeight="1">
      <c r="A589" s="2077"/>
      <c r="B589" s="2078"/>
      <c r="C589" s="2078"/>
      <c r="D589" s="2078"/>
      <c r="E589" s="6903" t="s">
        <v>2098</v>
      </c>
      <c r="F589" s="6903"/>
      <c r="G589" s="2080">
        <v>882.73</v>
      </c>
    </row>
    <row r="590" spans="1:7" ht="15" customHeight="1">
      <c r="A590" s="2077"/>
      <c r="B590" s="2078"/>
      <c r="C590" s="2078"/>
      <c r="D590" s="2078"/>
      <c r="E590" s="6904"/>
      <c r="F590" s="6904"/>
      <c r="G590" s="6905"/>
    </row>
    <row r="591" spans="1:7" ht="15" customHeight="1">
      <c r="A591" s="6897" t="s">
        <v>2288</v>
      </c>
      <c r="B591" s="6898"/>
      <c r="C591" s="6898"/>
      <c r="D591" s="6898"/>
      <c r="E591" s="6898"/>
      <c r="F591" s="6898"/>
      <c r="G591" s="6899"/>
    </row>
    <row r="592" spans="1:7" ht="15" customHeight="1">
      <c r="A592" s="6900" t="s">
        <v>2127</v>
      </c>
      <c r="B592" s="6901"/>
      <c r="C592" s="2062" t="s">
        <v>2065</v>
      </c>
      <c r="D592" s="2062" t="s">
        <v>2066</v>
      </c>
      <c r="E592" s="2062" t="s">
        <v>2067</v>
      </c>
      <c r="F592" s="2062" t="s">
        <v>2068</v>
      </c>
      <c r="G592" s="2074" t="s">
        <v>2015</v>
      </c>
    </row>
    <row r="593" spans="1:7" ht="15" customHeight="1">
      <c r="A593" s="2075" t="s">
        <v>2264</v>
      </c>
      <c r="B593" s="2064" t="s">
        <v>2265</v>
      </c>
      <c r="C593" s="2063" t="s">
        <v>21</v>
      </c>
      <c r="D593" s="2063" t="s">
        <v>2133</v>
      </c>
      <c r="E593" s="2065">
        <v>4.03</v>
      </c>
      <c r="F593" s="2066">
        <v>109.34</v>
      </c>
      <c r="G593" s="2076">
        <v>445.04</v>
      </c>
    </row>
    <row r="594" spans="1:7" ht="18" customHeight="1">
      <c r="A594" s="2077"/>
      <c r="B594" s="2078"/>
      <c r="C594" s="2078"/>
      <c r="D594" s="2078"/>
      <c r="E594" s="6902" t="s">
        <v>2134</v>
      </c>
      <c r="F594" s="6902"/>
      <c r="G594" s="2079">
        <v>445.04</v>
      </c>
    </row>
    <row r="595" spans="1:7" ht="15" customHeight="1">
      <c r="A595" s="6900" t="s">
        <v>2064</v>
      </c>
      <c r="B595" s="6901"/>
      <c r="C595" s="2062" t="s">
        <v>2065</v>
      </c>
      <c r="D595" s="2062" t="s">
        <v>2066</v>
      </c>
      <c r="E595" s="2062" t="s">
        <v>2067</v>
      </c>
      <c r="F595" s="2062" t="s">
        <v>2068</v>
      </c>
      <c r="G595" s="2074" t="s">
        <v>2015</v>
      </c>
    </row>
    <row r="596" spans="1:7" ht="9.9" customHeight="1">
      <c r="A596" s="2075" t="s">
        <v>2266</v>
      </c>
      <c r="B596" s="2064" t="s">
        <v>2267</v>
      </c>
      <c r="C596" s="2063" t="s">
        <v>21</v>
      </c>
      <c r="D596" s="2063" t="s">
        <v>103</v>
      </c>
      <c r="E596" s="2065">
        <v>0.32800000000000001</v>
      </c>
      <c r="F596" s="2066">
        <v>9.6999999999999993</v>
      </c>
      <c r="G596" s="2076">
        <v>3.21</v>
      </c>
    </row>
    <row r="597" spans="1:7" ht="20.100000000000001" customHeight="1">
      <c r="A597" s="2075" t="s">
        <v>2268</v>
      </c>
      <c r="B597" s="2064" t="s">
        <v>2269</v>
      </c>
      <c r="C597" s="2063" t="s">
        <v>21</v>
      </c>
      <c r="D597" s="2063" t="s">
        <v>103</v>
      </c>
      <c r="E597" s="2065">
        <v>0.32800000000000001</v>
      </c>
      <c r="F597" s="2066">
        <v>32.869999999999997</v>
      </c>
      <c r="G597" s="2076">
        <v>10.88</v>
      </c>
    </row>
    <row r="598" spans="1:7" ht="15" customHeight="1">
      <c r="A598" s="2075" t="s">
        <v>2272</v>
      </c>
      <c r="B598" s="2064" t="s">
        <v>2273</v>
      </c>
      <c r="C598" s="2063" t="s">
        <v>21</v>
      </c>
      <c r="D598" s="2063" t="s">
        <v>40</v>
      </c>
      <c r="E598" s="2065">
        <v>2.25</v>
      </c>
      <c r="F598" s="2066">
        <v>46.42</v>
      </c>
      <c r="G598" s="2076">
        <v>105.48</v>
      </c>
    </row>
    <row r="599" spans="1:7" ht="21" customHeight="1">
      <c r="A599" s="2077"/>
      <c r="B599" s="2078"/>
      <c r="C599" s="2078"/>
      <c r="D599" s="2078"/>
      <c r="E599" s="6902" t="s">
        <v>2083</v>
      </c>
      <c r="F599" s="6902"/>
      <c r="G599" s="2079">
        <v>119.57</v>
      </c>
    </row>
    <row r="600" spans="1:7" ht="15" customHeight="1">
      <c r="A600" s="6900" t="s">
        <v>2247</v>
      </c>
      <c r="B600" s="6901"/>
      <c r="C600" s="2062" t="s">
        <v>2065</v>
      </c>
      <c r="D600" s="2062" t="s">
        <v>2066</v>
      </c>
      <c r="E600" s="2062" t="s">
        <v>2067</v>
      </c>
      <c r="F600" s="2062" t="s">
        <v>2068</v>
      </c>
      <c r="G600" s="2074" t="s">
        <v>2015</v>
      </c>
    </row>
    <row r="601" spans="1:7" ht="15" customHeight="1">
      <c r="A601" s="2075" t="s">
        <v>2248</v>
      </c>
      <c r="B601" s="2064" t="s">
        <v>2274</v>
      </c>
      <c r="C601" s="2063" t="s">
        <v>21</v>
      </c>
      <c r="D601" s="2063" t="s">
        <v>2087</v>
      </c>
      <c r="E601" s="2065">
        <v>2.77</v>
      </c>
      <c r="F601" s="2066">
        <v>22.81</v>
      </c>
      <c r="G601" s="2076">
        <v>63.81</v>
      </c>
    </row>
    <row r="602" spans="1:7" ht="15" customHeight="1">
      <c r="A602" s="2077"/>
      <c r="B602" s="2078"/>
      <c r="C602" s="2078"/>
      <c r="D602" s="2078"/>
      <c r="E602" s="6902" t="s">
        <v>2250</v>
      </c>
      <c r="F602" s="6902"/>
      <c r="G602" s="2079">
        <v>63.81</v>
      </c>
    </row>
    <row r="603" spans="1:7" ht="15" customHeight="1">
      <c r="A603" s="6900" t="s">
        <v>2084</v>
      </c>
      <c r="B603" s="6901"/>
      <c r="C603" s="2062" t="s">
        <v>2065</v>
      </c>
      <c r="D603" s="2062" t="s">
        <v>2066</v>
      </c>
      <c r="E603" s="2062" t="s">
        <v>2067</v>
      </c>
      <c r="F603" s="2062" t="s">
        <v>2068</v>
      </c>
      <c r="G603" s="2074" t="s">
        <v>2015</v>
      </c>
    </row>
    <row r="604" spans="1:7" ht="15" customHeight="1">
      <c r="A604" s="2075" t="s">
        <v>2090</v>
      </c>
      <c r="B604" s="2064" t="s">
        <v>2091</v>
      </c>
      <c r="C604" s="2063" t="s">
        <v>21</v>
      </c>
      <c r="D604" s="2063" t="s">
        <v>2087</v>
      </c>
      <c r="E604" s="2065">
        <v>0.312</v>
      </c>
      <c r="F604" s="2066">
        <v>34.08</v>
      </c>
      <c r="G604" s="2076">
        <v>10.73</v>
      </c>
    </row>
    <row r="605" spans="1:7" ht="15" customHeight="1">
      <c r="A605" s="2075" t="s">
        <v>2251</v>
      </c>
      <c r="B605" s="2064" t="s">
        <v>2275</v>
      </c>
      <c r="C605" s="2063" t="s">
        <v>21</v>
      </c>
      <c r="D605" s="2063" t="s">
        <v>2087</v>
      </c>
      <c r="E605" s="2065">
        <v>2.77</v>
      </c>
      <c r="F605" s="2066">
        <v>34.49</v>
      </c>
      <c r="G605" s="2076">
        <v>96.49</v>
      </c>
    </row>
    <row r="606" spans="1:7" ht="18" customHeight="1">
      <c r="A606" s="2077"/>
      <c r="B606" s="2078"/>
      <c r="C606" s="2078"/>
      <c r="D606" s="2078"/>
      <c r="E606" s="6902" t="s">
        <v>2094</v>
      </c>
      <c r="F606" s="6902"/>
      <c r="G606" s="2079">
        <v>107.22</v>
      </c>
    </row>
    <row r="607" spans="1:7" ht="15" customHeight="1">
      <c r="A607" s="6900" t="s">
        <v>19</v>
      </c>
      <c r="B607" s="6901"/>
      <c r="C607" s="2062" t="s">
        <v>2065</v>
      </c>
      <c r="D607" s="2062" t="s">
        <v>2066</v>
      </c>
      <c r="E607" s="2062" t="s">
        <v>2067</v>
      </c>
      <c r="F607" s="2062" t="s">
        <v>2068</v>
      </c>
      <c r="G607" s="2074" t="s">
        <v>2015</v>
      </c>
    </row>
    <row r="608" spans="1:7" ht="21" customHeight="1">
      <c r="A608" s="2075" t="s">
        <v>2276</v>
      </c>
      <c r="B608" s="2064" t="s">
        <v>2277</v>
      </c>
      <c r="C608" s="2063" t="s">
        <v>21</v>
      </c>
      <c r="D608" s="2063" t="s">
        <v>24</v>
      </c>
      <c r="E608" s="2065">
        <v>2</v>
      </c>
      <c r="F608" s="2066">
        <v>36.96</v>
      </c>
      <c r="G608" s="2076">
        <v>74.650000000000006</v>
      </c>
    </row>
    <row r="609" spans="1:7" ht="15" customHeight="1">
      <c r="A609" s="2075" t="s">
        <v>2278</v>
      </c>
      <c r="B609" s="2064" t="s">
        <v>2279</v>
      </c>
      <c r="C609" s="2063" t="s">
        <v>21</v>
      </c>
      <c r="D609" s="2063" t="s">
        <v>24</v>
      </c>
      <c r="E609" s="2065">
        <v>2</v>
      </c>
      <c r="F609" s="2066">
        <v>30.23</v>
      </c>
      <c r="G609" s="2076">
        <v>61.06</v>
      </c>
    </row>
    <row r="610" spans="1:7" ht="15" customHeight="1">
      <c r="A610" s="2077"/>
      <c r="B610" s="2078"/>
      <c r="C610" s="2078"/>
      <c r="D610" s="2078"/>
      <c r="E610" s="6902" t="s">
        <v>2097</v>
      </c>
      <c r="F610" s="6902"/>
      <c r="G610" s="2079">
        <v>135.71</v>
      </c>
    </row>
    <row r="611" spans="1:7" ht="9.9" customHeight="1">
      <c r="A611" s="2077"/>
      <c r="B611" s="2078"/>
      <c r="C611" s="2078"/>
      <c r="D611" s="2078"/>
      <c r="E611" s="6903" t="s">
        <v>2098</v>
      </c>
      <c r="F611" s="6903"/>
      <c r="G611" s="2080">
        <v>871.35</v>
      </c>
    </row>
    <row r="612" spans="1:7" ht="20.100000000000001" customHeight="1">
      <c r="A612" s="2077"/>
      <c r="B612" s="2078"/>
      <c r="C612" s="2078"/>
      <c r="D612" s="2078"/>
      <c r="E612" s="6904"/>
      <c r="F612" s="6904"/>
      <c r="G612" s="6905"/>
    </row>
    <row r="613" spans="1:7" ht="15" customHeight="1">
      <c r="A613" s="6897" t="s">
        <v>2289</v>
      </c>
      <c r="B613" s="6898"/>
      <c r="C613" s="6898"/>
      <c r="D613" s="6898"/>
      <c r="E613" s="6898"/>
      <c r="F613" s="6898"/>
      <c r="G613" s="6899"/>
    </row>
    <row r="614" spans="1:7" ht="21" customHeight="1">
      <c r="A614" s="6900" t="s">
        <v>2127</v>
      </c>
      <c r="B614" s="6901"/>
      <c r="C614" s="2062" t="s">
        <v>2065</v>
      </c>
      <c r="D614" s="2062" t="s">
        <v>2066</v>
      </c>
      <c r="E614" s="2062" t="s">
        <v>2067</v>
      </c>
      <c r="F614" s="2062" t="s">
        <v>2068</v>
      </c>
      <c r="G614" s="2074" t="s">
        <v>2015</v>
      </c>
    </row>
    <row r="615" spans="1:7" ht="15" customHeight="1">
      <c r="A615" s="2075" t="s">
        <v>2264</v>
      </c>
      <c r="B615" s="2064" t="s">
        <v>2265</v>
      </c>
      <c r="C615" s="2063" t="s">
        <v>21</v>
      </c>
      <c r="D615" s="2063" t="s">
        <v>2133</v>
      </c>
      <c r="E615" s="2065">
        <v>4.03</v>
      </c>
      <c r="F615" s="2066">
        <v>109.34</v>
      </c>
      <c r="G615" s="2076">
        <v>445.04</v>
      </c>
    </row>
    <row r="616" spans="1:7" ht="15" customHeight="1">
      <c r="A616" s="2077"/>
      <c r="B616" s="2078"/>
      <c r="C616" s="2078"/>
      <c r="D616" s="2078"/>
      <c r="E616" s="6902" t="s">
        <v>2134</v>
      </c>
      <c r="F616" s="6902"/>
      <c r="G616" s="2079">
        <v>445.04</v>
      </c>
    </row>
    <row r="617" spans="1:7" ht="15" customHeight="1">
      <c r="A617" s="6900" t="s">
        <v>2064</v>
      </c>
      <c r="B617" s="6901"/>
      <c r="C617" s="2062" t="s">
        <v>2065</v>
      </c>
      <c r="D617" s="2062" t="s">
        <v>2066</v>
      </c>
      <c r="E617" s="2062" t="s">
        <v>2067</v>
      </c>
      <c r="F617" s="2062" t="s">
        <v>2068</v>
      </c>
      <c r="G617" s="2074" t="s">
        <v>2015</v>
      </c>
    </row>
    <row r="618" spans="1:7" ht="15" customHeight="1">
      <c r="A618" s="2075" t="s">
        <v>2266</v>
      </c>
      <c r="B618" s="2064" t="s">
        <v>2267</v>
      </c>
      <c r="C618" s="2063" t="s">
        <v>21</v>
      </c>
      <c r="D618" s="2063" t="s">
        <v>103</v>
      </c>
      <c r="E618" s="2065">
        <v>0.32800000000000001</v>
      </c>
      <c r="F618" s="2066">
        <v>9.6999999999999993</v>
      </c>
      <c r="G618" s="2076">
        <v>3.21</v>
      </c>
    </row>
    <row r="619" spans="1:7" ht="15" customHeight="1">
      <c r="A619" s="2075" t="s">
        <v>2268</v>
      </c>
      <c r="B619" s="2064" t="s">
        <v>2269</v>
      </c>
      <c r="C619" s="2063" t="s">
        <v>21</v>
      </c>
      <c r="D619" s="2063" t="s">
        <v>103</v>
      </c>
      <c r="E619" s="2065">
        <v>0.32800000000000001</v>
      </c>
      <c r="F619" s="2066">
        <v>32.869999999999997</v>
      </c>
      <c r="G619" s="2076">
        <v>10.88</v>
      </c>
    </row>
    <row r="620" spans="1:7" ht="15" customHeight="1">
      <c r="A620" s="2075" t="s">
        <v>2270</v>
      </c>
      <c r="B620" s="2064" t="s">
        <v>2284</v>
      </c>
      <c r="C620" s="2063" t="s">
        <v>21</v>
      </c>
      <c r="D620" s="2063" t="s">
        <v>32</v>
      </c>
      <c r="E620" s="2065">
        <v>1</v>
      </c>
      <c r="F620" s="2066">
        <v>19.97</v>
      </c>
      <c r="G620" s="2076">
        <v>19.97</v>
      </c>
    </row>
    <row r="621" spans="1:7" ht="18" customHeight="1">
      <c r="A621" s="2075" t="s">
        <v>2272</v>
      </c>
      <c r="B621" s="2064" t="s">
        <v>2273</v>
      </c>
      <c r="C621" s="2063" t="s">
        <v>21</v>
      </c>
      <c r="D621" s="2063" t="s">
        <v>40</v>
      </c>
      <c r="E621" s="2065">
        <v>2.25</v>
      </c>
      <c r="F621" s="2066">
        <v>46.42</v>
      </c>
      <c r="G621" s="2076">
        <v>105.48</v>
      </c>
    </row>
    <row r="622" spans="1:7" ht="15" customHeight="1">
      <c r="A622" s="2077"/>
      <c r="B622" s="2078"/>
      <c r="C622" s="2078"/>
      <c r="D622" s="2078"/>
      <c r="E622" s="6902" t="s">
        <v>2083</v>
      </c>
      <c r="F622" s="6902"/>
      <c r="G622" s="2079">
        <v>139.54</v>
      </c>
    </row>
    <row r="623" spans="1:7" ht="21" customHeight="1">
      <c r="A623" s="6900" t="s">
        <v>2247</v>
      </c>
      <c r="B623" s="6901"/>
      <c r="C623" s="2062" t="s">
        <v>2065</v>
      </c>
      <c r="D623" s="2062" t="s">
        <v>2066</v>
      </c>
      <c r="E623" s="2062" t="s">
        <v>2067</v>
      </c>
      <c r="F623" s="2062" t="s">
        <v>2068</v>
      </c>
      <c r="G623" s="2074" t="s">
        <v>2015</v>
      </c>
    </row>
    <row r="624" spans="1:7" ht="15" customHeight="1">
      <c r="A624" s="2075" t="s">
        <v>2248</v>
      </c>
      <c r="B624" s="2064" t="s">
        <v>2274</v>
      </c>
      <c r="C624" s="2063" t="s">
        <v>21</v>
      </c>
      <c r="D624" s="2063" t="s">
        <v>2087</v>
      </c>
      <c r="E624" s="2065">
        <v>2.77</v>
      </c>
      <c r="F624" s="2066">
        <v>22.81</v>
      </c>
      <c r="G624" s="2076">
        <v>63.81</v>
      </c>
    </row>
    <row r="625" spans="1:7" ht="15" customHeight="1">
      <c r="A625" s="2077"/>
      <c r="B625" s="2078"/>
      <c r="C625" s="2078"/>
      <c r="D625" s="2078"/>
      <c r="E625" s="6902" t="s">
        <v>2250</v>
      </c>
      <c r="F625" s="6902"/>
      <c r="G625" s="2079">
        <v>63.81</v>
      </c>
    </row>
    <row r="626" spans="1:7" ht="9.9" customHeight="1">
      <c r="A626" s="6900" t="s">
        <v>2084</v>
      </c>
      <c r="B626" s="6901"/>
      <c r="C626" s="2062" t="s">
        <v>2065</v>
      </c>
      <c r="D626" s="2062" t="s">
        <v>2066</v>
      </c>
      <c r="E626" s="2062" t="s">
        <v>2067</v>
      </c>
      <c r="F626" s="2062" t="s">
        <v>2068</v>
      </c>
      <c r="G626" s="2074" t="s">
        <v>2015</v>
      </c>
    </row>
    <row r="627" spans="1:7" ht="20.100000000000001" customHeight="1">
      <c r="A627" s="2075" t="s">
        <v>2090</v>
      </c>
      <c r="B627" s="2064" t="s">
        <v>2091</v>
      </c>
      <c r="C627" s="2063" t="s">
        <v>21</v>
      </c>
      <c r="D627" s="2063" t="s">
        <v>2087</v>
      </c>
      <c r="E627" s="2065">
        <v>0.312</v>
      </c>
      <c r="F627" s="2066">
        <v>34.08</v>
      </c>
      <c r="G627" s="2076">
        <v>10.73</v>
      </c>
    </row>
    <row r="628" spans="1:7" ht="15" customHeight="1">
      <c r="A628" s="2075" t="s">
        <v>2251</v>
      </c>
      <c r="B628" s="2064" t="s">
        <v>2275</v>
      </c>
      <c r="C628" s="2063" t="s">
        <v>21</v>
      </c>
      <c r="D628" s="2063" t="s">
        <v>2087</v>
      </c>
      <c r="E628" s="2065">
        <v>2.77</v>
      </c>
      <c r="F628" s="2066">
        <v>34.49</v>
      </c>
      <c r="G628" s="2076">
        <v>96.49</v>
      </c>
    </row>
    <row r="629" spans="1:7" ht="29.1" customHeight="1">
      <c r="A629" s="2077"/>
      <c r="B629" s="2078"/>
      <c r="C629" s="2078"/>
      <c r="D629" s="2078"/>
      <c r="E629" s="6902" t="s">
        <v>2094</v>
      </c>
      <c r="F629" s="6902"/>
      <c r="G629" s="2079">
        <v>107.22</v>
      </c>
    </row>
    <row r="630" spans="1:7" ht="18" customHeight="1">
      <c r="A630" s="6900" t="s">
        <v>19</v>
      </c>
      <c r="B630" s="6901"/>
      <c r="C630" s="2062" t="s">
        <v>2065</v>
      </c>
      <c r="D630" s="2062" t="s">
        <v>2066</v>
      </c>
      <c r="E630" s="2062" t="s">
        <v>2067</v>
      </c>
      <c r="F630" s="2062" t="s">
        <v>2068</v>
      </c>
      <c r="G630" s="2074" t="s">
        <v>2015</v>
      </c>
    </row>
    <row r="631" spans="1:7" ht="15" customHeight="1">
      <c r="A631" s="2075" t="s">
        <v>2276</v>
      </c>
      <c r="B631" s="2064" t="s">
        <v>2277</v>
      </c>
      <c r="C631" s="2063" t="s">
        <v>21</v>
      </c>
      <c r="D631" s="2063" t="s">
        <v>24</v>
      </c>
      <c r="E631" s="2065">
        <v>2</v>
      </c>
      <c r="F631" s="2066">
        <v>36.96</v>
      </c>
      <c r="G631" s="2076">
        <v>74.650000000000006</v>
      </c>
    </row>
    <row r="632" spans="1:7" ht="21" customHeight="1">
      <c r="A632" s="2075" t="s">
        <v>2278</v>
      </c>
      <c r="B632" s="2064" t="s">
        <v>2279</v>
      </c>
      <c r="C632" s="2063" t="s">
        <v>21</v>
      </c>
      <c r="D632" s="2063" t="s">
        <v>24</v>
      </c>
      <c r="E632" s="2065">
        <v>2</v>
      </c>
      <c r="F632" s="2066">
        <v>30.23</v>
      </c>
      <c r="G632" s="2076">
        <v>61.06</v>
      </c>
    </row>
    <row r="633" spans="1:7" ht="29.1" customHeight="1">
      <c r="A633" s="2077"/>
      <c r="B633" s="2078"/>
      <c r="C633" s="2078"/>
      <c r="D633" s="2078"/>
      <c r="E633" s="6902" t="s">
        <v>2097</v>
      </c>
      <c r="F633" s="6902"/>
      <c r="G633" s="2079">
        <v>135.71</v>
      </c>
    </row>
    <row r="634" spans="1:7" ht="29.1" customHeight="1">
      <c r="A634" s="2077"/>
      <c r="B634" s="2078"/>
      <c r="C634" s="2078"/>
      <c r="D634" s="2078"/>
      <c r="E634" s="6903" t="s">
        <v>2098</v>
      </c>
      <c r="F634" s="6903"/>
      <c r="G634" s="2080">
        <v>891.32</v>
      </c>
    </row>
    <row r="635" spans="1:7" ht="29.1" customHeight="1">
      <c r="A635" s="2077"/>
      <c r="B635" s="2078"/>
      <c r="C635" s="2078"/>
      <c r="D635" s="2078"/>
      <c r="E635" s="6904"/>
      <c r="F635" s="6904"/>
      <c r="G635" s="6905"/>
    </row>
    <row r="636" spans="1:7" ht="15" customHeight="1">
      <c r="A636" s="6897" t="s">
        <v>2290</v>
      </c>
      <c r="B636" s="6898"/>
      <c r="C636" s="6898"/>
      <c r="D636" s="6898"/>
      <c r="E636" s="6898"/>
      <c r="F636" s="6898"/>
      <c r="G636" s="6899"/>
    </row>
    <row r="637" spans="1:7" ht="15" customHeight="1">
      <c r="A637" s="6900" t="s">
        <v>2127</v>
      </c>
      <c r="B637" s="6901"/>
      <c r="C637" s="2062" t="s">
        <v>2065</v>
      </c>
      <c r="D637" s="2062" t="s">
        <v>2066</v>
      </c>
      <c r="E637" s="2062" t="s">
        <v>2067</v>
      </c>
      <c r="F637" s="2062" t="s">
        <v>2068</v>
      </c>
      <c r="G637" s="2074" t="s">
        <v>2015</v>
      </c>
    </row>
    <row r="638" spans="1:7" ht="15" customHeight="1">
      <c r="A638" s="2075" t="s">
        <v>2264</v>
      </c>
      <c r="B638" s="2064" t="s">
        <v>2265</v>
      </c>
      <c r="C638" s="2063" t="s">
        <v>21</v>
      </c>
      <c r="D638" s="2063" t="s">
        <v>2133</v>
      </c>
      <c r="E638" s="2065">
        <v>4.03</v>
      </c>
      <c r="F638" s="2066">
        <v>109.34</v>
      </c>
      <c r="G638" s="2076">
        <v>445.04</v>
      </c>
    </row>
    <row r="639" spans="1:7" ht="15" customHeight="1">
      <c r="A639" s="2077"/>
      <c r="B639" s="2078"/>
      <c r="C639" s="2078"/>
      <c r="D639" s="2078"/>
      <c r="E639" s="6902" t="s">
        <v>2134</v>
      </c>
      <c r="F639" s="6902"/>
      <c r="G639" s="2079">
        <v>445.04</v>
      </c>
    </row>
    <row r="640" spans="1:7" ht="15" customHeight="1">
      <c r="A640" s="6900" t="s">
        <v>2064</v>
      </c>
      <c r="B640" s="6901"/>
      <c r="C640" s="2062" t="s">
        <v>2065</v>
      </c>
      <c r="D640" s="2062" t="s">
        <v>2066</v>
      </c>
      <c r="E640" s="2062" t="s">
        <v>2067</v>
      </c>
      <c r="F640" s="2062" t="s">
        <v>2068</v>
      </c>
      <c r="G640" s="2074" t="s">
        <v>2015</v>
      </c>
    </row>
    <row r="641" spans="1:7" ht="21" customHeight="1">
      <c r="A641" s="2075" t="s">
        <v>2266</v>
      </c>
      <c r="B641" s="2064" t="s">
        <v>2267</v>
      </c>
      <c r="C641" s="2063" t="s">
        <v>21</v>
      </c>
      <c r="D641" s="2063" t="s">
        <v>103</v>
      </c>
      <c r="E641" s="2065">
        <v>0.32800000000000001</v>
      </c>
      <c r="F641" s="2066">
        <v>9.6999999999999993</v>
      </c>
      <c r="G641" s="2076">
        <v>3.21</v>
      </c>
    </row>
    <row r="642" spans="1:7" ht="21" customHeight="1">
      <c r="A642" s="2075" t="s">
        <v>2268</v>
      </c>
      <c r="B642" s="2064" t="s">
        <v>2269</v>
      </c>
      <c r="C642" s="2063" t="s">
        <v>21</v>
      </c>
      <c r="D642" s="2063" t="s">
        <v>103</v>
      </c>
      <c r="E642" s="2065">
        <v>0.32800000000000001</v>
      </c>
      <c r="F642" s="2066">
        <v>32.869999999999997</v>
      </c>
      <c r="G642" s="2076">
        <v>10.88</v>
      </c>
    </row>
    <row r="643" spans="1:7" ht="18" customHeight="1">
      <c r="A643" s="2075" t="s">
        <v>2272</v>
      </c>
      <c r="B643" s="2064" t="s">
        <v>2273</v>
      </c>
      <c r="C643" s="2063" t="s">
        <v>21</v>
      </c>
      <c r="D643" s="2063" t="s">
        <v>40</v>
      </c>
      <c r="E643" s="2065">
        <v>2.25</v>
      </c>
      <c r="F643" s="2066">
        <v>46.42</v>
      </c>
      <c r="G643" s="2076">
        <v>105.48</v>
      </c>
    </row>
    <row r="644" spans="1:7" ht="15" customHeight="1">
      <c r="A644" s="2077"/>
      <c r="B644" s="2078"/>
      <c r="C644" s="2078"/>
      <c r="D644" s="2078"/>
      <c r="E644" s="6902" t="s">
        <v>2083</v>
      </c>
      <c r="F644" s="6902"/>
      <c r="G644" s="2079">
        <v>119.57</v>
      </c>
    </row>
    <row r="645" spans="1:7" ht="38.1" customHeight="1">
      <c r="A645" s="6900" t="s">
        <v>2247</v>
      </c>
      <c r="B645" s="6901"/>
      <c r="C645" s="2062" t="s">
        <v>2065</v>
      </c>
      <c r="D645" s="2062" t="s">
        <v>2066</v>
      </c>
      <c r="E645" s="2062" t="s">
        <v>2067</v>
      </c>
      <c r="F645" s="2062" t="s">
        <v>2068</v>
      </c>
      <c r="G645" s="2074" t="s">
        <v>2015</v>
      </c>
    </row>
    <row r="646" spans="1:7" ht="38.1" customHeight="1">
      <c r="A646" s="2075" t="s">
        <v>2248</v>
      </c>
      <c r="B646" s="2064" t="s">
        <v>2274</v>
      </c>
      <c r="C646" s="2063" t="s">
        <v>21</v>
      </c>
      <c r="D646" s="2063" t="s">
        <v>2087</v>
      </c>
      <c r="E646" s="2065">
        <v>2.77</v>
      </c>
      <c r="F646" s="2066">
        <v>22.81</v>
      </c>
      <c r="G646" s="2076">
        <v>63.81</v>
      </c>
    </row>
    <row r="647" spans="1:7" ht="15" customHeight="1">
      <c r="A647" s="2077"/>
      <c r="B647" s="2078"/>
      <c r="C647" s="2078"/>
      <c r="D647" s="2078"/>
      <c r="E647" s="6902" t="s">
        <v>2250</v>
      </c>
      <c r="F647" s="6902"/>
      <c r="G647" s="2079">
        <v>63.81</v>
      </c>
    </row>
    <row r="648" spans="1:7" ht="15" customHeight="1">
      <c r="A648" s="6900" t="s">
        <v>2084</v>
      </c>
      <c r="B648" s="6901"/>
      <c r="C648" s="2062" t="s">
        <v>2065</v>
      </c>
      <c r="D648" s="2062" t="s">
        <v>2066</v>
      </c>
      <c r="E648" s="2062" t="s">
        <v>2067</v>
      </c>
      <c r="F648" s="2062" t="s">
        <v>2068</v>
      </c>
      <c r="G648" s="2074" t="s">
        <v>2015</v>
      </c>
    </row>
    <row r="649" spans="1:7" ht="9.9" customHeight="1">
      <c r="A649" s="2075" t="s">
        <v>2090</v>
      </c>
      <c r="B649" s="2064" t="s">
        <v>2091</v>
      </c>
      <c r="C649" s="2063" t="s">
        <v>21</v>
      </c>
      <c r="D649" s="2063" t="s">
        <v>2087</v>
      </c>
      <c r="E649" s="2065">
        <v>0.312</v>
      </c>
      <c r="F649" s="2066">
        <v>34.08</v>
      </c>
      <c r="G649" s="2076">
        <v>10.73</v>
      </c>
    </row>
    <row r="650" spans="1:7" ht="27" customHeight="1">
      <c r="A650" s="2075" t="s">
        <v>2251</v>
      </c>
      <c r="B650" s="2064" t="s">
        <v>2275</v>
      </c>
      <c r="C650" s="2063" t="s">
        <v>21</v>
      </c>
      <c r="D650" s="2063" t="s">
        <v>2087</v>
      </c>
      <c r="E650" s="2065">
        <v>2.77</v>
      </c>
      <c r="F650" s="2066">
        <v>34.49</v>
      </c>
      <c r="G650" s="2076">
        <v>96.49</v>
      </c>
    </row>
    <row r="651" spans="1:7" ht="15" customHeight="1">
      <c r="A651" s="2077"/>
      <c r="B651" s="2078"/>
      <c r="C651" s="2078"/>
      <c r="D651" s="2078"/>
      <c r="E651" s="6902" t="s">
        <v>2094</v>
      </c>
      <c r="F651" s="6902"/>
      <c r="G651" s="2079">
        <v>107.22</v>
      </c>
    </row>
    <row r="652" spans="1:7" ht="21" customHeight="1">
      <c r="A652" s="6900" t="s">
        <v>19</v>
      </c>
      <c r="B652" s="6901"/>
      <c r="C652" s="2062" t="s">
        <v>2065</v>
      </c>
      <c r="D652" s="2062" t="s">
        <v>2066</v>
      </c>
      <c r="E652" s="2062" t="s">
        <v>2067</v>
      </c>
      <c r="F652" s="2062" t="s">
        <v>2068</v>
      </c>
      <c r="G652" s="2074" t="s">
        <v>2015</v>
      </c>
    </row>
    <row r="653" spans="1:7" ht="54.9" customHeight="1">
      <c r="A653" s="2075" t="s">
        <v>2276</v>
      </c>
      <c r="B653" s="2064" t="s">
        <v>2277</v>
      </c>
      <c r="C653" s="2063" t="s">
        <v>21</v>
      </c>
      <c r="D653" s="2063" t="s">
        <v>24</v>
      </c>
      <c r="E653" s="2065">
        <v>2</v>
      </c>
      <c r="F653" s="2066">
        <v>36.96</v>
      </c>
      <c r="G653" s="2076">
        <v>74.650000000000006</v>
      </c>
    </row>
    <row r="654" spans="1:7" ht="15" customHeight="1">
      <c r="A654" s="2075" t="s">
        <v>2278</v>
      </c>
      <c r="B654" s="2064" t="s">
        <v>2279</v>
      </c>
      <c r="C654" s="2063" t="s">
        <v>21</v>
      </c>
      <c r="D654" s="2063" t="s">
        <v>24</v>
      </c>
      <c r="E654" s="2065">
        <v>2</v>
      </c>
      <c r="F654" s="2066">
        <v>30.23</v>
      </c>
      <c r="G654" s="2076">
        <v>61.06</v>
      </c>
    </row>
    <row r="655" spans="1:7" ht="15" customHeight="1">
      <c r="A655" s="2077"/>
      <c r="B655" s="2078"/>
      <c r="C655" s="2078"/>
      <c r="D655" s="2078"/>
      <c r="E655" s="6902" t="s">
        <v>2097</v>
      </c>
      <c r="F655" s="6902"/>
      <c r="G655" s="2079">
        <v>135.71</v>
      </c>
    </row>
    <row r="656" spans="1:7" ht="15" customHeight="1">
      <c r="A656" s="2077"/>
      <c r="B656" s="2078"/>
      <c r="C656" s="2078"/>
      <c r="D656" s="2078"/>
      <c r="E656" s="6903" t="s">
        <v>2098</v>
      </c>
      <c r="F656" s="6903"/>
      <c r="G656" s="2080">
        <v>871.35</v>
      </c>
    </row>
    <row r="657" spans="1:7" ht="15" customHeight="1">
      <c r="A657" s="2077"/>
      <c r="B657" s="2078"/>
      <c r="C657" s="2078"/>
      <c r="D657" s="2078"/>
      <c r="E657" s="6904"/>
      <c r="F657" s="6904"/>
      <c r="G657" s="6905"/>
    </row>
    <row r="658" spans="1:7" ht="18" customHeight="1">
      <c r="A658" s="6897" t="s">
        <v>2291</v>
      </c>
      <c r="B658" s="6898"/>
      <c r="C658" s="6898"/>
      <c r="D658" s="6898"/>
      <c r="E658" s="6898"/>
      <c r="F658" s="6898"/>
      <c r="G658" s="6899"/>
    </row>
    <row r="659" spans="1:7" ht="15" customHeight="1">
      <c r="A659" s="6900" t="s">
        <v>2084</v>
      </c>
      <c r="B659" s="6901"/>
      <c r="C659" s="2062" t="s">
        <v>2065</v>
      </c>
      <c r="D659" s="2062" t="s">
        <v>2066</v>
      </c>
      <c r="E659" s="2062" t="s">
        <v>2067</v>
      </c>
      <c r="F659" s="2062" t="s">
        <v>2068</v>
      </c>
      <c r="G659" s="2074" t="s">
        <v>2015</v>
      </c>
    </row>
    <row r="660" spans="1:7" ht="9.9" customHeight="1">
      <c r="A660" s="2075" t="s">
        <v>2292</v>
      </c>
      <c r="B660" s="2064" t="s">
        <v>2293</v>
      </c>
      <c r="C660" s="2063" t="s">
        <v>21</v>
      </c>
      <c r="D660" s="2063" t="s">
        <v>2087</v>
      </c>
      <c r="E660" s="2065">
        <v>1.5</v>
      </c>
      <c r="F660" s="2066">
        <v>32.01</v>
      </c>
      <c r="G660" s="2076">
        <v>48.01</v>
      </c>
    </row>
    <row r="661" spans="1:7" ht="20.100000000000001" customHeight="1">
      <c r="A661" s="2075" t="s">
        <v>2251</v>
      </c>
      <c r="B661" s="2064" t="s">
        <v>2252</v>
      </c>
      <c r="C661" s="2063" t="s">
        <v>21</v>
      </c>
      <c r="D661" s="2063" t="s">
        <v>2087</v>
      </c>
      <c r="E661" s="2065">
        <v>1.5</v>
      </c>
      <c r="F661" s="2066">
        <v>34.49</v>
      </c>
      <c r="G661" s="2076">
        <v>51.73</v>
      </c>
    </row>
    <row r="662" spans="1:7" ht="15" customHeight="1">
      <c r="A662" s="2077"/>
      <c r="B662" s="2078"/>
      <c r="C662" s="2078"/>
      <c r="D662" s="2078"/>
      <c r="E662" s="6902" t="s">
        <v>2094</v>
      </c>
      <c r="F662" s="6902"/>
      <c r="G662" s="2079">
        <v>99.74</v>
      </c>
    </row>
    <row r="663" spans="1:7" ht="29.1" customHeight="1">
      <c r="A663" s="6900" t="s">
        <v>19</v>
      </c>
      <c r="B663" s="6901"/>
      <c r="C663" s="2062" t="s">
        <v>2065</v>
      </c>
      <c r="D663" s="2062" t="s">
        <v>2066</v>
      </c>
      <c r="E663" s="2062" t="s">
        <v>2067</v>
      </c>
      <c r="F663" s="2062" t="s">
        <v>2068</v>
      </c>
      <c r="G663" s="2074" t="s">
        <v>2015</v>
      </c>
    </row>
    <row r="664" spans="1:7" ht="29.1" customHeight="1">
      <c r="A664" s="2075" t="s">
        <v>2294</v>
      </c>
      <c r="B664" s="2064" t="s">
        <v>2295</v>
      </c>
      <c r="C664" s="2063" t="s">
        <v>2296</v>
      </c>
      <c r="D664" s="2063" t="s">
        <v>24</v>
      </c>
      <c r="E664" s="2065">
        <v>1</v>
      </c>
      <c r="F664" s="2066">
        <v>194.02</v>
      </c>
      <c r="G664" s="2076">
        <v>194.02</v>
      </c>
    </row>
    <row r="665" spans="1:7" ht="18" customHeight="1">
      <c r="A665" s="2077"/>
      <c r="B665" s="2078"/>
      <c r="C665" s="2078"/>
      <c r="D665" s="2078"/>
      <c r="E665" s="6902" t="s">
        <v>2097</v>
      </c>
      <c r="F665" s="6902"/>
      <c r="G665" s="2079">
        <v>194.02</v>
      </c>
    </row>
    <row r="666" spans="1:7" ht="15" customHeight="1">
      <c r="A666" s="2077"/>
      <c r="B666" s="2078"/>
      <c r="C666" s="2078"/>
      <c r="D666" s="2078"/>
      <c r="E666" s="6903" t="s">
        <v>2098</v>
      </c>
      <c r="F666" s="6903"/>
      <c r="G666" s="2080">
        <v>293.76</v>
      </c>
    </row>
    <row r="667" spans="1:7" ht="29.1" customHeight="1">
      <c r="A667" s="2077"/>
      <c r="B667" s="2078"/>
      <c r="C667" s="2078"/>
      <c r="D667" s="2078"/>
      <c r="E667" s="6904"/>
      <c r="F667" s="6904"/>
      <c r="G667" s="6905"/>
    </row>
    <row r="668" spans="1:7" ht="29.1" customHeight="1">
      <c r="A668" s="6897" t="s">
        <v>2297</v>
      </c>
      <c r="B668" s="6898"/>
      <c r="C668" s="6898"/>
      <c r="D668" s="6898"/>
      <c r="E668" s="6898"/>
      <c r="F668" s="6898"/>
      <c r="G668" s="6899"/>
    </row>
    <row r="669" spans="1:7" ht="15" customHeight="1">
      <c r="A669" s="6900" t="s">
        <v>2064</v>
      </c>
      <c r="B669" s="6901"/>
      <c r="C669" s="2062" t="s">
        <v>2065</v>
      </c>
      <c r="D669" s="2062" t="s">
        <v>2066</v>
      </c>
      <c r="E669" s="2062" t="s">
        <v>2067</v>
      </c>
      <c r="F669" s="2062" t="s">
        <v>2068</v>
      </c>
      <c r="G669" s="2074" t="s">
        <v>2015</v>
      </c>
    </row>
    <row r="670" spans="1:7" ht="15" customHeight="1">
      <c r="A670" s="2075" t="s">
        <v>2298</v>
      </c>
      <c r="B670" s="2064" t="s">
        <v>2299</v>
      </c>
      <c r="C670" s="2063" t="s">
        <v>2296</v>
      </c>
      <c r="D670" s="2063" t="s">
        <v>24</v>
      </c>
      <c r="E670" s="2065">
        <v>1.2</v>
      </c>
      <c r="F670" s="2066">
        <v>846.89</v>
      </c>
      <c r="G670" s="2076">
        <v>1016.26</v>
      </c>
    </row>
    <row r="671" spans="1:7" ht="15" customHeight="1">
      <c r="A671" s="2077"/>
      <c r="B671" s="2078"/>
      <c r="C671" s="2078"/>
      <c r="D671" s="2078"/>
      <c r="E671" s="6902" t="s">
        <v>2083</v>
      </c>
      <c r="F671" s="6902"/>
      <c r="G671" s="2079">
        <v>1016.26</v>
      </c>
    </row>
    <row r="672" spans="1:7" ht="15" customHeight="1">
      <c r="A672" s="6900" t="s">
        <v>2084</v>
      </c>
      <c r="B672" s="6901"/>
      <c r="C672" s="2062" t="s">
        <v>2065</v>
      </c>
      <c r="D672" s="2062" t="s">
        <v>2066</v>
      </c>
      <c r="E672" s="2062" t="s">
        <v>2067</v>
      </c>
      <c r="F672" s="2062" t="s">
        <v>2068</v>
      </c>
      <c r="G672" s="2074" t="s">
        <v>2015</v>
      </c>
    </row>
    <row r="673" spans="1:7" ht="18" customHeight="1">
      <c r="A673" s="2075" t="s">
        <v>2292</v>
      </c>
      <c r="B673" s="2064" t="s">
        <v>2293</v>
      </c>
      <c r="C673" s="2063" t="s">
        <v>21</v>
      </c>
      <c r="D673" s="2063" t="s">
        <v>2087</v>
      </c>
      <c r="E673" s="2065">
        <v>2.5</v>
      </c>
      <c r="F673" s="2066">
        <v>32.01</v>
      </c>
      <c r="G673" s="2076">
        <v>80.02</v>
      </c>
    </row>
    <row r="674" spans="1:7" ht="15" customHeight="1">
      <c r="A674" s="2075" t="s">
        <v>2251</v>
      </c>
      <c r="B674" s="2064" t="s">
        <v>2252</v>
      </c>
      <c r="C674" s="2063" t="s">
        <v>21</v>
      </c>
      <c r="D674" s="2063" t="s">
        <v>2087</v>
      </c>
      <c r="E674" s="2065">
        <v>2.5</v>
      </c>
      <c r="F674" s="2066">
        <v>34.49</v>
      </c>
      <c r="G674" s="2076">
        <v>86.22</v>
      </c>
    </row>
    <row r="675" spans="1:7" ht="9.9" customHeight="1">
      <c r="A675" s="2077"/>
      <c r="B675" s="2078"/>
      <c r="C675" s="2078"/>
      <c r="D675" s="2078"/>
      <c r="E675" s="6902" t="s">
        <v>2094</v>
      </c>
      <c r="F675" s="6902"/>
      <c r="G675" s="2079">
        <v>166.24</v>
      </c>
    </row>
    <row r="676" spans="1:7" ht="20.100000000000001" customHeight="1">
      <c r="A676" s="2077"/>
      <c r="B676" s="2078"/>
      <c r="C676" s="2078"/>
      <c r="D676" s="2078"/>
      <c r="E676" s="6903" t="s">
        <v>2098</v>
      </c>
      <c r="F676" s="6903"/>
      <c r="G676" s="2080">
        <v>1182.5</v>
      </c>
    </row>
    <row r="677" spans="1:7" ht="15" customHeight="1">
      <c r="A677" s="2077"/>
      <c r="B677" s="2078"/>
      <c r="C677" s="2078"/>
      <c r="D677" s="2078"/>
      <c r="E677" s="6904"/>
      <c r="F677" s="6904"/>
      <c r="G677" s="6905"/>
    </row>
    <row r="678" spans="1:7" ht="38.1" customHeight="1">
      <c r="A678" s="6897" t="s">
        <v>2300</v>
      </c>
      <c r="B678" s="6898"/>
      <c r="C678" s="6898"/>
      <c r="D678" s="6898"/>
      <c r="E678" s="6898"/>
      <c r="F678" s="6898"/>
      <c r="G678" s="6899"/>
    </row>
    <row r="679" spans="1:7" ht="15" customHeight="1">
      <c r="A679" s="6900" t="s">
        <v>2064</v>
      </c>
      <c r="B679" s="6901"/>
      <c r="C679" s="2062" t="s">
        <v>2065</v>
      </c>
      <c r="D679" s="2062" t="s">
        <v>2066</v>
      </c>
      <c r="E679" s="2062" t="s">
        <v>2067</v>
      </c>
      <c r="F679" s="2062" t="s">
        <v>2068</v>
      </c>
      <c r="G679" s="2074" t="s">
        <v>2015</v>
      </c>
    </row>
    <row r="680" spans="1:7" ht="15" customHeight="1">
      <c r="A680" s="2075" t="s">
        <v>2298</v>
      </c>
      <c r="B680" s="2064" t="s">
        <v>2299</v>
      </c>
      <c r="C680" s="2063" t="s">
        <v>2296</v>
      </c>
      <c r="D680" s="2063" t="s">
        <v>24</v>
      </c>
      <c r="E680" s="2065">
        <v>1.2</v>
      </c>
      <c r="F680" s="2066">
        <v>846.89</v>
      </c>
      <c r="G680" s="2076">
        <v>1016.26</v>
      </c>
    </row>
    <row r="681" spans="1:7" ht="15" customHeight="1">
      <c r="A681" s="2077"/>
      <c r="B681" s="2078"/>
      <c r="C681" s="2078"/>
      <c r="D681" s="2078"/>
      <c r="E681" s="6902" t="s">
        <v>2083</v>
      </c>
      <c r="F681" s="6902"/>
      <c r="G681" s="2079">
        <v>1016.26</v>
      </c>
    </row>
    <row r="682" spans="1:7" ht="15" customHeight="1">
      <c r="A682" s="6900" t="s">
        <v>2084</v>
      </c>
      <c r="B682" s="6901"/>
      <c r="C682" s="2062" t="s">
        <v>2065</v>
      </c>
      <c r="D682" s="2062" t="s">
        <v>2066</v>
      </c>
      <c r="E682" s="2062" t="s">
        <v>2067</v>
      </c>
      <c r="F682" s="2062" t="s">
        <v>2068</v>
      </c>
      <c r="G682" s="2074" t="s">
        <v>2015</v>
      </c>
    </row>
    <row r="683" spans="1:7" ht="18" customHeight="1">
      <c r="A683" s="2075" t="s">
        <v>2292</v>
      </c>
      <c r="B683" s="2064" t="s">
        <v>2293</v>
      </c>
      <c r="C683" s="2063" t="s">
        <v>21</v>
      </c>
      <c r="D683" s="2063" t="s">
        <v>2087</v>
      </c>
      <c r="E683" s="2065">
        <v>2.5</v>
      </c>
      <c r="F683" s="2066">
        <v>32.01</v>
      </c>
      <c r="G683" s="2076">
        <v>80.02</v>
      </c>
    </row>
    <row r="684" spans="1:7" ht="15" customHeight="1">
      <c r="A684" s="2075" t="s">
        <v>2251</v>
      </c>
      <c r="B684" s="2064" t="s">
        <v>2252</v>
      </c>
      <c r="C684" s="2063" t="s">
        <v>21</v>
      </c>
      <c r="D684" s="2063" t="s">
        <v>2087</v>
      </c>
      <c r="E684" s="2065">
        <v>2.5</v>
      </c>
      <c r="F684" s="2066">
        <v>34.49</v>
      </c>
      <c r="G684" s="2076">
        <v>86.22</v>
      </c>
    </row>
    <row r="685" spans="1:7" ht="9.9" customHeight="1">
      <c r="A685" s="2077"/>
      <c r="B685" s="2078"/>
      <c r="C685" s="2078"/>
      <c r="D685" s="2078"/>
      <c r="E685" s="6902" t="s">
        <v>2094</v>
      </c>
      <c r="F685" s="6902"/>
      <c r="G685" s="2079">
        <v>166.24</v>
      </c>
    </row>
    <row r="686" spans="1:7" ht="20.100000000000001" customHeight="1">
      <c r="A686" s="2077"/>
      <c r="B686" s="2078"/>
      <c r="C686" s="2078"/>
      <c r="D686" s="2078"/>
      <c r="E686" s="6903" t="s">
        <v>2098</v>
      </c>
      <c r="F686" s="6903"/>
      <c r="G686" s="2080">
        <v>1182.5</v>
      </c>
    </row>
    <row r="687" spans="1:7" ht="15" customHeight="1">
      <c r="A687" s="2077"/>
      <c r="B687" s="2078"/>
      <c r="C687" s="2078"/>
      <c r="D687" s="2078"/>
      <c r="E687" s="6904"/>
      <c r="F687" s="6904"/>
      <c r="G687" s="6905"/>
    </row>
    <row r="688" spans="1:7" ht="38.1" customHeight="1">
      <c r="A688" s="6897" t="s">
        <v>2301</v>
      </c>
      <c r="B688" s="6898"/>
      <c r="C688" s="6898"/>
      <c r="D688" s="6898"/>
      <c r="E688" s="6898"/>
      <c r="F688" s="6898"/>
      <c r="G688" s="6899"/>
    </row>
    <row r="689" spans="1:7" ht="15" customHeight="1">
      <c r="A689" s="6900" t="s">
        <v>2064</v>
      </c>
      <c r="B689" s="6901"/>
      <c r="C689" s="2062" t="s">
        <v>2065</v>
      </c>
      <c r="D689" s="2062" t="s">
        <v>2066</v>
      </c>
      <c r="E689" s="2062" t="s">
        <v>2067</v>
      </c>
      <c r="F689" s="2062" t="s">
        <v>2068</v>
      </c>
      <c r="G689" s="2074" t="s">
        <v>2015</v>
      </c>
    </row>
    <row r="690" spans="1:7" ht="15" customHeight="1">
      <c r="A690" s="2075" t="s">
        <v>2298</v>
      </c>
      <c r="B690" s="2064" t="s">
        <v>2299</v>
      </c>
      <c r="C690" s="2063" t="s">
        <v>2296</v>
      </c>
      <c r="D690" s="2063" t="s">
        <v>24</v>
      </c>
      <c r="E690" s="2065">
        <v>1.2</v>
      </c>
      <c r="F690" s="2066">
        <v>846.89</v>
      </c>
      <c r="G690" s="2076">
        <v>1016.26</v>
      </c>
    </row>
    <row r="691" spans="1:7" ht="15" customHeight="1">
      <c r="A691" s="2077"/>
      <c r="B691" s="2078"/>
      <c r="C691" s="2078"/>
      <c r="D691" s="2078"/>
      <c r="E691" s="6902" t="s">
        <v>2083</v>
      </c>
      <c r="F691" s="6902"/>
      <c r="G691" s="2079">
        <v>1016.26</v>
      </c>
    </row>
    <row r="692" spans="1:7" ht="15" customHeight="1">
      <c r="A692" s="6900" t="s">
        <v>2084</v>
      </c>
      <c r="B692" s="6901"/>
      <c r="C692" s="2062" t="s">
        <v>2065</v>
      </c>
      <c r="D692" s="2062" t="s">
        <v>2066</v>
      </c>
      <c r="E692" s="2062" t="s">
        <v>2067</v>
      </c>
      <c r="F692" s="2062" t="s">
        <v>2068</v>
      </c>
      <c r="G692" s="2074" t="s">
        <v>2015</v>
      </c>
    </row>
    <row r="693" spans="1:7" ht="18" customHeight="1">
      <c r="A693" s="2075" t="s">
        <v>2292</v>
      </c>
      <c r="B693" s="2064" t="s">
        <v>2293</v>
      </c>
      <c r="C693" s="2063" t="s">
        <v>21</v>
      </c>
      <c r="D693" s="2063" t="s">
        <v>2087</v>
      </c>
      <c r="E693" s="2065">
        <v>2.5</v>
      </c>
      <c r="F693" s="2066">
        <v>32.01</v>
      </c>
      <c r="G693" s="2076">
        <v>80.02</v>
      </c>
    </row>
    <row r="694" spans="1:7" ht="15" customHeight="1">
      <c r="A694" s="2075" t="s">
        <v>2251</v>
      </c>
      <c r="B694" s="2064" t="s">
        <v>2252</v>
      </c>
      <c r="C694" s="2063" t="s">
        <v>21</v>
      </c>
      <c r="D694" s="2063" t="s">
        <v>2087</v>
      </c>
      <c r="E694" s="2065">
        <v>2.5</v>
      </c>
      <c r="F694" s="2066">
        <v>34.49</v>
      </c>
      <c r="G694" s="2076">
        <v>86.22</v>
      </c>
    </row>
    <row r="695" spans="1:7" ht="9.9" customHeight="1">
      <c r="A695" s="2077"/>
      <c r="B695" s="2078"/>
      <c r="C695" s="2078"/>
      <c r="D695" s="2078"/>
      <c r="E695" s="6902" t="s">
        <v>2094</v>
      </c>
      <c r="F695" s="6902"/>
      <c r="G695" s="2079">
        <v>166.24</v>
      </c>
    </row>
    <row r="696" spans="1:7" ht="20.100000000000001" customHeight="1">
      <c r="A696" s="2077"/>
      <c r="B696" s="2078"/>
      <c r="C696" s="2078"/>
      <c r="D696" s="2078"/>
      <c r="E696" s="6903" t="s">
        <v>2098</v>
      </c>
      <c r="F696" s="6903"/>
      <c r="G696" s="2080">
        <v>1182.5</v>
      </c>
    </row>
    <row r="697" spans="1:7" ht="15" customHeight="1">
      <c r="A697" s="2077"/>
      <c r="B697" s="2078"/>
      <c r="C697" s="2078"/>
      <c r="D697" s="2078"/>
      <c r="E697" s="6904"/>
      <c r="F697" s="6904"/>
      <c r="G697" s="6905"/>
    </row>
    <row r="698" spans="1:7" ht="38.1" customHeight="1">
      <c r="A698" s="6897" t="s">
        <v>2302</v>
      </c>
      <c r="B698" s="6898"/>
      <c r="C698" s="6898"/>
      <c r="D698" s="6898"/>
      <c r="E698" s="6898"/>
      <c r="F698" s="6898"/>
      <c r="G698" s="6899"/>
    </row>
    <row r="699" spans="1:7" ht="15" customHeight="1">
      <c r="A699" s="6900" t="s">
        <v>2064</v>
      </c>
      <c r="B699" s="6901"/>
      <c r="C699" s="2062" t="s">
        <v>2065</v>
      </c>
      <c r="D699" s="2062" t="s">
        <v>2066</v>
      </c>
      <c r="E699" s="2062" t="s">
        <v>2067</v>
      </c>
      <c r="F699" s="2062" t="s">
        <v>2068</v>
      </c>
      <c r="G699" s="2074" t="s">
        <v>2015</v>
      </c>
    </row>
    <row r="700" spans="1:7" ht="15" customHeight="1">
      <c r="A700" s="2075" t="s">
        <v>2298</v>
      </c>
      <c r="B700" s="2064" t="s">
        <v>2299</v>
      </c>
      <c r="C700" s="2063" t="s">
        <v>2296</v>
      </c>
      <c r="D700" s="2063" t="s">
        <v>24</v>
      </c>
      <c r="E700" s="2065">
        <v>1.2</v>
      </c>
      <c r="F700" s="2066">
        <v>846.89</v>
      </c>
      <c r="G700" s="2076">
        <v>1016.26</v>
      </c>
    </row>
    <row r="701" spans="1:7" ht="15" customHeight="1">
      <c r="A701" s="2077"/>
      <c r="B701" s="2078"/>
      <c r="C701" s="2078"/>
      <c r="D701" s="2078"/>
      <c r="E701" s="6902" t="s">
        <v>2083</v>
      </c>
      <c r="F701" s="6902"/>
      <c r="G701" s="2079">
        <v>1016.26</v>
      </c>
    </row>
    <row r="702" spans="1:7" ht="15" customHeight="1">
      <c r="A702" s="6900" t="s">
        <v>2084</v>
      </c>
      <c r="B702" s="6901"/>
      <c r="C702" s="2062" t="s">
        <v>2065</v>
      </c>
      <c r="D702" s="2062" t="s">
        <v>2066</v>
      </c>
      <c r="E702" s="2062" t="s">
        <v>2067</v>
      </c>
      <c r="F702" s="2062" t="s">
        <v>2068</v>
      </c>
      <c r="G702" s="2074" t="s">
        <v>2015</v>
      </c>
    </row>
    <row r="703" spans="1:7" ht="18" customHeight="1">
      <c r="A703" s="2075" t="s">
        <v>2292</v>
      </c>
      <c r="B703" s="2064" t="s">
        <v>2293</v>
      </c>
      <c r="C703" s="2063" t="s">
        <v>21</v>
      </c>
      <c r="D703" s="2063" t="s">
        <v>2087</v>
      </c>
      <c r="E703" s="2065">
        <v>2.5</v>
      </c>
      <c r="F703" s="2066">
        <v>32.01</v>
      </c>
      <c r="G703" s="2076">
        <v>80.02</v>
      </c>
    </row>
    <row r="704" spans="1:7" ht="15" customHeight="1">
      <c r="A704" s="2075" t="s">
        <v>2251</v>
      </c>
      <c r="B704" s="2064" t="s">
        <v>2252</v>
      </c>
      <c r="C704" s="2063" t="s">
        <v>21</v>
      </c>
      <c r="D704" s="2063" t="s">
        <v>2087</v>
      </c>
      <c r="E704" s="2065">
        <v>2.5</v>
      </c>
      <c r="F704" s="2066">
        <v>34.49</v>
      </c>
      <c r="G704" s="2076">
        <v>86.22</v>
      </c>
    </row>
    <row r="705" spans="1:7" ht="9.9" customHeight="1">
      <c r="A705" s="2077"/>
      <c r="B705" s="2078"/>
      <c r="C705" s="2078"/>
      <c r="D705" s="2078"/>
      <c r="E705" s="6902" t="s">
        <v>2094</v>
      </c>
      <c r="F705" s="6902"/>
      <c r="G705" s="2079">
        <v>166.24</v>
      </c>
    </row>
    <row r="706" spans="1:7" ht="20.100000000000001" customHeight="1">
      <c r="A706" s="2077"/>
      <c r="B706" s="2078"/>
      <c r="C706" s="2078"/>
      <c r="D706" s="2078"/>
      <c r="E706" s="6903" t="s">
        <v>2098</v>
      </c>
      <c r="F706" s="6903"/>
      <c r="G706" s="2080">
        <v>1182.5</v>
      </c>
    </row>
    <row r="707" spans="1:7" ht="15" customHeight="1">
      <c r="A707" s="2077"/>
      <c r="B707" s="2078"/>
      <c r="C707" s="2078"/>
      <c r="D707" s="2078"/>
      <c r="E707" s="6904"/>
      <c r="F707" s="6904"/>
      <c r="G707" s="6905"/>
    </row>
    <row r="708" spans="1:7" ht="38.1" customHeight="1">
      <c r="A708" s="6897" t="s">
        <v>2303</v>
      </c>
      <c r="B708" s="6898"/>
      <c r="C708" s="6898"/>
      <c r="D708" s="6898"/>
      <c r="E708" s="6898"/>
      <c r="F708" s="6898"/>
      <c r="G708" s="6899"/>
    </row>
    <row r="709" spans="1:7" ht="15" customHeight="1">
      <c r="A709" s="6900" t="s">
        <v>2127</v>
      </c>
      <c r="B709" s="6901"/>
      <c r="C709" s="2062" t="s">
        <v>2065</v>
      </c>
      <c r="D709" s="2062" t="s">
        <v>2066</v>
      </c>
      <c r="E709" s="2062" t="s">
        <v>2067</v>
      </c>
      <c r="F709" s="2062" t="s">
        <v>2068</v>
      </c>
      <c r="G709" s="2074" t="s">
        <v>2015</v>
      </c>
    </row>
    <row r="710" spans="1:7" ht="15" customHeight="1">
      <c r="A710" s="2075" t="s">
        <v>2264</v>
      </c>
      <c r="B710" s="2064" t="s">
        <v>2265</v>
      </c>
      <c r="C710" s="2063" t="s">
        <v>21</v>
      </c>
      <c r="D710" s="2063" t="s">
        <v>2133</v>
      </c>
      <c r="E710" s="2065">
        <v>4.03</v>
      </c>
      <c r="F710" s="2066">
        <v>109.34</v>
      </c>
      <c r="G710" s="2076">
        <v>445.04</v>
      </c>
    </row>
    <row r="711" spans="1:7" ht="15" customHeight="1">
      <c r="A711" s="2077"/>
      <c r="B711" s="2078"/>
      <c r="C711" s="2078"/>
      <c r="D711" s="2078"/>
      <c r="E711" s="6902" t="s">
        <v>2134</v>
      </c>
      <c r="F711" s="6902"/>
      <c r="G711" s="2079">
        <v>445.04</v>
      </c>
    </row>
    <row r="712" spans="1:7" ht="15" customHeight="1">
      <c r="A712" s="6900" t="s">
        <v>2064</v>
      </c>
      <c r="B712" s="6901"/>
      <c r="C712" s="2062" t="s">
        <v>2065</v>
      </c>
      <c r="D712" s="2062" t="s">
        <v>2066</v>
      </c>
      <c r="E712" s="2062" t="s">
        <v>2067</v>
      </c>
      <c r="F712" s="2062" t="s">
        <v>2068</v>
      </c>
      <c r="G712" s="2074" t="s">
        <v>2015</v>
      </c>
    </row>
    <row r="713" spans="1:7" ht="18" customHeight="1">
      <c r="A713" s="2075" t="s">
        <v>2266</v>
      </c>
      <c r="B713" s="2064" t="s">
        <v>2267</v>
      </c>
      <c r="C713" s="2063" t="s">
        <v>21</v>
      </c>
      <c r="D713" s="2063" t="s">
        <v>103</v>
      </c>
      <c r="E713" s="2065">
        <v>0.32800000000000001</v>
      </c>
      <c r="F713" s="2066">
        <v>9.6999999999999993</v>
      </c>
      <c r="G713" s="2076">
        <v>3.21</v>
      </c>
    </row>
    <row r="714" spans="1:7" ht="15" customHeight="1">
      <c r="A714" s="2075" t="s">
        <v>2268</v>
      </c>
      <c r="B714" s="2064" t="s">
        <v>2269</v>
      </c>
      <c r="C714" s="2063" t="s">
        <v>21</v>
      </c>
      <c r="D714" s="2063" t="s">
        <v>103</v>
      </c>
      <c r="E714" s="2065">
        <v>0.32800000000000001</v>
      </c>
      <c r="F714" s="2066">
        <v>32.869999999999997</v>
      </c>
      <c r="G714" s="2076">
        <v>10.88</v>
      </c>
    </row>
    <row r="715" spans="1:7" ht="9.9" customHeight="1">
      <c r="A715" s="2075" t="s">
        <v>2270</v>
      </c>
      <c r="B715" s="2064" t="s">
        <v>2284</v>
      </c>
      <c r="C715" s="2063" t="s">
        <v>21</v>
      </c>
      <c r="D715" s="2063" t="s">
        <v>32</v>
      </c>
      <c r="E715" s="2065">
        <v>1</v>
      </c>
      <c r="F715" s="2066">
        <v>19.97</v>
      </c>
      <c r="G715" s="2076">
        <v>19.97</v>
      </c>
    </row>
    <row r="716" spans="1:7" ht="20.100000000000001" customHeight="1">
      <c r="A716" s="2075" t="s">
        <v>2272</v>
      </c>
      <c r="B716" s="2064" t="s">
        <v>2273</v>
      </c>
      <c r="C716" s="2063" t="s">
        <v>21</v>
      </c>
      <c r="D716" s="2063" t="s">
        <v>40</v>
      </c>
      <c r="E716" s="2065">
        <v>2.25</v>
      </c>
      <c r="F716" s="2066">
        <v>46.42</v>
      </c>
      <c r="G716" s="2076">
        <v>105.48</v>
      </c>
    </row>
    <row r="717" spans="1:7" ht="15" customHeight="1">
      <c r="A717" s="2077"/>
      <c r="B717" s="2078"/>
      <c r="C717" s="2078"/>
      <c r="D717" s="2078"/>
      <c r="E717" s="6902" t="s">
        <v>2083</v>
      </c>
      <c r="F717" s="6902"/>
      <c r="G717" s="2079">
        <v>139.54</v>
      </c>
    </row>
    <row r="718" spans="1:7" ht="15" customHeight="1">
      <c r="A718" s="6900" t="s">
        <v>2247</v>
      </c>
      <c r="B718" s="6901"/>
      <c r="C718" s="2062" t="s">
        <v>2065</v>
      </c>
      <c r="D718" s="2062" t="s">
        <v>2066</v>
      </c>
      <c r="E718" s="2062" t="s">
        <v>2067</v>
      </c>
      <c r="F718" s="2062" t="s">
        <v>2068</v>
      </c>
      <c r="G718" s="2074" t="s">
        <v>2015</v>
      </c>
    </row>
    <row r="719" spans="1:7" ht="15" customHeight="1">
      <c r="A719" s="2075" t="s">
        <v>2248</v>
      </c>
      <c r="B719" s="2064" t="s">
        <v>2274</v>
      </c>
      <c r="C719" s="2063" t="s">
        <v>21</v>
      </c>
      <c r="D719" s="2063" t="s">
        <v>2087</v>
      </c>
      <c r="E719" s="2065">
        <v>2.77</v>
      </c>
      <c r="F719" s="2066">
        <v>22.81</v>
      </c>
      <c r="G719" s="2076">
        <v>63.81</v>
      </c>
    </row>
    <row r="720" spans="1:7" ht="18" customHeight="1">
      <c r="A720" s="2077"/>
      <c r="B720" s="2078"/>
      <c r="C720" s="2078"/>
      <c r="D720" s="2078"/>
      <c r="E720" s="6902" t="s">
        <v>2250</v>
      </c>
      <c r="F720" s="6902"/>
      <c r="G720" s="2079">
        <v>63.81</v>
      </c>
    </row>
    <row r="721" spans="1:7" ht="15" customHeight="1">
      <c r="A721" s="6900" t="s">
        <v>2084</v>
      </c>
      <c r="B721" s="6901"/>
      <c r="C721" s="2062" t="s">
        <v>2065</v>
      </c>
      <c r="D721" s="2062" t="s">
        <v>2066</v>
      </c>
      <c r="E721" s="2062" t="s">
        <v>2067</v>
      </c>
      <c r="F721" s="2062" t="s">
        <v>2068</v>
      </c>
      <c r="G721" s="2074" t="s">
        <v>2015</v>
      </c>
    </row>
    <row r="722" spans="1:7" ht="29.1" customHeight="1">
      <c r="A722" s="2075" t="s">
        <v>2090</v>
      </c>
      <c r="B722" s="2064" t="s">
        <v>2091</v>
      </c>
      <c r="C722" s="2063" t="s">
        <v>21</v>
      </c>
      <c r="D722" s="2063" t="s">
        <v>2087</v>
      </c>
      <c r="E722" s="2065">
        <v>0.312</v>
      </c>
      <c r="F722" s="2066">
        <v>34.08</v>
      </c>
      <c r="G722" s="2076">
        <v>10.73</v>
      </c>
    </row>
    <row r="723" spans="1:7" ht="15" customHeight="1">
      <c r="A723" s="2075" t="s">
        <v>2251</v>
      </c>
      <c r="B723" s="2064" t="s">
        <v>2275</v>
      </c>
      <c r="C723" s="2063" t="s">
        <v>21</v>
      </c>
      <c r="D723" s="2063" t="s">
        <v>2087</v>
      </c>
      <c r="E723" s="2065">
        <v>2.77</v>
      </c>
      <c r="F723" s="2066">
        <v>34.49</v>
      </c>
      <c r="G723" s="2076">
        <v>96.49</v>
      </c>
    </row>
    <row r="724" spans="1:7" ht="15" customHeight="1">
      <c r="A724" s="2077"/>
      <c r="B724" s="2078"/>
      <c r="C724" s="2078"/>
      <c r="D724" s="2078"/>
      <c r="E724" s="6902" t="s">
        <v>2094</v>
      </c>
      <c r="F724" s="6902"/>
      <c r="G724" s="2079">
        <v>107.22</v>
      </c>
    </row>
    <row r="725" spans="1:7" ht="9.9" customHeight="1">
      <c r="A725" s="6900" t="s">
        <v>19</v>
      </c>
      <c r="B725" s="6901"/>
      <c r="C725" s="2062" t="s">
        <v>2065</v>
      </c>
      <c r="D725" s="2062" t="s">
        <v>2066</v>
      </c>
      <c r="E725" s="2062" t="s">
        <v>2067</v>
      </c>
      <c r="F725" s="2062" t="s">
        <v>2068</v>
      </c>
      <c r="G725" s="2074" t="s">
        <v>2015</v>
      </c>
    </row>
    <row r="726" spans="1:7" ht="20.100000000000001" customHeight="1">
      <c r="A726" s="2075" t="s">
        <v>2276</v>
      </c>
      <c r="B726" s="2064" t="s">
        <v>2277</v>
      </c>
      <c r="C726" s="2063" t="s">
        <v>21</v>
      </c>
      <c r="D726" s="2063" t="s">
        <v>24</v>
      </c>
      <c r="E726" s="2065">
        <v>2</v>
      </c>
      <c r="F726" s="2066">
        <v>36.96</v>
      </c>
      <c r="G726" s="2076">
        <v>74.650000000000006</v>
      </c>
    </row>
    <row r="727" spans="1:7" ht="15" customHeight="1">
      <c r="A727" s="2075" t="s">
        <v>2278</v>
      </c>
      <c r="B727" s="2064" t="s">
        <v>2279</v>
      </c>
      <c r="C727" s="2063" t="s">
        <v>21</v>
      </c>
      <c r="D727" s="2063" t="s">
        <v>24</v>
      </c>
      <c r="E727" s="2065">
        <v>2</v>
      </c>
      <c r="F727" s="2066">
        <v>30.23</v>
      </c>
      <c r="G727" s="2076">
        <v>61.06</v>
      </c>
    </row>
    <row r="728" spans="1:7" ht="15" customHeight="1">
      <c r="A728" s="2077"/>
      <c r="B728" s="2078"/>
      <c r="C728" s="2078"/>
      <c r="D728" s="2078"/>
      <c r="E728" s="6902" t="s">
        <v>2097</v>
      </c>
      <c r="F728" s="6902"/>
      <c r="G728" s="2079">
        <v>135.71</v>
      </c>
    </row>
    <row r="729" spans="1:7" ht="15" customHeight="1">
      <c r="A729" s="2077"/>
      <c r="B729" s="2078"/>
      <c r="C729" s="2078"/>
      <c r="D729" s="2078"/>
      <c r="E729" s="6903" t="s">
        <v>2098</v>
      </c>
      <c r="F729" s="6903"/>
      <c r="G729" s="2080">
        <v>891.32</v>
      </c>
    </row>
    <row r="730" spans="1:7" ht="18" customHeight="1">
      <c r="A730" s="2077"/>
      <c r="B730" s="2078"/>
      <c r="C730" s="2078"/>
      <c r="D730" s="2078"/>
      <c r="E730" s="6904"/>
      <c r="F730" s="6904"/>
      <c r="G730" s="6905"/>
    </row>
    <row r="731" spans="1:7" ht="15" customHeight="1">
      <c r="A731" s="6897" t="s">
        <v>2304</v>
      </c>
      <c r="B731" s="6898"/>
      <c r="C731" s="6898"/>
      <c r="D731" s="6898"/>
      <c r="E731" s="6898"/>
      <c r="F731" s="6898"/>
      <c r="G731" s="6899"/>
    </row>
    <row r="732" spans="1:7" ht="29.1" customHeight="1">
      <c r="A732" s="6900" t="s">
        <v>2064</v>
      </c>
      <c r="B732" s="6901"/>
      <c r="C732" s="2062" t="s">
        <v>2065</v>
      </c>
      <c r="D732" s="2062" t="s">
        <v>2066</v>
      </c>
      <c r="E732" s="2062" t="s">
        <v>2067</v>
      </c>
      <c r="F732" s="2062" t="s">
        <v>2068</v>
      </c>
      <c r="G732" s="2074" t="s">
        <v>2015</v>
      </c>
    </row>
    <row r="733" spans="1:7" ht="15" customHeight="1">
      <c r="A733" s="2075" t="s">
        <v>2305</v>
      </c>
      <c r="B733" s="2064" t="s">
        <v>2306</v>
      </c>
      <c r="C733" s="2063" t="s">
        <v>21</v>
      </c>
      <c r="D733" s="2063" t="s">
        <v>32</v>
      </c>
      <c r="E733" s="2065">
        <v>1</v>
      </c>
      <c r="F733" s="2066">
        <v>1.49</v>
      </c>
      <c r="G733" s="2076">
        <v>1.49</v>
      </c>
    </row>
    <row r="734" spans="1:7" ht="15" customHeight="1">
      <c r="A734" s="2075" t="s">
        <v>2307</v>
      </c>
      <c r="B734" s="2064" t="s">
        <v>2308</v>
      </c>
      <c r="C734" s="2063" t="s">
        <v>21</v>
      </c>
      <c r="D734" s="2063" t="s">
        <v>24</v>
      </c>
      <c r="E734" s="2065">
        <v>1.06</v>
      </c>
      <c r="F734" s="2066">
        <v>189</v>
      </c>
      <c r="G734" s="2076">
        <v>200.34</v>
      </c>
    </row>
    <row r="735" spans="1:7" ht="9.9" customHeight="1">
      <c r="A735" s="2077"/>
      <c r="B735" s="2078"/>
      <c r="C735" s="2078"/>
      <c r="D735" s="2078"/>
      <c r="E735" s="6902" t="s">
        <v>2083</v>
      </c>
      <c r="F735" s="6902"/>
      <c r="G735" s="2079">
        <v>201.83</v>
      </c>
    </row>
    <row r="736" spans="1:7" ht="20.100000000000001" customHeight="1">
      <c r="A736" s="6900" t="s">
        <v>2084</v>
      </c>
      <c r="B736" s="6901"/>
      <c r="C736" s="2062" t="s">
        <v>2065</v>
      </c>
      <c r="D736" s="2062" t="s">
        <v>2066</v>
      </c>
      <c r="E736" s="2062" t="s">
        <v>2067</v>
      </c>
      <c r="F736" s="2062" t="s">
        <v>2068</v>
      </c>
      <c r="G736" s="2074" t="s">
        <v>2015</v>
      </c>
    </row>
    <row r="737" spans="1:7" ht="15" customHeight="1">
      <c r="A737" s="2075" t="s">
        <v>2137</v>
      </c>
      <c r="B737" s="2064" t="s">
        <v>2138</v>
      </c>
      <c r="C737" s="2063" t="s">
        <v>21</v>
      </c>
      <c r="D737" s="2063" t="s">
        <v>2087</v>
      </c>
      <c r="E737" s="2065">
        <v>0.22</v>
      </c>
      <c r="F737" s="2066">
        <v>33.619999999999997</v>
      </c>
      <c r="G737" s="2076">
        <v>7.39</v>
      </c>
    </row>
    <row r="738" spans="1:7" ht="21" customHeight="1">
      <c r="A738" s="2075" t="s">
        <v>2092</v>
      </c>
      <c r="B738" s="2064" t="s">
        <v>2140</v>
      </c>
      <c r="C738" s="2063" t="s">
        <v>21</v>
      </c>
      <c r="D738" s="2063" t="s">
        <v>2087</v>
      </c>
      <c r="E738" s="2065">
        <v>0.22</v>
      </c>
      <c r="F738" s="2066">
        <v>29.76</v>
      </c>
      <c r="G738" s="2076">
        <v>6.54</v>
      </c>
    </row>
    <row r="739" spans="1:7" ht="15" customHeight="1">
      <c r="A739" s="2077"/>
      <c r="B739" s="2078"/>
      <c r="C739" s="2078"/>
      <c r="D739" s="2078"/>
      <c r="E739" s="6902" t="s">
        <v>2094</v>
      </c>
      <c r="F739" s="6902"/>
      <c r="G739" s="2079">
        <v>13.93</v>
      </c>
    </row>
    <row r="740" spans="1:7" ht="15" customHeight="1">
      <c r="A740" s="2077"/>
      <c r="B740" s="2078"/>
      <c r="C740" s="2078"/>
      <c r="D740" s="2078"/>
      <c r="E740" s="6903" t="s">
        <v>2098</v>
      </c>
      <c r="F740" s="6903"/>
      <c r="G740" s="2080">
        <v>215.76</v>
      </c>
    </row>
    <row r="741" spans="1:7" ht="15" customHeight="1">
      <c r="A741" s="2077"/>
      <c r="B741" s="2078"/>
      <c r="C741" s="2078"/>
      <c r="D741" s="2078"/>
      <c r="E741" s="6904"/>
      <c r="F741" s="6904"/>
      <c r="G741" s="6905"/>
    </row>
    <row r="742" spans="1:7" ht="15" customHeight="1">
      <c r="A742" s="6897" t="s">
        <v>2309</v>
      </c>
      <c r="B742" s="6898"/>
      <c r="C742" s="6898"/>
      <c r="D742" s="6898"/>
      <c r="E742" s="6898"/>
      <c r="F742" s="6898"/>
      <c r="G742" s="6899"/>
    </row>
    <row r="743" spans="1:7" ht="18" customHeight="1">
      <c r="A743" s="6900" t="s">
        <v>2127</v>
      </c>
      <c r="B743" s="6901"/>
      <c r="C743" s="2062" t="s">
        <v>2065</v>
      </c>
      <c r="D743" s="2062" t="s">
        <v>2066</v>
      </c>
      <c r="E743" s="2062" t="s">
        <v>2067</v>
      </c>
      <c r="F743" s="2062" t="s">
        <v>2068</v>
      </c>
      <c r="G743" s="2074" t="s">
        <v>2015</v>
      </c>
    </row>
    <row r="744" spans="1:7" ht="15" customHeight="1">
      <c r="A744" s="2075" t="s">
        <v>2310</v>
      </c>
      <c r="B744" s="2064" t="s">
        <v>2311</v>
      </c>
      <c r="C744" s="2063" t="s">
        <v>21</v>
      </c>
      <c r="D744" s="2063" t="s">
        <v>2130</v>
      </c>
      <c r="E744" s="2065">
        <v>2.7000000000000001E-3</v>
      </c>
      <c r="F744" s="2066">
        <v>29.64</v>
      </c>
      <c r="G744" s="2076">
        <v>0.08</v>
      </c>
    </row>
    <row r="745" spans="1:7" ht="38.1" customHeight="1">
      <c r="A745" s="2075" t="s">
        <v>2312</v>
      </c>
      <c r="B745" s="2064" t="s">
        <v>2313</v>
      </c>
      <c r="C745" s="2063" t="s">
        <v>21</v>
      </c>
      <c r="D745" s="2063" t="s">
        <v>2133</v>
      </c>
      <c r="E745" s="2065">
        <v>2E-3</v>
      </c>
      <c r="F745" s="2066">
        <v>30.5</v>
      </c>
      <c r="G745" s="2076">
        <v>0.06</v>
      </c>
    </row>
    <row r="746" spans="1:7" ht="15" customHeight="1">
      <c r="A746" s="2077"/>
      <c r="B746" s="2078"/>
      <c r="C746" s="2078"/>
      <c r="D746" s="2078"/>
      <c r="E746" s="6902" t="s">
        <v>2134</v>
      </c>
      <c r="F746" s="6902"/>
      <c r="G746" s="2079">
        <v>0.14000000000000001</v>
      </c>
    </row>
    <row r="747" spans="1:7" ht="15" customHeight="1">
      <c r="A747" s="6900" t="s">
        <v>2064</v>
      </c>
      <c r="B747" s="6901"/>
      <c r="C747" s="2062" t="s">
        <v>2065</v>
      </c>
      <c r="D747" s="2062" t="s">
        <v>2066</v>
      </c>
      <c r="E747" s="2062" t="s">
        <v>2067</v>
      </c>
      <c r="F747" s="2062" t="s">
        <v>2068</v>
      </c>
      <c r="G747" s="2074" t="s">
        <v>2015</v>
      </c>
    </row>
    <row r="748" spans="1:7" ht="9.9" customHeight="1">
      <c r="A748" s="2075" t="s">
        <v>2314</v>
      </c>
      <c r="B748" s="2064" t="s">
        <v>2315</v>
      </c>
      <c r="C748" s="2063" t="s">
        <v>2296</v>
      </c>
      <c r="D748" s="2063" t="s">
        <v>40</v>
      </c>
      <c r="E748" s="2065">
        <v>2</v>
      </c>
      <c r="F748" s="2066">
        <v>53.27</v>
      </c>
      <c r="G748" s="2076">
        <v>106.54</v>
      </c>
    </row>
    <row r="749" spans="1:7" ht="20.100000000000001" customHeight="1">
      <c r="A749" s="2075" t="s">
        <v>2316</v>
      </c>
      <c r="B749" s="2064" t="s">
        <v>2317</v>
      </c>
      <c r="C749" s="2063" t="s">
        <v>21</v>
      </c>
      <c r="D749" s="2063" t="s">
        <v>2318</v>
      </c>
      <c r="E749" s="2065">
        <v>6</v>
      </c>
      <c r="F749" s="2066">
        <v>1.99</v>
      </c>
      <c r="G749" s="2076">
        <v>11.94</v>
      </c>
    </row>
    <row r="750" spans="1:7" ht="15" customHeight="1">
      <c r="A750" s="2077"/>
      <c r="B750" s="2078"/>
      <c r="C750" s="2078"/>
      <c r="D750" s="2078"/>
      <c r="E750" s="6902" t="s">
        <v>2083</v>
      </c>
      <c r="F750" s="6902"/>
      <c r="G750" s="2079">
        <v>118.48</v>
      </c>
    </row>
    <row r="751" spans="1:7" ht="21" customHeight="1">
      <c r="A751" s="6900" t="s">
        <v>2084</v>
      </c>
      <c r="B751" s="6901"/>
      <c r="C751" s="2062" t="s">
        <v>2065</v>
      </c>
      <c r="D751" s="2062" t="s">
        <v>2066</v>
      </c>
      <c r="E751" s="2062" t="s">
        <v>2067</v>
      </c>
      <c r="F751" s="2062" t="s">
        <v>2068</v>
      </c>
      <c r="G751" s="2074" t="s">
        <v>2015</v>
      </c>
    </row>
    <row r="752" spans="1:7" ht="15" customHeight="1">
      <c r="A752" s="2075" t="s">
        <v>2092</v>
      </c>
      <c r="B752" s="2064" t="s">
        <v>2140</v>
      </c>
      <c r="C752" s="2063" t="s">
        <v>21</v>
      </c>
      <c r="D752" s="2063" t="s">
        <v>2087</v>
      </c>
      <c r="E752" s="2065">
        <v>0.1</v>
      </c>
      <c r="F752" s="2066">
        <v>29.76</v>
      </c>
      <c r="G752" s="2076">
        <v>2.97</v>
      </c>
    </row>
    <row r="753" spans="1:7" ht="15" customHeight="1">
      <c r="A753" s="2075" t="s">
        <v>2319</v>
      </c>
      <c r="B753" s="2064" t="s">
        <v>2320</v>
      </c>
      <c r="C753" s="2063" t="s">
        <v>21</v>
      </c>
      <c r="D753" s="2063" t="s">
        <v>2087</v>
      </c>
      <c r="E753" s="2065">
        <v>0.1</v>
      </c>
      <c r="F753" s="2066">
        <v>33.619999999999997</v>
      </c>
      <c r="G753" s="2076">
        <v>3.36</v>
      </c>
    </row>
    <row r="754" spans="1:7" ht="15" customHeight="1">
      <c r="A754" s="2077"/>
      <c r="B754" s="2078"/>
      <c r="C754" s="2078"/>
      <c r="D754" s="2078"/>
      <c r="E754" s="6902" t="s">
        <v>2094</v>
      </c>
      <c r="F754" s="6902"/>
      <c r="G754" s="2079">
        <v>6.33</v>
      </c>
    </row>
    <row r="755" spans="1:7" ht="15" customHeight="1">
      <c r="A755" s="2077"/>
      <c r="B755" s="2078"/>
      <c r="C755" s="2078"/>
      <c r="D755" s="2078"/>
      <c r="E755" s="6903" t="s">
        <v>2098</v>
      </c>
      <c r="F755" s="6903"/>
      <c r="G755" s="2080">
        <v>124.95</v>
      </c>
    </row>
    <row r="756" spans="1:7" ht="18" customHeight="1">
      <c r="A756" s="2077"/>
      <c r="B756" s="2078"/>
      <c r="C756" s="2078"/>
      <c r="D756" s="2078"/>
      <c r="E756" s="6904"/>
      <c r="F756" s="6904"/>
      <c r="G756" s="6905"/>
    </row>
    <row r="757" spans="1:7" ht="15" customHeight="1">
      <c r="A757" s="6897" t="s">
        <v>2321</v>
      </c>
      <c r="B757" s="6898"/>
      <c r="C757" s="6898"/>
      <c r="D757" s="6898"/>
      <c r="E757" s="6898"/>
      <c r="F757" s="6898"/>
      <c r="G757" s="6899"/>
    </row>
    <row r="758" spans="1:7" ht="38.1" customHeight="1">
      <c r="A758" s="6900" t="s">
        <v>2064</v>
      </c>
      <c r="B758" s="6901"/>
      <c r="C758" s="2062" t="s">
        <v>2065</v>
      </c>
      <c r="D758" s="2062" t="s">
        <v>2066</v>
      </c>
      <c r="E758" s="2062" t="s">
        <v>2067</v>
      </c>
      <c r="F758" s="2062" t="s">
        <v>2068</v>
      </c>
      <c r="G758" s="2074" t="s">
        <v>2015</v>
      </c>
    </row>
    <row r="759" spans="1:7" ht="15" customHeight="1">
      <c r="A759" s="2075" t="s">
        <v>2322</v>
      </c>
      <c r="B759" s="2064" t="s">
        <v>2323</v>
      </c>
      <c r="C759" s="2063" t="s">
        <v>21</v>
      </c>
      <c r="D759" s="2063" t="s">
        <v>103</v>
      </c>
      <c r="E759" s="2065">
        <v>1.5</v>
      </c>
      <c r="F759" s="2066">
        <v>17.77</v>
      </c>
      <c r="G759" s="2076">
        <v>26.65</v>
      </c>
    </row>
    <row r="760" spans="1:7" ht="15" customHeight="1">
      <c r="A760" s="2077"/>
      <c r="B760" s="2078"/>
      <c r="C760" s="2078"/>
      <c r="D760" s="2078"/>
      <c r="E760" s="6902" t="s">
        <v>2083</v>
      </c>
      <c r="F760" s="6902"/>
      <c r="G760" s="2079">
        <v>26.65</v>
      </c>
    </row>
    <row r="761" spans="1:7" ht="9.9" customHeight="1">
      <c r="A761" s="6900" t="s">
        <v>2084</v>
      </c>
      <c r="B761" s="6901"/>
      <c r="C761" s="2062" t="s">
        <v>2065</v>
      </c>
      <c r="D761" s="2062" t="s">
        <v>2066</v>
      </c>
      <c r="E761" s="2062" t="s">
        <v>2067</v>
      </c>
      <c r="F761" s="2062" t="s">
        <v>2068</v>
      </c>
      <c r="G761" s="2074" t="s">
        <v>2015</v>
      </c>
    </row>
    <row r="762" spans="1:7" ht="20.100000000000001" customHeight="1">
      <c r="A762" s="2075" t="s">
        <v>2324</v>
      </c>
      <c r="B762" s="2064" t="s">
        <v>2325</v>
      </c>
      <c r="C762" s="2063" t="s">
        <v>21</v>
      </c>
      <c r="D762" s="2063" t="s">
        <v>2087</v>
      </c>
      <c r="E762" s="2065">
        <v>9.69E-2</v>
      </c>
      <c r="F762" s="2066">
        <v>31.03</v>
      </c>
      <c r="G762" s="2076">
        <v>3</v>
      </c>
    </row>
    <row r="763" spans="1:7" ht="15" customHeight="1">
      <c r="A763" s="2075" t="s">
        <v>2326</v>
      </c>
      <c r="B763" s="2064" t="s">
        <v>2327</v>
      </c>
      <c r="C763" s="2063" t="s">
        <v>21</v>
      </c>
      <c r="D763" s="2063" t="s">
        <v>2087</v>
      </c>
      <c r="E763" s="2065">
        <v>0.4299</v>
      </c>
      <c r="F763" s="2066">
        <v>34.08</v>
      </c>
      <c r="G763" s="2076">
        <v>14.65</v>
      </c>
    </row>
    <row r="764" spans="1:7" ht="21" customHeight="1">
      <c r="A764" s="2077"/>
      <c r="B764" s="2078"/>
      <c r="C764" s="2078"/>
      <c r="D764" s="2078"/>
      <c r="E764" s="6902" t="s">
        <v>2094</v>
      </c>
      <c r="F764" s="6902"/>
      <c r="G764" s="2079">
        <v>17.649999999999999</v>
      </c>
    </row>
    <row r="765" spans="1:7" ht="15" customHeight="1">
      <c r="A765" s="2077"/>
      <c r="B765" s="2078"/>
      <c r="C765" s="2078"/>
      <c r="D765" s="2078"/>
      <c r="E765" s="6903" t="s">
        <v>2098</v>
      </c>
      <c r="F765" s="6903"/>
      <c r="G765" s="2080">
        <v>44.3</v>
      </c>
    </row>
    <row r="766" spans="1:7" ht="15" customHeight="1">
      <c r="A766" s="2077"/>
      <c r="B766" s="2078"/>
      <c r="C766" s="2078"/>
      <c r="D766" s="2078"/>
      <c r="E766" s="6904"/>
      <c r="F766" s="6904"/>
      <c r="G766" s="6905"/>
    </row>
    <row r="767" spans="1:7" ht="15" customHeight="1">
      <c r="A767" s="6897" t="s">
        <v>2328</v>
      </c>
      <c r="B767" s="6898"/>
      <c r="C767" s="6898"/>
      <c r="D767" s="6898"/>
      <c r="E767" s="6898"/>
      <c r="F767" s="6898"/>
      <c r="G767" s="6899"/>
    </row>
    <row r="768" spans="1:7" ht="15" customHeight="1">
      <c r="A768" s="6900" t="s">
        <v>2064</v>
      </c>
      <c r="B768" s="6901"/>
      <c r="C768" s="2062" t="s">
        <v>2065</v>
      </c>
      <c r="D768" s="2062" t="s">
        <v>2066</v>
      </c>
      <c r="E768" s="2062" t="s">
        <v>2067</v>
      </c>
      <c r="F768" s="2062" t="s">
        <v>2068</v>
      </c>
      <c r="G768" s="2074" t="s">
        <v>2015</v>
      </c>
    </row>
    <row r="769" spans="1:7" ht="18" customHeight="1">
      <c r="A769" s="2075" t="s">
        <v>2322</v>
      </c>
      <c r="B769" s="2064" t="s">
        <v>2323</v>
      </c>
      <c r="C769" s="2063" t="s">
        <v>21</v>
      </c>
      <c r="D769" s="2063" t="s">
        <v>103</v>
      </c>
      <c r="E769" s="2065">
        <v>1.5</v>
      </c>
      <c r="F769" s="2066">
        <v>17.77</v>
      </c>
      <c r="G769" s="2076">
        <v>26.65</v>
      </c>
    </row>
    <row r="770" spans="1:7" ht="15" customHeight="1">
      <c r="A770" s="2077"/>
      <c r="B770" s="2078"/>
      <c r="C770" s="2078"/>
      <c r="D770" s="2078"/>
      <c r="E770" s="6902" t="s">
        <v>2083</v>
      </c>
      <c r="F770" s="6902"/>
      <c r="G770" s="2079">
        <v>26.65</v>
      </c>
    </row>
    <row r="771" spans="1:7" ht="38.1" customHeight="1">
      <c r="A771" s="6900" t="s">
        <v>2084</v>
      </c>
      <c r="B771" s="6901"/>
      <c r="C771" s="2062" t="s">
        <v>2065</v>
      </c>
      <c r="D771" s="2062" t="s">
        <v>2066</v>
      </c>
      <c r="E771" s="2062" t="s">
        <v>2067</v>
      </c>
      <c r="F771" s="2062" t="s">
        <v>2068</v>
      </c>
      <c r="G771" s="2074" t="s">
        <v>2015</v>
      </c>
    </row>
    <row r="772" spans="1:7" ht="15" customHeight="1">
      <c r="A772" s="2075" t="s">
        <v>2324</v>
      </c>
      <c r="B772" s="2064" t="s">
        <v>2325</v>
      </c>
      <c r="C772" s="2063" t="s">
        <v>21</v>
      </c>
      <c r="D772" s="2063" t="s">
        <v>2087</v>
      </c>
      <c r="E772" s="2065">
        <v>9.69E-2</v>
      </c>
      <c r="F772" s="2066">
        <v>31.03</v>
      </c>
      <c r="G772" s="2076">
        <v>3</v>
      </c>
    </row>
    <row r="773" spans="1:7" ht="15" customHeight="1">
      <c r="A773" s="2075" t="s">
        <v>2326</v>
      </c>
      <c r="B773" s="2064" t="s">
        <v>2327</v>
      </c>
      <c r="C773" s="2063" t="s">
        <v>21</v>
      </c>
      <c r="D773" s="2063" t="s">
        <v>2087</v>
      </c>
      <c r="E773" s="2065">
        <v>0.4299</v>
      </c>
      <c r="F773" s="2066">
        <v>34.08</v>
      </c>
      <c r="G773" s="2076">
        <v>14.65</v>
      </c>
    </row>
    <row r="774" spans="1:7" ht="9.9" customHeight="1">
      <c r="A774" s="2077"/>
      <c r="B774" s="2078"/>
      <c r="C774" s="2078"/>
      <c r="D774" s="2078"/>
      <c r="E774" s="6902" t="s">
        <v>2094</v>
      </c>
      <c r="F774" s="6902"/>
      <c r="G774" s="2079">
        <v>17.649999999999999</v>
      </c>
    </row>
    <row r="775" spans="1:7" ht="20.100000000000001" customHeight="1">
      <c r="A775" s="2077"/>
      <c r="B775" s="2078"/>
      <c r="C775" s="2078"/>
      <c r="D775" s="2078"/>
      <c r="E775" s="6903" t="s">
        <v>2098</v>
      </c>
      <c r="F775" s="6903"/>
      <c r="G775" s="2080">
        <v>44.3</v>
      </c>
    </row>
    <row r="776" spans="1:7" ht="15" customHeight="1">
      <c r="A776" s="2077"/>
      <c r="B776" s="2078"/>
      <c r="C776" s="2078"/>
      <c r="D776" s="2078"/>
      <c r="E776" s="6904"/>
      <c r="F776" s="6904"/>
      <c r="G776" s="6905"/>
    </row>
    <row r="777" spans="1:7" ht="15" customHeight="1">
      <c r="A777" s="6897" t="s">
        <v>2329</v>
      </c>
      <c r="B777" s="6898"/>
      <c r="C777" s="6898"/>
      <c r="D777" s="6898"/>
      <c r="E777" s="6898"/>
      <c r="F777" s="6898"/>
      <c r="G777" s="6899"/>
    </row>
    <row r="778" spans="1:7" ht="15" customHeight="1">
      <c r="A778" s="6900" t="s">
        <v>2064</v>
      </c>
      <c r="B778" s="6901"/>
      <c r="C778" s="2062" t="s">
        <v>2065</v>
      </c>
      <c r="D778" s="2062" t="s">
        <v>2066</v>
      </c>
      <c r="E778" s="2062" t="s">
        <v>2067</v>
      </c>
      <c r="F778" s="2062" t="s">
        <v>2068</v>
      </c>
      <c r="G778" s="2074" t="s">
        <v>2015</v>
      </c>
    </row>
    <row r="779" spans="1:7" ht="21" customHeight="1">
      <c r="A779" s="2075" t="s">
        <v>2322</v>
      </c>
      <c r="B779" s="2064" t="s">
        <v>2323</v>
      </c>
      <c r="C779" s="2063" t="s">
        <v>21</v>
      </c>
      <c r="D779" s="2063" t="s">
        <v>103</v>
      </c>
      <c r="E779" s="2065">
        <v>1.5</v>
      </c>
      <c r="F779" s="2066">
        <v>17.77</v>
      </c>
      <c r="G779" s="2076">
        <v>26.65</v>
      </c>
    </row>
    <row r="780" spans="1:7" ht="15" customHeight="1">
      <c r="A780" s="2077"/>
      <c r="B780" s="2078"/>
      <c r="C780" s="2078"/>
      <c r="D780" s="2078"/>
      <c r="E780" s="6902" t="s">
        <v>2083</v>
      </c>
      <c r="F780" s="6902"/>
      <c r="G780" s="2079">
        <v>26.65</v>
      </c>
    </row>
    <row r="781" spans="1:7" ht="15" customHeight="1">
      <c r="A781" s="6900" t="s">
        <v>2084</v>
      </c>
      <c r="B781" s="6901"/>
      <c r="C781" s="2062" t="s">
        <v>2065</v>
      </c>
      <c r="D781" s="2062" t="s">
        <v>2066</v>
      </c>
      <c r="E781" s="2062" t="s">
        <v>2067</v>
      </c>
      <c r="F781" s="2062" t="s">
        <v>2068</v>
      </c>
      <c r="G781" s="2074" t="s">
        <v>2015</v>
      </c>
    </row>
    <row r="782" spans="1:7" ht="21" customHeight="1">
      <c r="A782" s="2075" t="s">
        <v>2324</v>
      </c>
      <c r="B782" s="2064" t="s">
        <v>2325</v>
      </c>
      <c r="C782" s="2063" t="s">
        <v>21</v>
      </c>
      <c r="D782" s="2063" t="s">
        <v>2087</v>
      </c>
      <c r="E782" s="2065">
        <v>9.69E-2</v>
      </c>
      <c r="F782" s="2066">
        <v>31.03</v>
      </c>
      <c r="G782" s="2076">
        <v>3</v>
      </c>
    </row>
    <row r="783" spans="1:7" ht="15" customHeight="1">
      <c r="A783" s="2075" t="s">
        <v>2326</v>
      </c>
      <c r="B783" s="2064" t="s">
        <v>2327</v>
      </c>
      <c r="C783" s="2063" t="s">
        <v>21</v>
      </c>
      <c r="D783" s="2063" t="s">
        <v>2087</v>
      </c>
      <c r="E783" s="2065">
        <v>0.4299</v>
      </c>
      <c r="F783" s="2066">
        <v>34.08</v>
      </c>
      <c r="G783" s="2076">
        <v>14.65</v>
      </c>
    </row>
    <row r="784" spans="1:7" ht="18" customHeight="1">
      <c r="A784" s="2077"/>
      <c r="B784" s="2078"/>
      <c r="C784" s="2078"/>
      <c r="D784" s="2078"/>
      <c r="E784" s="6902" t="s">
        <v>2094</v>
      </c>
      <c r="F784" s="6902"/>
      <c r="G784" s="2079">
        <v>17.649999999999999</v>
      </c>
    </row>
    <row r="785" spans="1:7" ht="15" customHeight="1">
      <c r="A785" s="2077"/>
      <c r="B785" s="2078"/>
      <c r="C785" s="2078"/>
      <c r="D785" s="2078"/>
      <c r="E785" s="6903" t="s">
        <v>2098</v>
      </c>
      <c r="F785" s="6903"/>
      <c r="G785" s="2080">
        <v>44.3</v>
      </c>
    </row>
    <row r="786" spans="1:7" ht="9.9" customHeight="1">
      <c r="A786" s="2077"/>
      <c r="B786" s="2078"/>
      <c r="C786" s="2078"/>
      <c r="D786" s="2078"/>
      <c r="E786" s="6904"/>
      <c r="F786" s="6904"/>
      <c r="G786" s="6905"/>
    </row>
    <row r="787" spans="1:7" ht="20.100000000000001" customHeight="1">
      <c r="A787" s="6897" t="s">
        <v>2330</v>
      </c>
      <c r="B787" s="6898"/>
      <c r="C787" s="6898"/>
      <c r="D787" s="6898"/>
      <c r="E787" s="6898"/>
      <c r="F787" s="6898"/>
      <c r="G787" s="6899"/>
    </row>
    <row r="788" spans="1:7" ht="15" customHeight="1">
      <c r="A788" s="6900" t="s">
        <v>2064</v>
      </c>
      <c r="B788" s="6901"/>
      <c r="C788" s="2062" t="s">
        <v>2065</v>
      </c>
      <c r="D788" s="2062" t="s">
        <v>2066</v>
      </c>
      <c r="E788" s="2062" t="s">
        <v>2067</v>
      </c>
      <c r="F788" s="2062" t="s">
        <v>2068</v>
      </c>
      <c r="G788" s="2074" t="s">
        <v>2015</v>
      </c>
    </row>
    <row r="789" spans="1:7" ht="15" customHeight="1">
      <c r="A789" s="2075" t="s">
        <v>2322</v>
      </c>
      <c r="B789" s="2064" t="s">
        <v>2323</v>
      </c>
      <c r="C789" s="2063" t="s">
        <v>21</v>
      </c>
      <c r="D789" s="2063" t="s">
        <v>103</v>
      </c>
      <c r="E789" s="2065">
        <v>1.5</v>
      </c>
      <c r="F789" s="2066">
        <v>17.77</v>
      </c>
      <c r="G789" s="2076">
        <v>26.65</v>
      </c>
    </row>
    <row r="790" spans="1:7" ht="15" customHeight="1">
      <c r="A790" s="2077"/>
      <c r="B790" s="2078"/>
      <c r="C790" s="2078"/>
      <c r="D790" s="2078"/>
      <c r="E790" s="6902" t="s">
        <v>2083</v>
      </c>
      <c r="F790" s="6902"/>
      <c r="G790" s="2079">
        <v>26.65</v>
      </c>
    </row>
    <row r="791" spans="1:7" ht="21" customHeight="1">
      <c r="A791" s="6900" t="s">
        <v>2084</v>
      </c>
      <c r="B791" s="6901"/>
      <c r="C791" s="2062" t="s">
        <v>2065</v>
      </c>
      <c r="D791" s="2062" t="s">
        <v>2066</v>
      </c>
      <c r="E791" s="2062" t="s">
        <v>2067</v>
      </c>
      <c r="F791" s="2062" t="s">
        <v>2068</v>
      </c>
      <c r="G791" s="2074" t="s">
        <v>2015</v>
      </c>
    </row>
    <row r="792" spans="1:7" ht="15" customHeight="1">
      <c r="A792" s="2075" t="s">
        <v>2324</v>
      </c>
      <c r="B792" s="2064" t="s">
        <v>2325</v>
      </c>
      <c r="C792" s="2063" t="s">
        <v>21</v>
      </c>
      <c r="D792" s="2063" t="s">
        <v>2087</v>
      </c>
      <c r="E792" s="2065">
        <v>9.69E-2</v>
      </c>
      <c r="F792" s="2066">
        <v>31.03</v>
      </c>
      <c r="G792" s="2076">
        <v>3</v>
      </c>
    </row>
    <row r="793" spans="1:7" ht="15" customHeight="1">
      <c r="A793" s="2075" t="s">
        <v>2326</v>
      </c>
      <c r="B793" s="2064" t="s">
        <v>2327</v>
      </c>
      <c r="C793" s="2063" t="s">
        <v>21</v>
      </c>
      <c r="D793" s="2063" t="s">
        <v>2087</v>
      </c>
      <c r="E793" s="2065">
        <v>0.4299</v>
      </c>
      <c r="F793" s="2066">
        <v>34.08</v>
      </c>
      <c r="G793" s="2076">
        <v>14.65</v>
      </c>
    </row>
    <row r="794" spans="1:7" ht="21" customHeight="1">
      <c r="A794" s="2077"/>
      <c r="B794" s="2078"/>
      <c r="C794" s="2078"/>
      <c r="D794" s="2078"/>
      <c r="E794" s="6902" t="s">
        <v>2094</v>
      </c>
      <c r="F794" s="6902"/>
      <c r="G794" s="2079">
        <v>17.649999999999999</v>
      </c>
    </row>
    <row r="795" spans="1:7" ht="15" customHeight="1">
      <c r="A795" s="2077"/>
      <c r="B795" s="2078"/>
      <c r="C795" s="2078"/>
      <c r="D795" s="2078"/>
      <c r="E795" s="6903" t="s">
        <v>2098</v>
      </c>
      <c r="F795" s="6903"/>
      <c r="G795" s="2080">
        <v>44.3</v>
      </c>
    </row>
    <row r="796" spans="1:7" ht="18" customHeight="1">
      <c r="A796" s="2077"/>
      <c r="B796" s="2078"/>
      <c r="C796" s="2078"/>
      <c r="D796" s="2078"/>
      <c r="E796" s="6904"/>
      <c r="F796" s="6904"/>
      <c r="G796" s="6905"/>
    </row>
    <row r="797" spans="1:7" ht="15" customHeight="1">
      <c r="A797" s="6897" t="s">
        <v>2331</v>
      </c>
      <c r="B797" s="6898"/>
      <c r="C797" s="6898"/>
      <c r="D797" s="6898"/>
      <c r="E797" s="6898"/>
      <c r="F797" s="6898"/>
      <c r="G797" s="6899"/>
    </row>
    <row r="798" spans="1:7" ht="9.9" customHeight="1">
      <c r="A798" s="6900" t="s">
        <v>2064</v>
      </c>
      <c r="B798" s="6901"/>
      <c r="C798" s="2062" t="s">
        <v>2065</v>
      </c>
      <c r="D798" s="2062" t="s">
        <v>2066</v>
      </c>
      <c r="E798" s="2062" t="s">
        <v>2067</v>
      </c>
      <c r="F798" s="2062" t="s">
        <v>2068</v>
      </c>
      <c r="G798" s="2074" t="s">
        <v>2015</v>
      </c>
    </row>
    <row r="799" spans="1:7" ht="20.100000000000001" customHeight="1">
      <c r="A799" s="2075" t="s">
        <v>2332</v>
      </c>
      <c r="B799" s="2064" t="s">
        <v>2333</v>
      </c>
      <c r="C799" s="2063" t="s">
        <v>21</v>
      </c>
      <c r="D799" s="2063" t="s">
        <v>103</v>
      </c>
      <c r="E799" s="2065">
        <v>4.91</v>
      </c>
      <c r="F799" s="2066">
        <v>0.8</v>
      </c>
      <c r="G799" s="2076">
        <v>3.92</v>
      </c>
    </row>
    <row r="800" spans="1:7" ht="15" customHeight="1">
      <c r="A800" s="2075" t="s">
        <v>2334</v>
      </c>
      <c r="B800" s="2064" t="s">
        <v>2335</v>
      </c>
      <c r="C800" s="2063" t="s">
        <v>21</v>
      </c>
      <c r="D800" s="2063" t="s">
        <v>103</v>
      </c>
      <c r="E800" s="2065">
        <v>0.54859999999999998</v>
      </c>
      <c r="F800" s="2066">
        <v>4.6900000000000004</v>
      </c>
      <c r="G800" s="2076">
        <v>2.57</v>
      </c>
    </row>
    <row r="801" spans="1:7" ht="15" customHeight="1">
      <c r="A801" s="2075" t="s">
        <v>2336</v>
      </c>
      <c r="B801" s="2064" t="s">
        <v>2337</v>
      </c>
      <c r="C801" s="2063" t="s">
        <v>21</v>
      </c>
      <c r="D801" s="2063" t="s">
        <v>24</v>
      </c>
      <c r="E801" s="2065">
        <v>1.0618000000000001</v>
      </c>
      <c r="F801" s="2066">
        <v>27.01</v>
      </c>
      <c r="G801" s="2076">
        <v>28.67</v>
      </c>
    </row>
    <row r="802" spans="1:7" ht="15" customHeight="1">
      <c r="A802" s="2077"/>
      <c r="B802" s="2078"/>
      <c r="C802" s="2078"/>
      <c r="D802" s="2078"/>
      <c r="E802" s="6902" t="s">
        <v>2083</v>
      </c>
      <c r="F802" s="6902"/>
      <c r="G802" s="2079">
        <v>35.159999999999997</v>
      </c>
    </row>
    <row r="803" spans="1:7" ht="21" customHeight="1">
      <c r="A803" s="6900" t="s">
        <v>2084</v>
      </c>
      <c r="B803" s="6901"/>
      <c r="C803" s="2062" t="s">
        <v>2065</v>
      </c>
      <c r="D803" s="2062" t="s">
        <v>2066</v>
      </c>
      <c r="E803" s="2062" t="s">
        <v>2067</v>
      </c>
      <c r="F803" s="2062" t="s">
        <v>2068</v>
      </c>
      <c r="G803" s="2074" t="s">
        <v>2015</v>
      </c>
    </row>
    <row r="804" spans="1:7" ht="15" customHeight="1">
      <c r="A804" s="2075" t="s">
        <v>2338</v>
      </c>
      <c r="B804" s="2064" t="s">
        <v>2339</v>
      </c>
      <c r="C804" s="2063" t="s">
        <v>21</v>
      </c>
      <c r="D804" s="2063" t="s">
        <v>2087</v>
      </c>
      <c r="E804" s="2065">
        <v>0.6794</v>
      </c>
      <c r="F804" s="2066">
        <v>33.92</v>
      </c>
      <c r="G804" s="2076">
        <v>23.04</v>
      </c>
    </row>
    <row r="805" spans="1:7" ht="15" customHeight="1">
      <c r="A805" s="2075" t="s">
        <v>2092</v>
      </c>
      <c r="B805" s="2064" t="s">
        <v>2140</v>
      </c>
      <c r="C805" s="2063" t="s">
        <v>21</v>
      </c>
      <c r="D805" s="2063" t="s">
        <v>2087</v>
      </c>
      <c r="E805" s="2065">
        <v>0.30890000000000001</v>
      </c>
      <c r="F805" s="2066">
        <v>29.76</v>
      </c>
      <c r="G805" s="2076">
        <v>9.19</v>
      </c>
    </row>
    <row r="806" spans="1:7" ht="21" customHeight="1">
      <c r="A806" s="2077"/>
      <c r="B806" s="2078"/>
      <c r="C806" s="2078"/>
      <c r="D806" s="2078"/>
      <c r="E806" s="6902" t="s">
        <v>2094</v>
      </c>
      <c r="F806" s="6902"/>
      <c r="G806" s="2079">
        <v>32.229999999999997</v>
      </c>
    </row>
    <row r="807" spans="1:7" ht="15" customHeight="1">
      <c r="A807" s="2077"/>
      <c r="B807" s="2078"/>
      <c r="C807" s="2078"/>
      <c r="D807" s="2078"/>
      <c r="E807" s="6903" t="s">
        <v>2098</v>
      </c>
      <c r="F807" s="6903"/>
      <c r="G807" s="2080">
        <v>67.39</v>
      </c>
    </row>
    <row r="808" spans="1:7" ht="18" customHeight="1">
      <c r="A808" s="2077"/>
      <c r="B808" s="2078"/>
      <c r="C808" s="2078"/>
      <c r="D808" s="2078"/>
      <c r="E808" s="6904"/>
      <c r="F808" s="6904"/>
      <c r="G808" s="6905"/>
    </row>
    <row r="809" spans="1:7" ht="15" customHeight="1">
      <c r="A809" s="6897" t="s">
        <v>2340</v>
      </c>
      <c r="B809" s="6898"/>
      <c r="C809" s="6898"/>
      <c r="D809" s="6898"/>
      <c r="E809" s="6898"/>
      <c r="F809" s="6898"/>
      <c r="G809" s="6899"/>
    </row>
    <row r="810" spans="1:7" ht="9.9" customHeight="1">
      <c r="A810" s="6900" t="s">
        <v>2064</v>
      </c>
      <c r="B810" s="6901"/>
      <c r="C810" s="2062" t="s">
        <v>2065</v>
      </c>
      <c r="D810" s="2062" t="s">
        <v>2066</v>
      </c>
      <c r="E810" s="2062" t="s">
        <v>2067</v>
      </c>
      <c r="F810" s="2062" t="s">
        <v>2068</v>
      </c>
      <c r="G810" s="2074" t="s">
        <v>2015</v>
      </c>
    </row>
    <row r="811" spans="1:7" ht="20.100000000000001" customHeight="1">
      <c r="A811" s="2075" t="s">
        <v>2332</v>
      </c>
      <c r="B811" s="2064" t="s">
        <v>2333</v>
      </c>
      <c r="C811" s="2063" t="s">
        <v>21</v>
      </c>
      <c r="D811" s="2063" t="s">
        <v>103</v>
      </c>
      <c r="E811" s="2065">
        <v>4.91</v>
      </c>
      <c r="F811" s="2066">
        <v>0.8</v>
      </c>
      <c r="G811" s="2076">
        <v>3.92</v>
      </c>
    </row>
    <row r="812" spans="1:7" ht="15" customHeight="1">
      <c r="A812" s="2075" t="s">
        <v>2334</v>
      </c>
      <c r="B812" s="2064" t="s">
        <v>2335</v>
      </c>
      <c r="C812" s="2063" t="s">
        <v>21</v>
      </c>
      <c r="D812" s="2063" t="s">
        <v>103</v>
      </c>
      <c r="E812" s="2065">
        <v>0.54859999999999998</v>
      </c>
      <c r="F812" s="2066">
        <v>4.6900000000000004</v>
      </c>
      <c r="G812" s="2076">
        <v>2.57</v>
      </c>
    </row>
    <row r="813" spans="1:7" ht="15" customHeight="1">
      <c r="A813" s="2075" t="s">
        <v>2336</v>
      </c>
      <c r="B813" s="2064" t="s">
        <v>2337</v>
      </c>
      <c r="C813" s="2063" t="s">
        <v>21</v>
      </c>
      <c r="D813" s="2063" t="s">
        <v>24</v>
      </c>
      <c r="E813" s="2065">
        <v>1.0618000000000001</v>
      </c>
      <c r="F813" s="2066">
        <v>27.01</v>
      </c>
      <c r="G813" s="2076">
        <v>28.67</v>
      </c>
    </row>
    <row r="814" spans="1:7" ht="15" customHeight="1">
      <c r="A814" s="2077"/>
      <c r="B814" s="2078"/>
      <c r="C814" s="2078"/>
      <c r="D814" s="2078"/>
      <c r="E814" s="6902" t="s">
        <v>2083</v>
      </c>
      <c r="F814" s="6902"/>
      <c r="G814" s="2079">
        <v>35.159999999999997</v>
      </c>
    </row>
    <row r="815" spans="1:7" ht="21" customHeight="1">
      <c r="A815" s="6900" t="s">
        <v>2084</v>
      </c>
      <c r="B815" s="6901"/>
      <c r="C815" s="2062" t="s">
        <v>2065</v>
      </c>
      <c r="D815" s="2062" t="s">
        <v>2066</v>
      </c>
      <c r="E815" s="2062" t="s">
        <v>2067</v>
      </c>
      <c r="F815" s="2062" t="s">
        <v>2068</v>
      </c>
      <c r="G815" s="2074" t="s">
        <v>2015</v>
      </c>
    </row>
    <row r="816" spans="1:7" ht="15" customHeight="1">
      <c r="A816" s="2075" t="s">
        <v>2338</v>
      </c>
      <c r="B816" s="2064" t="s">
        <v>2339</v>
      </c>
      <c r="C816" s="2063" t="s">
        <v>21</v>
      </c>
      <c r="D816" s="2063" t="s">
        <v>2087</v>
      </c>
      <c r="E816" s="2065">
        <v>0.6794</v>
      </c>
      <c r="F816" s="2066">
        <v>33.92</v>
      </c>
      <c r="G816" s="2076">
        <v>23.04</v>
      </c>
    </row>
    <row r="817" spans="1:7" ht="15" customHeight="1">
      <c r="A817" s="2075" t="s">
        <v>2092</v>
      </c>
      <c r="B817" s="2064" t="s">
        <v>2140</v>
      </c>
      <c r="C817" s="2063" t="s">
        <v>21</v>
      </c>
      <c r="D817" s="2063" t="s">
        <v>2087</v>
      </c>
      <c r="E817" s="2065">
        <v>0.30890000000000001</v>
      </c>
      <c r="F817" s="2066">
        <v>29.76</v>
      </c>
      <c r="G817" s="2076">
        <v>9.19</v>
      </c>
    </row>
    <row r="818" spans="1:7" ht="21" customHeight="1">
      <c r="A818" s="2077"/>
      <c r="B818" s="2078"/>
      <c r="C818" s="2078"/>
      <c r="D818" s="2078"/>
      <c r="E818" s="6902" t="s">
        <v>2094</v>
      </c>
      <c r="F818" s="6902"/>
      <c r="G818" s="2079">
        <v>32.229999999999997</v>
      </c>
    </row>
    <row r="819" spans="1:7" ht="15" customHeight="1">
      <c r="A819" s="2077"/>
      <c r="B819" s="2078"/>
      <c r="C819" s="2078"/>
      <c r="D819" s="2078"/>
      <c r="E819" s="6903" t="s">
        <v>2098</v>
      </c>
      <c r="F819" s="6903"/>
      <c r="G819" s="2080">
        <v>67.39</v>
      </c>
    </row>
    <row r="820" spans="1:7" ht="18" customHeight="1">
      <c r="A820" s="2077"/>
      <c r="B820" s="2078"/>
      <c r="C820" s="2078"/>
      <c r="D820" s="2078"/>
      <c r="E820" s="6904"/>
      <c r="F820" s="6904"/>
      <c r="G820" s="6905"/>
    </row>
    <row r="821" spans="1:7" ht="15" customHeight="1">
      <c r="A821" s="6897" t="s">
        <v>2341</v>
      </c>
      <c r="B821" s="6898"/>
      <c r="C821" s="6898"/>
      <c r="D821" s="6898"/>
      <c r="E821" s="6898"/>
      <c r="F821" s="6898"/>
      <c r="G821" s="6899"/>
    </row>
    <row r="822" spans="1:7" ht="9.9" customHeight="1">
      <c r="A822" s="6900" t="s">
        <v>2064</v>
      </c>
      <c r="B822" s="6901"/>
      <c r="C822" s="2062" t="s">
        <v>2065</v>
      </c>
      <c r="D822" s="2062" t="s">
        <v>2066</v>
      </c>
      <c r="E822" s="2062" t="s">
        <v>2067</v>
      </c>
      <c r="F822" s="2062" t="s">
        <v>2068</v>
      </c>
      <c r="G822" s="2074" t="s">
        <v>2015</v>
      </c>
    </row>
    <row r="823" spans="1:7" ht="20.100000000000001" customHeight="1">
      <c r="A823" s="2075" t="s">
        <v>2332</v>
      </c>
      <c r="B823" s="2064" t="s">
        <v>2333</v>
      </c>
      <c r="C823" s="2063" t="s">
        <v>21</v>
      </c>
      <c r="D823" s="2063" t="s">
        <v>103</v>
      </c>
      <c r="E823" s="2065">
        <v>4.91</v>
      </c>
      <c r="F823" s="2066">
        <v>0.8</v>
      </c>
      <c r="G823" s="2076">
        <v>3.92</v>
      </c>
    </row>
    <row r="824" spans="1:7" ht="15" customHeight="1">
      <c r="A824" s="2075" t="s">
        <v>2334</v>
      </c>
      <c r="B824" s="2064" t="s">
        <v>2335</v>
      </c>
      <c r="C824" s="2063" t="s">
        <v>21</v>
      </c>
      <c r="D824" s="2063" t="s">
        <v>103</v>
      </c>
      <c r="E824" s="2065">
        <v>0.54859999999999998</v>
      </c>
      <c r="F824" s="2066">
        <v>4.6900000000000004</v>
      </c>
      <c r="G824" s="2076">
        <v>2.57</v>
      </c>
    </row>
    <row r="825" spans="1:7" ht="15" customHeight="1">
      <c r="A825" s="2075" t="s">
        <v>2336</v>
      </c>
      <c r="B825" s="2064" t="s">
        <v>2337</v>
      </c>
      <c r="C825" s="2063" t="s">
        <v>21</v>
      </c>
      <c r="D825" s="2063" t="s">
        <v>24</v>
      </c>
      <c r="E825" s="2065">
        <v>1.0618000000000001</v>
      </c>
      <c r="F825" s="2066">
        <v>27.01</v>
      </c>
      <c r="G825" s="2076">
        <v>28.67</v>
      </c>
    </row>
    <row r="826" spans="1:7" ht="21" customHeight="1">
      <c r="A826" s="2077"/>
      <c r="B826" s="2078"/>
      <c r="C826" s="2078"/>
      <c r="D826" s="2078"/>
      <c r="E826" s="6902" t="s">
        <v>2083</v>
      </c>
      <c r="F826" s="6902"/>
      <c r="G826" s="2079">
        <v>35.159999999999997</v>
      </c>
    </row>
    <row r="827" spans="1:7" ht="15" customHeight="1">
      <c r="A827" s="6900" t="s">
        <v>2084</v>
      </c>
      <c r="B827" s="6901"/>
      <c r="C827" s="2062" t="s">
        <v>2065</v>
      </c>
      <c r="D827" s="2062" t="s">
        <v>2066</v>
      </c>
      <c r="E827" s="2062" t="s">
        <v>2067</v>
      </c>
      <c r="F827" s="2062" t="s">
        <v>2068</v>
      </c>
      <c r="G827" s="2074" t="s">
        <v>2015</v>
      </c>
    </row>
    <row r="828" spans="1:7" ht="15" customHeight="1">
      <c r="A828" s="2075" t="s">
        <v>2338</v>
      </c>
      <c r="B828" s="2064" t="s">
        <v>2339</v>
      </c>
      <c r="C828" s="2063" t="s">
        <v>21</v>
      </c>
      <c r="D828" s="2063" t="s">
        <v>2087</v>
      </c>
      <c r="E828" s="2065">
        <v>0.6794</v>
      </c>
      <c r="F828" s="2066">
        <v>33.92</v>
      </c>
      <c r="G828" s="2076">
        <v>23.04</v>
      </c>
    </row>
    <row r="829" spans="1:7" ht="15" customHeight="1">
      <c r="A829" s="2075" t="s">
        <v>2092</v>
      </c>
      <c r="B829" s="2064" t="s">
        <v>2140</v>
      </c>
      <c r="C829" s="2063" t="s">
        <v>21</v>
      </c>
      <c r="D829" s="2063" t="s">
        <v>2087</v>
      </c>
      <c r="E829" s="2065">
        <v>0.30890000000000001</v>
      </c>
      <c r="F829" s="2066">
        <v>29.76</v>
      </c>
      <c r="G829" s="2076">
        <v>9.19</v>
      </c>
    </row>
    <row r="830" spans="1:7" ht="15" customHeight="1">
      <c r="A830" s="2077"/>
      <c r="B830" s="2078"/>
      <c r="C830" s="2078"/>
      <c r="D830" s="2078"/>
      <c r="E830" s="6902" t="s">
        <v>2094</v>
      </c>
      <c r="F830" s="6902"/>
      <c r="G830" s="2079">
        <v>32.229999999999997</v>
      </c>
    </row>
    <row r="831" spans="1:7" ht="18" customHeight="1">
      <c r="A831" s="2077"/>
      <c r="B831" s="2078"/>
      <c r="C831" s="2078"/>
      <c r="D831" s="2078"/>
      <c r="E831" s="6903" t="s">
        <v>2098</v>
      </c>
      <c r="F831" s="6903"/>
      <c r="G831" s="2080">
        <v>67.39</v>
      </c>
    </row>
    <row r="832" spans="1:7" ht="15" customHeight="1">
      <c r="A832" s="2077"/>
      <c r="B832" s="2078"/>
      <c r="C832" s="2078"/>
      <c r="D832" s="2078"/>
      <c r="E832" s="6904"/>
      <c r="F832" s="6904"/>
      <c r="G832" s="6905"/>
    </row>
    <row r="833" spans="1:7" ht="9.9" customHeight="1">
      <c r="A833" s="6897" t="s">
        <v>2342</v>
      </c>
      <c r="B833" s="6898"/>
      <c r="C833" s="6898"/>
      <c r="D833" s="6898"/>
      <c r="E833" s="6898"/>
      <c r="F833" s="6898"/>
      <c r="G833" s="6899"/>
    </row>
    <row r="834" spans="1:7" ht="20.100000000000001" customHeight="1">
      <c r="A834" s="6900" t="s">
        <v>2064</v>
      </c>
      <c r="B834" s="6901"/>
      <c r="C834" s="2062" t="s">
        <v>2065</v>
      </c>
      <c r="D834" s="2062" t="s">
        <v>2066</v>
      </c>
      <c r="E834" s="2062" t="s">
        <v>2067</v>
      </c>
      <c r="F834" s="2062" t="s">
        <v>2068</v>
      </c>
      <c r="G834" s="2074" t="s">
        <v>2015</v>
      </c>
    </row>
    <row r="835" spans="1:7" ht="15" customHeight="1">
      <c r="A835" s="2075" t="s">
        <v>2332</v>
      </c>
      <c r="B835" s="2064" t="s">
        <v>2333</v>
      </c>
      <c r="C835" s="2063" t="s">
        <v>21</v>
      </c>
      <c r="D835" s="2063" t="s">
        <v>103</v>
      </c>
      <c r="E835" s="2065">
        <v>4.91</v>
      </c>
      <c r="F835" s="2066">
        <v>0.8</v>
      </c>
      <c r="G835" s="2076">
        <v>3.92</v>
      </c>
    </row>
    <row r="836" spans="1:7" ht="21" customHeight="1">
      <c r="A836" s="2075" t="s">
        <v>2334</v>
      </c>
      <c r="B836" s="2064" t="s">
        <v>2335</v>
      </c>
      <c r="C836" s="2063" t="s">
        <v>21</v>
      </c>
      <c r="D836" s="2063" t="s">
        <v>103</v>
      </c>
      <c r="E836" s="2065">
        <v>0.54859999999999998</v>
      </c>
      <c r="F836" s="2066">
        <v>4.6900000000000004</v>
      </c>
      <c r="G836" s="2076">
        <v>2.57</v>
      </c>
    </row>
    <row r="837" spans="1:7" ht="15" customHeight="1">
      <c r="A837" s="2075" t="s">
        <v>2336</v>
      </c>
      <c r="B837" s="2064" t="s">
        <v>2337</v>
      </c>
      <c r="C837" s="2063" t="s">
        <v>21</v>
      </c>
      <c r="D837" s="2063" t="s">
        <v>24</v>
      </c>
      <c r="E837" s="2065">
        <v>1.0618000000000001</v>
      </c>
      <c r="F837" s="2066">
        <v>27.01</v>
      </c>
      <c r="G837" s="2076">
        <v>28.67</v>
      </c>
    </row>
    <row r="838" spans="1:7" ht="15" customHeight="1">
      <c r="A838" s="2077"/>
      <c r="B838" s="2078"/>
      <c r="C838" s="2078"/>
      <c r="D838" s="2078"/>
      <c r="E838" s="6902" t="s">
        <v>2083</v>
      </c>
      <c r="F838" s="6902"/>
      <c r="G838" s="2079">
        <v>35.159999999999997</v>
      </c>
    </row>
    <row r="839" spans="1:7" ht="21" customHeight="1">
      <c r="A839" s="6900" t="s">
        <v>2084</v>
      </c>
      <c r="B839" s="6901"/>
      <c r="C839" s="2062" t="s">
        <v>2065</v>
      </c>
      <c r="D839" s="2062" t="s">
        <v>2066</v>
      </c>
      <c r="E839" s="2062" t="s">
        <v>2067</v>
      </c>
      <c r="F839" s="2062" t="s">
        <v>2068</v>
      </c>
      <c r="G839" s="2074" t="s">
        <v>2015</v>
      </c>
    </row>
    <row r="840" spans="1:7" ht="15" customHeight="1">
      <c r="A840" s="2075" t="s">
        <v>2338</v>
      </c>
      <c r="B840" s="2064" t="s">
        <v>2339</v>
      </c>
      <c r="C840" s="2063" t="s">
        <v>21</v>
      </c>
      <c r="D840" s="2063" t="s">
        <v>2087</v>
      </c>
      <c r="E840" s="2065">
        <v>0.6794</v>
      </c>
      <c r="F840" s="2066">
        <v>33.92</v>
      </c>
      <c r="G840" s="2076">
        <v>23.04</v>
      </c>
    </row>
    <row r="841" spans="1:7" ht="18" customHeight="1">
      <c r="A841" s="2075" t="s">
        <v>2092</v>
      </c>
      <c r="B841" s="2064" t="s">
        <v>2140</v>
      </c>
      <c r="C841" s="2063" t="s">
        <v>21</v>
      </c>
      <c r="D841" s="2063" t="s">
        <v>2087</v>
      </c>
      <c r="E841" s="2065">
        <v>0.30890000000000001</v>
      </c>
      <c r="F841" s="2066">
        <v>29.76</v>
      </c>
      <c r="G841" s="2076">
        <v>9.19</v>
      </c>
    </row>
    <row r="842" spans="1:7" ht="15" customHeight="1">
      <c r="A842" s="2077"/>
      <c r="B842" s="2078"/>
      <c r="C842" s="2078"/>
      <c r="D842" s="2078"/>
      <c r="E842" s="6902" t="s">
        <v>2094</v>
      </c>
      <c r="F842" s="6902"/>
      <c r="G842" s="2079">
        <v>32.229999999999997</v>
      </c>
    </row>
    <row r="843" spans="1:7" ht="9.9" customHeight="1">
      <c r="A843" s="2077"/>
      <c r="B843" s="2078"/>
      <c r="C843" s="2078"/>
      <c r="D843" s="2078"/>
      <c r="E843" s="6903" t="s">
        <v>2098</v>
      </c>
      <c r="F843" s="6903"/>
      <c r="G843" s="2080">
        <v>67.39</v>
      </c>
    </row>
    <row r="844" spans="1:7" ht="20.100000000000001" customHeight="1">
      <c r="A844" s="2077"/>
      <c r="B844" s="2078"/>
      <c r="C844" s="2078"/>
      <c r="D844" s="2078"/>
      <c r="E844" s="6904"/>
      <c r="F844" s="6904"/>
      <c r="G844" s="6905"/>
    </row>
    <row r="845" spans="1:7" ht="15" customHeight="1">
      <c r="A845" s="6897" t="s">
        <v>2343</v>
      </c>
      <c r="B845" s="6898"/>
      <c r="C845" s="6898"/>
      <c r="D845" s="6898"/>
      <c r="E845" s="6898"/>
      <c r="F845" s="6898"/>
      <c r="G845" s="6899"/>
    </row>
    <row r="846" spans="1:7" ht="38.1" customHeight="1">
      <c r="A846" s="6900" t="s">
        <v>2064</v>
      </c>
      <c r="B846" s="6901"/>
      <c r="C846" s="2062" t="s">
        <v>2065</v>
      </c>
      <c r="D846" s="2062" t="s">
        <v>2066</v>
      </c>
      <c r="E846" s="2062" t="s">
        <v>2067</v>
      </c>
      <c r="F846" s="2062" t="s">
        <v>2068</v>
      </c>
      <c r="G846" s="2074" t="s">
        <v>2015</v>
      </c>
    </row>
    <row r="847" spans="1:7" ht="15" customHeight="1">
      <c r="A847" s="2075" t="s">
        <v>2344</v>
      </c>
      <c r="B847" s="2064" t="s">
        <v>2345</v>
      </c>
      <c r="C847" s="2063" t="s">
        <v>21</v>
      </c>
      <c r="D847" s="2063" t="s">
        <v>103</v>
      </c>
      <c r="E847" s="2065">
        <v>4.0300000000000002E-2</v>
      </c>
      <c r="F847" s="2066">
        <v>44.82</v>
      </c>
      <c r="G847" s="2076">
        <v>1.8</v>
      </c>
    </row>
    <row r="848" spans="1:7" ht="15" customHeight="1">
      <c r="A848" s="2075" t="s">
        <v>2346</v>
      </c>
      <c r="B848" s="2064" t="s">
        <v>2347</v>
      </c>
      <c r="C848" s="2063" t="s">
        <v>21</v>
      </c>
      <c r="D848" s="2063" t="s">
        <v>40</v>
      </c>
      <c r="E848" s="2065">
        <v>1.0349999999999999</v>
      </c>
      <c r="F848" s="2066">
        <v>21.27</v>
      </c>
      <c r="G848" s="2076">
        <v>22.01</v>
      </c>
    </row>
    <row r="849" spans="1:7" ht="21" customHeight="1">
      <c r="A849" s="2077"/>
      <c r="B849" s="2078"/>
      <c r="C849" s="2078"/>
      <c r="D849" s="2078"/>
      <c r="E849" s="6902" t="s">
        <v>2083</v>
      </c>
      <c r="F849" s="6902"/>
      <c r="G849" s="2079">
        <v>23.81</v>
      </c>
    </row>
    <row r="850" spans="1:7" ht="15" customHeight="1">
      <c r="A850" s="6900" t="s">
        <v>2084</v>
      </c>
      <c r="B850" s="6901"/>
      <c r="C850" s="2062" t="s">
        <v>2065</v>
      </c>
      <c r="D850" s="2062" t="s">
        <v>2066</v>
      </c>
      <c r="E850" s="2062" t="s">
        <v>2067</v>
      </c>
      <c r="F850" s="2062" t="s">
        <v>2068</v>
      </c>
      <c r="G850" s="2074" t="s">
        <v>2015</v>
      </c>
    </row>
    <row r="851" spans="1:7" ht="18" customHeight="1">
      <c r="A851" s="2075" t="s">
        <v>2137</v>
      </c>
      <c r="B851" s="2064" t="s">
        <v>2138</v>
      </c>
      <c r="C851" s="2063" t="s">
        <v>21</v>
      </c>
      <c r="D851" s="2063" t="s">
        <v>2087</v>
      </c>
      <c r="E851" s="2065">
        <v>0.36349999999999999</v>
      </c>
      <c r="F851" s="2066">
        <v>33.619999999999997</v>
      </c>
      <c r="G851" s="2076">
        <v>12.22</v>
      </c>
    </row>
    <row r="852" spans="1:7" ht="15" customHeight="1">
      <c r="A852" s="2075" t="s">
        <v>2092</v>
      </c>
      <c r="B852" s="2064" t="s">
        <v>2140</v>
      </c>
      <c r="C852" s="2063" t="s">
        <v>21</v>
      </c>
      <c r="D852" s="2063" t="s">
        <v>2087</v>
      </c>
      <c r="E852" s="2065">
        <v>0.15140000000000001</v>
      </c>
      <c r="F852" s="2066">
        <v>29.76</v>
      </c>
      <c r="G852" s="2076">
        <v>4.5</v>
      </c>
    </row>
    <row r="853" spans="1:7" ht="9.9" customHeight="1">
      <c r="A853" s="2077"/>
      <c r="B853" s="2078"/>
      <c r="C853" s="2078"/>
      <c r="D853" s="2078"/>
      <c r="E853" s="6902" t="s">
        <v>2094</v>
      </c>
      <c r="F853" s="6902"/>
      <c r="G853" s="2079">
        <v>16.72</v>
      </c>
    </row>
    <row r="854" spans="1:7" ht="20.100000000000001" customHeight="1">
      <c r="A854" s="2077"/>
      <c r="B854" s="2078"/>
      <c r="C854" s="2078"/>
      <c r="D854" s="2078"/>
      <c r="E854" s="6903" t="s">
        <v>2098</v>
      </c>
      <c r="F854" s="6903"/>
      <c r="G854" s="2080">
        <v>40.53</v>
      </c>
    </row>
    <row r="855" spans="1:7" ht="15" customHeight="1">
      <c r="A855" s="2077"/>
      <c r="B855" s="2078"/>
      <c r="C855" s="2078"/>
      <c r="D855" s="2078"/>
      <c r="E855" s="6904"/>
      <c r="F855" s="6904"/>
      <c r="G855" s="6905"/>
    </row>
    <row r="856" spans="1:7" ht="21" customHeight="1">
      <c r="A856" s="6897" t="s">
        <v>2348</v>
      </c>
      <c r="B856" s="6898"/>
      <c r="C856" s="6898"/>
      <c r="D856" s="6898"/>
      <c r="E856" s="6898"/>
      <c r="F856" s="6898"/>
      <c r="G856" s="6899"/>
    </row>
    <row r="857" spans="1:7" ht="15" customHeight="1">
      <c r="A857" s="6900" t="s">
        <v>2064</v>
      </c>
      <c r="B857" s="6901"/>
      <c r="C857" s="2062" t="s">
        <v>2065</v>
      </c>
      <c r="D857" s="2062" t="s">
        <v>2066</v>
      </c>
      <c r="E857" s="2062" t="s">
        <v>2067</v>
      </c>
      <c r="F857" s="2062" t="s">
        <v>2068</v>
      </c>
      <c r="G857" s="2074" t="s">
        <v>2015</v>
      </c>
    </row>
    <row r="858" spans="1:7" ht="15" customHeight="1">
      <c r="A858" s="2075" t="s">
        <v>2349</v>
      </c>
      <c r="B858" s="2064" t="s">
        <v>2350</v>
      </c>
      <c r="C858" s="2063" t="s">
        <v>21</v>
      </c>
      <c r="D858" s="2063" t="s">
        <v>40</v>
      </c>
      <c r="E858" s="2065">
        <v>1.1000000000000001</v>
      </c>
      <c r="F858" s="2066">
        <v>18.34</v>
      </c>
      <c r="G858" s="2076">
        <v>20.170000000000002</v>
      </c>
    </row>
    <row r="859" spans="1:7" ht="15" customHeight="1">
      <c r="A859" s="2077"/>
      <c r="B859" s="2078"/>
      <c r="C859" s="2078"/>
      <c r="D859" s="2078"/>
      <c r="E859" s="6902" t="s">
        <v>2083</v>
      </c>
      <c r="F859" s="6902"/>
      <c r="G859" s="2079">
        <v>20.170000000000002</v>
      </c>
    </row>
    <row r="860" spans="1:7" ht="15" customHeight="1">
      <c r="A860" s="6900" t="s">
        <v>2084</v>
      </c>
      <c r="B860" s="6901"/>
      <c r="C860" s="2062" t="s">
        <v>2065</v>
      </c>
      <c r="D860" s="2062" t="s">
        <v>2066</v>
      </c>
      <c r="E860" s="2062" t="s">
        <v>2067</v>
      </c>
      <c r="F860" s="2062" t="s">
        <v>2068</v>
      </c>
      <c r="G860" s="2074" t="s">
        <v>2015</v>
      </c>
    </row>
    <row r="861" spans="1:7" ht="15" customHeight="1">
      <c r="A861" s="2075" t="s">
        <v>2338</v>
      </c>
      <c r="B861" s="2064" t="s">
        <v>2339</v>
      </c>
      <c r="C861" s="2063" t="s">
        <v>21</v>
      </c>
      <c r="D861" s="2063" t="s">
        <v>2087</v>
      </c>
      <c r="E861" s="2065">
        <v>0.6</v>
      </c>
      <c r="F861" s="2066">
        <v>33.92</v>
      </c>
      <c r="G861" s="2076">
        <v>20.350000000000001</v>
      </c>
    </row>
    <row r="862" spans="1:7" ht="18" customHeight="1">
      <c r="A862" s="2075" t="s">
        <v>2092</v>
      </c>
      <c r="B862" s="2064" t="s">
        <v>2140</v>
      </c>
      <c r="C862" s="2063" t="s">
        <v>21</v>
      </c>
      <c r="D862" s="2063" t="s">
        <v>2087</v>
      </c>
      <c r="E862" s="2065">
        <v>0.4</v>
      </c>
      <c r="F862" s="2066">
        <v>29.76</v>
      </c>
      <c r="G862" s="2076">
        <v>11.9</v>
      </c>
    </row>
    <row r="863" spans="1:7" ht="15" customHeight="1">
      <c r="A863" s="2077"/>
      <c r="B863" s="2078"/>
      <c r="C863" s="2078"/>
      <c r="D863" s="2078"/>
      <c r="E863" s="6902" t="s">
        <v>2094</v>
      </c>
      <c r="F863" s="6902"/>
      <c r="G863" s="2079">
        <v>32.25</v>
      </c>
    </row>
    <row r="864" spans="1:7" ht="29.1" customHeight="1">
      <c r="A864" s="2077"/>
      <c r="B864" s="2078"/>
      <c r="C864" s="2078"/>
      <c r="D864" s="2078"/>
      <c r="E864" s="6903" t="s">
        <v>2098</v>
      </c>
      <c r="F864" s="6903"/>
      <c r="G864" s="2080">
        <v>52.42</v>
      </c>
    </row>
    <row r="865" spans="1:7" ht="15" customHeight="1">
      <c r="A865" s="2077"/>
      <c r="B865" s="2078"/>
      <c r="C865" s="2078"/>
      <c r="D865" s="2078"/>
      <c r="E865" s="6904"/>
      <c r="F865" s="6904"/>
      <c r="G865" s="6905"/>
    </row>
    <row r="866" spans="1:7" ht="15" customHeight="1">
      <c r="A866" s="6897" t="s">
        <v>2351</v>
      </c>
      <c r="B866" s="6898"/>
      <c r="C866" s="6898"/>
      <c r="D866" s="6898"/>
      <c r="E866" s="6898"/>
      <c r="F866" s="6898"/>
      <c r="G866" s="6899"/>
    </row>
    <row r="867" spans="1:7" ht="9.9" customHeight="1">
      <c r="A867" s="6900" t="s">
        <v>2064</v>
      </c>
      <c r="B867" s="6901"/>
      <c r="C867" s="2062" t="s">
        <v>2065</v>
      </c>
      <c r="D867" s="2062" t="s">
        <v>2066</v>
      </c>
      <c r="E867" s="2062" t="s">
        <v>2067</v>
      </c>
      <c r="F867" s="2062" t="s">
        <v>2068</v>
      </c>
      <c r="G867" s="2074" t="s">
        <v>2015</v>
      </c>
    </row>
    <row r="868" spans="1:7" ht="20.100000000000001" customHeight="1">
      <c r="A868" s="2075" t="s">
        <v>2352</v>
      </c>
      <c r="B868" s="2064" t="s">
        <v>527</v>
      </c>
      <c r="C868" s="2063" t="s">
        <v>21</v>
      </c>
      <c r="D868" s="2063" t="s">
        <v>24</v>
      </c>
      <c r="E868" s="2065">
        <v>1</v>
      </c>
      <c r="F868" s="2066">
        <v>130.63</v>
      </c>
      <c r="G868" s="2076">
        <v>130.63</v>
      </c>
    </row>
    <row r="869" spans="1:7" ht="15" customHeight="1">
      <c r="A869" s="2077"/>
      <c r="B869" s="2078"/>
      <c r="C869" s="2078"/>
      <c r="D869" s="2078"/>
      <c r="E869" s="6902" t="s">
        <v>2083</v>
      </c>
      <c r="F869" s="6902"/>
      <c r="G869" s="2079">
        <v>130.63</v>
      </c>
    </row>
    <row r="870" spans="1:7" ht="15" customHeight="1">
      <c r="A870" s="6900" t="s">
        <v>2084</v>
      </c>
      <c r="B870" s="6901"/>
      <c r="C870" s="2062" t="s">
        <v>2065</v>
      </c>
      <c r="D870" s="2062" t="s">
        <v>2066</v>
      </c>
      <c r="E870" s="2062" t="s">
        <v>2067</v>
      </c>
      <c r="F870" s="2062" t="s">
        <v>2068</v>
      </c>
      <c r="G870" s="2074" t="s">
        <v>2015</v>
      </c>
    </row>
    <row r="871" spans="1:7" ht="15" customHeight="1">
      <c r="A871" s="2075" t="s">
        <v>2164</v>
      </c>
      <c r="B871" s="2064" t="s">
        <v>2165</v>
      </c>
      <c r="C871" s="2063" t="s">
        <v>21</v>
      </c>
      <c r="D871" s="2063" t="s">
        <v>2087</v>
      </c>
      <c r="E871" s="2065">
        <v>0.47860000000000003</v>
      </c>
      <c r="F871" s="2066">
        <v>29.21</v>
      </c>
      <c r="G871" s="2076">
        <v>13.97</v>
      </c>
    </row>
    <row r="872" spans="1:7" ht="15" customHeight="1">
      <c r="A872" s="2075" t="s">
        <v>2092</v>
      </c>
      <c r="B872" s="2064" t="s">
        <v>2140</v>
      </c>
      <c r="C872" s="2063" t="s">
        <v>21</v>
      </c>
      <c r="D872" s="2063" t="s">
        <v>2087</v>
      </c>
      <c r="E872" s="2065">
        <v>0.47860000000000003</v>
      </c>
      <c r="F872" s="2066">
        <v>29.76</v>
      </c>
      <c r="G872" s="2076">
        <v>14.24</v>
      </c>
    </row>
    <row r="873" spans="1:7" ht="15" customHeight="1">
      <c r="A873" s="2077"/>
      <c r="B873" s="2078"/>
      <c r="C873" s="2078"/>
      <c r="D873" s="2078"/>
      <c r="E873" s="6902" t="s">
        <v>2094</v>
      </c>
      <c r="F873" s="6902"/>
      <c r="G873" s="2079">
        <v>28.21</v>
      </c>
    </row>
    <row r="874" spans="1:7" ht="15" customHeight="1">
      <c r="A874" s="2077"/>
      <c r="B874" s="2078"/>
      <c r="C874" s="2078"/>
      <c r="D874" s="2078"/>
      <c r="E874" s="6903" t="s">
        <v>2098</v>
      </c>
      <c r="F874" s="6903"/>
      <c r="G874" s="2080">
        <v>158.84</v>
      </c>
    </row>
    <row r="875" spans="1:7" ht="15" customHeight="1">
      <c r="A875" s="2077"/>
      <c r="B875" s="2078"/>
      <c r="C875" s="2078"/>
      <c r="D875" s="2078"/>
      <c r="E875" s="6904"/>
      <c r="F875" s="6904"/>
      <c r="G875" s="6905"/>
    </row>
    <row r="876" spans="1:7" ht="15" customHeight="1">
      <c r="A876" s="6897" t="s">
        <v>2353</v>
      </c>
      <c r="B876" s="6898"/>
      <c r="C876" s="6898"/>
      <c r="D876" s="6898"/>
      <c r="E876" s="6898"/>
      <c r="F876" s="6898"/>
      <c r="G876" s="6899"/>
    </row>
    <row r="877" spans="1:7" ht="9.9" customHeight="1">
      <c r="A877" s="6900" t="s">
        <v>2064</v>
      </c>
      <c r="B877" s="6901"/>
      <c r="C877" s="2062" t="s">
        <v>2065</v>
      </c>
      <c r="D877" s="2062" t="s">
        <v>2066</v>
      </c>
      <c r="E877" s="2062" t="s">
        <v>2067</v>
      </c>
      <c r="F877" s="2062" t="s">
        <v>2068</v>
      </c>
      <c r="G877" s="2074" t="s">
        <v>2015</v>
      </c>
    </row>
    <row r="878" spans="1:7" ht="20.100000000000001" customHeight="1">
      <c r="A878" s="2075" t="s">
        <v>2354</v>
      </c>
      <c r="B878" s="2064" t="s">
        <v>2355</v>
      </c>
      <c r="C878" s="2063" t="s">
        <v>21</v>
      </c>
      <c r="D878" s="2063" t="s">
        <v>103</v>
      </c>
      <c r="E878" s="2065">
        <v>0.02</v>
      </c>
      <c r="F878" s="2066">
        <v>0.6</v>
      </c>
      <c r="G878" s="2076">
        <v>0.01</v>
      </c>
    </row>
    <row r="879" spans="1:7" ht="15" customHeight="1">
      <c r="A879" s="2075" t="s">
        <v>2344</v>
      </c>
      <c r="B879" s="2064" t="s">
        <v>2345</v>
      </c>
      <c r="C879" s="2063" t="s">
        <v>21</v>
      </c>
      <c r="D879" s="2063" t="s">
        <v>103</v>
      </c>
      <c r="E879" s="2065">
        <v>0.1</v>
      </c>
      <c r="F879" s="2066">
        <v>44.82</v>
      </c>
      <c r="G879" s="2076">
        <v>4.4800000000000004</v>
      </c>
    </row>
    <row r="880" spans="1:7" ht="15" customHeight="1">
      <c r="A880" s="2077"/>
      <c r="B880" s="2078"/>
      <c r="C880" s="2078"/>
      <c r="D880" s="2078"/>
      <c r="E880" s="6902" t="s">
        <v>2083</v>
      </c>
      <c r="F880" s="6902"/>
      <c r="G880" s="2079">
        <v>4.49</v>
      </c>
    </row>
    <row r="881" spans="1:7" ht="21" customHeight="1">
      <c r="A881" s="6900" t="s">
        <v>2247</v>
      </c>
      <c r="B881" s="6901"/>
      <c r="C881" s="2062" t="s">
        <v>2065</v>
      </c>
      <c r="D881" s="2062" t="s">
        <v>2066</v>
      </c>
      <c r="E881" s="2062" t="s">
        <v>2067</v>
      </c>
      <c r="F881" s="2062" t="s">
        <v>2068</v>
      </c>
      <c r="G881" s="2074" t="s">
        <v>2015</v>
      </c>
    </row>
    <row r="882" spans="1:7" ht="15" customHeight="1">
      <c r="A882" s="2075" t="s">
        <v>2356</v>
      </c>
      <c r="B882" s="2064" t="s">
        <v>2357</v>
      </c>
      <c r="C882" s="2063" t="s">
        <v>21</v>
      </c>
      <c r="D882" s="2063" t="s">
        <v>2087</v>
      </c>
      <c r="E882" s="2065">
        <v>0.09</v>
      </c>
      <c r="F882" s="2066">
        <v>20.48</v>
      </c>
      <c r="G882" s="2076">
        <v>1.84</v>
      </c>
    </row>
    <row r="883" spans="1:7" ht="15" customHeight="1">
      <c r="A883" s="2077"/>
      <c r="B883" s="2078"/>
      <c r="C883" s="2078"/>
      <c r="D883" s="2078"/>
      <c r="E883" s="6902" t="s">
        <v>2250</v>
      </c>
      <c r="F883" s="6902"/>
      <c r="G883" s="2079">
        <v>1.84</v>
      </c>
    </row>
    <row r="884" spans="1:7" ht="15" customHeight="1">
      <c r="A884" s="2077"/>
      <c r="B884" s="2078"/>
      <c r="C884" s="2078"/>
      <c r="D884" s="2078"/>
      <c r="E884" s="6903" t="s">
        <v>2098</v>
      </c>
      <c r="F884" s="6903"/>
      <c r="G884" s="2080">
        <v>6.33</v>
      </c>
    </row>
    <row r="885" spans="1:7" ht="15" customHeight="1">
      <c r="A885" s="2077"/>
      <c r="B885" s="2078"/>
      <c r="C885" s="2078"/>
      <c r="D885" s="2078"/>
      <c r="E885" s="6904"/>
      <c r="F885" s="6904"/>
      <c r="G885" s="6905"/>
    </row>
    <row r="886" spans="1:7" ht="18" customHeight="1">
      <c r="A886" s="6897" t="s">
        <v>2358</v>
      </c>
      <c r="B886" s="6898"/>
      <c r="C886" s="6898"/>
      <c r="D886" s="6898"/>
      <c r="E886" s="6898"/>
      <c r="F886" s="6898"/>
      <c r="G886" s="6899"/>
    </row>
    <row r="887" spans="1:7" ht="15" customHeight="1">
      <c r="A887" s="6900" t="s">
        <v>2064</v>
      </c>
      <c r="B887" s="6901"/>
      <c r="C887" s="2062" t="s">
        <v>2065</v>
      </c>
      <c r="D887" s="2062" t="s">
        <v>2066</v>
      </c>
      <c r="E887" s="2062" t="s">
        <v>2067</v>
      </c>
      <c r="F887" s="2062" t="s">
        <v>2068</v>
      </c>
      <c r="G887" s="2074" t="s">
        <v>2015</v>
      </c>
    </row>
    <row r="888" spans="1:7" ht="9.9" customHeight="1">
      <c r="A888" s="2075" t="s">
        <v>2359</v>
      </c>
      <c r="B888" s="2064" t="s">
        <v>2360</v>
      </c>
      <c r="C888" s="2063" t="s">
        <v>21</v>
      </c>
      <c r="D888" s="2063" t="s">
        <v>103</v>
      </c>
      <c r="E888" s="2065">
        <v>9.5000000000000001E-2</v>
      </c>
      <c r="F888" s="2066">
        <v>49.59</v>
      </c>
      <c r="G888" s="2076">
        <v>4.71</v>
      </c>
    </row>
    <row r="889" spans="1:7" ht="20.100000000000001" customHeight="1">
      <c r="A889" s="2075" t="s">
        <v>2361</v>
      </c>
      <c r="B889" s="2064" t="s">
        <v>2362</v>
      </c>
      <c r="C889" s="2063" t="s">
        <v>21</v>
      </c>
      <c r="D889" s="2063" t="s">
        <v>24</v>
      </c>
      <c r="E889" s="2065">
        <v>1.1599999999999999</v>
      </c>
      <c r="F889" s="2066">
        <v>166.16</v>
      </c>
      <c r="G889" s="2076">
        <v>192.74</v>
      </c>
    </row>
    <row r="890" spans="1:7" ht="15" customHeight="1">
      <c r="A890" s="2077"/>
      <c r="B890" s="2078"/>
      <c r="C890" s="2078"/>
      <c r="D890" s="2078"/>
      <c r="E890" s="6902" t="s">
        <v>2083</v>
      </c>
      <c r="F890" s="6902"/>
      <c r="G890" s="2079">
        <v>197.45</v>
      </c>
    </row>
    <row r="891" spans="1:7" ht="15" customHeight="1">
      <c r="A891" s="6900" t="s">
        <v>2084</v>
      </c>
      <c r="B891" s="6901"/>
      <c r="C891" s="2062" t="s">
        <v>2065</v>
      </c>
      <c r="D891" s="2062" t="s">
        <v>2066</v>
      </c>
      <c r="E891" s="2062" t="s">
        <v>2067</v>
      </c>
      <c r="F891" s="2062" t="s">
        <v>2068</v>
      </c>
      <c r="G891" s="2074" t="s">
        <v>2015</v>
      </c>
    </row>
    <row r="892" spans="1:7" ht="21" customHeight="1">
      <c r="A892" s="2075" t="s">
        <v>2090</v>
      </c>
      <c r="B892" s="2064" t="s">
        <v>2139</v>
      </c>
      <c r="C892" s="2063" t="s">
        <v>21</v>
      </c>
      <c r="D892" s="2063" t="s">
        <v>2087</v>
      </c>
      <c r="E892" s="2065">
        <v>0.32400000000000001</v>
      </c>
      <c r="F892" s="2066">
        <v>34.08</v>
      </c>
      <c r="G892" s="2076">
        <v>11.04</v>
      </c>
    </row>
    <row r="893" spans="1:7" ht="15" customHeight="1">
      <c r="A893" s="2075" t="s">
        <v>2092</v>
      </c>
      <c r="B893" s="2064" t="s">
        <v>2140</v>
      </c>
      <c r="C893" s="2063" t="s">
        <v>21</v>
      </c>
      <c r="D893" s="2063" t="s">
        <v>2087</v>
      </c>
      <c r="E893" s="2065">
        <v>0.16200000000000001</v>
      </c>
      <c r="F893" s="2066">
        <v>29.76</v>
      </c>
      <c r="G893" s="2076">
        <v>4.82</v>
      </c>
    </row>
    <row r="894" spans="1:7" ht="15" customHeight="1">
      <c r="A894" s="2077"/>
      <c r="B894" s="2078"/>
      <c r="C894" s="2078"/>
      <c r="D894" s="2078"/>
      <c r="E894" s="6902" t="s">
        <v>2094</v>
      </c>
      <c r="F894" s="6902"/>
      <c r="G894" s="2079">
        <v>15.86</v>
      </c>
    </row>
    <row r="895" spans="1:7" ht="15" customHeight="1">
      <c r="A895" s="2077"/>
      <c r="B895" s="2078"/>
      <c r="C895" s="2078"/>
      <c r="D895" s="2078"/>
      <c r="E895" s="6903" t="s">
        <v>2098</v>
      </c>
      <c r="F895" s="6903"/>
      <c r="G895" s="2080">
        <v>213.31</v>
      </c>
    </row>
    <row r="896" spans="1:7" ht="15" customHeight="1">
      <c r="A896" s="2077"/>
      <c r="B896" s="2078"/>
      <c r="C896" s="2078"/>
      <c r="D896" s="2078"/>
      <c r="E896" s="6904"/>
      <c r="F896" s="6904"/>
      <c r="G896" s="6905"/>
    </row>
    <row r="897" spans="1:7" ht="18" customHeight="1">
      <c r="A897" s="6897" t="s">
        <v>2363</v>
      </c>
      <c r="B897" s="6898"/>
      <c r="C897" s="6898"/>
      <c r="D897" s="6898"/>
      <c r="E897" s="6898"/>
      <c r="F897" s="6898"/>
      <c r="G897" s="6899"/>
    </row>
    <row r="898" spans="1:7" ht="15" customHeight="1">
      <c r="A898" s="6900" t="s">
        <v>2064</v>
      </c>
      <c r="B898" s="6901"/>
      <c r="C898" s="2062" t="s">
        <v>2065</v>
      </c>
      <c r="D898" s="2062" t="s">
        <v>2066</v>
      </c>
      <c r="E898" s="2062" t="s">
        <v>2067</v>
      </c>
      <c r="F898" s="2062" t="s">
        <v>2068</v>
      </c>
      <c r="G898" s="2074" t="s">
        <v>2015</v>
      </c>
    </row>
    <row r="899" spans="1:7" ht="9.9" customHeight="1">
      <c r="A899" s="2075" t="s">
        <v>2359</v>
      </c>
      <c r="B899" s="2064" t="s">
        <v>2360</v>
      </c>
      <c r="C899" s="2063" t="s">
        <v>21</v>
      </c>
      <c r="D899" s="2063" t="s">
        <v>103</v>
      </c>
      <c r="E899" s="2065">
        <v>9.5000000000000001E-2</v>
      </c>
      <c r="F899" s="2066">
        <v>49.59</v>
      </c>
      <c r="G899" s="2076">
        <v>4.71</v>
      </c>
    </row>
    <row r="900" spans="1:7" ht="20.100000000000001" customHeight="1">
      <c r="A900" s="2075" t="s">
        <v>2361</v>
      </c>
      <c r="B900" s="2064" t="s">
        <v>2362</v>
      </c>
      <c r="C900" s="2063" t="s">
        <v>21</v>
      </c>
      <c r="D900" s="2063" t="s">
        <v>24</v>
      </c>
      <c r="E900" s="2065">
        <v>1.1599999999999999</v>
      </c>
      <c r="F900" s="2066">
        <v>166.16</v>
      </c>
      <c r="G900" s="2076">
        <v>192.74</v>
      </c>
    </row>
    <row r="901" spans="1:7" ht="15" customHeight="1">
      <c r="A901" s="2077"/>
      <c r="B901" s="2078"/>
      <c r="C901" s="2078"/>
      <c r="D901" s="2078"/>
      <c r="E901" s="6902" t="s">
        <v>2083</v>
      </c>
      <c r="F901" s="6902"/>
      <c r="G901" s="2079">
        <v>197.45</v>
      </c>
    </row>
    <row r="902" spans="1:7" ht="15" customHeight="1">
      <c r="A902" s="6900" t="s">
        <v>2084</v>
      </c>
      <c r="B902" s="6901"/>
      <c r="C902" s="2062" t="s">
        <v>2065</v>
      </c>
      <c r="D902" s="2062" t="s">
        <v>2066</v>
      </c>
      <c r="E902" s="2062" t="s">
        <v>2067</v>
      </c>
      <c r="F902" s="2062" t="s">
        <v>2068</v>
      </c>
      <c r="G902" s="2074" t="s">
        <v>2015</v>
      </c>
    </row>
    <row r="903" spans="1:7" ht="21" customHeight="1">
      <c r="A903" s="2075" t="s">
        <v>2090</v>
      </c>
      <c r="B903" s="2064" t="s">
        <v>2139</v>
      </c>
      <c r="C903" s="2063" t="s">
        <v>21</v>
      </c>
      <c r="D903" s="2063" t="s">
        <v>2087</v>
      </c>
      <c r="E903" s="2065">
        <v>0.32400000000000001</v>
      </c>
      <c r="F903" s="2066">
        <v>34.08</v>
      </c>
      <c r="G903" s="2076">
        <v>11.04</v>
      </c>
    </row>
    <row r="904" spans="1:7" ht="15" customHeight="1">
      <c r="A904" s="2075" t="s">
        <v>2092</v>
      </c>
      <c r="B904" s="2064" t="s">
        <v>2140</v>
      </c>
      <c r="C904" s="2063" t="s">
        <v>21</v>
      </c>
      <c r="D904" s="2063" t="s">
        <v>2087</v>
      </c>
      <c r="E904" s="2065">
        <v>0.16200000000000001</v>
      </c>
      <c r="F904" s="2066">
        <v>29.76</v>
      </c>
      <c r="G904" s="2076">
        <v>4.82</v>
      </c>
    </row>
    <row r="905" spans="1:7" ht="15" customHeight="1">
      <c r="A905" s="2077"/>
      <c r="B905" s="2078"/>
      <c r="C905" s="2078"/>
      <c r="D905" s="2078"/>
      <c r="E905" s="6902" t="s">
        <v>2094</v>
      </c>
      <c r="F905" s="6902"/>
      <c r="G905" s="2079">
        <v>15.86</v>
      </c>
    </row>
    <row r="906" spans="1:7" ht="15" customHeight="1">
      <c r="A906" s="2077"/>
      <c r="B906" s="2078"/>
      <c r="C906" s="2078"/>
      <c r="D906" s="2078"/>
      <c r="E906" s="6903" t="s">
        <v>2098</v>
      </c>
      <c r="F906" s="6903"/>
      <c r="G906" s="2080">
        <v>213.31</v>
      </c>
    </row>
    <row r="907" spans="1:7" ht="15" customHeight="1">
      <c r="A907" s="2077"/>
      <c r="B907" s="2078"/>
      <c r="C907" s="2078"/>
      <c r="D907" s="2078"/>
      <c r="E907" s="6904"/>
      <c r="F907" s="6904"/>
      <c r="G907" s="6905"/>
    </row>
    <row r="908" spans="1:7" ht="18" customHeight="1">
      <c r="A908" s="6897" t="s">
        <v>2364</v>
      </c>
      <c r="B908" s="6898"/>
      <c r="C908" s="6898"/>
      <c r="D908" s="6898"/>
      <c r="E908" s="6898"/>
      <c r="F908" s="6898"/>
      <c r="G908" s="6899"/>
    </row>
    <row r="909" spans="1:7" ht="15" customHeight="1">
      <c r="A909" s="6900" t="s">
        <v>2064</v>
      </c>
      <c r="B909" s="6901"/>
      <c r="C909" s="2062" t="s">
        <v>2065</v>
      </c>
      <c r="D909" s="2062" t="s">
        <v>2066</v>
      </c>
      <c r="E909" s="2062" t="s">
        <v>2067</v>
      </c>
      <c r="F909" s="2062" t="s">
        <v>2068</v>
      </c>
      <c r="G909" s="2074" t="s">
        <v>2015</v>
      </c>
    </row>
    <row r="910" spans="1:7" ht="9.9" customHeight="1">
      <c r="A910" s="2075" t="s">
        <v>2359</v>
      </c>
      <c r="B910" s="2064" t="s">
        <v>2360</v>
      </c>
      <c r="C910" s="2063" t="s">
        <v>21</v>
      </c>
      <c r="D910" s="2063" t="s">
        <v>103</v>
      </c>
      <c r="E910" s="2065">
        <v>9.5000000000000001E-2</v>
      </c>
      <c r="F910" s="2066">
        <v>49.59</v>
      </c>
      <c r="G910" s="2076">
        <v>4.71</v>
      </c>
    </row>
    <row r="911" spans="1:7" ht="20.100000000000001" customHeight="1">
      <c r="A911" s="2075" t="s">
        <v>2361</v>
      </c>
      <c r="B911" s="2064" t="s">
        <v>2362</v>
      </c>
      <c r="C911" s="2063" t="s">
        <v>21</v>
      </c>
      <c r="D911" s="2063" t="s">
        <v>24</v>
      </c>
      <c r="E911" s="2065">
        <v>1.1599999999999999</v>
      </c>
      <c r="F911" s="2066">
        <v>166.16</v>
      </c>
      <c r="G911" s="2076">
        <v>192.74</v>
      </c>
    </row>
    <row r="912" spans="1:7" ht="15" customHeight="1">
      <c r="A912" s="2077"/>
      <c r="B912" s="2078"/>
      <c r="C912" s="2078"/>
      <c r="D912" s="2078"/>
      <c r="E912" s="6902" t="s">
        <v>2083</v>
      </c>
      <c r="F912" s="6902"/>
      <c r="G912" s="2079">
        <v>197.45</v>
      </c>
    </row>
    <row r="913" spans="1:7" ht="15" customHeight="1">
      <c r="A913" s="6900" t="s">
        <v>2084</v>
      </c>
      <c r="B913" s="6901"/>
      <c r="C913" s="2062" t="s">
        <v>2065</v>
      </c>
      <c r="D913" s="2062" t="s">
        <v>2066</v>
      </c>
      <c r="E913" s="2062" t="s">
        <v>2067</v>
      </c>
      <c r="F913" s="2062" t="s">
        <v>2068</v>
      </c>
      <c r="G913" s="2074" t="s">
        <v>2015</v>
      </c>
    </row>
    <row r="914" spans="1:7" ht="21" customHeight="1">
      <c r="A914" s="2075" t="s">
        <v>2090</v>
      </c>
      <c r="B914" s="2064" t="s">
        <v>2139</v>
      </c>
      <c r="C914" s="2063" t="s">
        <v>21</v>
      </c>
      <c r="D914" s="2063" t="s">
        <v>2087</v>
      </c>
      <c r="E914" s="2065">
        <v>0.32400000000000001</v>
      </c>
      <c r="F914" s="2066">
        <v>34.08</v>
      </c>
      <c r="G914" s="2076">
        <v>11.04</v>
      </c>
    </row>
    <row r="915" spans="1:7" ht="15" customHeight="1">
      <c r="A915" s="2075" t="s">
        <v>2092</v>
      </c>
      <c r="B915" s="2064" t="s">
        <v>2140</v>
      </c>
      <c r="C915" s="2063" t="s">
        <v>21</v>
      </c>
      <c r="D915" s="2063" t="s">
        <v>2087</v>
      </c>
      <c r="E915" s="2065">
        <v>0.16200000000000001</v>
      </c>
      <c r="F915" s="2066">
        <v>29.76</v>
      </c>
      <c r="G915" s="2076">
        <v>4.82</v>
      </c>
    </row>
    <row r="916" spans="1:7" ht="15" customHeight="1">
      <c r="A916" s="2077"/>
      <c r="B916" s="2078"/>
      <c r="C916" s="2078"/>
      <c r="D916" s="2078"/>
      <c r="E916" s="6902" t="s">
        <v>2094</v>
      </c>
      <c r="F916" s="6902"/>
      <c r="G916" s="2079">
        <v>15.86</v>
      </c>
    </row>
    <row r="917" spans="1:7" ht="15" customHeight="1">
      <c r="A917" s="2077"/>
      <c r="B917" s="2078"/>
      <c r="C917" s="2078"/>
      <c r="D917" s="2078"/>
      <c r="E917" s="6903" t="s">
        <v>2098</v>
      </c>
      <c r="F917" s="6903"/>
      <c r="G917" s="2080">
        <v>213.31</v>
      </c>
    </row>
    <row r="918" spans="1:7" ht="15" customHeight="1">
      <c r="A918" s="2077"/>
      <c r="B918" s="2078"/>
      <c r="C918" s="2078"/>
      <c r="D918" s="2078"/>
      <c r="E918" s="6904"/>
      <c r="F918" s="6904"/>
      <c r="G918" s="6905"/>
    </row>
    <row r="919" spans="1:7" ht="18" customHeight="1">
      <c r="A919" s="6897" t="s">
        <v>2365</v>
      </c>
      <c r="B919" s="6898"/>
      <c r="C919" s="6898"/>
      <c r="D919" s="6898"/>
      <c r="E919" s="6898"/>
      <c r="F919" s="6898"/>
      <c r="G919" s="6899"/>
    </row>
    <row r="920" spans="1:7" ht="15" customHeight="1">
      <c r="A920" s="6900" t="s">
        <v>2064</v>
      </c>
      <c r="B920" s="6901"/>
      <c r="C920" s="2062" t="s">
        <v>2065</v>
      </c>
      <c r="D920" s="2062" t="s">
        <v>2066</v>
      </c>
      <c r="E920" s="2062" t="s">
        <v>2067</v>
      </c>
      <c r="F920" s="2062" t="s">
        <v>2068</v>
      </c>
      <c r="G920" s="2074" t="s">
        <v>2015</v>
      </c>
    </row>
    <row r="921" spans="1:7" ht="9.9" customHeight="1">
      <c r="A921" s="2075" t="s">
        <v>2359</v>
      </c>
      <c r="B921" s="2064" t="s">
        <v>2360</v>
      </c>
      <c r="C921" s="2063" t="s">
        <v>21</v>
      </c>
      <c r="D921" s="2063" t="s">
        <v>103</v>
      </c>
      <c r="E921" s="2065">
        <v>9.5000000000000001E-2</v>
      </c>
      <c r="F921" s="2066">
        <v>49.59</v>
      </c>
      <c r="G921" s="2076">
        <v>4.71</v>
      </c>
    </row>
    <row r="922" spans="1:7" ht="20.100000000000001" customHeight="1">
      <c r="A922" s="2075" t="s">
        <v>2361</v>
      </c>
      <c r="B922" s="2064" t="s">
        <v>2362</v>
      </c>
      <c r="C922" s="2063" t="s">
        <v>21</v>
      </c>
      <c r="D922" s="2063" t="s">
        <v>24</v>
      </c>
      <c r="E922" s="2065">
        <v>1.1599999999999999</v>
      </c>
      <c r="F922" s="2066">
        <v>166.16</v>
      </c>
      <c r="G922" s="2076">
        <v>192.74</v>
      </c>
    </row>
    <row r="923" spans="1:7" ht="15" customHeight="1">
      <c r="A923" s="2077"/>
      <c r="B923" s="2078"/>
      <c r="C923" s="2078"/>
      <c r="D923" s="2078"/>
      <c r="E923" s="6902" t="s">
        <v>2083</v>
      </c>
      <c r="F923" s="6902"/>
      <c r="G923" s="2079">
        <v>197.45</v>
      </c>
    </row>
    <row r="924" spans="1:7" ht="15" customHeight="1">
      <c r="A924" s="6900" t="s">
        <v>2084</v>
      </c>
      <c r="B924" s="6901"/>
      <c r="C924" s="2062" t="s">
        <v>2065</v>
      </c>
      <c r="D924" s="2062" t="s">
        <v>2066</v>
      </c>
      <c r="E924" s="2062" t="s">
        <v>2067</v>
      </c>
      <c r="F924" s="2062" t="s">
        <v>2068</v>
      </c>
      <c r="G924" s="2074" t="s">
        <v>2015</v>
      </c>
    </row>
    <row r="925" spans="1:7" ht="15" customHeight="1">
      <c r="A925" s="2075" t="s">
        <v>2090</v>
      </c>
      <c r="B925" s="2064" t="s">
        <v>2139</v>
      </c>
      <c r="C925" s="2063" t="s">
        <v>21</v>
      </c>
      <c r="D925" s="2063" t="s">
        <v>2087</v>
      </c>
      <c r="E925" s="2065">
        <v>0.32400000000000001</v>
      </c>
      <c r="F925" s="2066">
        <v>34.08</v>
      </c>
      <c r="G925" s="2076">
        <v>11.04</v>
      </c>
    </row>
    <row r="926" spans="1:7" ht="21" customHeight="1">
      <c r="A926" s="2075" t="s">
        <v>2092</v>
      </c>
      <c r="B926" s="2064" t="s">
        <v>2140</v>
      </c>
      <c r="C926" s="2063" t="s">
        <v>21</v>
      </c>
      <c r="D926" s="2063" t="s">
        <v>2087</v>
      </c>
      <c r="E926" s="2065">
        <v>0.16200000000000001</v>
      </c>
      <c r="F926" s="2066">
        <v>29.76</v>
      </c>
      <c r="G926" s="2076">
        <v>4.82</v>
      </c>
    </row>
    <row r="927" spans="1:7" ht="15" customHeight="1">
      <c r="A927" s="2077"/>
      <c r="B927" s="2078"/>
      <c r="C927" s="2078"/>
      <c r="D927" s="2078"/>
      <c r="E927" s="6902" t="s">
        <v>2094</v>
      </c>
      <c r="F927" s="6902"/>
      <c r="G927" s="2079">
        <v>15.86</v>
      </c>
    </row>
    <row r="928" spans="1:7" ht="15" customHeight="1">
      <c r="A928" s="2077"/>
      <c r="B928" s="2078"/>
      <c r="C928" s="2078"/>
      <c r="D928" s="2078"/>
      <c r="E928" s="6903" t="s">
        <v>2098</v>
      </c>
      <c r="F928" s="6903"/>
      <c r="G928" s="2080">
        <v>213.31</v>
      </c>
    </row>
    <row r="929" spans="1:7" ht="15" customHeight="1">
      <c r="A929" s="2077"/>
      <c r="B929" s="2078"/>
      <c r="C929" s="2078"/>
      <c r="D929" s="2078"/>
      <c r="E929" s="6904"/>
      <c r="F929" s="6904"/>
      <c r="G929" s="6905"/>
    </row>
    <row r="930" spans="1:7" ht="15" customHeight="1">
      <c r="A930" s="6897" t="s">
        <v>2366</v>
      </c>
      <c r="B930" s="6898"/>
      <c r="C930" s="6898"/>
      <c r="D930" s="6898"/>
      <c r="E930" s="6898"/>
      <c r="F930" s="6898"/>
      <c r="G930" s="6899"/>
    </row>
    <row r="931" spans="1:7" ht="18" customHeight="1">
      <c r="A931" s="6900" t="s">
        <v>2064</v>
      </c>
      <c r="B931" s="6901"/>
      <c r="C931" s="2062" t="s">
        <v>2065</v>
      </c>
      <c r="D931" s="2062" t="s">
        <v>2066</v>
      </c>
      <c r="E931" s="2062" t="s">
        <v>2067</v>
      </c>
      <c r="F931" s="2062" t="s">
        <v>2068</v>
      </c>
      <c r="G931" s="2074" t="s">
        <v>2015</v>
      </c>
    </row>
    <row r="932" spans="1:7" ht="15" customHeight="1">
      <c r="A932" s="2075" t="s">
        <v>2367</v>
      </c>
      <c r="B932" s="2064" t="s">
        <v>2368</v>
      </c>
      <c r="C932" s="2063" t="s">
        <v>21</v>
      </c>
      <c r="D932" s="2063" t="s">
        <v>103</v>
      </c>
      <c r="E932" s="2065">
        <v>1.2150000000000001</v>
      </c>
      <c r="F932" s="2066">
        <v>2.46</v>
      </c>
      <c r="G932" s="2076">
        <v>2.98</v>
      </c>
    </row>
    <row r="933" spans="1:7" ht="9.9" customHeight="1">
      <c r="A933" s="2075" t="s">
        <v>2354</v>
      </c>
      <c r="B933" s="2064" t="s">
        <v>2355</v>
      </c>
      <c r="C933" s="2063" t="s">
        <v>21</v>
      </c>
      <c r="D933" s="2063" t="s">
        <v>103</v>
      </c>
      <c r="E933" s="2065">
        <v>0.24</v>
      </c>
      <c r="F933" s="2066">
        <v>0.6</v>
      </c>
      <c r="G933" s="2076">
        <v>0.14000000000000001</v>
      </c>
    </row>
    <row r="934" spans="1:7" ht="20.100000000000001" customHeight="1">
      <c r="A934" s="2075" t="s">
        <v>2369</v>
      </c>
      <c r="B934" s="2064" t="s">
        <v>2370</v>
      </c>
      <c r="C934" s="2063" t="s">
        <v>21</v>
      </c>
      <c r="D934" s="2063" t="s">
        <v>24</v>
      </c>
      <c r="E934" s="2065">
        <v>0.25</v>
      </c>
      <c r="F934" s="2066">
        <v>585.04999999999995</v>
      </c>
      <c r="G934" s="2076">
        <v>146.26</v>
      </c>
    </row>
    <row r="935" spans="1:7" ht="15" customHeight="1">
      <c r="A935" s="2077"/>
      <c r="B935" s="2078"/>
      <c r="C935" s="2078"/>
      <c r="D935" s="2078"/>
      <c r="E935" s="6902" t="s">
        <v>2083</v>
      </c>
      <c r="F935" s="6902"/>
      <c r="G935" s="2079">
        <v>149.38</v>
      </c>
    </row>
    <row r="936" spans="1:7" ht="15" customHeight="1">
      <c r="A936" s="6900" t="s">
        <v>2084</v>
      </c>
      <c r="B936" s="6901"/>
      <c r="C936" s="2062" t="s">
        <v>2065</v>
      </c>
      <c r="D936" s="2062" t="s">
        <v>2066</v>
      </c>
      <c r="E936" s="2062" t="s">
        <v>2067</v>
      </c>
      <c r="F936" s="2062" t="s">
        <v>2068</v>
      </c>
      <c r="G936" s="2074" t="s">
        <v>2015</v>
      </c>
    </row>
    <row r="937" spans="1:7" ht="29.1" customHeight="1">
      <c r="A937" s="2075" t="s">
        <v>2090</v>
      </c>
      <c r="B937" s="2064" t="s">
        <v>2139</v>
      </c>
      <c r="C937" s="2063" t="s">
        <v>21</v>
      </c>
      <c r="D937" s="2063" t="s">
        <v>2087</v>
      </c>
      <c r="E937" s="2065">
        <v>0.437</v>
      </c>
      <c r="F937" s="2066">
        <v>34.08</v>
      </c>
      <c r="G937" s="2076">
        <v>14.89</v>
      </c>
    </row>
    <row r="938" spans="1:7" ht="15" customHeight="1">
      <c r="A938" s="2075" t="s">
        <v>2092</v>
      </c>
      <c r="B938" s="2064" t="s">
        <v>2140</v>
      </c>
      <c r="C938" s="2063" t="s">
        <v>21</v>
      </c>
      <c r="D938" s="2063" t="s">
        <v>2087</v>
      </c>
      <c r="E938" s="2065">
        <v>0.218</v>
      </c>
      <c r="F938" s="2066">
        <v>29.76</v>
      </c>
      <c r="G938" s="2076">
        <v>6.48</v>
      </c>
    </row>
    <row r="939" spans="1:7" ht="15" customHeight="1">
      <c r="A939" s="2077"/>
      <c r="B939" s="2078"/>
      <c r="C939" s="2078"/>
      <c r="D939" s="2078"/>
      <c r="E939" s="6902" t="s">
        <v>2094</v>
      </c>
      <c r="F939" s="6902"/>
      <c r="G939" s="2079">
        <v>21.37</v>
      </c>
    </row>
    <row r="940" spans="1:7" ht="15" customHeight="1">
      <c r="A940" s="2077"/>
      <c r="B940" s="2078"/>
      <c r="C940" s="2078"/>
      <c r="D940" s="2078"/>
      <c r="E940" s="6903" t="s">
        <v>2098</v>
      </c>
      <c r="F940" s="6903"/>
      <c r="G940" s="2080">
        <v>170.75</v>
      </c>
    </row>
    <row r="941" spans="1:7" ht="15" customHeight="1">
      <c r="A941" s="2077"/>
      <c r="B941" s="2078"/>
      <c r="C941" s="2078"/>
      <c r="D941" s="2078"/>
      <c r="E941" s="6904"/>
      <c r="F941" s="6904"/>
      <c r="G941" s="6905"/>
    </row>
    <row r="942" spans="1:7" ht="18" customHeight="1">
      <c r="A942" s="6897" t="s">
        <v>2371</v>
      </c>
      <c r="B942" s="6898"/>
      <c r="C942" s="6898"/>
      <c r="D942" s="6898"/>
      <c r="E942" s="6898"/>
      <c r="F942" s="6898"/>
      <c r="G942" s="6899"/>
    </row>
    <row r="943" spans="1:7" ht="15" customHeight="1">
      <c r="A943" s="6900" t="s">
        <v>2064</v>
      </c>
      <c r="B943" s="6901"/>
      <c r="C943" s="2062" t="s">
        <v>2065</v>
      </c>
      <c r="D943" s="2062" t="s">
        <v>2066</v>
      </c>
      <c r="E943" s="2062" t="s">
        <v>2067</v>
      </c>
      <c r="F943" s="2062" t="s">
        <v>2068</v>
      </c>
      <c r="G943" s="2074" t="s">
        <v>2015</v>
      </c>
    </row>
    <row r="944" spans="1:7" ht="9.9" customHeight="1">
      <c r="A944" s="2075" t="s">
        <v>2367</v>
      </c>
      <c r="B944" s="2064" t="s">
        <v>2368</v>
      </c>
      <c r="C944" s="2063" t="s">
        <v>21</v>
      </c>
      <c r="D944" s="2063" t="s">
        <v>103</v>
      </c>
      <c r="E944" s="2065">
        <v>1.2150000000000001</v>
      </c>
      <c r="F944" s="2066">
        <v>2.46</v>
      </c>
      <c r="G944" s="2076">
        <v>2.98</v>
      </c>
    </row>
    <row r="945" spans="1:7" ht="20.100000000000001" customHeight="1">
      <c r="A945" s="2075" t="s">
        <v>2354</v>
      </c>
      <c r="B945" s="2064" t="s">
        <v>2355</v>
      </c>
      <c r="C945" s="2063" t="s">
        <v>21</v>
      </c>
      <c r="D945" s="2063" t="s">
        <v>103</v>
      </c>
      <c r="E945" s="2065">
        <v>0.24</v>
      </c>
      <c r="F945" s="2066">
        <v>0.6</v>
      </c>
      <c r="G945" s="2076">
        <v>0.14000000000000001</v>
      </c>
    </row>
    <row r="946" spans="1:7" ht="15" customHeight="1">
      <c r="A946" s="2075" t="s">
        <v>2369</v>
      </c>
      <c r="B946" s="2064" t="s">
        <v>2370</v>
      </c>
      <c r="C946" s="2063" t="s">
        <v>21</v>
      </c>
      <c r="D946" s="2063" t="s">
        <v>24</v>
      </c>
      <c r="E946" s="2065">
        <v>0.25</v>
      </c>
      <c r="F946" s="2066">
        <v>585.04999999999995</v>
      </c>
      <c r="G946" s="2076">
        <v>146.26</v>
      </c>
    </row>
    <row r="947" spans="1:7" ht="45.9" customHeight="1">
      <c r="A947" s="2077"/>
      <c r="B947" s="2078"/>
      <c r="C947" s="2078"/>
      <c r="D947" s="2078"/>
      <c r="E947" s="6902" t="s">
        <v>2083</v>
      </c>
      <c r="F947" s="6902"/>
      <c r="G947" s="2079">
        <v>149.38</v>
      </c>
    </row>
    <row r="948" spans="1:7" ht="18" customHeight="1">
      <c r="A948" s="6900" t="s">
        <v>2084</v>
      </c>
      <c r="B948" s="6901"/>
      <c r="C948" s="2062" t="s">
        <v>2065</v>
      </c>
      <c r="D948" s="2062" t="s">
        <v>2066</v>
      </c>
      <c r="E948" s="2062" t="s">
        <v>2067</v>
      </c>
      <c r="F948" s="2062" t="s">
        <v>2068</v>
      </c>
      <c r="G948" s="2074" t="s">
        <v>2015</v>
      </c>
    </row>
    <row r="949" spans="1:7" ht="15" customHeight="1">
      <c r="A949" s="2075" t="s">
        <v>2090</v>
      </c>
      <c r="B949" s="2064" t="s">
        <v>2139</v>
      </c>
      <c r="C949" s="2063" t="s">
        <v>21</v>
      </c>
      <c r="D949" s="2063" t="s">
        <v>2087</v>
      </c>
      <c r="E949" s="2065">
        <v>0.437</v>
      </c>
      <c r="F949" s="2066">
        <v>34.08</v>
      </c>
      <c r="G949" s="2076">
        <v>14.89</v>
      </c>
    </row>
    <row r="950" spans="1:7" ht="21" customHeight="1">
      <c r="A950" s="2075" t="s">
        <v>2092</v>
      </c>
      <c r="B950" s="2064" t="s">
        <v>2140</v>
      </c>
      <c r="C950" s="2063" t="s">
        <v>21</v>
      </c>
      <c r="D950" s="2063" t="s">
        <v>2087</v>
      </c>
      <c r="E950" s="2065">
        <v>0.218</v>
      </c>
      <c r="F950" s="2066">
        <v>29.76</v>
      </c>
      <c r="G950" s="2076">
        <v>6.48</v>
      </c>
    </row>
    <row r="951" spans="1:7" ht="15" customHeight="1">
      <c r="A951" s="2077"/>
      <c r="B951" s="2078"/>
      <c r="C951" s="2078"/>
      <c r="D951" s="2078"/>
      <c r="E951" s="6902" t="s">
        <v>2094</v>
      </c>
      <c r="F951" s="6902"/>
      <c r="G951" s="2079">
        <v>21.37</v>
      </c>
    </row>
    <row r="952" spans="1:7" ht="15" customHeight="1">
      <c r="A952" s="2077"/>
      <c r="B952" s="2078"/>
      <c r="C952" s="2078"/>
      <c r="D952" s="2078"/>
      <c r="E952" s="6903" t="s">
        <v>2098</v>
      </c>
      <c r="F952" s="6903"/>
      <c r="G952" s="2080">
        <v>170.75</v>
      </c>
    </row>
    <row r="953" spans="1:7" ht="15" customHeight="1">
      <c r="A953" s="2077"/>
      <c r="B953" s="2078"/>
      <c r="C953" s="2078"/>
      <c r="D953" s="2078"/>
      <c r="E953" s="6904"/>
      <c r="F953" s="6904"/>
      <c r="G953" s="6905"/>
    </row>
    <row r="954" spans="1:7" ht="18" customHeight="1">
      <c r="A954" s="6897" t="s">
        <v>2372</v>
      </c>
      <c r="B954" s="6898"/>
      <c r="C954" s="6898"/>
      <c r="D954" s="6898"/>
      <c r="E954" s="6898"/>
      <c r="F954" s="6898"/>
      <c r="G954" s="6899"/>
    </row>
    <row r="955" spans="1:7" ht="15" customHeight="1">
      <c r="A955" s="6900" t="s">
        <v>2064</v>
      </c>
      <c r="B955" s="6901"/>
      <c r="C955" s="2062" t="s">
        <v>2065</v>
      </c>
      <c r="D955" s="2062" t="s">
        <v>2066</v>
      </c>
      <c r="E955" s="2062" t="s">
        <v>2067</v>
      </c>
      <c r="F955" s="2062" t="s">
        <v>2068</v>
      </c>
      <c r="G955" s="2074" t="s">
        <v>2015</v>
      </c>
    </row>
    <row r="956" spans="1:7" ht="9.9" customHeight="1">
      <c r="A956" s="2075" t="s">
        <v>2373</v>
      </c>
      <c r="B956" s="2064" t="s">
        <v>2374</v>
      </c>
      <c r="C956" s="2063" t="s">
        <v>21</v>
      </c>
      <c r="D956" s="2063" t="s">
        <v>103</v>
      </c>
      <c r="E956" s="2065">
        <v>10</v>
      </c>
      <c r="F956" s="2066">
        <v>1.49</v>
      </c>
      <c r="G956" s="2076">
        <v>14.9</v>
      </c>
    </row>
    <row r="957" spans="1:7" ht="20.100000000000001" customHeight="1">
      <c r="A957" s="2075" t="s">
        <v>2375</v>
      </c>
      <c r="B957" s="2064" t="s">
        <v>2376</v>
      </c>
      <c r="C957" s="2063" t="s">
        <v>21</v>
      </c>
      <c r="D957" s="2063" t="s">
        <v>32</v>
      </c>
      <c r="E957" s="2065">
        <v>6.25</v>
      </c>
      <c r="F957" s="2066">
        <v>17.45</v>
      </c>
      <c r="G957" s="2076">
        <v>109.06</v>
      </c>
    </row>
    <row r="958" spans="1:7" ht="15" customHeight="1">
      <c r="A958" s="2077"/>
      <c r="B958" s="2078"/>
      <c r="C958" s="2078"/>
      <c r="D958" s="2078"/>
      <c r="E958" s="6902" t="s">
        <v>2083</v>
      </c>
      <c r="F958" s="6902"/>
      <c r="G958" s="2079">
        <v>123.96</v>
      </c>
    </row>
    <row r="959" spans="1:7" ht="15" customHeight="1">
      <c r="A959" s="6900" t="s">
        <v>2084</v>
      </c>
      <c r="B959" s="6901"/>
      <c r="C959" s="2062" t="s">
        <v>2065</v>
      </c>
      <c r="D959" s="2062" t="s">
        <v>2066</v>
      </c>
      <c r="E959" s="2062" t="s">
        <v>2067</v>
      </c>
      <c r="F959" s="2062" t="s">
        <v>2068</v>
      </c>
      <c r="G959" s="2074" t="s">
        <v>2015</v>
      </c>
    </row>
    <row r="960" spans="1:7" ht="15" customHeight="1">
      <c r="A960" s="2075" t="s">
        <v>2090</v>
      </c>
      <c r="B960" s="2064" t="s">
        <v>2139</v>
      </c>
      <c r="C960" s="2063" t="s">
        <v>21</v>
      </c>
      <c r="D960" s="2063" t="s">
        <v>2087</v>
      </c>
      <c r="E960" s="2065">
        <v>1.2789999999999999</v>
      </c>
      <c r="F960" s="2066">
        <v>34.08</v>
      </c>
      <c r="G960" s="2076">
        <v>43.58</v>
      </c>
    </row>
    <row r="961" spans="1:7" ht="15" customHeight="1">
      <c r="A961" s="2075" t="s">
        <v>2092</v>
      </c>
      <c r="B961" s="2064" t="s">
        <v>2140</v>
      </c>
      <c r="C961" s="2063" t="s">
        <v>21</v>
      </c>
      <c r="D961" s="2063" t="s">
        <v>2087</v>
      </c>
      <c r="E961" s="2065">
        <v>2.5569999999999999</v>
      </c>
      <c r="F961" s="2066">
        <v>29.76</v>
      </c>
      <c r="G961" s="2076">
        <v>76.09</v>
      </c>
    </row>
    <row r="962" spans="1:7" ht="15" customHeight="1">
      <c r="A962" s="2077"/>
      <c r="B962" s="2078"/>
      <c r="C962" s="2078"/>
      <c r="D962" s="2078"/>
      <c r="E962" s="6902" t="s">
        <v>2094</v>
      </c>
      <c r="F962" s="6902"/>
      <c r="G962" s="2079">
        <v>119.67</v>
      </c>
    </row>
    <row r="963" spans="1:7" ht="18" customHeight="1">
      <c r="A963" s="2077"/>
      <c r="B963" s="2078"/>
      <c r="C963" s="2078"/>
      <c r="D963" s="2078"/>
      <c r="E963" s="6903" t="s">
        <v>2098</v>
      </c>
      <c r="F963" s="6903"/>
      <c r="G963" s="2080">
        <v>243.63</v>
      </c>
    </row>
    <row r="964" spans="1:7" ht="15" customHeight="1">
      <c r="A964" s="2077"/>
      <c r="B964" s="2078"/>
      <c r="C964" s="2078"/>
      <c r="D964" s="2078"/>
      <c r="E964" s="6904"/>
      <c r="F964" s="6904"/>
      <c r="G964" s="6905"/>
    </row>
    <row r="965" spans="1:7" ht="9.9" customHeight="1">
      <c r="A965" s="6897" t="s">
        <v>2377</v>
      </c>
      <c r="B965" s="6898"/>
      <c r="C965" s="6898"/>
      <c r="D965" s="6898"/>
      <c r="E965" s="6898"/>
      <c r="F965" s="6898"/>
      <c r="G965" s="6899"/>
    </row>
    <row r="966" spans="1:7" ht="20.100000000000001" customHeight="1">
      <c r="A966" s="6900" t="s">
        <v>2127</v>
      </c>
      <c r="B966" s="6901"/>
      <c r="C966" s="2062" t="s">
        <v>2065</v>
      </c>
      <c r="D966" s="2062" t="s">
        <v>2066</v>
      </c>
      <c r="E966" s="2062" t="s">
        <v>2067</v>
      </c>
      <c r="F966" s="2062" t="s">
        <v>2068</v>
      </c>
      <c r="G966" s="2074" t="s">
        <v>2015</v>
      </c>
    </row>
    <row r="967" spans="1:7" ht="15" customHeight="1">
      <c r="A967" s="2075" t="s">
        <v>2378</v>
      </c>
      <c r="B967" s="2064" t="s">
        <v>2379</v>
      </c>
      <c r="C967" s="2063" t="s">
        <v>21</v>
      </c>
      <c r="D967" s="2063" t="s">
        <v>2133</v>
      </c>
      <c r="E967" s="2065">
        <v>1.9E-2</v>
      </c>
      <c r="F967" s="2066">
        <v>155.61000000000001</v>
      </c>
      <c r="G967" s="2076">
        <v>2.95</v>
      </c>
    </row>
    <row r="968" spans="1:7" ht="15" customHeight="1">
      <c r="A968" s="2077"/>
      <c r="B968" s="2078"/>
      <c r="C968" s="2078"/>
      <c r="D968" s="2078"/>
      <c r="E968" s="6902" t="s">
        <v>2134</v>
      </c>
      <c r="F968" s="6902"/>
      <c r="G968" s="2079">
        <v>2.95</v>
      </c>
    </row>
    <row r="969" spans="1:7" ht="15" customHeight="1">
      <c r="A969" s="6900" t="s">
        <v>2064</v>
      </c>
      <c r="B969" s="6901"/>
      <c r="C969" s="2062" t="s">
        <v>2065</v>
      </c>
      <c r="D969" s="2062" t="s">
        <v>2066</v>
      </c>
      <c r="E969" s="2062" t="s">
        <v>2067</v>
      </c>
      <c r="F969" s="2062" t="s">
        <v>2068</v>
      </c>
      <c r="G969" s="2074" t="s">
        <v>2015</v>
      </c>
    </row>
    <row r="970" spans="1:7" ht="15" customHeight="1">
      <c r="A970" s="2075" t="s">
        <v>2380</v>
      </c>
      <c r="B970" s="2064" t="s">
        <v>2381</v>
      </c>
      <c r="C970" s="2063" t="s">
        <v>21</v>
      </c>
      <c r="D970" s="2063" t="s">
        <v>62</v>
      </c>
      <c r="E970" s="2065">
        <v>1.25</v>
      </c>
      <c r="F970" s="2066">
        <v>79.010000000000005</v>
      </c>
      <c r="G970" s="2076">
        <v>98.76</v>
      </c>
    </row>
    <row r="971" spans="1:7" ht="15" customHeight="1">
      <c r="A971" s="2077"/>
      <c r="B971" s="2078"/>
      <c r="C971" s="2078"/>
      <c r="D971" s="2078"/>
      <c r="E971" s="6902" t="s">
        <v>2083</v>
      </c>
      <c r="F971" s="6902"/>
      <c r="G971" s="2079">
        <v>98.76</v>
      </c>
    </row>
    <row r="972" spans="1:7" ht="15" customHeight="1">
      <c r="A972" s="6900" t="s">
        <v>2084</v>
      </c>
      <c r="B972" s="6901"/>
      <c r="C972" s="2062" t="s">
        <v>2065</v>
      </c>
      <c r="D972" s="2062" t="s">
        <v>2066</v>
      </c>
      <c r="E972" s="2062" t="s">
        <v>2067</v>
      </c>
      <c r="F972" s="2062" t="s">
        <v>2068</v>
      </c>
      <c r="G972" s="2074" t="s">
        <v>2015</v>
      </c>
    </row>
    <row r="973" spans="1:7" ht="18" customHeight="1">
      <c r="A973" s="2075" t="s">
        <v>2092</v>
      </c>
      <c r="B973" s="2064" t="s">
        <v>2140</v>
      </c>
      <c r="C973" s="2063" t="s">
        <v>21</v>
      </c>
      <c r="D973" s="2063" t="s">
        <v>2087</v>
      </c>
      <c r="E973" s="2065">
        <v>3.1699999999999999E-2</v>
      </c>
      <c r="F973" s="2066">
        <v>29.76</v>
      </c>
      <c r="G973" s="2076">
        <v>0.94</v>
      </c>
    </row>
    <row r="974" spans="1:7" ht="15" customHeight="1">
      <c r="A974" s="2077"/>
      <c r="B974" s="2078"/>
      <c r="C974" s="2078"/>
      <c r="D974" s="2078"/>
      <c r="E974" s="6902" t="s">
        <v>2094</v>
      </c>
      <c r="F974" s="6902"/>
      <c r="G974" s="2079">
        <v>0.94</v>
      </c>
    </row>
    <row r="975" spans="1:7" ht="9.9" customHeight="1">
      <c r="A975" s="2077"/>
      <c r="B975" s="2078"/>
      <c r="C975" s="2078"/>
      <c r="D975" s="2078"/>
      <c r="E975" s="6903" t="s">
        <v>2098</v>
      </c>
      <c r="F975" s="6903"/>
      <c r="G975" s="2080">
        <v>102.65</v>
      </c>
    </row>
    <row r="976" spans="1:7" ht="20.100000000000001" customHeight="1">
      <c r="A976" s="2077"/>
      <c r="B976" s="2078"/>
      <c r="C976" s="2078"/>
      <c r="D976" s="2078"/>
      <c r="E976" s="6904"/>
      <c r="F976" s="6904"/>
      <c r="G976" s="6905"/>
    </row>
    <row r="977" spans="1:7" ht="15" customHeight="1">
      <c r="A977" s="6897" t="s">
        <v>2382</v>
      </c>
      <c r="B977" s="6898"/>
      <c r="C977" s="6898"/>
      <c r="D977" s="6898"/>
      <c r="E977" s="6898"/>
      <c r="F977" s="6898"/>
      <c r="G977" s="6899"/>
    </row>
    <row r="978" spans="1:7" ht="15" customHeight="1">
      <c r="A978" s="6900" t="s">
        <v>2064</v>
      </c>
      <c r="B978" s="6901"/>
      <c r="C978" s="2062" t="s">
        <v>2065</v>
      </c>
      <c r="D978" s="2062" t="s">
        <v>2066</v>
      </c>
      <c r="E978" s="2062" t="s">
        <v>2067</v>
      </c>
      <c r="F978" s="2062" t="s">
        <v>2068</v>
      </c>
      <c r="G978" s="2074" t="s">
        <v>2015</v>
      </c>
    </row>
    <row r="979" spans="1:7" ht="15" customHeight="1">
      <c r="A979" s="2075" t="s">
        <v>2383</v>
      </c>
      <c r="B979" s="2064" t="s">
        <v>2384</v>
      </c>
      <c r="C979" s="2063" t="s">
        <v>2062</v>
      </c>
      <c r="D979" s="2063" t="s">
        <v>40</v>
      </c>
      <c r="E979" s="2065">
        <v>1.1000000000000001</v>
      </c>
      <c r="F979" s="2066">
        <v>15</v>
      </c>
      <c r="G979" s="2076">
        <v>16.5</v>
      </c>
    </row>
    <row r="980" spans="1:7" ht="15" customHeight="1">
      <c r="A980" s="2077"/>
      <c r="B980" s="2078"/>
      <c r="C980" s="2078"/>
      <c r="D980" s="2078"/>
      <c r="E980" s="6902" t="s">
        <v>2083</v>
      </c>
      <c r="F980" s="6902"/>
      <c r="G980" s="2079">
        <v>16.5</v>
      </c>
    </row>
    <row r="981" spans="1:7" ht="15" customHeight="1">
      <c r="A981" s="6900" t="s">
        <v>2084</v>
      </c>
      <c r="B981" s="6901"/>
      <c r="C981" s="2062" t="s">
        <v>2065</v>
      </c>
      <c r="D981" s="2062" t="s">
        <v>2066</v>
      </c>
      <c r="E981" s="2062" t="s">
        <v>2067</v>
      </c>
      <c r="F981" s="2062" t="s">
        <v>2068</v>
      </c>
      <c r="G981" s="2074" t="s">
        <v>2015</v>
      </c>
    </row>
    <row r="982" spans="1:7" ht="15" customHeight="1">
      <c r="A982" s="2075" t="s">
        <v>2092</v>
      </c>
      <c r="B982" s="2064" t="s">
        <v>2140</v>
      </c>
      <c r="C982" s="2063" t="s">
        <v>21</v>
      </c>
      <c r="D982" s="2063" t="s">
        <v>2087</v>
      </c>
      <c r="E982" s="2065">
        <v>0.08</v>
      </c>
      <c r="F982" s="2066">
        <v>29.76</v>
      </c>
      <c r="G982" s="2076">
        <v>2.38</v>
      </c>
    </row>
    <row r="983" spans="1:7" ht="18" customHeight="1">
      <c r="A983" s="2077"/>
      <c r="B983" s="2078"/>
      <c r="C983" s="2078"/>
      <c r="D983" s="2078"/>
      <c r="E983" s="6902" t="s">
        <v>2094</v>
      </c>
      <c r="F983" s="6902"/>
      <c r="G983" s="2079">
        <v>2.38</v>
      </c>
    </row>
    <row r="984" spans="1:7" ht="15" customHeight="1">
      <c r="A984" s="2077"/>
      <c r="B984" s="2078"/>
      <c r="C984" s="2078"/>
      <c r="D984" s="2078"/>
      <c r="E984" s="6903" t="s">
        <v>2098</v>
      </c>
      <c r="F984" s="6903"/>
      <c r="G984" s="2080">
        <v>18.88</v>
      </c>
    </row>
    <row r="985" spans="1:7" ht="9.9" customHeight="1">
      <c r="A985" s="2077"/>
      <c r="B985" s="2078"/>
      <c r="C985" s="2078"/>
      <c r="D985" s="2078"/>
      <c r="E985" s="6904"/>
      <c r="F985" s="6904"/>
      <c r="G985" s="6905"/>
    </row>
    <row r="986" spans="1:7" ht="20.100000000000001" customHeight="1">
      <c r="A986" s="6897" t="s">
        <v>2385</v>
      </c>
      <c r="B986" s="6898"/>
      <c r="C986" s="6898"/>
      <c r="D986" s="6898"/>
      <c r="E986" s="6898"/>
      <c r="F986" s="6898"/>
      <c r="G986" s="6899"/>
    </row>
    <row r="987" spans="1:7" ht="15" customHeight="1">
      <c r="A987" s="6900" t="s">
        <v>2064</v>
      </c>
      <c r="B987" s="6901"/>
      <c r="C987" s="2062" t="s">
        <v>2065</v>
      </c>
      <c r="D987" s="2062" t="s">
        <v>2066</v>
      </c>
      <c r="E987" s="2062" t="s">
        <v>2067</v>
      </c>
      <c r="F987" s="2062" t="s">
        <v>2068</v>
      </c>
      <c r="G987" s="2074" t="s">
        <v>2015</v>
      </c>
    </row>
    <row r="988" spans="1:7" ht="15" customHeight="1">
      <c r="A988" s="2075" t="s">
        <v>2386</v>
      </c>
      <c r="B988" s="2064" t="s">
        <v>2387</v>
      </c>
      <c r="C988" s="2063" t="s">
        <v>21</v>
      </c>
      <c r="D988" s="2063" t="s">
        <v>2388</v>
      </c>
      <c r="E988" s="2065">
        <v>0.22850000000000001</v>
      </c>
      <c r="F988" s="2066">
        <v>30.74</v>
      </c>
      <c r="G988" s="2076">
        <v>7.02</v>
      </c>
    </row>
    <row r="989" spans="1:7" ht="15" customHeight="1">
      <c r="A989" s="2077"/>
      <c r="B989" s="2078"/>
      <c r="C989" s="2078"/>
      <c r="D989" s="2078"/>
      <c r="E989" s="6902" t="s">
        <v>2083</v>
      </c>
      <c r="F989" s="6902"/>
      <c r="G989" s="2079">
        <v>7.02</v>
      </c>
    </row>
    <row r="990" spans="1:7" ht="15" customHeight="1">
      <c r="A990" s="6900" t="s">
        <v>2084</v>
      </c>
      <c r="B990" s="6901"/>
      <c r="C990" s="2062" t="s">
        <v>2065</v>
      </c>
      <c r="D990" s="2062" t="s">
        <v>2066</v>
      </c>
      <c r="E990" s="2062" t="s">
        <v>2067</v>
      </c>
      <c r="F990" s="2062" t="s">
        <v>2068</v>
      </c>
      <c r="G990" s="2074" t="s">
        <v>2015</v>
      </c>
    </row>
    <row r="991" spans="1:7" ht="15" customHeight="1">
      <c r="A991" s="2075" t="s">
        <v>2389</v>
      </c>
      <c r="B991" s="2064" t="s">
        <v>2390</v>
      </c>
      <c r="C991" s="2063" t="s">
        <v>21</v>
      </c>
      <c r="D991" s="2063" t="s">
        <v>2087</v>
      </c>
      <c r="E991" s="2065">
        <v>0.16309999999999999</v>
      </c>
      <c r="F991" s="2066">
        <v>36.53</v>
      </c>
      <c r="G991" s="2076">
        <v>5.95</v>
      </c>
    </row>
    <row r="992" spans="1:7" ht="15" customHeight="1">
      <c r="A992" s="2075" t="s">
        <v>2092</v>
      </c>
      <c r="B992" s="2064" t="s">
        <v>2140</v>
      </c>
      <c r="C992" s="2063" t="s">
        <v>21</v>
      </c>
      <c r="D992" s="2063" t="s">
        <v>2087</v>
      </c>
      <c r="E992" s="2065">
        <v>5.4399999999999997E-2</v>
      </c>
      <c r="F992" s="2066">
        <v>29.76</v>
      </c>
      <c r="G992" s="2076">
        <v>1.61</v>
      </c>
    </row>
    <row r="993" spans="1:7" ht="18" customHeight="1">
      <c r="A993" s="2077"/>
      <c r="B993" s="2078"/>
      <c r="C993" s="2078"/>
      <c r="D993" s="2078"/>
      <c r="E993" s="6902" t="s">
        <v>2094</v>
      </c>
      <c r="F993" s="6902"/>
      <c r="G993" s="2079">
        <v>7.56</v>
      </c>
    </row>
    <row r="994" spans="1:7" ht="15" customHeight="1">
      <c r="A994" s="2077"/>
      <c r="B994" s="2078"/>
      <c r="C994" s="2078"/>
      <c r="D994" s="2078"/>
      <c r="E994" s="6903" t="s">
        <v>2098</v>
      </c>
      <c r="F994" s="6903"/>
      <c r="G994" s="2080">
        <v>14.58</v>
      </c>
    </row>
    <row r="995" spans="1:7" ht="9.9" customHeight="1">
      <c r="A995" s="2077"/>
      <c r="B995" s="2078"/>
      <c r="C995" s="2078"/>
      <c r="D995" s="2078"/>
      <c r="E995" s="6904"/>
      <c r="F995" s="6904"/>
      <c r="G995" s="6905"/>
    </row>
    <row r="996" spans="1:7" ht="20.100000000000001" customHeight="1">
      <c r="A996" s="6897" t="s">
        <v>2391</v>
      </c>
      <c r="B996" s="6898"/>
      <c r="C996" s="6898"/>
      <c r="D996" s="6898"/>
      <c r="E996" s="6898"/>
      <c r="F996" s="6898"/>
      <c r="G996" s="6899"/>
    </row>
    <row r="997" spans="1:7" ht="15" customHeight="1">
      <c r="A997" s="6900" t="s">
        <v>2064</v>
      </c>
      <c r="B997" s="6901"/>
      <c r="C997" s="2062" t="s">
        <v>2065</v>
      </c>
      <c r="D997" s="2062" t="s">
        <v>2066</v>
      </c>
      <c r="E997" s="2062" t="s">
        <v>2067</v>
      </c>
      <c r="F997" s="2062" t="s">
        <v>2068</v>
      </c>
      <c r="G997" s="2074" t="s">
        <v>2015</v>
      </c>
    </row>
    <row r="998" spans="1:7" ht="15" customHeight="1">
      <c r="A998" s="2075" t="s">
        <v>2386</v>
      </c>
      <c r="B998" s="2064" t="s">
        <v>2387</v>
      </c>
      <c r="C998" s="2063" t="s">
        <v>21</v>
      </c>
      <c r="D998" s="2063" t="s">
        <v>2388</v>
      </c>
      <c r="E998" s="2065">
        <v>0.22850000000000001</v>
      </c>
      <c r="F998" s="2066">
        <v>30.74</v>
      </c>
      <c r="G998" s="2076">
        <v>7.02</v>
      </c>
    </row>
    <row r="999" spans="1:7" ht="15" customHeight="1">
      <c r="A999" s="2077"/>
      <c r="B999" s="2078"/>
      <c r="C999" s="2078"/>
      <c r="D999" s="2078"/>
      <c r="E999" s="6902" t="s">
        <v>2083</v>
      </c>
      <c r="F999" s="6902"/>
      <c r="G999" s="2079">
        <v>7.02</v>
      </c>
    </row>
    <row r="1000" spans="1:7" ht="15" customHeight="1">
      <c r="A1000" s="6900" t="s">
        <v>2084</v>
      </c>
      <c r="B1000" s="6901"/>
      <c r="C1000" s="2062" t="s">
        <v>2065</v>
      </c>
      <c r="D1000" s="2062" t="s">
        <v>2066</v>
      </c>
      <c r="E1000" s="2062" t="s">
        <v>2067</v>
      </c>
      <c r="F1000" s="2062" t="s">
        <v>2068</v>
      </c>
      <c r="G1000" s="2074" t="s">
        <v>2015</v>
      </c>
    </row>
    <row r="1001" spans="1:7" ht="15" customHeight="1">
      <c r="A1001" s="2075" t="s">
        <v>2389</v>
      </c>
      <c r="B1001" s="2064" t="s">
        <v>2390</v>
      </c>
      <c r="C1001" s="2063" t="s">
        <v>21</v>
      </c>
      <c r="D1001" s="2063" t="s">
        <v>2087</v>
      </c>
      <c r="E1001" s="2065">
        <v>0.16309999999999999</v>
      </c>
      <c r="F1001" s="2066">
        <v>36.53</v>
      </c>
      <c r="G1001" s="2076">
        <v>5.95</v>
      </c>
    </row>
    <row r="1002" spans="1:7" ht="15" customHeight="1">
      <c r="A1002" s="2075" t="s">
        <v>2092</v>
      </c>
      <c r="B1002" s="2064" t="s">
        <v>2140</v>
      </c>
      <c r="C1002" s="2063" t="s">
        <v>21</v>
      </c>
      <c r="D1002" s="2063" t="s">
        <v>2087</v>
      </c>
      <c r="E1002" s="2065">
        <v>5.4399999999999997E-2</v>
      </c>
      <c r="F1002" s="2066">
        <v>29.76</v>
      </c>
      <c r="G1002" s="2076">
        <v>1.61</v>
      </c>
    </row>
    <row r="1003" spans="1:7" ht="18" customHeight="1">
      <c r="A1003" s="2077"/>
      <c r="B1003" s="2078"/>
      <c r="C1003" s="2078"/>
      <c r="D1003" s="2078"/>
      <c r="E1003" s="6902" t="s">
        <v>2094</v>
      </c>
      <c r="F1003" s="6902"/>
      <c r="G1003" s="2079">
        <v>7.56</v>
      </c>
    </row>
    <row r="1004" spans="1:7" ht="15" customHeight="1">
      <c r="A1004" s="2077"/>
      <c r="B1004" s="2078"/>
      <c r="C1004" s="2078"/>
      <c r="D1004" s="2078"/>
      <c r="E1004" s="6903" t="s">
        <v>2098</v>
      </c>
      <c r="F1004" s="6903"/>
      <c r="G1004" s="2080">
        <v>14.58</v>
      </c>
    </row>
    <row r="1005" spans="1:7" ht="9.9" customHeight="1">
      <c r="A1005" s="2077"/>
      <c r="B1005" s="2078"/>
      <c r="C1005" s="2078"/>
      <c r="D1005" s="2078"/>
      <c r="E1005" s="6904"/>
      <c r="F1005" s="6904"/>
      <c r="G1005" s="6905"/>
    </row>
    <row r="1006" spans="1:7" ht="20.100000000000001" customHeight="1">
      <c r="A1006" s="6897" t="s">
        <v>2392</v>
      </c>
      <c r="B1006" s="6898"/>
      <c r="C1006" s="6898"/>
      <c r="D1006" s="6898"/>
      <c r="E1006" s="6898"/>
      <c r="F1006" s="6898"/>
      <c r="G1006" s="6899"/>
    </row>
    <row r="1007" spans="1:7" ht="15" customHeight="1">
      <c r="A1007" s="6900" t="s">
        <v>2064</v>
      </c>
      <c r="B1007" s="6901"/>
      <c r="C1007" s="2062" t="s">
        <v>2065</v>
      </c>
      <c r="D1007" s="2062" t="s">
        <v>2066</v>
      </c>
      <c r="E1007" s="2062" t="s">
        <v>2067</v>
      </c>
      <c r="F1007" s="2062" t="s">
        <v>2068</v>
      </c>
      <c r="G1007" s="2074" t="s">
        <v>2015</v>
      </c>
    </row>
    <row r="1008" spans="1:7" ht="15" customHeight="1">
      <c r="A1008" s="2075" t="s">
        <v>2386</v>
      </c>
      <c r="B1008" s="2064" t="s">
        <v>2387</v>
      </c>
      <c r="C1008" s="2063" t="s">
        <v>21</v>
      </c>
      <c r="D1008" s="2063" t="s">
        <v>2388</v>
      </c>
      <c r="E1008" s="2065">
        <v>0.22850000000000001</v>
      </c>
      <c r="F1008" s="2066">
        <v>30.74</v>
      </c>
      <c r="G1008" s="2076">
        <v>7.02</v>
      </c>
    </row>
    <row r="1009" spans="1:7" ht="21" customHeight="1">
      <c r="A1009" s="2077"/>
      <c r="B1009" s="2078"/>
      <c r="C1009" s="2078"/>
      <c r="D1009" s="2078"/>
      <c r="E1009" s="6902" t="s">
        <v>2083</v>
      </c>
      <c r="F1009" s="6902"/>
      <c r="G1009" s="2079">
        <v>7.02</v>
      </c>
    </row>
    <row r="1010" spans="1:7" ht="15" customHeight="1">
      <c r="A1010" s="6900" t="s">
        <v>2084</v>
      </c>
      <c r="B1010" s="6901"/>
      <c r="C1010" s="2062" t="s">
        <v>2065</v>
      </c>
      <c r="D1010" s="2062" t="s">
        <v>2066</v>
      </c>
      <c r="E1010" s="2062" t="s">
        <v>2067</v>
      </c>
      <c r="F1010" s="2062" t="s">
        <v>2068</v>
      </c>
      <c r="G1010" s="2074" t="s">
        <v>2015</v>
      </c>
    </row>
    <row r="1011" spans="1:7" ht="15" customHeight="1">
      <c r="A1011" s="2075" t="s">
        <v>2389</v>
      </c>
      <c r="B1011" s="2064" t="s">
        <v>2390</v>
      </c>
      <c r="C1011" s="2063" t="s">
        <v>21</v>
      </c>
      <c r="D1011" s="2063" t="s">
        <v>2087</v>
      </c>
      <c r="E1011" s="2065">
        <v>0.16309999999999999</v>
      </c>
      <c r="F1011" s="2066">
        <v>36.53</v>
      </c>
      <c r="G1011" s="2076">
        <v>5.95</v>
      </c>
    </row>
    <row r="1012" spans="1:7" ht="15" customHeight="1">
      <c r="A1012" s="2075" t="s">
        <v>2092</v>
      </c>
      <c r="B1012" s="2064" t="s">
        <v>2140</v>
      </c>
      <c r="C1012" s="2063" t="s">
        <v>21</v>
      </c>
      <c r="D1012" s="2063" t="s">
        <v>2087</v>
      </c>
      <c r="E1012" s="2065">
        <v>5.4399999999999997E-2</v>
      </c>
      <c r="F1012" s="2066">
        <v>29.76</v>
      </c>
      <c r="G1012" s="2076">
        <v>1.61</v>
      </c>
    </row>
    <row r="1013" spans="1:7" ht="15" customHeight="1">
      <c r="A1013" s="2077"/>
      <c r="B1013" s="2078"/>
      <c r="C1013" s="2078"/>
      <c r="D1013" s="2078"/>
      <c r="E1013" s="6902" t="s">
        <v>2094</v>
      </c>
      <c r="F1013" s="6902"/>
      <c r="G1013" s="2079">
        <v>7.56</v>
      </c>
    </row>
    <row r="1014" spans="1:7" ht="15" customHeight="1">
      <c r="A1014" s="2077"/>
      <c r="B1014" s="2078"/>
      <c r="C1014" s="2078"/>
      <c r="D1014" s="2078"/>
      <c r="E1014" s="6903" t="s">
        <v>2098</v>
      </c>
      <c r="F1014" s="6903"/>
      <c r="G1014" s="2080">
        <v>14.58</v>
      </c>
    </row>
    <row r="1015" spans="1:7" ht="15" customHeight="1">
      <c r="A1015" s="2077"/>
      <c r="B1015" s="2078"/>
      <c r="C1015" s="2078"/>
      <c r="D1015" s="2078"/>
      <c r="E1015" s="6904"/>
      <c r="F1015" s="6904"/>
      <c r="G1015" s="6905"/>
    </row>
    <row r="1016" spans="1:7" ht="18" customHeight="1">
      <c r="A1016" s="6897" t="s">
        <v>2393</v>
      </c>
      <c r="B1016" s="6898"/>
      <c r="C1016" s="6898"/>
      <c r="D1016" s="6898"/>
      <c r="E1016" s="6898"/>
      <c r="F1016" s="6898"/>
      <c r="G1016" s="6899"/>
    </row>
    <row r="1017" spans="1:7" ht="15" customHeight="1">
      <c r="A1017" s="6900" t="s">
        <v>2064</v>
      </c>
      <c r="B1017" s="6901"/>
      <c r="C1017" s="2062" t="s">
        <v>2065</v>
      </c>
      <c r="D1017" s="2062" t="s">
        <v>2066</v>
      </c>
      <c r="E1017" s="2062" t="s">
        <v>2067</v>
      </c>
      <c r="F1017" s="2062" t="s">
        <v>2068</v>
      </c>
      <c r="G1017" s="2074" t="s">
        <v>2015</v>
      </c>
    </row>
    <row r="1018" spans="1:7" ht="9.9" customHeight="1">
      <c r="A1018" s="2075" t="s">
        <v>2386</v>
      </c>
      <c r="B1018" s="2064" t="s">
        <v>2387</v>
      </c>
      <c r="C1018" s="2063" t="s">
        <v>21</v>
      </c>
      <c r="D1018" s="2063" t="s">
        <v>2388</v>
      </c>
      <c r="E1018" s="2065">
        <v>0.22850000000000001</v>
      </c>
      <c r="F1018" s="2066">
        <v>30.74</v>
      </c>
      <c r="G1018" s="2076">
        <v>7.02</v>
      </c>
    </row>
    <row r="1019" spans="1:7" ht="20.100000000000001" customHeight="1">
      <c r="A1019" s="2077"/>
      <c r="B1019" s="2078"/>
      <c r="C1019" s="2078"/>
      <c r="D1019" s="2078"/>
      <c r="E1019" s="6902" t="s">
        <v>2083</v>
      </c>
      <c r="F1019" s="6902"/>
      <c r="G1019" s="2079">
        <v>7.02</v>
      </c>
    </row>
    <row r="1020" spans="1:7" ht="15" customHeight="1">
      <c r="A1020" s="6900" t="s">
        <v>2084</v>
      </c>
      <c r="B1020" s="6901"/>
      <c r="C1020" s="2062" t="s">
        <v>2065</v>
      </c>
      <c r="D1020" s="2062" t="s">
        <v>2066</v>
      </c>
      <c r="E1020" s="2062" t="s">
        <v>2067</v>
      </c>
      <c r="F1020" s="2062" t="s">
        <v>2068</v>
      </c>
      <c r="G1020" s="2074" t="s">
        <v>2015</v>
      </c>
    </row>
    <row r="1021" spans="1:7" ht="15" customHeight="1">
      <c r="A1021" s="2075" t="s">
        <v>2389</v>
      </c>
      <c r="B1021" s="2064" t="s">
        <v>2390</v>
      </c>
      <c r="C1021" s="2063" t="s">
        <v>21</v>
      </c>
      <c r="D1021" s="2063" t="s">
        <v>2087</v>
      </c>
      <c r="E1021" s="2065">
        <v>0.16309999999999999</v>
      </c>
      <c r="F1021" s="2066">
        <v>36.53</v>
      </c>
      <c r="G1021" s="2076">
        <v>5.95</v>
      </c>
    </row>
    <row r="1022" spans="1:7" ht="21" customHeight="1">
      <c r="A1022" s="2075" t="s">
        <v>2092</v>
      </c>
      <c r="B1022" s="2064" t="s">
        <v>2140</v>
      </c>
      <c r="C1022" s="2063" t="s">
        <v>21</v>
      </c>
      <c r="D1022" s="2063" t="s">
        <v>2087</v>
      </c>
      <c r="E1022" s="2065">
        <v>5.4399999999999997E-2</v>
      </c>
      <c r="F1022" s="2066">
        <v>29.76</v>
      </c>
      <c r="G1022" s="2076">
        <v>1.61</v>
      </c>
    </row>
    <row r="1023" spans="1:7" ht="15" customHeight="1">
      <c r="A1023" s="2077"/>
      <c r="B1023" s="2078"/>
      <c r="C1023" s="2078"/>
      <c r="D1023" s="2078"/>
      <c r="E1023" s="6902" t="s">
        <v>2094</v>
      </c>
      <c r="F1023" s="6902"/>
      <c r="G1023" s="2079">
        <v>7.56</v>
      </c>
    </row>
    <row r="1024" spans="1:7" ht="15" customHeight="1">
      <c r="A1024" s="2077"/>
      <c r="B1024" s="2078"/>
      <c r="C1024" s="2078"/>
      <c r="D1024" s="2078"/>
      <c r="E1024" s="6903" t="s">
        <v>2098</v>
      </c>
      <c r="F1024" s="6903"/>
      <c r="G1024" s="2080">
        <v>14.58</v>
      </c>
    </row>
    <row r="1025" spans="1:7" ht="15" customHeight="1">
      <c r="A1025" s="2077"/>
      <c r="B1025" s="2078"/>
      <c r="C1025" s="2078"/>
      <c r="D1025" s="2078"/>
      <c r="E1025" s="6904"/>
      <c r="F1025" s="6904"/>
      <c r="G1025" s="6905"/>
    </row>
    <row r="1026" spans="1:7" ht="15" customHeight="1">
      <c r="A1026" s="6897" t="s">
        <v>2394</v>
      </c>
      <c r="B1026" s="6898"/>
      <c r="C1026" s="6898"/>
      <c r="D1026" s="6898"/>
      <c r="E1026" s="6898"/>
      <c r="F1026" s="6898"/>
      <c r="G1026" s="6899"/>
    </row>
    <row r="1027" spans="1:7" ht="15" customHeight="1">
      <c r="A1027" s="6900" t="s">
        <v>2064</v>
      </c>
      <c r="B1027" s="6901"/>
      <c r="C1027" s="2062" t="s">
        <v>2065</v>
      </c>
      <c r="D1027" s="2062" t="s">
        <v>2066</v>
      </c>
      <c r="E1027" s="2062" t="s">
        <v>2067</v>
      </c>
      <c r="F1027" s="2062" t="s">
        <v>2068</v>
      </c>
      <c r="G1027" s="2074" t="s">
        <v>2015</v>
      </c>
    </row>
    <row r="1028" spans="1:7" ht="15" customHeight="1">
      <c r="A1028" s="2075" t="s">
        <v>2395</v>
      </c>
      <c r="B1028" s="2064" t="s">
        <v>2396</v>
      </c>
      <c r="C1028" s="2063" t="s">
        <v>21</v>
      </c>
      <c r="D1028" s="2063" t="s">
        <v>2388</v>
      </c>
      <c r="E1028" s="2065">
        <v>6.4000000000000001E-2</v>
      </c>
      <c r="F1028" s="2066">
        <v>51.51</v>
      </c>
      <c r="G1028" s="2076">
        <v>3.29</v>
      </c>
    </row>
    <row r="1029" spans="1:7" ht="18" customHeight="1">
      <c r="A1029" s="2075" t="s">
        <v>2397</v>
      </c>
      <c r="B1029" s="2064" t="s">
        <v>2398</v>
      </c>
      <c r="C1029" s="2063" t="s">
        <v>21</v>
      </c>
      <c r="D1029" s="2063" t="s">
        <v>2388</v>
      </c>
      <c r="E1029" s="2065">
        <v>0.2016</v>
      </c>
      <c r="F1029" s="2066">
        <v>137.24</v>
      </c>
      <c r="G1029" s="2076">
        <v>27.66</v>
      </c>
    </row>
    <row r="1030" spans="1:7" ht="15" customHeight="1">
      <c r="A1030" s="2075" t="s">
        <v>2399</v>
      </c>
      <c r="B1030" s="2064" t="s">
        <v>2400</v>
      </c>
      <c r="C1030" s="2063" t="s">
        <v>21</v>
      </c>
      <c r="D1030" s="2063" t="s">
        <v>2388</v>
      </c>
      <c r="E1030" s="2065">
        <v>0.32200000000000001</v>
      </c>
      <c r="F1030" s="2066">
        <v>91.15</v>
      </c>
      <c r="G1030" s="2076">
        <v>29.35</v>
      </c>
    </row>
    <row r="1031" spans="1:7" ht="9.9" customHeight="1">
      <c r="A1031" s="2077"/>
      <c r="B1031" s="2078"/>
      <c r="C1031" s="2078"/>
      <c r="D1031" s="2078"/>
      <c r="E1031" s="6902" t="s">
        <v>2083</v>
      </c>
      <c r="F1031" s="6902"/>
      <c r="G1031" s="2079">
        <v>60.3</v>
      </c>
    </row>
    <row r="1032" spans="1:7" ht="20.100000000000001" customHeight="1">
      <c r="A1032" s="6900" t="s">
        <v>2084</v>
      </c>
      <c r="B1032" s="6901"/>
      <c r="C1032" s="2062" t="s">
        <v>2065</v>
      </c>
      <c r="D1032" s="2062" t="s">
        <v>2066</v>
      </c>
      <c r="E1032" s="2062" t="s">
        <v>2067</v>
      </c>
      <c r="F1032" s="2062" t="s">
        <v>2068</v>
      </c>
      <c r="G1032" s="2074" t="s">
        <v>2015</v>
      </c>
    </row>
    <row r="1033" spans="1:7" ht="15" customHeight="1">
      <c r="A1033" s="2075" t="s">
        <v>2389</v>
      </c>
      <c r="B1033" s="2064" t="s">
        <v>2390</v>
      </c>
      <c r="C1033" s="2063" t="s">
        <v>21</v>
      </c>
      <c r="D1033" s="2063" t="s">
        <v>2087</v>
      </c>
      <c r="E1033" s="2065">
        <v>0.22700000000000001</v>
      </c>
      <c r="F1033" s="2066">
        <v>36.53</v>
      </c>
      <c r="G1033" s="2076">
        <v>8.2899999999999991</v>
      </c>
    </row>
    <row r="1034" spans="1:7" ht="15" customHeight="1">
      <c r="A1034" s="2075" t="s">
        <v>2092</v>
      </c>
      <c r="B1034" s="2064" t="s">
        <v>2140</v>
      </c>
      <c r="C1034" s="2063" t="s">
        <v>21</v>
      </c>
      <c r="D1034" s="2063" t="s">
        <v>2087</v>
      </c>
      <c r="E1034" s="2065">
        <v>7.5700000000000003E-2</v>
      </c>
      <c r="F1034" s="2066">
        <v>29.76</v>
      </c>
      <c r="G1034" s="2076">
        <v>2.25</v>
      </c>
    </row>
    <row r="1035" spans="1:7" ht="15" customHeight="1">
      <c r="A1035" s="2077"/>
      <c r="B1035" s="2078"/>
      <c r="C1035" s="2078"/>
      <c r="D1035" s="2078"/>
      <c r="E1035" s="6902" t="s">
        <v>2094</v>
      </c>
      <c r="F1035" s="6902"/>
      <c r="G1035" s="2079">
        <v>10.54</v>
      </c>
    </row>
    <row r="1036" spans="1:7" ht="15" customHeight="1">
      <c r="A1036" s="2077"/>
      <c r="B1036" s="2078"/>
      <c r="C1036" s="2078"/>
      <c r="D1036" s="2078"/>
      <c r="E1036" s="6903" t="s">
        <v>2098</v>
      </c>
      <c r="F1036" s="6903"/>
      <c r="G1036" s="2080">
        <v>70.84</v>
      </c>
    </row>
    <row r="1037" spans="1:7" ht="15" customHeight="1">
      <c r="A1037" s="2077"/>
      <c r="B1037" s="2078"/>
      <c r="C1037" s="2078"/>
      <c r="D1037" s="2078"/>
      <c r="E1037" s="6904"/>
      <c r="F1037" s="6904"/>
      <c r="G1037" s="6905"/>
    </row>
    <row r="1038" spans="1:7" ht="15" customHeight="1">
      <c r="A1038" s="6897" t="s">
        <v>2401</v>
      </c>
      <c r="B1038" s="6898"/>
      <c r="C1038" s="6898"/>
      <c r="D1038" s="6898"/>
      <c r="E1038" s="6898"/>
      <c r="F1038" s="6898"/>
      <c r="G1038" s="6899"/>
    </row>
    <row r="1039" spans="1:7" ht="18" customHeight="1">
      <c r="A1039" s="6900" t="s">
        <v>2064</v>
      </c>
      <c r="B1039" s="6901"/>
      <c r="C1039" s="2062" t="s">
        <v>2065</v>
      </c>
      <c r="D1039" s="2062" t="s">
        <v>2066</v>
      </c>
      <c r="E1039" s="2062" t="s">
        <v>2067</v>
      </c>
      <c r="F1039" s="2062" t="s">
        <v>2068</v>
      </c>
      <c r="G1039" s="2074" t="s">
        <v>2015</v>
      </c>
    </row>
    <row r="1040" spans="1:7" ht="15" customHeight="1">
      <c r="A1040" s="2075" t="s">
        <v>2395</v>
      </c>
      <c r="B1040" s="2064" t="s">
        <v>2396</v>
      </c>
      <c r="C1040" s="2063" t="s">
        <v>21</v>
      </c>
      <c r="D1040" s="2063" t="s">
        <v>2388</v>
      </c>
      <c r="E1040" s="2065">
        <v>6.4000000000000001E-2</v>
      </c>
      <c r="F1040" s="2066">
        <v>51.51</v>
      </c>
      <c r="G1040" s="2076">
        <v>3.29</v>
      </c>
    </row>
    <row r="1041" spans="1:7" ht="9.9" customHeight="1">
      <c r="A1041" s="2075" t="s">
        <v>2397</v>
      </c>
      <c r="B1041" s="2064" t="s">
        <v>2398</v>
      </c>
      <c r="C1041" s="2063" t="s">
        <v>21</v>
      </c>
      <c r="D1041" s="2063" t="s">
        <v>2388</v>
      </c>
      <c r="E1041" s="2065">
        <v>0.2016</v>
      </c>
      <c r="F1041" s="2066">
        <v>137.24</v>
      </c>
      <c r="G1041" s="2076">
        <v>27.66</v>
      </c>
    </row>
    <row r="1042" spans="1:7" ht="20.100000000000001" customHeight="1">
      <c r="A1042" s="2075" t="s">
        <v>2399</v>
      </c>
      <c r="B1042" s="2064" t="s">
        <v>2400</v>
      </c>
      <c r="C1042" s="2063" t="s">
        <v>21</v>
      </c>
      <c r="D1042" s="2063" t="s">
        <v>2388</v>
      </c>
      <c r="E1042" s="2065">
        <v>0.32200000000000001</v>
      </c>
      <c r="F1042" s="2066">
        <v>91.15</v>
      </c>
      <c r="G1042" s="2076">
        <v>29.35</v>
      </c>
    </row>
    <row r="1043" spans="1:7" ht="15" customHeight="1">
      <c r="A1043" s="2077"/>
      <c r="B1043" s="2078"/>
      <c r="C1043" s="2078"/>
      <c r="D1043" s="2078"/>
      <c r="E1043" s="6902" t="s">
        <v>2083</v>
      </c>
      <c r="F1043" s="6902"/>
      <c r="G1043" s="2079">
        <v>60.3</v>
      </c>
    </row>
    <row r="1044" spans="1:7" ht="15" customHeight="1">
      <c r="A1044" s="6900" t="s">
        <v>2084</v>
      </c>
      <c r="B1044" s="6901"/>
      <c r="C1044" s="2062" t="s">
        <v>2065</v>
      </c>
      <c r="D1044" s="2062" t="s">
        <v>2066</v>
      </c>
      <c r="E1044" s="2062" t="s">
        <v>2067</v>
      </c>
      <c r="F1044" s="2062" t="s">
        <v>2068</v>
      </c>
      <c r="G1044" s="2074" t="s">
        <v>2015</v>
      </c>
    </row>
    <row r="1045" spans="1:7" ht="15" customHeight="1">
      <c r="A1045" s="2075" t="s">
        <v>2389</v>
      </c>
      <c r="B1045" s="2064" t="s">
        <v>2390</v>
      </c>
      <c r="C1045" s="2063" t="s">
        <v>21</v>
      </c>
      <c r="D1045" s="2063" t="s">
        <v>2087</v>
      </c>
      <c r="E1045" s="2065">
        <v>0.22700000000000001</v>
      </c>
      <c r="F1045" s="2066">
        <v>36.53</v>
      </c>
      <c r="G1045" s="2076">
        <v>8.2899999999999991</v>
      </c>
    </row>
    <row r="1046" spans="1:7" ht="15" customHeight="1">
      <c r="A1046" s="2075" t="s">
        <v>2092</v>
      </c>
      <c r="B1046" s="2064" t="s">
        <v>2140</v>
      </c>
      <c r="C1046" s="2063" t="s">
        <v>21</v>
      </c>
      <c r="D1046" s="2063" t="s">
        <v>2087</v>
      </c>
      <c r="E1046" s="2065">
        <v>7.5700000000000003E-2</v>
      </c>
      <c r="F1046" s="2066">
        <v>29.76</v>
      </c>
      <c r="G1046" s="2076">
        <v>2.25</v>
      </c>
    </row>
    <row r="1047" spans="1:7" ht="15" customHeight="1">
      <c r="A1047" s="2077"/>
      <c r="B1047" s="2078"/>
      <c r="C1047" s="2078"/>
      <c r="D1047" s="2078"/>
      <c r="E1047" s="6902" t="s">
        <v>2094</v>
      </c>
      <c r="F1047" s="6902"/>
      <c r="G1047" s="2079">
        <v>10.54</v>
      </c>
    </row>
    <row r="1048" spans="1:7" ht="15" customHeight="1">
      <c r="A1048" s="2077"/>
      <c r="B1048" s="2078"/>
      <c r="C1048" s="2078"/>
      <c r="D1048" s="2078"/>
      <c r="E1048" s="6903" t="s">
        <v>2098</v>
      </c>
      <c r="F1048" s="6903"/>
      <c r="G1048" s="2080">
        <v>70.84</v>
      </c>
    </row>
    <row r="1049" spans="1:7" ht="15" customHeight="1">
      <c r="A1049" s="2077"/>
      <c r="B1049" s="2078"/>
      <c r="C1049" s="2078"/>
      <c r="D1049" s="2078"/>
      <c r="E1049" s="6904"/>
      <c r="F1049" s="6904"/>
      <c r="G1049" s="6905"/>
    </row>
    <row r="1050" spans="1:7" ht="15" customHeight="1">
      <c r="A1050" s="6897" t="s">
        <v>2402</v>
      </c>
      <c r="B1050" s="6898"/>
      <c r="C1050" s="6898"/>
      <c r="D1050" s="6898"/>
      <c r="E1050" s="6898"/>
      <c r="F1050" s="6898"/>
      <c r="G1050" s="6899"/>
    </row>
    <row r="1051" spans="1:7" ht="15" customHeight="1">
      <c r="A1051" s="6900" t="s">
        <v>2064</v>
      </c>
      <c r="B1051" s="6901"/>
      <c r="C1051" s="2062" t="s">
        <v>2065</v>
      </c>
      <c r="D1051" s="2062" t="s">
        <v>2066</v>
      </c>
      <c r="E1051" s="2062" t="s">
        <v>2067</v>
      </c>
      <c r="F1051" s="2062" t="s">
        <v>2068</v>
      </c>
      <c r="G1051" s="2074" t="s">
        <v>2015</v>
      </c>
    </row>
    <row r="1052" spans="1:7" ht="18" customHeight="1">
      <c r="A1052" s="2075" t="s">
        <v>2403</v>
      </c>
      <c r="B1052" s="2064" t="s">
        <v>2404</v>
      </c>
      <c r="C1052" s="2063" t="s">
        <v>21</v>
      </c>
      <c r="D1052" s="2063" t="s">
        <v>2388</v>
      </c>
      <c r="E1052" s="2065">
        <v>1.4E-2</v>
      </c>
      <c r="F1052" s="2066">
        <v>22.6</v>
      </c>
      <c r="G1052" s="2076">
        <v>0.31</v>
      </c>
    </row>
    <row r="1053" spans="1:7" ht="15" customHeight="1">
      <c r="A1053" s="2075" t="s">
        <v>2405</v>
      </c>
      <c r="B1053" s="2064" t="s">
        <v>2406</v>
      </c>
      <c r="C1053" s="2063" t="s">
        <v>21</v>
      </c>
      <c r="D1053" s="2063" t="s">
        <v>2388</v>
      </c>
      <c r="E1053" s="2065">
        <v>0.14030000000000001</v>
      </c>
      <c r="F1053" s="2066">
        <v>45.63</v>
      </c>
      <c r="G1053" s="2076">
        <v>6.4</v>
      </c>
    </row>
    <row r="1054" spans="1:7" ht="9.9" customHeight="1">
      <c r="A1054" s="2077"/>
      <c r="B1054" s="2078"/>
      <c r="C1054" s="2078"/>
      <c r="D1054" s="2078"/>
      <c r="E1054" s="6902" t="s">
        <v>2083</v>
      </c>
      <c r="F1054" s="6902"/>
      <c r="G1054" s="2079">
        <v>6.71</v>
      </c>
    </row>
    <row r="1055" spans="1:7" ht="20.100000000000001" customHeight="1">
      <c r="A1055" s="6900" t="s">
        <v>2084</v>
      </c>
      <c r="B1055" s="6901"/>
      <c r="C1055" s="2062" t="s">
        <v>2065</v>
      </c>
      <c r="D1055" s="2062" t="s">
        <v>2066</v>
      </c>
      <c r="E1055" s="2062" t="s">
        <v>2067</v>
      </c>
      <c r="F1055" s="2062" t="s">
        <v>2068</v>
      </c>
      <c r="G1055" s="2074" t="s">
        <v>2015</v>
      </c>
    </row>
    <row r="1056" spans="1:7" ht="15" customHeight="1">
      <c r="A1056" s="2075" t="s">
        <v>2389</v>
      </c>
      <c r="B1056" s="2064" t="s">
        <v>2390</v>
      </c>
      <c r="C1056" s="2063" t="s">
        <v>21</v>
      </c>
      <c r="D1056" s="2063" t="s">
        <v>2087</v>
      </c>
      <c r="E1056" s="2065">
        <v>0.3805</v>
      </c>
      <c r="F1056" s="2066">
        <v>36.53</v>
      </c>
      <c r="G1056" s="2076">
        <v>13.89</v>
      </c>
    </row>
    <row r="1057" spans="1:7" ht="15" customHeight="1">
      <c r="A1057" s="2077"/>
      <c r="B1057" s="2078"/>
      <c r="C1057" s="2078"/>
      <c r="D1057" s="2078"/>
      <c r="E1057" s="6902" t="s">
        <v>2094</v>
      </c>
      <c r="F1057" s="6902"/>
      <c r="G1057" s="2079">
        <v>13.89</v>
      </c>
    </row>
    <row r="1058" spans="1:7" ht="15" customHeight="1">
      <c r="A1058" s="2077"/>
      <c r="B1058" s="2078"/>
      <c r="C1058" s="2078"/>
      <c r="D1058" s="2078"/>
      <c r="E1058" s="6903" t="s">
        <v>2098</v>
      </c>
      <c r="F1058" s="6903"/>
      <c r="G1058" s="2080">
        <v>20.6</v>
      </c>
    </row>
    <row r="1059" spans="1:7" ht="15" customHeight="1">
      <c r="A1059" s="2077"/>
      <c r="B1059" s="2078"/>
      <c r="C1059" s="2078"/>
      <c r="D1059" s="2078"/>
      <c r="E1059" s="6904"/>
      <c r="F1059" s="6904"/>
      <c r="G1059" s="6905"/>
    </row>
    <row r="1060" spans="1:7" ht="15" customHeight="1">
      <c r="A1060" s="6897" t="s">
        <v>2407</v>
      </c>
      <c r="B1060" s="6898"/>
      <c r="C1060" s="6898"/>
      <c r="D1060" s="6898"/>
      <c r="E1060" s="6898"/>
      <c r="F1060" s="6898"/>
      <c r="G1060" s="6899"/>
    </row>
    <row r="1061" spans="1:7" ht="15" customHeight="1">
      <c r="A1061" s="6900" t="s">
        <v>2064</v>
      </c>
      <c r="B1061" s="6901"/>
      <c r="C1061" s="2062" t="s">
        <v>2065</v>
      </c>
      <c r="D1061" s="2062" t="s">
        <v>2066</v>
      </c>
      <c r="E1061" s="2062" t="s">
        <v>2067</v>
      </c>
      <c r="F1061" s="2062" t="s">
        <v>2068</v>
      </c>
      <c r="G1061" s="2074" t="s">
        <v>2015</v>
      </c>
    </row>
    <row r="1062" spans="1:7" ht="15" customHeight="1">
      <c r="A1062" s="2075" t="s">
        <v>2395</v>
      </c>
      <c r="B1062" s="2064" t="s">
        <v>2396</v>
      </c>
      <c r="C1062" s="2063" t="s">
        <v>21</v>
      </c>
      <c r="D1062" s="2063" t="s">
        <v>2388</v>
      </c>
      <c r="E1062" s="2065">
        <v>6.4000000000000001E-2</v>
      </c>
      <c r="F1062" s="2066">
        <v>51.51</v>
      </c>
      <c r="G1062" s="2076">
        <v>3.29</v>
      </c>
    </row>
    <row r="1063" spans="1:7" ht="15" customHeight="1">
      <c r="A1063" s="2075" t="s">
        <v>2408</v>
      </c>
      <c r="B1063" s="2064" t="s">
        <v>2409</v>
      </c>
      <c r="C1063" s="2063" t="s">
        <v>21</v>
      </c>
      <c r="D1063" s="2063" t="s">
        <v>32</v>
      </c>
      <c r="E1063" s="2065">
        <v>0.01</v>
      </c>
      <c r="F1063" s="2066">
        <v>11.26</v>
      </c>
      <c r="G1063" s="2076">
        <v>0.11</v>
      </c>
    </row>
    <row r="1064" spans="1:7" ht="15" customHeight="1">
      <c r="A1064" s="2075" t="s">
        <v>2397</v>
      </c>
      <c r="B1064" s="2064" t="s">
        <v>2398</v>
      </c>
      <c r="C1064" s="2063" t="s">
        <v>21</v>
      </c>
      <c r="D1064" s="2063" t="s">
        <v>2388</v>
      </c>
      <c r="E1064" s="2065">
        <v>0.2016</v>
      </c>
      <c r="F1064" s="2066">
        <v>137.24</v>
      </c>
      <c r="G1064" s="2076">
        <v>27.66</v>
      </c>
    </row>
    <row r="1065" spans="1:7" ht="18" customHeight="1">
      <c r="A1065" s="2075" t="s">
        <v>2399</v>
      </c>
      <c r="B1065" s="2064" t="s">
        <v>2400</v>
      </c>
      <c r="C1065" s="2063" t="s">
        <v>21</v>
      </c>
      <c r="D1065" s="2063" t="s">
        <v>2388</v>
      </c>
      <c r="E1065" s="2065">
        <v>0.32200000000000001</v>
      </c>
      <c r="F1065" s="2066">
        <v>91.15</v>
      </c>
      <c r="G1065" s="2076">
        <v>29.35</v>
      </c>
    </row>
    <row r="1066" spans="1:7" ht="15" customHeight="1">
      <c r="A1066" s="2077"/>
      <c r="B1066" s="2078"/>
      <c r="C1066" s="2078"/>
      <c r="D1066" s="2078"/>
      <c r="E1066" s="6902" t="s">
        <v>2083</v>
      </c>
      <c r="F1066" s="6902"/>
      <c r="G1066" s="2079">
        <v>60.41</v>
      </c>
    </row>
    <row r="1067" spans="1:7" ht="9.9" customHeight="1">
      <c r="A1067" s="6900" t="s">
        <v>2084</v>
      </c>
      <c r="B1067" s="6901"/>
      <c r="C1067" s="2062" t="s">
        <v>2065</v>
      </c>
      <c r="D1067" s="2062" t="s">
        <v>2066</v>
      </c>
      <c r="E1067" s="2062" t="s">
        <v>2067</v>
      </c>
      <c r="F1067" s="2062" t="s">
        <v>2068</v>
      </c>
      <c r="G1067" s="2074" t="s">
        <v>2015</v>
      </c>
    </row>
    <row r="1068" spans="1:7" ht="20.100000000000001" customHeight="1">
      <c r="A1068" s="2075" t="s">
        <v>2389</v>
      </c>
      <c r="B1068" s="2064" t="s">
        <v>2390</v>
      </c>
      <c r="C1068" s="2063" t="s">
        <v>21</v>
      </c>
      <c r="D1068" s="2063" t="s">
        <v>2087</v>
      </c>
      <c r="E1068" s="2065">
        <v>0.27500000000000002</v>
      </c>
      <c r="F1068" s="2066">
        <v>36.53</v>
      </c>
      <c r="G1068" s="2076">
        <v>10.039999999999999</v>
      </c>
    </row>
    <row r="1069" spans="1:7" ht="15" customHeight="1">
      <c r="A1069" s="2075" t="s">
        <v>2092</v>
      </c>
      <c r="B1069" s="2064" t="s">
        <v>2140</v>
      </c>
      <c r="C1069" s="2063" t="s">
        <v>21</v>
      </c>
      <c r="D1069" s="2063" t="s">
        <v>2087</v>
      </c>
      <c r="E1069" s="2065">
        <v>0.115</v>
      </c>
      <c r="F1069" s="2066">
        <v>29.76</v>
      </c>
      <c r="G1069" s="2076">
        <v>3.42</v>
      </c>
    </row>
    <row r="1070" spans="1:7" ht="15" customHeight="1">
      <c r="A1070" s="2077"/>
      <c r="B1070" s="2078"/>
      <c r="C1070" s="2078"/>
      <c r="D1070" s="2078"/>
      <c r="E1070" s="6902" t="s">
        <v>2094</v>
      </c>
      <c r="F1070" s="6902"/>
      <c r="G1070" s="2079">
        <v>13.46</v>
      </c>
    </row>
    <row r="1071" spans="1:7" ht="15" customHeight="1">
      <c r="A1071" s="2077"/>
      <c r="B1071" s="2078"/>
      <c r="C1071" s="2078"/>
      <c r="D1071" s="2078"/>
      <c r="E1071" s="6903" t="s">
        <v>2098</v>
      </c>
      <c r="F1071" s="6903"/>
      <c r="G1071" s="2080">
        <v>73.87</v>
      </c>
    </row>
    <row r="1072" spans="1:7" ht="15" customHeight="1">
      <c r="A1072" s="2077"/>
      <c r="B1072" s="2078"/>
      <c r="C1072" s="2078"/>
      <c r="D1072" s="2078"/>
      <c r="E1072" s="6904"/>
      <c r="F1072" s="6904"/>
      <c r="G1072" s="6905"/>
    </row>
    <row r="1073" spans="1:7" ht="15" customHeight="1">
      <c r="A1073" s="6897" t="s">
        <v>2410</v>
      </c>
      <c r="B1073" s="6898"/>
      <c r="C1073" s="6898"/>
      <c r="D1073" s="6898"/>
      <c r="E1073" s="6898"/>
      <c r="F1073" s="6898"/>
      <c r="G1073" s="6899"/>
    </row>
    <row r="1074" spans="1:7" ht="15" customHeight="1">
      <c r="A1074" s="6900" t="s">
        <v>2064</v>
      </c>
      <c r="B1074" s="6901"/>
      <c r="C1074" s="2062" t="s">
        <v>2065</v>
      </c>
      <c r="D1074" s="2062" t="s">
        <v>2066</v>
      </c>
      <c r="E1074" s="2062" t="s">
        <v>2067</v>
      </c>
      <c r="F1074" s="2062" t="s">
        <v>2068</v>
      </c>
      <c r="G1074" s="2074" t="s">
        <v>2015</v>
      </c>
    </row>
    <row r="1075" spans="1:7" ht="15" customHeight="1">
      <c r="A1075" s="2075" t="s">
        <v>2395</v>
      </c>
      <c r="B1075" s="2064" t="s">
        <v>2396</v>
      </c>
      <c r="C1075" s="2063" t="s">
        <v>21</v>
      </c>
      <c r="D1075" s="2063" t="s">
        <v>2388</v>
      </c>
      <c r="E1075" s="2065">
        <v>6.4000000000000001E-2</v>
      </c>
      <c r="F1075" s="2066">
        <v>51.51</v>
      </c>
      <c r="G1075" s="2076">
        <v>3.29</v>
      </c>
    </row>
    <row r="1076" spans="1:7" ht="15" customHeight="1">
      <c r="A1076" s="2075" t="s">
        <v>2408</v>
      </c>
      <c r="B1076" s="2064" t="s">
        <v>2409</v>
      </c>
      <c r="C1076" s="2063" t="s">
        <v>21</v>
      </c>
      <c r="D1076" s="2063" t="s">
        <v>32</v>
      </c>
      <c r="E1076" s="2065">
        <v>0.01</v>
      </c>
      <c r="F1076" s="2066">
        <v>11.26</v>
      </c>
      <c r="G1076" s="2076">
        <v>0.11</v>
      </c>
    </row>
    <row r="1077" spans="1:7" ht="15" customHeight="1">
      <c r="A1077" s="2075" t="s">
        <v>2397</v>
      </c>
      <c r="B1077" s="2064" t="s">
        <v>2398</v>
      </c>
      <c r="C1077" s="2063" t="s">
        <v>21</v>
      </c>
      <c r="D1077" s="2063" t="s">
        <v>2388</v>
      </c>
      <c r="E1077" s="2065">
        <v>0.2016</v>
      </c>
      <c r="F1077" s="2066">
        <v>137.24</v>
      </c>
      <c r="G1077" s="2076">
        <v>27.66</v>
      </c>
    </row>
    <row r="1078" spans="1:7" ht="18" customHeight="1">
      <c r="A1078" s="2075" t="s">
        <v>2399</v>
      </c>
      <c r="B1078" s="2064" t="s">
        <v>2400</v>
      </c>
      <c r="C1078" s="2063" t="s">
        <v>21</v>
      </c>
      <c r="D1078" s="2063" t="s">
        <v>2388</v>
      </c>
      <c r="E1078" s="2065">
        <v>0.32200000000000001</v>
      </c>
      <c r="F1078" s="2066">
        <v>91.15</v>
      </c>
      <c r="G1078" s="2076">
        <v>29.35</v>
      </c>
    </row>
    <row r="1079" spans="1:7" ht="15" customHeight="1">
      <c r="A1079" s="2077"/>
      <c r="B1079" s="2078"/>
      <c r="C1079" s="2078"/>
      <c r="D1079" s="2078"/>
      <c r="E1079" s="6902" t="s">
        <v>2083</v>
      </c>
      <c r="F1079" s="6902"/>
      <c r="G1079" s="2079">
        <v>60.41</v>
      </c>
    </row>
    <row r="1080" spans="1:7" ht="9.9" customHeight="1">
      <c r="A1080" s="6900" t="s">
        <v>2084</v>
      </c>
      <c r="B1080" s="6901"/>
      <c r="C1080" s="2062" t="s">
        <v>2065</v>
      </c>
      <c r="D1080" s="2062" t="s">
        <v>2066</v>
      </c>
      <c r="E1080" s="2062" t="s">
        <v>2067</v>
      </c>
      <c r="F1080" s="2062" t="s">
        <v>2068</v>
      </c>
      <c r="G1080" s="2074" t="s">
        <v>2015</v>
      </c>
    </row>
    <row r="1081" spans="1:7" ht="20.100000000000001" customHeight="1">
      <c r="A1081" s="2075" t="s">
        <v>2389</v>
      </c>
      <c r="B1081" s="2064" t="s">
        <v>2390</v>
      </c>
      <c r="C1081" s="2063" t="s">
        <v>21</v>
      </c>
      <c r="D1081" s="2063" t="s">
        <v>2087</v>
      </c>
      <c r="E1081" s="2065">
        <v>0.27500000000000002</v>
      </c>
      <c r="F1081" s="2066">
        <v>36.53</v>
      </c>
      <c r="G1081" s="2076">
        <v>10.039999999999999</v>
      </c>
    </row>
    <row r="1082" spans="1:7" ht="15" customHeight="1">
      <c r="A1082" s="2075" t="s">
        <v>2092</v>
      </c>
      <c r="B1082" s="2064" t="s">
        <v>2140</v>
      </c>
      <c r="C1082" s="2063" t="s">
        <v>21</v>
      </c>
      <c r="D1082" s="2063" t="s">
        <v>2087</v>
      </c>
      <c r="E1082" s="2065">
        <v>0.115</v>
      </c>
      <c r="F1082" s="2066">
        <v>29.76</v>
      </c>
      <c r="G1082" s="2076">
        <v>3.42</v>
      </c>
    </row>
    <row r="1083" spans="1:7" ht="15" customHeight="1">
      <c r="A1083" s="2077"/>
      <c r="B1083" s="2078"/>
      <c r="C1083" s="2078"/>
      <c r="D1083" s="2078"/>
      <c r="E1083" s="6902" t="s">
        <v>2094</v>
      </c>
      <c r="F1083" s="6902"/>
      <c r="G1083" s="2079">
        <v>13.46</v>
      </c>
    </row>
    <row r="1084" spans="1:7" ht="15" customHeight="1">
      <c r="A1084" s="2077"/>
      <c r="B1084" s="2078"/>
      <c r="C1084" s="2078"/>
      <c r="D1084" s="2078"/>
      <c r="E1084" s="6903" t="s">
        <v>2098</v>
      </c>
      <c r="F1084" s="6903"/>
      <c r="G1084" s="2080">
        <v>73.87</v>
      </c>
    </row>
    <row r="1085" spans="1:7" ht="15" customHeight="1">
      <c r="A1085" s="2077"/>
      <c r="B1085" s="2078"/>
      <c r="C1085" s="2078"/>
      <c r="D1085" s="2078"/>
      <c r="E1085" s="6904"/>
      <c r="F1085" s="6904"/>
      <c r="G1085" s="6905"/>
    </row>
    <row r="1086" spans="1:7" ht="15" customHeight="1">
      <c r="A1086" s="6897" t="s">
        <v>2411</v>
      </c>
      <c r="B1086" s="6898"/>
      <c r="C1086" s="6898"/>
      <c r="D1086" s="6898"/>
      <c r="E1086" s="6898"/>
      <c r="F1086" s="6898"/>
      <c r="G1086" s="6899"/>
    </row>
    <row r="1087" spans="1:7" ht="15" customHeight="1">
      <c r="A1087" s="6900" t="s">
        <v>2064</v>
      </c>
      <c r="B1087" s="6901"/>
      <c r="C1087" s="2062" t="s">
        <v>2065</v>
      </c>
      <c r="D1087" s="2062" t="s">
        <v>2066</v>
      </c>
      <c r="E1087" s="2062" t="s">
        <v>2067</v>
      </c>
      <c r="F1087" s="2062" t="s">
        <v>2068</v>
      </c>
      <c r="G1087" s="2074" t="s">
        <v>2015</v>
      </c>
    </row>
    <row r="1088" spans="1:7" ht="15" customHeight="1">
      <c r="A1088" s="2075" t="s">
        <v>2395</v>
      </c>
      <c r="B1088" s="2064" t="s">
        <v>2396</v>
      </c>
      <c r="C1088" s="2063" t="s">
        <v>21</v>
      </c>
      <c r="D1088" s="2063" t="s">
        <v>2388</v>
      </c>
      <c r="E1088" s="2065">
        <v>6.4000000000000001E-2</v>
      </c>
      <c r="F1088" s="2066">
        <v>51.51</v>
      </c>
      <c r="G1088" s="2076">
        <v>3.29</v>
      </c>
    </row>
    <row r="1089" spans="1:7" ht="15" customHeight="1">
      <c r="A1089" s="2075" t="s">
        <v>2408</v>
      </c>
      <c r="B1089" s="2064" t="s">
        <v>2409</v>
      </c>
      <c r="C1089" s="2063" t="s">
        <v>21</v>
      </c>
      <c r="D1089" s="2063" t="s">
        <v>32</v>
      </c>
      <c r="E1089" s="2065">
        <v>0.01</v>
      </c>
      <c r="F1089" s="2066">
        <v>11.26</v>
      </c>
      <c r="G1089" s="2076">
        <v>0.11</v>
      </c>
    </row>
    <row r="1090" spans="1:7" ht="15" customHeight="1">
      <c r="A1090" s="2075" t="s">
        <v>2397</v>
      </c>
      <c r="B1090" s="2064" t="s">
        <v>2398</v>
      </c>
      <c r="C1090" s="2063" t="s">
        <v>21</v>
      </c>
      <c r="D1090" s="2063" t="s">
        <v>2388</v>
      </c>
      <c r="E1090" s="2065">
        <v>0.2016</v>
      </c>
      <c r="F1090" s="2066">
        <v>137.24</v>
      </c>
      <c r="G1090" s="2076">
        <v>27.66</v>
      </c>
    </row>
    <row r="1091" spans="1:7" ht="18" customHeight="1">
      <c r="A1091" s="2075" t="s">
        <v>2399</v>
      </c>
      <c r="B1091" s="2064" t="s">
        <v>2400</v>
      </c>
      <c r="C1091" s="2063" t="s">
        <v>21</v>
      </c>
      <c r="D1091" s="2063" t="s">
        <v>2388</v>
      </c>
      <c r="E1091" s="2065">
        <v>0.32200000000000001</v>
      </c>
      <c r="F1091" s="2066">
        <v>91.15</v>
      </c>
      <c r="G1091" s="2076">
        <v>29.35</v>
      </c>
    </row>
    <row r="1092" spans="1:7" ht="15" customHeight="1">
      <c r="A1092" s="2077"/>
      <c r="B1092" s="2078"/>
      <c r="C1092" s="2078"/>
      <c r="D1092" s="2078"/>
      <c r="E1092" s="6902" t="s">
        <v>2083</v>
      </c>
      <c r="F1092" s="6902"/>
      <c r="G1092" s="2079">
        <v>60.41</v>
      </c>
    </row>
    <row r="1093" spans="1:7" ht="9.9" customHeight="1">
      <c r="A1093" s="6900" t="s">
        <v>2084</v>
      </c>
      <c r="B1093" s="6901"/>
      <c r="C1093" s="2062" t="s">
        <v>2065</v>
      </c>
      <c r="D1093" s="2062" t="s">
        <v>2066</v>
      </c>
      <c r="E1093" s="2062" t="s">
        <v>2067</v>
      </c>
      <c r="F1093" s="2062" t="s">
        <v>2068</v>
      </c>
      <c r="G1093" s="2074" t="s">
        <v>2015</v>
      </c>
    </row>
    <row r="1094" spans="1:7" ht="20.100000000000001" customHeight="1">
      <c r="A1094" s="2075" t="s">
        <v>2389</v>
      </c>
      <c r="B1094" s="2064" t="s">
        <v>2390</v>
      </c>
      <c r="C1094" s="2063" t="s">
        <v>21</v>
      </c>
      <c r="D1094" s="2063" t="s">
        <v>2087</v>
      </c>
      <c r="E1094" s="2065">
        <v>0.27500000000000002</v>
      </c>
      <c r="F1094" s="2066">
        <v>36.53</v>
      </c>
      <c r="G1094" s="2076">
        <v>10.039999999999999</v>
      </c>
    </row>
    <row r="1095" spans="1:7" ht="15" customHeight="1">
      <c r="A1095" s="2075" t="s">
        <v>2092</v>
      </c>
      <c r="B1095" s="2064" t="s">
        <v>2140</v>
      </c>
      <c r="C1095" s="2063" t="s">
        <v>21</v>
      </c>
      <c r="D1095" s="2063" t="s">
        <v>2087</v>
      </c>
      <c r="E1095" s="2065">
        <v>0.115</v>
      </c>
      <c r="F1095" s="2066">
        <v>29.76</v>
      </c>
      <c r="G1095" s="2076">
        <v>3.42</v>
      </c>
    </row>
    <row r="1096" spans="1:7" ht="15" customHeight="1">
      <c r="A1096" s="2077"/>
      <c r="B1096" s="2078"/>
      <c r="C1096" s="2078"/>
      <c r="D1096" s="2078"/>
      <c r="E1096" s="6902" t="s">
        <v>2094</v>
      </c>
      <c r="F1096" s="6902"/>
      <c r="G1096" s="2079">
        <v>13.46</v>
      </c>
    </row>
    <row r="1097" spans="1:7" ht="15" customHeight="1">
      <c r="A1097" s="2077"/>
      <c r="B1097" s="2078"/>
      <c r="C1097" s="2078"/>
      <c r="D1097" s="2078"/>
      <c r="E1097" s="6903" t="s">
        <v>2098</v>
      </c>
      <c r="F1097" s="6903"/>
      <c r="G1097" s="2080">
        <v>73.87</v>
      </c>
    </row>
    <row r="1098" spans="1:7" ht="15" customHeight="1">
      <c r="A1098" s="2077"/>
      <c r="B1098" s="2078"/>
      <c r="C1098" s="2078"/>
      <c r="D1098" s="2078"/>
      <c r="E1098" s="6904"/>
      <c r="F1098" s="6904"/>
      <c r="G1098" s="6905"/>
    </row>
    <row r="1099" spans="1:7" ht="15" customHeight="1">
      <c r="A1099" s="6897" t="s">
        <v>2407</v>
      </c>
      <c r="B1099" s="6898"/>
      <c r="C1099" s="6898"/>
      <c r="D1099" s="6898"/>
      <c r="E1099" s="6898"/>
      <c r="F1099" s="6898"/>
      <c r="G1099" s="6899"/>
    </row>
    <row r="1100" spans="1:7" ht="15" customHeight="1">
      <c r="A1100" s="6900" t="s">
        <v>2064</v>
      </c>
      <c r="B1100" s="6901"/>
      <c r="C1100" s="2062" t="s">
        <v>2065</v>
      </c>
      <c r="D1100" s="2062" t="s">
        <v>2066</v>
      </c>
      <c r="E1100" s="2062" t="s">
        <v>2067</v>
      </c>
      <c r="F1100" s="2062" t="s">
        <v>2068</v>
      </c>
      <c r="G1100" s="2074" t="s">
        <v>2015</v>
      </c>
    </row>
    <row r="1101" spans="1:7" ht="15" customHeight="1">
      <c r="A1101" s="2075" t="s">
        <v>2395</v>
      </c>
      <c r="B1101" s="2064" t="s">
        <v>2396</v>
      </c>
      <c r="C1101" s="2063" t="s">
        <v>21</v>
      </c>
      <c r="D1101" s="2063" t="s">
        <v>2388</v>
      </c>
      <c r="E1101" s="2065">
        <v>6.4000000000000001E-2</v>
      </c>
      <c r="F1101" s="2066">
        <v>51.51</v>
      </c>
      <c r="G1101" s="2076">
        <v>3.29</v>
      </c>
    </row>
    <row r="1102" spans="1:7" ht="15" customHeight="1">
      <c r="A1102" s="2075" t="s">
        <v>2408</v>
      </c>
      <c r="B1102" s="2064" t="s">
        <v>2409</v>
      </c>
      <c r="C1102" s="2063" t="s">
        <v>21</v>
      </c>
      <c r="D1102" s="2063" t="s">
        <v>32</v>
      </c>
      <c r="E1102" s="2065">
        <v>0.01</v>
      </c>
      <c r="F1102" s="2066">
        <v>11.26</v>
      </c>
      <c r="G1102" s="2076">
        <v>0.11</v>
      </c>
    </row>
    <row r="1103" spans="1:7" ht="15" customHeight="1">
      <c r="A1103" s="2075" t="s">
        <v>2397</v>
      </c>
      <c r="B1103" s="2064" t="s">
        <v>2398</v>
      </c>
      <c r="C1103" s="2063" t="s">
        <v>21</v>
      </c>
      <c r="D1103" s="2063" t="s">
        <v>2388</v>
      </c>
      <c r="E1103" s="2065">
        <v>0.2016</v>
      </c>
      <c r="F1103" s="2066">
        <v>137.24</v>
      </c>
      <c r="G1103" s="2076">
        <v>27.66</v>
      </c>
    </row>
    <row r="1104" spans="1:7" ht="18" customHeight="1">
      <c r="A1104" s="2075" t="s">
        <v>2399</v>
      </c>
      <c r="B1104" s="2064" t="s">
        <v>2400</v>
      </c>
      <c r="C1104" s="2063" t="s">
        <v>21</v>
      </c>
      <c r="D1104" s="2063" t="s">
        <v>2388</v>
      </c>
      <c r="E1104" s="2065">
        <v>0.32200000000000001</v>
      </c>
      <c r="F1104" s="2066">
        <v>91.15</v>
      </c>
      <c r="G1104" s="2076">
        <v>29.35</v>
      </c>
    </row>
    <row r="1105" spans="1:7" ht="15" customHeight="1">
      <c r="A1105" s="2077"/>
      <c r="B1105" s="2078"/>
      <c r="C1105" s="2078"/>
      <c r="D1105" s="2078"/>
      <c r="E1105" s="6902" t="s">
        <v>2083</v>
      </c>
      <c r="F1105" s="6902"/>
      <c r="G1105" s="2079">
        <v>60.41</v>
      </c>
    </row>
    <row r="1106" spans="1:7" ht="9.9" customHeight="1">
      <c r="A1106" s="6900" t="s">
        <v>2084</v>
      </c>
      <c r="B1106" s="6901"/>
      <c r="C1106" s="2062" t="s">
        <v>2065</v>
      </c>
      <c r="D1106" s="2062" t="s">
        <v>2066</v>
      </c>
      <c r="E1106" s="2062" t="s">
        <v>2067</v>
      </c>
      <c r="F1106" s="2062" t="s">
        <v>2068</v>
      </c>
      <c r="G1106" s="2074" t="s">
        <v>2015</v>
      </c>
    </row>
    <row r="1107" spans="1:7" ht="20.100000000000001" customHeight="1">
      <c r="A1107" s="2075" t="s">
        <v>2389</v>
      </c>
      <c r="B1107" s="2064" t="s">
        <v>2390</v>
      </c>
      <c r="C1107" s="2063" t="s">
        <v>21</v>
      </c>
      <c r="D1107" s="2063" t="s">
        <v>2087</v>
      </c>
      <c r="E1107" s="2065">
        <v>0.27500000000000002</v>
      </c>
      <c r="F1107" s="2066">
        <v>36.53</v>
      </c>
      <c r="G1107" s="2076">
        <v>10.039999999999999</v>
      </c>
    </row>
    <row r="1108" spans="1:7" ht="15" customHeight="1">
      <c r="A1108" s="2075" t="s">
        <v>2092</v>
      </c>
      <c r="B1108" s="2064" t="s">
        <v>2140</v>
      </c>
      <c r="C1108" s="2063" t="s">
        <v>21</v>
      </c>
      <c r="D1108" s="2063" t="s">
        <v>2087</v>
      </c>
      <c r="E1108" s="2065">
        <v>0.115</v>
      </c>
      <c r="F1108" s="2066">
        <v>29.76</v>
      </c>
      <c r="G1108" s="2076">
        <v>3.42</v>
      </c>
    </row>
    <row r="1109" spans="1:7" ht="15" customHeight="1">
      <c r="A1109" s="2077"/>
      <c r="B1109" s="2078"/>
      <c r="C1109" s="2078"/>
      <c r="D1109" s="2078"/>
      <c r="E1109" s="6902" t="s">
        <v>2094</v>
      </c>
      <c r="F1109" s="6902"/>
      <c r="G1109" s="2079">
        <v>13.46</v>
      </c>
    </row>
    <row r="1110" spans="1:7" ht="15" customHeight="1">
      <c r="A1110" s="2077"/>
      <c r="B1110" s="2078"/>
      <c r="C1110" s="2078"/>
      <c r="D1110" s="2078"/>
      <c r="E1110" s="6903" t="s">
        <v>2098</v>
      </c>
      <c r="F1110" s="6903"/>
      <c r="G1110" s="2080">
        <v>73.87</v>
      </c>
    </row>
    <row r="1111" spans="1:7" ht="15" customHeight="1">
      <c r="A1111" s="2077"/>
      <c r="B1111" s="2078"/>
      <c r="C1111" s="2078"/>
      <c r="D1111" s="2078"/>
      <c r="E1111" s="6904"/>
      <c r="F1111" s="6904"/>
      <c r="G1111" s="6905"/>
    </row>
    <row r="1112" spans="1:7" ht="15" customHeight="1">
      <c r="A1112" s="6897" t="s">
        <v>2410</v>
      </c>
      <c r="B1112" s="6898"/>
      <c r="C1112" s="6898"/>
      <c r="D1112" s="6898"/>
      <c r="E1112" s="6898"/>
      <c r="F1112" s="6898"/>
      <c r="G1112" s="6899"/>
    </row>
    <row r="1113" spans="1:7" ht="15" customHeight="1">
      <c r="A1113" s="6900" t="s">
        <v>2064</v>
      </c>
      <c r="B1113" s="6901"/>
      <c r="C1113" s="2062" t="s">
        <v>2065</v>
      </c>
      <c r="D1113" s="2062" t="s">
        <v>2066</v>
      </c>
      <c r="E1113" s="2062" t="s">
        <v>2067</v>
      </c>
      <c r="F1113" s="2062" t="s">
        <v>2068</v>
      </c>
      <c r="G1113" s="2074" t="s">
        <v>2015</v>
      </c>
    </row>
    <row r="1114" spans="1:7" ht="15" customHeight="1">
      <c r="A1114" s="2075" t="s">
        <v>2395</v>
      </c>
      <c r="B1114" s="2064" t="s">
        <v>2396</v>
      </c>
      <c r="C1114" s="2063" t="s">
        <v>21</v>
      </c>
      <c r="D1114" s="2063" t="s">
        <v>2388</v>
      </c>
      <c r="E1114" s="2065">
        <v>6.4000000000000001E-2</v>
      </c>
      <c r="F1114" s="2066">
        <v>51.51</v>
      </c>
      <c r="G1114" s="2076">
        <v>3.29</v>
      </c>
    </row>
    <row r="1115" spans="1:7" ht="15" customHeight="1">
      <c r="A1115" s="2075" t="s">
        <v>2408</v>
      </c>
      <c r="B1115" s="2064" t="s">
        <v>2409</v>
      </c>
      <c r="C1115" s="2063" t="s">
        <v>21</v>
      </c>
      <c r="D1115" s="2063" t="s">
        <v>32</v>
      </c>
      <c r="E1115" s="2065">
        <v>0.01</v>
      </c>
      <c r="F1115" s="2066">
        <v>11.26</v>
      </c>
      <c r="G1115" s="2076">
        <v>0.11</v>
      </c>
    </row>
    <row r="1116" spans="1:7" ht="15" customHeight="1">
      <c r="A1116" s="2075" t="s">
        <v>2397</v>
      </c>
      <c r="B1116" s="2064" t="s">
        <v>2398</v>
      </c>
      <c r="C1116" s="2063" t="s">
        <v>21</v>
      </c>
      <c r="D1116" s="2063" t="s">
        <v>2388</v>
      </c>
      <c r="E1116" s="2065">
        <v>0.2016</v>
      </c>
      <c r="F1116" s="2066">
        <v>137.24</v>
      </c>
      <c r="G1116" s="2076">
        <v>27.66</v>
      </c>
    </row>
    <row r="1117" spans="1:7" ht="18" customHeight="1">
      <c r="A1117" s="2075" t="s">
        <v>2399</v>
      </c>
      <c r="B1117" s="2064" t="s">
        <v>2400</v>
      </c>
      <c r="C1117" s="2063" t="s">
        <v>21</v>
      </c>
      <c r="D1117" s="2063" t="s">
        <v>2388</v>
      </c>
      <c r="E1117" s="2065">
        <v>0.32200000000000001</v>
      </c>
      <c r="F1117" s="2066">
        <v>91.15</v>
      </c>
      <c r="G1117" s="2076">
        <v>29.35</v>
      </c>
    </row>
    <row r="1118" spans="1:7" ht="15" customHeight="1">
      <c r="A1118" s="2077"/>
      <c r="B1118" s="2078"/>
      <c r="C1118" s="2078"/>
      <c r="D1118" s="2078"/>
      <c r="E1118" s="6902" t="s">
        <v>2083</v>
      </c>
      <c r="F1118" s="6902"/>
      <c r="G1118" s="2079">
        <v>60.41</v>
      </c>
    </row>
    <row r="1119" spans="1:7" ht="9.9" customHeight="1">
      <c r="A1119" s="6900" t="s">
        <v>2084</v>
      </c>
      <c r="B1119" s="6901"/>
      <c r="C1119" s="2062" t="s">
        <v>2065</v>
      </c>
      <c r="D1119" s="2062" t="s">
        <v>2066</v>
      </c>
      <c r="E1119" s="2062" t="s">
        <v>2067</v>
      </c>
      <c r="F1119" s="2062" t="s">
        <v>2068</v>
      </c>
      <c r="G1119" s="2074" t="s">
        <v>2015</v>
      </c>
    </row>
    <row r="1120" spans="1:7" ht="20.100000000000001" customHeight="1">
      <c r="A1120" s="2075" t="s">
        <v>2389</v>
      </c>
      <c r="B1120" s="2064" t="s">
        <v>2390</v>
      </c>
      <c r="C1120" s="2063" t="s">
        <v>21</v>
      </c>
      <c r="D1120" s="2063" t="s">
        <v>2087</v>
      </c>
      <c r="E1120" s="2065">
        <v>0.27500000000000002</v>
      </c>
      <c r="F1120" s="2066">
        <v>36.53</v>
      </c>
      <c r="G1120" s="2076">
        <v>10.039999999999999</v>
      </c>
    </row>
    <row r="1121" spans="1:7" ht="15" customHeight="1">
      <c r="A1121" s="2075" t="s">
        <v>2092</v>
      </c>
      <c r="B1121" s="2064" t="s">
        <v>2140</v>
      </c>
      <c r="C1121" s="2063" t="s">
        <v>21</v>
      </c>
      <c r="D1121" s="2063" t="s">
        <v>2087</v>
      </c>
      <c r="E1121" s="2065">
        <v>0.115</v>
      </c>
      <c r="F1121" s="2066">
        <v>29.76</v>
      </c>
      <c r="G1121" s="2076">
        <v>3.42</v>
      </c>
    </row>
    <row r="1122" spans="1:7" ht="15" customHeight="1">
      <c r="A1122" s="2077"/>
      <c r="B1122" s="2078"/>
      <c r="C1122" s="2078"/>
      <c r="D1122" s="2078"/>
      <c r="E1122" s="6902" t="s">
        <v>2094</v>
      </c>
      <c r="F1122" s="6902"/>
      <c r="G1122" s="2079">
        <v>13.46</v>
      </c>
    </row>
    <row r="1123" spans="1:7" ht="15" customHeight="1">
      <c r="A1123" s="2077"/>
      <c r="B1123" s="2078"/>
      <c r="C1123" s="2078"/>
      <c r="D1123" s="2078"/>
      <c r="E1123" s="6903" t="s">
        <v>2098</v>
      </c>
      <c r="F1123" s="6903"/>
      <c r="G1123" s="2080">
        <v>73.87</v>
      </c>
    </row>
    <row r="1124" spans="1:7" ht="15" customHeight="1">
      <c r="A1124" s="2077"/>
      <c r="B1124" s="2078"/>
      <c r="C1124" s="2078"/>
      <c r="D1124" s="2078"/>
      <c r="E1124" s="6904"/>
      <c r="F1124" s="6904"/>
      <c r="G1124" s="6905"/>
    </row>
    <row r="1125" spans="1:7" ht="15" customHeight="1">
      <c r="A1125" s="6897" t="s">
        <v>2411</v>
      </c>
      <c r="B1125" s="6898"/>
      <c r="C1125" s="6898"/>
      <c r="D1125" s="6898"/>
      <c r="E1125" s="6898"/>
      <c r="F1125" s="6898"/>
      <c r="G1125" s="6899"/>
    </row>
    <row r="1126" spans="1:7" ht="15" customHeight="1">
      <c r="A1126" s="6900" t="s">
        <v>2064</v>
      </c>
      <c r="B1126" s="6901"/>
      <c r="C1126" s="2062" t="s">
        <v>2065</v>
      </c>
      <c r="D1126" s="2062" t="s">
        <v>2066</v>
      </c>
      <c r="E1126" s="2062" t="s">
        <v>2067</v>
      </c>
      <c r="F1126" s="2062" t="s">
        <v>2068</v>
      </c>
      <c r="G1126" s="2074" t="s">
        <v>2015</v>
      </c>
    </row>
    <row r="1127" spans="1:7" ht="15" customHeight="1">
      <c r="A1127" s="2075" t="s">
        <v>2395</v>
      </c>
      <c r="B1127" s="2064" t="s">
        <v>2396</v>
      </c>
      <c r="C1127" s="2063" t="s">
        <v>21</v>
      </c>
      <c r="D1127" s="2063" t="s">
        <v>2388</v>
      </c>
      <c r="E1127" s="2065">
        <v>6.4000000000000001E-2</v>
      </c>
      <c r="F1127" s="2066">
        <v>51.51</v>
      </c>
      <c r="G1127" s="2076">
        <v>3.29</v>
      </c>
    </row>
    <row r="1128" spans="1:7" ht="15" customHeight="1">
      <c r="A1128" s="2075" t="s">
        <v>2408</v>
      </c>
      <c r="B1128" s="2064" t="s">
        <v>2409</v>
      </c>
      <c r="C1128" s="2063" t="s">
        <v>21</v>
      </c>
      <c r="D1128" s="2063" t="s">
        <v>32</v>
      </c>
      <c r="E1128" s="2065">
        <v>0.01</v>
      </c>
      <c r="F1128" s="2066">
        <v>11.26</v>
      </c>
      <c r="G1128" s="2076">
        <v>0.11</v>
      </c>
    </row>
    <row r="1129" spans="1:7" ht="15" customHeight="1">
      <c r="A1129" s="2075" t="s">
        <v>2397</v>
      </c>
      <c r="B1129" s="2064" t="s">
        <v>2398</v>
      </c>
      <c r="C1129" s="2063" t="s">
        <v>21</v>
      </c>
      <c r="D1129" s="2063" t="s">
        <v>2388</v>
      </c>
      <c r="E1129" s="2065">
        <v>0.2016</v>
      </c>
      <c r="F1129" s="2066">
        <v>137.24</v>
      </c>
      <c r="G1129" s="2076">
        <v>27.66</v>
      </c>
    </row>
    <row r="1130" spans="1:7" ht="18" customHeight="1">
      <c r="A1130" s="2075" t="s">
        <v>2399</v>
      </c>
      <c r="B1130" s="2064" t="s">
        <v>2400</v>
      </c>
      <c r="C1130" s="2063" t="s">
        <v>21</v>
      </c>
      <c r="D1130" s="2063" t="s">
        <v>2388</v>
      </c>
      <c r="E1130" s="2065">
        <v>0.32200000000000001</v>
      </c>
      <c r="F1130" s="2066">
        <v>91.15</v>
      </c>
      <c r="G1130" s="2076">
        <v>29.35</v>
      </c>
    </row>
    <row r="1131" spans="1:7" ht="15" customHeight="1">
      <c r="A1131" s="2077"/>
      <c r="B1131" s="2078"/>
      <c r="C1131" s="2078"/>
      <c r="D1131" s="2078"/>
      <c r="E1131" s="6902" t="s">
        <v>2083</v>
      </c>
      <c r="F1131" s="6902"/>
      <c r="G1131" s="2079">
        <v>60.41</v>
      </c>
    </row>
    <row r="1132" spans="1:7" ht="9.9" customHeight="1">
      <c r="A1132" s="6900" t="s">
        <v>2084</v>
      </c>
      <c r="B1132" s="6901"/>
      <c r="C1132" s="2062" t="s">
        <v>2065</v>
      </c>
      <c r="D1132" s="2062" t="s">
        <v>2066</v>
      </c>
      <c r="E1132" s="2062" t="s">
        <v>2067</v>
      </c>
      <c r="F1132" s="2062" t="s">
        <v>2068</v>
      </c>
      <c r="G1132" s="2074" t="s">
        <v>2015</v>
      </c>
    </row>
    <row r="1133" spans="1:7" ht="20.100000000000001" customHeight="1">
      <c r="A1133" s="2075" t="s">
        <v>2389</v>
      </c>
      <c r="B1133" s="2064" t="s">
        <v>2390</v>
      </c>
      <c r="C1133" s="2063" t="s">
        <v>21</v>
      </c>
      <c r="D1133" s="2063" t="s">
        <v>2087</v>
      </c>
      <c r="E1133" s="2065">
        <v>0.27500000000000002</v>
      </c>
      <c r="F1133" s="2066">
        <v>36.53</v>
      </c>
      <c r="G1133" s="2076">
        <v>10.039999999999999</v>
      </c>
    </row>
    <row r="1134" spans="1:7" ht="15" customHeight="1">
      <c r="A1134" s="2075" t="s">
        <v>2092</v>
      </c>
      <c r="B1134" s="2064" t="s">
        <v>2140</v>
      </c>
      <c r="C1134" s="2063" t="s">
        <v>21</v>
      </c>
      <c r="D1134" s="2063" t="s">
        <v>2087</v>
      </c>
      <c r="E1134" s="2065">
        <v>0.115</v>
      </c>
      <c r="F1134" s="2066">
        <v>29.76</v>
      </c>
      <c r="G1134" s="2076">
        <v>3.42</v>
      </c>
    </row>
    <row r="1135" spans="1:7" ht="15" customHeight="1">
      <c r="A1135" s="2077"/>
      <c r="B1135" s="2078"/>
      <c r="C1135" s="2078"/>
      <c r="D1135" s="2078"/>
      <c r="E1135" s="6902" t="s">
        <v>2094</v>
      </c>
      <c r="F1135" s="6902"/>
      <c r="G1135" s="2079">
        <v>13.46</v>
      </c>
    </row>
    <row r="1136" spans="1:7" ht="15" customHeight="1">
      <c r="A1136" s="2077"/>
      <c r="B1136" s="2078"/>
      <c r="C1136" s="2078"/>
      <c r="D1136" s="2078"/>
      <c r="E1136" s="6903" t="s">
        <v>2098</v>
      </c>
      <c r="F1136" s="6903"/>
      <c r="G1136" s="2080">
        <v>73.87</v>
      </c>
    </row>
    <row r="1137" spans="1:7" ht="15" customHeight="1">
      <c r="A1137" s="2077"/>
      <c r="B1137" s="2078"/>
      <c r="C1137" s="2078"/>
      <c r="D1137" s="2078"/>
      <c r="E1137" s="6904"/>
      <c r="F1137" s="6904"/>
      <c r="G1137" s="6905"/>
    </row>
    <row r="1138" spans="1:7" ht="15" customHeight="1">
      <c r="A1138" s="6897" t="s">
        <v>2411</v>
      </c>
      <c r="B1138" s="6898"/>
      <c r="C1138" s="6898"/>
      <c r="D1138" s="6898"/>
      <c r="E1138" s="6898"/>
      <c r="F1138" s="6898"/>
      <c r="G1138" s="6899"/>
    </row>
    <row r="1139" spans="1:7" ht="15" customHeight="1">
      <c r="A1139" s="6900" t="s">
        <v>2064</v>
      </c>
      <c r="B1139" s="6901"/>
      <c r="C1139" s="2062" t="s">
        <v>2065</v>
      </c>
      <c r="D1139" s="2062" t="s">
        <v>2066</v>
      </c>
      <c r="E1139" s="2062" t="s">
        <v>2067</v>
      </c>
      <c r="F1139" s="2062" t="s">
        <v>2068</v>
      </c>
      <c r="G1139" s="2074" t="s">
        <v>2015</v>
      </c>
    </row>
    <row r="1140" spans="1:7" ht="15" customHeight="1">
      <c r="A1140" s="2075" t="s">
        <v>2395</v>
      </c>
      <c r="B1140" s="2064" t="s">
        <v>2396</v>
      </c>
      <c r="C1140" s="2063" t="s">
        <v>21</v>
      </c>
      <c r="D1140" s="2063" t="s">
        <v>2388</v>
      </c>
      <c r="E1140" s="2065">
        <v>6.4000000000000001E-2</v>
      </c>
      <c r="F1140" s="2066">
        <v>51.51</v>
      </c>
      <c r="G1140" s="2076">
        <v>3.29</v>
      </c>
    </row>
    <row r="1141" spans="1:7" ht="15" customHeight="1">
      <c r="A1141" s="2075" t="s">
        <v>2408</v>
      </c>
      <c r="B1141" s="2064" t="s">
        <v>2409</v>
      </c>
      <c r="C1141" s="2063" t="s">
        <v>21</v>
      </c>
      <c r="D1141" s="2063" t="s">
        <v>32</v>
      </c>
      <c r="E1141" s="2065">
        <v>0.01</v>
      </c>
      <c r="F1141" s="2066">
        <v>11.26</v>
      </c>
      <c r="G1141" s="2076">
        <v>0.11</v>
      </c>
    </row>
    <row r="1142" spans="1:7" ht="15" customHeight="1">
      <c r="A1142" s="2075" t="s">
        <v>2397</v>
      </c>
      <c r="B1142" s="2064" t="s">
        <v>2398</v>
      </c>
      <c r="C1142" s="2063" t="s">
        <v>21</v>
      </c>
      <c r="D1142" s="2063" t="s">
        <v>2388</v>
      </c>
      <c r="E1142" s="2065">
        <v>0.2016</v>
      </c>
      <c r="F1142" s="2066">
        <v>137.24</v>
      </c>
      <c r="G1142" s="2076">
        <v>27.66</v>
      </c>
    </row>
    <row r="1143" spans="1:7" ht="18" customHeight="1">
      <c r="A1143" s="2075" t="s">
        <v>2399</v>
      </c>
      <c r="B1143" s="2064" t="s">
        <v>2400</v>
      </c>
      <c r="C1143" s="2063" t="s">
        <v>21</v>
      </c>
      <c r="D1143" s="2063" t="s">
        <v>2388</v>
      </c>
      <c r="E1143" s="2065">
        <v>0.32200000000000001</v>
      </c>
      <c r="F1143" s="2066">
        <v>91.15</v>
      </c>
      <c r="G1143" s="2076">
        <v>29.35</v>
      </c>
    </row>
    <row r="1144" spans="1:7" ht="15" customHeight="1">
      <c r="A1144" s="2077"/>
      <c r="B1144" s="2078"/>
      <c r="C1144" s="2078"/>
      <c r="D1144" s="2078"/>
      <c r="E1144" s="6902" t="s">
        <v>2083</v>
      </c>
      <c r="F1144" s="6902"/>
      <c r="G1144" s="2079">
        <v>60.41</v>
      </c>
    </row>
    <row r="1145" spans="1:7" ht="9.9" customHeight="1">
      <c r="A1145" s="6900" t="s">
        <v>2084</v>
      </c>
      <c r="B1145" s="6901"/>
      <c r="C1145" s="2062" t="s">
        <v>2065</v>
      </c>
      <c r="D1145" s="2062" t="s">
        <v>2066</v>
      </c>
      <c r="E1145" s="2062" t="s">
        <v>2067</v>
      </c>
      <c r="F1145" s="2062" t="s">
        <v>2068</v>
      </c>
      <c r="G1145" s="2074" t="s">
        <v>2015</v>
      </c>
    </row>
    <row r="1146" spans="1:7" ht="20.100000000000001" customHeight="1">
      <c r="A1146" s="2075" t="s">
        <v>2389</v>
      </c>
      <c r="B1146" s="2064" t="s">
        <v>2390</v>
      </c>
      <c r="C1146" s="2063" t="s">
        <v>21</v>
      </c>
      <c r="D1146" s="2063" t="s">
        <v>2087</v>
      </c>
      <c r="E1146" s="2065">
        <v>0.27500000000000002</v>
      </c>
      <c r="F1146" s="2066">
        <v>36.53</v>
      </c>
      <c r="G1146" s="2076">
        <v>10.039999999999999</v>
      </c>
    </row>
    <row r="1147" spans="1:7" ht="15" customHeight="1">
      <c r="A1147" s="2075" t="s">
        <v>2092</v>
      </c>
      <c r="B1147" s="2064" t="s">
        <v>2140</v>
      </c>
      <c r="C1147" s="2063" t="s">
        <v>21</v>
      </c>
      <c r="D1147" s="2063" t="s">
        <v>2087</v>
      </c>
      <c r="E1147" s="2065">
        <v>0.115</v>
      </c>
      <c r="F1147" s="2066">
        <v>29.76</v>
      </c>
      <c r="G1147" s="2076">
        <v>3.42</v>
      </c>
    </row>
    <row r="1148" spans="1:7" ht="15" customHeight="1">
      <c r="A1148" s="2077"/>
      <c r="B1148" s="2078"/>
      <c r="C1148" s="2078"/>
      <c r="D1148" s="2078"/>
      <c r="E1148" s="6902" t="s">
        <v>2094</v>
      </c>
      <c r="F1148" s="6902"/>
      <c r="G1148" s="2079">
        <v>13.46</v>
      </c>
    </row>
    <row r="1149" spans="1:7" ht="15" customHeight="1">
      <c r="A1149" s="2077"/>
      <c r="B1149" s="2078"/>
      <c r="C1149" s="2078"/>
      <c r="D1149" s="2078"/>
      <c r="E1149" s="6903" t="s">
        <v>2098</v>
      </c>
      <c r="F1149" s="6903"/>
      <c r="G1149" s="2080">
        <v>73.87</v>
      </c>
    </row>
    <row r="1150" spans="1:7" ht="15" customHeight="1">
      <c r="A1150" s="2077"/>
      <c r="B1150" s="2078"/>
      <c r="C1150" s="2078"/>
      <c r="D1150" s="2078"/>
      <c r="E1150" s="6904"/>
      <c r="F1150" s="6904"/>
      <c r="G1150" s="6905"/>
    </row>
    <row r="1151" spans="1:7" ht="15" customHeight="1">
      <c r="A1151" s="6897" t="s">
        <v>2412</v>
      </c>
      <c r="B1151" s="6898"/>
      <c r="C1151" s="6898"/>
      <c r="D1151" s="6898"/>
      <c r="E1151" s="6898"/>
      <c r="F1151" s="6898"/>
      <c r="G1151" s="6899"/>
    </row>
    <row r="1152" spans="1:7" ht="15" customHeight="1">
      <c r="A1152" s="6900" t="s">
        <v>2064</v>
      </c>
      <c r="B1152" s="6901"/>
      <c r="C1152" s="2062" t="s">
        <v>2065</v>
      </c>
      <c r="D1152" s="2062" t="s">
        <v>2066</v>
      </c>
      <c r="E1152" s="2062" t="s">
        <v>2067</v>
      </c>
      <c r="F1152" s="2062" t="s">
        <v>2068</v>
      </c>
      <c r="G1152" s="2074" t="s">
        <v>2015</v>
      </c>
    </row>
    <row r="1153" spans="1:7" ht="15" customHeight="1">
      <c r="A1153" s="2075" t="s">
        <v>2395</v>
      </c>
      <c r="B1153" s="2064" t="s">
        <v>2396</v>
      </c>
      <c r="C1153" s="2063" t="s">
        <v>21</v>
      </c>
      <c r="D1153" s="2063" t="s">
        <v>2388</v>
      </c>
      <c r="E1153" s="2065">
        <v>6.4000000000000001E-2</v>
      </c>
      <c r="F1153" s="2066">
        <v>51.51</v>
      </c>
      <c r="G1153" s="2076">
        <v>3.29</v>
      </c>
    </row>
    <row r="1154" spans="1:7" ht="15" customHeight="1">
      <c r="A1154" s="2075" t="s">
        <v>2408</v>
      </c>
      <c r="B1154" s="2064" t="s">
        <v>2409</v>
      </c>
      <c r="C1154" s="2063" t="s">
        <v>21</v>
      </c>
      <c r="D1154" s="2063" t="s">
        <v>32</v>
      </c>
      <c r="E1154" s="2065">
        <v>0.01</v>
      </c>
      <c r="F1154" s="2066">
        <v>11.26</v>
      </c>
      <c r="G1154" s="2076">
        <v>0.11</v>
      </c>
    </row>
    <row r="1155" spans="1:7" ht="15" customHeight="1">
      <c r="A1155" s="2075" t="s">
        <v>2397</v>
      </c>
      <c r="B1155" s="2064" t="s">
        <v>2398</v>
      </c>
      <c r="C1155" s="2063" t="s">
        <v>21</v>
      </c>
      <c r="D1155" s="2063" t="s">
        <v>2388</v>
      </c>
      <c r="E1155" s="2065">
        <v>0.2016</v>
      </c>
      <c r="F1155" s="2066">
        <v>137.24</v>
      </c>
      <c r="G1155" s="2076">
        <v>27.66</v>
      </c>
    </row>
    <row r="1156" spans="1:7" ht="18" customHeight="1">
      <c r="A1156" s="2075" t="s">
        <v>2399</v>
      </c>
      <c r="B1156" s="2064" t="s">
        <v>2400</v>
      </c>
      <c r="C1156" s="2063" t="s">
        <v>21</v>
      </c>
      <c r="D1156" s="2063" t="s">
        <v>2388</v>
      </c>
      <c r="E1156" s="2065">
        <v>0.32200000000000001</v>
      </c>
      <c r="F1156" s="2066">
        <v>91.15</v>
      </c>
      <c r="G1156" s="2076">
        <v>29.35</v>
      </c>
    </row>
    <row r="1157" spans="1:7" ht="15" customHeight="1">
      <c r="A1157" s="2077"/>
      <c r="B1157" s="2078"/>
      <c r="C1157" s="2078"/>
      <c r="D1157" s="2078"/>
      <c r="E1157" s="6902" t="s">
        <v>2083</v>
      </c>
      <c r="F1157" s="6902"/>
      <c r="G1157" s="2079">
        <v>60.41</v>
      </c>
    </row>
    <row r="1158" spans="1:7" ht="9.9" customHeight="1">
      <c r="A1158" s="6900" t="s">
        <v>2084</v>
      </c>
      <c r="B1158" s="6901"/>
      <c r="C1158" s="2062" t="s">
        <v>2065</v>
      </c>
      <c r="D1158" s="2062" t="s">
        <v>2066</v>
      </c>
      <c r="E1158" s="2062" t="s">
        <v>2067</v>
      </c>
      <c r="F1158" s="2062" t="s">
        <v>2068</v>
      </c>
      <c r="G1158" s="2074" t="s">
        <v>2015</v>
      </c>
    </row>
    <row r="1159" spans="1:7" ht="20.100000000000001" customHeight="1">
      <c r="A1159" s="2075" t="s">
        <v>2389</v>
      </c>
      <c r="B1159" s="2064" t="s">
        <v>2390</v>
      </c>
      <c r="C1159" s="2063" t="s">
        <v>21</v>
      </c>
      <c r="D1159" s="2063" t="s">
        <v>2087</v>
      </c>
      <c r="E1159" s="2065">
        <v>0.27500000000000002</v>
      </c>
      <c r="F1159" s="2066">
        <v>36.53</v>
      </c>
      <c r="G1159" s="2076">
        <v>10.039999999999999</v>
      </c>
    </row>
    <row r="1160" spans="1:7" ht="15" customHeight="1">
      <c r="A1160" s="2075" t="s">
        <v>2092</v>
      </c>
      <c r="B1160" s="2064" t="s">
        <v>2140</v>
      </c>
      <c r="C1160" s="2063" t="s">
        <v>21</v>
      </c>
      <c r="D1160" s="2063" t="s">
        <v>2087</v>
      </c>
      <c r="E1160" s="2065">
        <v>0.115</v>
      </c>
      <c r="F1160" s="2066">
        <v>29.76</v>
      </c>
      <c r="G1160" s="2076">
        <v>3.42</v>
      </c>
    </row>
    <row r="1161" spans="1:7" ht="15" customHeight="1">
      <c r="A1161" s="2077"/>
      <c r="B1161" s="2078"/>
      <c r="C1161" s="2078"/>
      <c r="D1161" s="2078"/>
      <c r="E1161" s="6902" t="s">
        <v>2094</v>
      </c>
      <c r="F1161" s="6902"/>
      <c r="G1161" s="2079">
        <v>13.46</v>
      </c>
    </row>
    <row r="1162" spans="1:7" ht="15" customHeight="1">
      <c r="A1162" s="2077"/>
      <c r="B1162" s="2078"/>
      <c r="C1162" s="2078"/>
      <c r="D1162" s="2078"/>
      <c r="E1162" s="6903" t="s">
        <v>2098</v>
      </c>
      <c r="F1162" s="6903"/>
      <c r="G1162" s="2080">
        <v>73.87</v>
      </c>
    </row>
    <row r="1163" spans="1:7" ht="15" customHeight="1">
      <c r="A1163" s="2077"/>
      <c r="B1163" s="2078"/>
      <c r="C1163" s="2078"/>
      <c r="D1163" s="2078"/>
      <c r="E1163" s="6904"/>
      <c r="F1163" s="6904"/>
      <c r="G1163" s="6905"/>
    </row>
    <row r="1164" spans="1:7" ht="15" customHeight="1">
      <c r="A1164" s="6897" t="s">
        <v>2413</v>
      </c>
      <c r="B1164" s="6898"/>
      <c r="C1164" s="6898"/>
      <c r="D1164" s="6898"/>
      <c r="E1164" s="6898"/>
      <c r="F1164" s="6898"/>
      <c r="G1164" s="6899"/>
    </row>
    <row r="1165" spans="1:7" ht="15" customHeight="1">
      <c r="A1165" s="6900" t="s">
        <v>2064</v>
      </c>
      <c r="B1165" s="6901"/>
      <c r="C1165" s="2062" t="s">
        <v>2065</v>
      </c>
      <c r="D1165" s="2062" t="s">
        <v>2066</v>
      </c>
      <c r="E1165" s="2062" t="s">
        <v>2067</v>
      </c>
      <c r="F1165" s="2062" t="s">
        <v>2068</v>
      </c>
      <c r="G1165" s="2074" t="s">
        <v>2015</v>
      </c>
    </row>
    <row r="1166" spans="1:7" ht="15" customHeight="1">
      <c r="A1166" s="2075" t="s">
        <v>2395</v>
      </c>
      <c r="B1166" s="2064" t="s">
        <v>2396</v>
      </c>
      <c r="C1166" s="2063" t="s">
        <v>21</v>
      </c>
      <c r="D1166" s="2063" t="s">
        <v>2388</v>
      </c>
      <c r="E1166" s="2065">
        <v>6.4000000000000001E-2</v>
      </c>
      <c r="F1166" s="2066">
        <v>51.51</v>
      </c>
      <c r="G1166" s="2076">
        <v>3.29</v>
      </c>
    </row>
    <row r="1167" spans="1:7" ht="15" customHeight="1">
      <c r="A1167" s="2075" t="s">
        <v>2408</v>
      </c>
      <c r="B1167" s="2064" t="s">
        <v>2409</v>
      </c>
      <c r="C1167" s="2063" t="s">
        <v>21</v>
      </c>
      <c r="D1167" s="2063" t="s">
        <v>32</v>
      </c>
      <c r="E1167" s="2065">
        <v>0.01</v>
      </c>
      <c r="F1167" s="2066">
        <v>11.26</v>
      </c>
      <c r="G1167" s="2076">
        <v>0.11</v>
      </c>
    </row>
    <row r="1168" spans="1:7" ht="15" customHeight="1">
      <c r="A1168" s="2075" t="s">
        <v>2397</v>
      </c>
      <c r="B1168" s="2064" t="s">
        <v>2398</v>
      </c>
      <c r="C1168" s="2063" t="s">
        <v>21</v>
      </c>
      <c r="D1168" s="2063" t="s">
        <v>2388</v>
      </c>
      <c r="E1168" s="2065">
        <v>0.2016</v>
      </c>
      <c r="F1168" s="2066">
        <v>137.24</v>
      </c>
      <c r="G1168" s="2076">
        <v>27.66</v>
      </c>
    </row>
    <row r="1169" spans="1:7" ht="18" customHeight="1">
      <c r="A1169" s="2075" t="s">
        <v>2399</v>
      </c>
      <c r="B1169" s="2064" t="s">
        <v>2400</v>
      </c>
      <c r="C1169" s="2063" t="s">
        <v>21</v>
      </c>
      <c r="D1169" s="2063" t="s">
        <v>2388</v>
      </c>
      <c r="E1169" s="2065">
        <v>0.32200000000000001</v>
      </c>
      <c r="F1169" s="2066">
        <v>91.15</v>
      </c>
      <c r="G1169" s="2076">
        <v>29.35</v>
      </c>
    </row>
    <row r="1170" spans="1:7" ht="15" customHeight="1">
      <c r="A1170" s="2077"/>
      <c r="B1170" s="2078"/>
      <c r="C1170" s="2078"/>
      <c r="D1170" s="2078"/>
      <c r="E1170" s="6902" t="s">
        <v>2083</v>
      </c>
      <c r="F1170" s="6902"/>
      <c r="G1170" s="2079">
        <v>60.41</v>
      </c>
    </row>
    <row r="1171" spans="1:7" ht="9.9" customHeight="1">
      <c r="A1171" s="6900" t="s">
        <v>2084</v>
      </c>
      <c r="B1171" s="6901"/>
      <c r="C1171" s="2062" t="s">
        <v>2065</v>
      </c>
      <c r="D1171" s="2062" t="s">
        <v>2066</v>
      </c>
      <c r="E1171" s="2062" t="s">
        <v>2067</v>
      </c>
      <c r="F1171" s="2062" t="s">
        <v>2068</v>
      </c>
      <c r="G1171" s="2074" t="s">
        <v>2015</v>
      </c>
    </row>
    <row r="1172" spans="1:7" ht="20.100000000000001" customHeight="1">
      <c r="A1172" s="2075" t="s">
        <v>2389</v>
      </c>
      <c r="B1172" s="2064" t="s">
        <v>2390</v>
      </c>
      <c r="C1172" s="2063" t="s">
        <v>21</v>
      </c>
      <c r="D1172" s="2063" t="s">
        <v>2087</v>
      </c>
      <c r="E1172" s="2065">
        <v>0.27500000000000002</v>
      </c>
      <c r="F1172" s="2066">
        <v>36.53</v>
      </c>
      <c r="G1172" s="2076">
        <v>10.039999999999999</v>
      </c>
    </row>
    <row r="1173" spans="1:7" ht="15" customHeight="1">
      <c r="A1173" s="2075" t="s">
        <v>2092</v>
      </c>
      <c r="B1173" s="2064" t="s">
        <v>2140</v>
      </c>
      <c r="C1173" s="2063" t="s">
        <v>21</v>
      </c>
      <c r="D1173" s="2063" t="s">
        <v>2087</v>
      </c>
      <c r="E1173" s="2065">
        <v>0.115</v>
      </c>
      <c r="F1173" s="2066">
        <v>29.76</v>
      </c>
      <c r="G1173" s="2076">
        <v>3.42</v>
      </c>
    </row>
    <row r="1174" spans="1:7" ht="15" customHeight="1">
      <c r="A1174" s="2077"/>
      <c r="B1174" s="2078"/>
      <c r="C1174" s="2078"/>
      <c r="D1174" s="2078"/>
      <c r="E1174" s="6902" t="s">
        <v>2094</v>
      </c>
      <c r="F1174" s="6902"/>
      <c r="G1174" s="2079">
        <v>13.46</v>
      </c>
    </row>
    <row r="1175" spans="1:7" ht="21" customHeight="1">
      <c r="A1175" s="2077"/>
      <c r="B1175" s="2078"/>
      <c r="C1175" s="2078"/>
      <c r="D1175" s="2078"/>
      <c r="E1175" s="6903" t="s">
        <v>2098</v>
      </c>
      <c r="F1175" s="6903"/>
      <c r="G1175" s="2080">
        <v>73.87</v>
      </c>
    </row>
    <row r="1176" spans="1:7" ht="15" customHeight="1">
      <c r="A1176" s="2077"/>
      <c r="B1176" s="2078"/>
      <c r="C1176" s="2078"/>
      <c r="D1176" s="2078"/>
      <c r="E1176" s="6904"/>
      <c r="F1176" s="6904"/>
      <c r="G1176" s="6905"/>
    </row>
    <row r="1177" spans="1:7" ht="21" customHeight="1">
      <c r="A1177" s="6897" t="s">
        <v>2414</v>
      </c>
      <c r="B1177" s="6898"/>
      <c r="C1177" s="6898"/>
      <c r="D1177" s="6898"/>
      <c r="E1177" s="6898"/>
      <c r="F1177" s="6898"/>
      <c r="G1177" s="6899"/>
    </row>
    <row r="1178" spans="1:7" ht="15" customHeight="1">
      <c r="A1178" s="6900" t="s">
        <v>2064</v>
      </c>
      <c r="B1178" s="6901"/>
      <c r="C1178" s="2062" t="s">
        <v>2065</v>
      </c>
      <c r="D1178" s="2062" t="s">
        <v>2066</v>
      </c>
      <c r="E1178" s="2062" t="s">
        <v>2067</v>
      </c>
      <c r="F1178" s="2062" t="s">
        <v>2068</v>
      </c>
      <c r="G1178" s="2074" t="s">
        <v>2015</v>
      </c>
    </row>
    <row r="1179" spans="1:7" ht="15" customHeight="1">
      <c r="A1179" s="2075" t="s">
        <v>2395</v>
      </c>
      <c r="B1179" s="2064" t="s">
        <v>2396</v>
      </c>
      <c r="C1179" s="2063" t="s">
        <v>21</v>
      </c>
      <c r="D1179" s="2063" t="s">
        <v>2388</v>
      </c>
      <c r="E1179" s="2065">
        <v>6.4000000000000001E-2</v>
      </c>
      <c r="F1179" s="2066">
        <v>51.51</v>
      </c>
      <c r="G1179" s="2076">
        <v>3.29</v>
      </c>
    </row>
    <row r="1180" spans="1:7" ht="21" customHeight="1">
      <c r="A1180" s="2075" t="s">
        <v>2408</v>
      </c>
      <c r="B1180" s="2064" t="s">
        <v>2409</v>
      </c>
      <c r="C1180" s="2063" t="s">
        <v>21</v>
      </c>
      <c r="D1180" s="2063" t="s">
        <v>32</v>
      </c>
      <c r="E1180" s="2065">
        <v>0.01</v>
      </c>
      <c r="F1180" s="2066">
        <v>11.26</v>
      </c>
      <c r="G1180" s="2076">
        <v>0.11</v>
      </c>
    </row>
    <row r="1181" spans="1:7" ht="21" customHeight="1">
      <c r="A1181" s="2075" t="s">
        <v>2397</v>
      </c>
      <c r="B1181" s="2064" t="s">
        <v>2398</v>
      </c>
      <c r="C1181" s="2063" t="s">
        <v>21</v>
      </c>
      <c r="D1181" s="2063" t="s">
        <v>2388</v>
      </c>
      <c r="E1181" s="2065">
        <v>0.2016</v>
      </c>
      <c r="F1181" s="2066">
        <v>137.24</v>
      </c>
      <c r="G1181" s="2076">
        <v>27.66</v>
      </c>
    </row>
    <row r="1182" spans="1:7" ht="18" customHeight="1">
      <c r="A1182" s="2075" t="s">
        <v>2399</v>
      </c>
      <c r="B1182" s="2064" t="s">
        <v>2400</v>
      </c>
      <c r="C1182" s="2063" t="s">
        <v>21</v>
      </c>
      <c r="D1182" s="2063" t="s">
        <v>2388</v>
      </c>
      <c r="E1182" s="2065">
        <v>0.32200000000000001</v>
      </c>
      <c r="F1182" s="2066">
        <v>91.15</v>
      </c>
      <c r="G1182" s="2076">
        <v>29.35</v>
      </c>
    </row>
    <row r="1183" spans="1:7" ht="15" customHeight="1">
      <c r="A1183" s="2077"/>
      <c r="B1183" s="2078"/>
      <c r="C1183" s="2078"/>
      <c r="D1183" s="2078"/>
      <c r="E1183" s="6902" t="s">
        <v>2083</v>
      </c>
      <c r="F1183" s="6902"/>
      <c r="G1183" s="2079">
        <v>60.41</v>
      </c>
    </row>
    <row r="1184" spans="1:7" ht="9.9" customHeight="1">
      <c r="A1184" s="6900" t="s">
        <v>2084</v>
      </c>
      <c r="B1184" s="6901"/>
      <c r="C1184" s="2062" t="s">
        <v>2065</v>
      </c>
      <c r="D1184" s="2062" t="s">
        <v>2066</v>
      </c>
      <c r="E1184" s="2062" t="s">
        <v>2067</v>
      </c>
      <c r="F1184" s="2062" t="s">
        <v>2068</v>
      </c>
      <c r="G1184" s="2074" t="s">
        <v>2015</v>
      </c>
    </row>
    <row r="1185" spans="1:7" ht="20.100000000000001" customHeight="1">
      <c r="A1185" s="2075" t="s">
        <v>2389</v>
      </c>
      <c r="B1185" s="2064" t="s">
        <v>2390</v>
      </c>
      <c r="C1185" s="2063" t="s">
        <v>21</v>
      </c>
      <c r="D1185" s="2063" t="s">
        <v>2087</v>
      </c>
      <c r="E1185" s="2065">
        <v>0.27500000000000002</v>
      </c>
      <c r="F1185" s="2066">
        <v>36.53</v>
      </c>
      <c r="G1185" s="2076">
        <v>10.039999999999999</v>
      </c>
    </row>
    <row r="1186" spans="1:7" ht="15" customHeight="1">
      <c r="A1186" s="2075" t="s">
        <v>2092</v>
      </c>
      <c r="B1186" s="2064" t="s">
        <v>2140</v>
      </c>
      <c r="C1186" s="2063" t="s">
        <v>21</v>
      </c>
      <c r="D1186" s="2063" t="s">
        <v>2087</v>
      </c>
      <c r="E1186" s="2065">
        <v>0.115</v>
      </c>
      <c r="F1186" s="2066">
        <v>29.76</v>
      </c>
      <c r="G1186" s="2076">
        <v>3.42</v>
      </c>
    </row>
    <row r="1187" spans="1:7" ht="15" customHeight="1">
      <c r="A1187" s="2077"/>
      <c r="B1187" s="2078"/>
      <c r="C1187" s="2078"/>
      <c r="D1187" s="2078"/>
      <c r="E1187" s="6902" t="s">
        <v>2094</v>
      </c>
      <c r="F1187" s="6902"/>
      <c r="G1187" s="2079">
        <v>13.46</v>
      </c>
    </row>
    <row r="1188" spans="1:7" ht="15" customHeight="1">
      <c r="A1188" s="2077"/>
      <c r="B1188" s="2078"/>
      <c r="C1188" s="2078"/>
      <c r="D1188" s="2078"/>
      <c r="E1188" s="6903" t="s">
        <v>2098</v>
      </c>
      <c r="F1188" s="6903"/>
      <c r="G1188" s="2080">
        <v>73.87</v>
      </c>
    </row>
    <row r="1189" spans="1:7" ht="15" customHeight="1">
      <c r="A1189" s="2077"/>
      <c r="B1189" s="2078"/>
      <c r="C1189" s="2078"/>
      <c r="D1189" s="2078"/>
      <c r="E1189" s="6904"/>
      <c r="F1189" s="6904"/>
      <c r="G1189" s="6905"/>
    </row>
    <row r="1190" spans="1:7" ht="21" customHeight="1">
      <c r="A1190" s="6897" t="s">
        <v>2415</v>
      </c>
      <c r="B1190" s="6898"/>
      <c r="C1190" s="6898"/>
      <c r="D1190" s="6898"/>
      <c r="E1190" s="6898"/>
      <c r="F1190" s="6898"/>
      <c r="G1190" s="6899"/>
    </row>
    <row r="1191" spans="1:7" ht="15" customHeight="1">
      <c r="A1191" s="6900" t="s">
        <v>2064</v>
      </c>
      <c r="B1191" s="6901"/>
      <c r="C1191" s="2062" t="s">
        <v>2065</v>
      </c>
      <c r="D1191" s="2062" t="s">
        <v>2066</v>
      </c>
      <c r="E1191" s="2062" t="s">
        <v>2067</v>
      </c>
      <c r="F1191" s="2062" t="s">
        <v>2068</v>
      </c>
      <c r="G1191" s="2074" t="s">
        <v>2015</v>
      </c>
    </row>
    <row r="1192" spans="1:7" ht="15" customHeight="1">
      <c r="A1192" s="2075" t="s">
        <v>2416</v>
      </c>
      <c r="B1192" s="2064" t="s">
        <v>692</v>
      </c>
      <c r="C1192" s="2063" t="s">
        <v>21</v>
      </c>
      <c r="D1192" s="2063" t="s">
        <v>32</v>
      </c>
      <c r="E1192" s="2065">
        <v>1</v>
      </c>
      <c r="F1192" s="2066">
        <v>19.28</v>
      </c>
      <c r="G1192" s="2076">
        <v>19.28</v>
      </c>
    </row>
    <row r="1193" spans="1:7" ht="21" customHeight="1">
      <c r="A1193" s="2077"/>
      <c r="B1193" s="2078"/>
      <c r="C1193" s="2078"/>
      <c r="D1193" s="2078"/>
      <c r="E1193" s="6902" t="s">
        <v>2083</v>
      </c>
      <c r="F1193" s="6902"/>
      <c r="G1193" s="2079">
        <v>19.28</v>
      </c>
    </row>
    <row r="1194" spans="1:7" ht="21" customHeight="1">
      <c r="A1194" s="6900" t="s">
        <v>2084</v>
      </c>
      <c r="B1194" s="6901"/>
      <c r="C1194" s="2062" t="s">
        <v>2065</v>
      </c>
      <c r="D1194" s="2062" t="s">
        <v>2066</v>
      </c>
      <c r="E1194" s="2062" t="s">
        <v>2067</v>
      </c>
      <c r="F1194" s="2062" t="s">
        <v>2068</v>
      </c>
      <c r="G1194" s="2074" t="s">
        <v>2015</v>
      </c>
    </row>
    <row r="1195" spans="1:7" ht="18" customHeight="1">
      <c r="A1195" s="2075" t="s">
        <v>2085</v>
      </c>
      <c r="B1195" s="2064" t="s">
        <v>2417</v>
      </c>
      <c r="C1195" s="2063" t="s">
        <v>21</v>
      </c>
      <c r="D1195" s="2063" t="s">
        <v>2087</v>
      </c>
      <c r="E1195" s="2065">
        <v>0.29299999999999998</v>
      </c>
      <c r="F1195" s="2066">
        <v>31.51</v>
      </c>
      <c r="G1195" s="2076">
        <v>9.23</v>
      </c>
    </row>
    <row r="1196" spans="1:7" ht="15" customHeight="1">
      <c r="A1196" s="2075" t="s">
        <v>2088</v>
      </c>
      <c r="B1196" s="2064" t="s">
        <v>2418</v>
      </c>
      <c r="C1196" s="2063" t="s">
        <v>21</v>
      </c>
      <c r="D1196" s="2063" t="s">
        <v>2087</v>
      </c>
      <c r="E1196" s="2065">
        <v>0.29299999999999998</v>
      </c>
      <c r="F1196" s="2066">
        <v>38.1</v>
      </c>
      <c r="G1196" s="2076">
        <v>11.16</v>
      </c>
    </row>
    <row r="1197" spans="1:7" ht="9.9" customHeight="1">
      <c r="A1197" s="2077"/>
      <c r="B1197" s="2078"/>
      <c r="C1197" s="2078"/>
      <c r="D1197" s="2078"/>
      <c r="E1197" s="6902" t="s">
        <v>2094</v>
      </c>
      <c r="F1197" s="6902"/>
      <c r="G1197" s="2079">
        <v>20.39</v>
      </c>
    </row>
    <row r="1198" spans="1:7" ht="20.100000000000001" customHeight="1">
      <c r="A1198" s="2077"/>
      <c r="B1198" s="2078"/>
      <c r="C1198" s="2078"/>
      <c r="D1198" s="2078"/>
      <c r="E1198" s="6903" t="s">
        <v>2098</v>
      </c>
      <c r="F1198" s="6903"/>
      <c r="G1198" s="2080">
        <v>39.67</v>
      </c>
    </row>
    <row r="1199" spans="1:7" ht="15" customHeight="1">
      <c r="A1199" s="2077"/>
      <c r="B1199" s="2078"/>
      <c r="C1199" s="2078"/>
      <c r="D1199" s="2078"/>
      <c r="E1199" s="6904"/>
      <c r="F1199" s="6904"/>
      <c r="G1199" s="6905"/>
    </row>
    <row r="1200" spans="1:7" ht="21" customHeight="1">
      <c r="A1200" s="6897" t="s">
        <v>2419</v>
      </c>
      <c r="B1200" s="6898"/>
      <c r="C1200" s="6898"/>
      <c r="D1200" s="6898"/>
      <c r="E1200" s="6898"/>
      <c r="F1200" s="6898"/>
      <c r="G1200" s="6899"/>
    </row>
    <row r="1201" spans="1:7" ht="15" customHeight="1">
      <c r="A1201" s="6900" t="s">
        <v>2064</v>
      </c>
      <c r="B1201" s="6901"/>
      <c r="C1201" s="2062" t="s">
        <v>2065</v>
      </c>
      <c r="D1201" s="2062" t="s">
        <v>2066</v>
      </c>
      <c r="E1201" s="2062" t="s">
        <v>2067</v>
      </c>
      <c r="F1201" s="2062" t="s">
        <v>2068</v>
      </c>
      <c r="G1201" s="2074" t="s">
        <v>2015</v>
      </c>
    </row>
    <row r="1202" spans="1:7" ht="15" customHeight="1">
      <c r="A1202" s="2075" t="s">
        <v>2420</v>
      </c>
      <c r="B1202" s="2064" t="s">
        <v>2421</v>
      </c>
      <c r="C1202" s="2063" t="s">
        <v>21</v>
      </c>
      <c r="D1202" s="2063" t="s">
        <v>32</v>
      </c>
      <c r="E1202" s="2065">
        <v>2.12E-2</v>
      </c>
      <c r="F1202" s="2066">
        <v>57.09</v>
      </c>
      <c r="G1202" s="2076">
        <v>1.21</v>
      </c>
    </row>
    <row r="1203" spans="1:7" ht="21" customHeight="1">
      <c r="A1203" s="2075" t="s">
        <v>2422</v>
      </c>
      <c r="B1203" s="2064" t="s">
        <v>2423</v>
      </c>
      <c r="C1203" s="2063" t="s">
        <v>21</v>
      </c>
      <c r="D1203" s="2063" t="s">
        <v>32</v>
      </c>
      <c r="E1203" s="2065">
        <v>1</v>
      </c>
      <c r="F1203" s="2066">
        <v>18.399999999999999</v>
      </c>
      <c r="G1203" s="2076">
        <v>18.399999999999999</v>
      </c>
    </row>
    <row r="1204" spans="1:7" ht="21" customHeight="1">
      <c r="A1204" s="2075" t="s">
        <v>2424</v>
      </c>
      <c r="B1204" s="2064" t="s">
        <v>2425</v>
      </c>
      <c r="C1204" s="2063" t="s">
        <v>21</v>
      </c>
      <c r="D1204" s="2063" t="s">
        <v>32</v>
      </c>
      <c r="E1204" s="2065">
        <v>2.3300000000000001E-2</v>
      </c>
      <c r="F1204" s="2066">
        <v>2.75</v>
      </c>
      <c r="G1204" s="2076">
        <v>0.06</v>
      </c>
    </row>
    <row r="1205" spans="1:7" ht="18" customHeight="1">
      <c r="A1205" s="2075" t="s">
        <v>2426</v>
      </c>
      <c r="B1205" s="2064" t="s">
        <v>2427</v>
      </c>
      <c r="C1205" s="2063" t="s">
        <v>21</v>
      </c>
      <c r="D1205" s="2063" t="s">
        <v>32</v>
      </c>
      <c r="E1205" s="2065">
        <v>3.5999999999999997E-2</v>
      </c>
      <c r="F1205" s="2066">
        <v>64.680000000000007</v>
      </c>
      <c r="G1205" s="2076">
        <v>2.3199999999999998</v>
      </c>
    </row>
    <row r="1206" spans="1:7" ht="15" customHeight="1">
      <c r="A1206" s="2077"/>
      <c r="B1206" s="2078"/>
      <c r="C1206" s="2078"/>
      <c r="D1206" s="2078"/>
      <c r="E1206" s="6902" t="s">
        <v>2083</v>
      </c>
      <c r="F1206" s="6902"/>
      <c r="G1206" s="2079">
        <v>21.99</v>
      </c>
    </row>
    <row r="1207" spans="1:7" ht="9.9" customHeight="1">
      <c r="A1207" s="6900" t="s">
        <v>2084</v>
      </c>
      <c r="B1207" s="6901"/>
      <c r="C1207" s="2062" t="s">
        <v>2065</v>
      </c>
      <c r="D1207" s="2062" t="s">
        <v>2066</v>
      </c>
      <c r="E1207" s="2062" t="s">
        <v>2067</v>
      </c>
      <c r="F1207" s="2062" t="s">
        <v>2068</v>
      </c>
      <c r="G1207" s="2074" t="s">
        <v>2015</v>
      </c>
    </row>
    <row r="1208" spans="1:7" ht="20.100000000000001" customHeight="1">
      <c r="A1208" s="2075" t="s">
        <v>2085</v>
      </c>
      <c r="B1208" s="2064" t="s">
        <v>2417</v>
      </c>
      <c r="C1208" s="2063" t="s">
        <v>21</v>
      </c>
      <c r="D1208" s="2063" t="s">
        <v>2087</v>
      </c>
      <c r="E1208" s="2065">
        <v>0.10349999999999999</v>
      </c>
      <c r="F1208" s="2066">
        <v>31.51</v>
      </c>
      <c r="G1208" s="2076">
        <v>3.26</v>
      </c>
    </row>
    <row r="1209" spans="1:7" ht="15" customHeight="1">
      <c r="A1209" s="2075" t="s">
        <v>2088</v>
      </c>
      <c r="B1209" s="2064" t="s">
        <v>2418</v>
      </c>
      <c r="C1209" s="2063" t="s">
        <v>21</v>
      </c>
      <c r="D1209" s="2063" t="s">
        <v>2087</v>
      </c>
      <c r="E1209" s="2065">
        <v>0.10349999999999999</v>
      </c>
      <c r="F1209" s="2066">
        <v>38.1</v>
      </c>
      <c r="G1209" s="2076">
        <v>3.94</v>
      </c>
    </row>
    <row r="1210" spans="1:7" ht="15" customHeight="1">
      <c r="A1210" s="2077"/>
      <c r="B1210" s="2078"/>
      <c r="C1210" s="2078"/>
      <c r="D1210" s="2078"/>
      <c r="E1210" s="6902" t="s">
        <v>2094</v>
      </c>
      <c r="F1210" s="6902"/>
      <c r="G1210" s="2079">
        <v>7.2</v>
      </c>
    </row>
    <row r="1211" spans="1:7" ht="21" customHeight="1">
      <c r="A1211" s="2077"/>
      <c r="B1211" s="2078"/>
      <c r="C1211" s="2078"/>
      <c r="D1211" s="2078"/>
      <c r="E1211" s="6903" t="s">
        <v>2098</v>
      </c>
      <c r="F1211" s="6903"/>
      <c r="G1211" s="2080">
        <v>29.19</v>
      </c>
    </row>
    <row r="1212" spans="1:7" ht="15" customHeight="1">
      <c r="A1212" s="2077"/>
      <c r="B1212" s="2078"/>
      <c r="C1212" s="2078"/>
      <c r="D1212" s="2078"/>
      <c r="E1212" s="6904"/>
      <c r="F1212" s="6904"/>
      <c r="G1212" s="6905"/>
    </row>
    <row r="1213" spans="1:7" ht="21" customHeight="1">
      <c r="A1213" s="6897" t="s">
        <v>2428</v>
      </c>
      <c r="B1213" s="6898"/>
      <c r="C1213" s="6898"/>
      <c r="D1213" s="6898"/>
      <c r="E1213" s="6898"/>
      <c r="F1213" s="6898"/>
      <c r="G1213" s="6899"/>
    </row>
    <row r="1214" spans="1:7" ht="15" customHeight="1">
      <c r="A1214" s="6900" t="s">
        <v>2064</v>
      </c>
      <c r="B1214" s="6901"/>
      <c r="C1214" s="2062" t="s">
        <v>2065</v>
      </c>
      <c r="D1214" s="2062" t="s">
        <v>2066</v>
      </c>
      <c r="E1214" s="2062" t="s">
        <v>2067</v>
      </c>
      <c r="F1214" s="2062" t="s">
        <v>2068</v>
      </c>
      <c r="G1214" s="2074" t="s">
        <v>2015</v>
      </c>
    </row>
    <row r="1215" spans="1:7" ht="15" customHeight="1">
      <c r="A1215" s="2075" t="s">
        <v>2420</v>
      </c>
      <c r="B1215" s="2064" t="s">
        <v>2421</v>
      </c>
      <c r="C1215" s="2063" t="s">
        <v>21</v>
      </c>
      <c r="D1215" s="2063" t="s">
        <v>32</v>
      </c>
      <c r="E1215" s="2065">
        <v>7.1000000000000004E-3</v>
      </c>
      <c r="F1215" s="2066">
        <v>57.09</v>
      </c>
      <c r="G1215" s="2076">
        <v>0.4</v>
      </c>
    </row>
    <row r="1216" spans="1:7" ht="21" customHeight="1">
      <c r="A1216" s="2075" t="s">
        <v>2429</v>
      </c>
      <c r="B1216" s="2064" t="s">
        <v>2430</v>
      </c>
      <c r="C1216" s="2063" t="s">
        <v>21</v>
      </c>
      <c r="D1216" s="2063" t="s">
        <v>32</v>
      </c>
      <c r="E1216" s="2065">
        <v>1</v>
      </c>
      <c r="F1216" s="2066">
        <v>0.71</v>
      </c>
      <c r="G1216" s="2076">
        <v>0.71</v>
      </c>
    </row>
    <row r="1217" spans="1:7" ht="21" customHeight="1">
      <c r="A1217" s="2075" t="s">
        <v>2424</v>
      </c>
      <c r="B1217" s="2064" t="s">
        <v>2425</v>
      </c>
      <c r="C1217" s="2063" t="s">
        <v>21</v>
      </c>
      <c r="D1217" s="2063" t="s">
        <v>32</v>
      </c>
      <c r="E1217" s="2065">
        <v>3.0200000000000001E-2</v>
      </c>
      <c r="F1217" s="2066">
        <v>2.75</v>
      </c>
      <c r="G1217" s="2076">
        <v>0.08</v>
      </c>
    </row>
    <row r="1218" spans="1:7" ht="18" customHeight="1">
      <c r="A1218" s="2075" t="s">
        <v>2426</v>
      </c>
      <c r="B1218" s="2064" t="s">
        <v>2427</v>
      </c>
      <c r="C1218" s="2063" t="s">
        <v>21</v>
      </c>
      <c r="D1218" s="2063" t="s">
        <v>32</v>
      </c>
      <c r="E1218" s="2065">
        <v>8.0000000000000002E-3</v>
      </c>
      <c r="F1218" s="2066">
        <v>64.680000000000007</v>
      </c>
      <c r="G1218" s="2076">
        <v>0.51</v>
      </c>
    </row>
    <row r="1219" spans="1:7" ht="15" customHeight="1">
      <c r="A1219" s="2077"/>
      <c r="B1219" s="2078"/>
      <c r="C1219" s="2078"/>
      <c r="D1219" s="2078"/>
      <c r="E1219" s="6902" t="s">
        <v>2083</v>
      </c>
      <c r="F1219" s="6902"/>
      <c r="G1219" s="2079">
        <v>1.7</v>
      </c>
    </row>
    <row r="1220" spans="1:7" ht="9.9" customHeight="1">
      <c r="A1220" s="6900" t="s">
        <v>2084</v>
      </c>
      <c r="B1220" s="6901"/>
      <c r="C1220" s="2062" t="s">
        <v>2065</v>
      </c>
      <c r="D1220" s="2062" t="s">
        <v>2066</v>
      </c>
      <c r="E1220" s="2062" t="s">
        <v>2067</v>
      </c>
      <c r="F1220" s="2062" t="s">
        <v>2068</v>
      </c>
      <c r="G1220" s="2074" t="s">
        <v>2015</v>
      </c>
    </row>
    <row r="1221" spans="1:7" ht="20.100000000000001" customHeight="1">
      <c r="A1221" s="2075" t="s">
        <v>2085</v>
      </c>
      <c r="B1221" s="2064" t="s">
        <v>2417</v>
      </c>
      <c r="C1221" s="2063" t="s">
        <v>21</v>
      </c>
      <c r="D1221" s="2063" t="s">
        <v>2087</v>
      </c>
      <c r="E1221" s="2065">
        <v>0.13589999999999999</v>
      </c>
      <c r="F1221" s="2066">
        <v>31.51</v>
      </c>
      <c r="G1221" s="2076">
        <v>4.28</v>
      </c>
    </row>
    <row r="1222" spans="1:7" ht="15" customHeight="1">
      <c r="A1222" s="2075" t="s">
        <v>2088</v>
      </c>
      <c r="B1222" s="2064" t="s">
        <v>2418</v>
      </c>
      <c r="C1222" s="2063" t="s">
        <v>21</v>
      </c>
      <c r="D1222" s="2063" t="s">
        <v>2087</v>
      </c>
      <c r="E1222" s="2065">
        <v>0.13589999999999999</v>
      </c>
      <c r="F1222" s="2066">
        <v>38.1</v>
      </c>
      <c r="G1222" s="2076">
        <v>5.17</v>
      </c>
    </row>
    <row r="1223" spans="1:7" ht="15" customHeight="1">
      <c r="A1223" s="2077"/>
      <c r="B1223" s="2078"/>
      <c r="C1223" s="2078"/>
      <c r="D1223" s="2078"/>
      <c r="E1223" s="6902" t="s">
        <v>2094</v>
      </c>
      <c r="F1223" s="6902"/>
      <c r="G1223" s="2079">
        <v>9.4499999999999993</v>
      </c>
    </row>
    <row r="1224" spans="1:7" ht="21" customHeight="1">
      <c r="A1224" s="2077"/>
      <c r="B1224" s="2078"/>
      <c r="C1224" s="2078"/>
      <c r="D1224" s="2078"/>
      <c r="E1224" s="6903" t="s">
        <v>2098</v>
      </c>
      <c r="F1224" s="6903"/>
      <c r="G1224" s="2080">
        <v>11.15</v>
      </c>
    </row>
    <row r="1225" spans="1:7" ht="15" customHeight="1">
      <c r="A1225" s="2077"/>
      <c r="B1225" s="2078"/>
      <c r="C1225" s="2078"/>
      <c r="D1225" s="2078"/>
      <c r="E1225" s="6904"/>
      <c r="F1225" s="6904"/>
      <c r="G1225" s="6905"/>
    </row>
    <row r="1226" spans="1:7" ht="21" customHeight="1">
      <c r="A1226" s="6897" t="s">
        <v>2431</v>
      </c>
      <c r="B1226" s="6898"/>
      <c r="C1226" s="6898"/>
      <c r="D1226" s="6898"/>
      <c r="E1226" s="6898"/>
      <c r="F1226" s="6898"/>
      <c r="G1226" s="6899"/>
    </row>
    <row r="1227" spans="1:7" ht="21" customHeight="1">
      <c r="A1227" s="6900" t="s">
        <v>2064</v>
      </c>
      <c r="B1227" s="6901"/>
      <c r="C1227" s="2062" t="s">
        <v>2065</v>
      </c>
      <c r="D1227" s="2062" t="s">
        <v>2066</v>
      </c>
      <c r="E1227" s="2062" t="s">
        <v>2067</v>
      </c>
      <c r="F1227" s="2062" t="s">
        <v>2068</v>
      </c>
      <c r="G1227" s="2074" t="s">
        <v>2015</v>
      </c>
    </row>
    <row r="1228" spans="1:7" ht="15" customHeight="1">
      <c r="A1228" s="2075" t="s">
        <v>2432</v>
      </c>
      <c r="B1228" s="2064" t="s">
        <v>2433</v>
      </c>
      <c r="C1228" s="2063" t="s">
        <v>21</v>
      </c>
      <c r="D1228" s="2063" t="s">
        <v>32</v>
      </c>
      <c r="E1228" s="2065">
        <v>1.9199999999999998E-2</v>
      </c>
      <c r="F1228" s="2066">
        <v>8.85</v>
      </c>
      <c r="G1228" s="2076">
        <v>0.16</v>
      </c>
    </row>
    <row r="1229" spans="1:7" ht="21" customHeight="1">
      <c r="A1229" s="2075" t="s">
        <v>2434</v>
      </c>
      <c r="B1229" s="2064" t="s">
        <v>2435</v>
      </c>
      <c r="C1229" s="2063" t="s">
        <v>21</v>
      </c>
      <c r="D1229" s="2063" t="s">
        <v>32</v>
      </c>
      <c r="E1229" s="2065">
        <v>1</v>
      </c>
      <c r="F1229" s="2066">
        <v>369</v>
      </c>
      <c r="G1229" s="2076">
        <v>369</v>
      </c>
    </row>
    <row r="1230" spans="1:7" ht="21" customHeight="1">
      <c r="A1230" s="2077"/>
      <c r="B1230" s="2078"/>
      <c r="C1230" s="2078"/>
      <c r="D1230" s="2078"/>
      <c r="E1230" s="6902" t="s">
        <v>2083</v>
      </c>
      <c r="F1230" s="6902"/>
      <c r="G1230" s="2079">
        <v>369.16</v>
      </c>
    </row>
    <row r="1231" spans="1:7" ht="21" customHeight="1">
      <c r="A1231" s="6900" t="s">
        <v>2084</v>
      </c>
      <c r="B1231" s="6901"/>
      <c r="C1231" s="2062" t="s">
        <v>2065</v>
      </c>
      <c r="D1231" s="2062" t="s">
        <v>2066</v>
      </c>
      <c r="E1231" s="2062" t="s">
        <v>2067</v>
      </c>
      <c r="F1231" s="2062" t="s">
        <v>2068</v>
      </c>
      <c r="G1231" s="2074" t="s">
        <v>2015</v>
      </c>
    </row>
    <row r="1232" spans="1:7" ht="21" customHeight="1">
      <c r="A1232" s="2075" t="s">
        <v>2085</v>
      </c>
      <c r="B1232" s="2064" t="s">
        <v>2417</v>
      </c>
      <c r="C1232" s="2063" t="s">
        <v>21</v>
      </c>
      <c r="D1232" s="2063" t="s">
        <v>2087</v>
      </c>
      <c r="E1232" s="2065">
        <v>0.92490000000000006</v>
      </c>
      <c r="F1232" s="2066">
        <v>31.51</v>
      </c>
      <c r="G1232" s="2076">
        <v>29.14</v>
      </c>
    </row>
    <row r="1233" spans="1:7" ht="15" customHeight="1">
      <c r="A1233" s="2075" t="s">
        <v>2088</v>
      </c>
      <c r="B1233" s="2064" t="s">
        <v>2418</v>
      </c>
      <c r="C1233" s="2063" t="s">
        <v>21</v>
      </c>
      <c r="D1233" s="2063" t="s">
        <v>2087</v>
      </c>
      <c r="E1233" s="2065">
        <v>0.92490000000000006</v>
      </c>
      <c r="F1233" s="2066">
        <v>38.1</v>
      </c>
      <c r="G1233" s="2076">
        <v>35.229999999999997</v>
      </c>
    </row>
    <row r="1234" spans="1:7" ht="15" customHeight="1">
      <c r="A1234" s="2077"/>
      <c r="B1234" s="2078"/>
      <c r="C1234" s="2078"/>
      <c r="D1234" s="2078"/>
      <c r="E1234" s="6902" t="s">
        <v>2094</v>
      </c>
      <c r="F1234" s="6902"/>
      <c r="G1234" s="2079">
        <v>64.37</v>
      </c>
    </row>
    <row r="1235" spans="1:7" ht="21" customHeight="1">
      <c r="A1235" s="2077"/>
      <c r="B1235" s="2078"/>
      <c r="C1235" s="2078"/>
      <c r="D1235" s="2078"/>
      <c r="E1235" s="6903" t="s">
        <v>2098</v>
      </c>
      <c r="F1235" s="6903"/>
      <c r="G1235" s="2080">
        <v>433.53</v>
      </c>
    </row>
    <row r="1236" spans="1:7" ht="29.1" customHeight="1">
      <c r="A1236" s="2077"/>
      <c r="B1236" s="2078"/>
      <c r="C1236" s="2078"/>
      <c r="D1236" s="2078"/>
      <c r="E1236" s="6904"/>
      <c r="F1236" s="6904"/>
      <c r="G1236" s="6905"/>
    </row>
    <row r="1237" spans="1:7" ht="21" customHeight="1">
      <c r="A1237" s="6897" t="s">
        <v>2436</v>
      </c>
      <c r="B1237" s="6898"/>
      <c r="C1237" s="6898"/>
      <c r="D1237" s="6898"/>
      <c r="E1237" s="6898"/>
      <c r="F1237" s="6898"/>
      <c r="G1237" s="6899"/>
    </row>
    <row r="1238" spans="1:7" ht="15" customHeight="1">
      <c r="A1238" s="6900" t="s">
        <v>2064</v>
      </c>
      <c r="B1238" s="6901"/>
      <c r="C1238" s="2062" t="s">
        <v>2065</v>
      </c>
      <c r="D1238" s="2062" t="s">
        <v>2066</v>
      </c>
      <c r="E1238" s="2062" t="s">
        <v>2067</v>
      </c>
      <c r="F1238" s="2062" t="s">
        <v>2068</v>
      </c>
      <c r="G1238" s="2074" t="s">
        <v>2015</v>
      </c>
    </row>
    <row r="1239" spans="1:7" ht="15" customHeight="1">
      <c r="A1239" s="2075" t="s">
        <v>2437</v>
      </c>
      <c r="B1239" s="2064" t="s">
        <v>2438</v>
      </c>
      <c r="C1239" s="2063" t="s">
        <v>2062</v>
      </c>
      <c r="D1239" s="2063" t="s">
        <v>32</v>
      </c>
      <c r="E1239" s="2065">
        <v>1</v>
      </c>
      <c r="F1239" s="2066">
        <v>55586.46</v>
      </c>
      <c r="G1239" s="2076">
        <v>55586.46</v>
      </c>
    </row>
    <row r="1240" spans="1:7" ht="15" customHeight="1">
      <c r="A1240" s="2077"/>
      <c r="B1240" s="2078"/>
      <c r="C1240" s="2078"/>
      <c r="D1240" s="2078"/>
      <c r="E1240" s="6902" t="s">
        <v>2083</v>
      </c>
      <c r="F1240" s="6902"/>
      <c r="G1240" s="2079">
        <v>55586.46</v>
      </c>
    </row>
    <row r="1241" spans="1:7" ht="45.9" customHeight="1">
      <c r="A1241" s="6900" t="s">
        <v>19</v>
      </c>
      <c r="B1241" s="6901"/>
      <c r="C1241" s="2062" t="s">
        <v>2065</v>
      </c>
      <c r="D1241" s="2062" t="s">
        <v>2066</v>
      </c>
      <c r="E1241" s="2062" t="s">
        <v>2067</v>
      </c>
      <c r="F1241" s="2062" t="s">
        <v>2068</v>
      </c>
      <c r="G1241" s="2074" t="s">
        <v>2015</v>
      </c>
    </row>
    <row r="1242" spans="1:7" ht="38.1" customHeight="1">
      <c r="A1242" s="2075" t="s">
        <v>2439</v>
      </c>
      <c r="B1242" s="2064" t="s">
        <v>2440</v>
      </c>
      <c r="C1242" s="2063" t="s">
        <v>2296</v>
      </c>
      <c r="D1242" s="2063" t="s">
        <v>40</v>
      </c>
      <c r="E1242" s="2065">
        <v>10</v>
      </c>
      <c r="F1242" s="2066">
        <v>843.95</v>
      </c>
      <c r="G1242" s="2076">
        <v>8532.33</v>
      </c>
    </row>
    <row r="1243" spans="1:7" ht="15" customHeight="1">
      <c r="A1243" s="2075" t="s">
        <v>2441</v>
      </c>
      <c r="B1243" s="2064" t="s">
        <v>2442</v>
      </c>
      <c r="C1243" s="2063" t="s">
        <v>21</v>
      </c>
      <c r="D1243" s="2063" t="s">
        <v>40</v>
      </c>
      <c r="E1243" s="2065">
        <v>6.97</v>
      </c>
      <c r="F1243" s="2066">
        <v>581.82000000000005</v>
      </c>
      <c r="G1243" s="2076">
        <v>4055.28</v>
      </c>
    </row>
    <row r="1244" spans="1:7" ht="15" customHeight="1">
      <c r="A1244" s="2075" t="s">
        <v>2443</v>
      </c>
      <c r="B1244" s="2064" t="s">
        <v>2444</v>
      </c>
      <c r="C1244" s="2063" t="s">
        <v>21</v>
      </c>
      <c r="D1244" s="2063" t="s">
        <v>24</v>
      </c>
      <c r="E1244" s="2065">
        <v>69.7</v>
      </c>
      <c r="F1244" s="2066">
        <v>60.12</v>
      </c>
      <c r="G1244" s="2076">
        <v>4190.3599999999997</v>
      </c>
    </row>
    <row r="1245" spans="1:7" ht="9.9" customHeight="1">
      <c r="A1245" s="2077"/>
      <c r="B1245" s="2078"/>
      <c r="C1245" s="2078"/>
      <c r="D1245" s="2078"/>
      <c r="E1245" s="6902" t="s">
        <v>2097</v>
      </c>
      <c r="F1245" s="6902"/>
      <c r="G1245" s="2079">
        <v>16777.97</v>
      </c>
    </row>
    <row r="1246" spans="1:7" ht="20.100000000000001" customHeight="1">
      <c r="A1246" s="2077"/>
      <c r="B1246" s="2078"/>
      <c r="C1246" s="2078"/>
      <c r="D1246" s="2078"/>
      <c r="E1246" s="6903" t="s">
        <v>2098</v>
      </c>
      <c r="F1246" s="6903"/>
      <c r="G1246" s="2080">
        <v>72364.429999999993</v>
      </c>
    </row>
    <row r="1247" spans="1:7" ht="15" customHeight="1">
      <c r="A1247" s="2077"/>
      <c r="B1247" s="2078"/>
      <c r="C1247" s="2078"/>
      <c r="D1247" s="2078"/>
      <c r="E1247" s="6904"/>
      <c r="F1247" s="6904"/>
      <c r="G1247" s="6905"/>
    </row>
    <row r="1248" spans="1:7" ht="15" customHeight="1">
      <c r="A1248" s="6897" t="s">
        <v>2445</v>
      </c>
      <c r="B1248" s="6898"/>
      <c r="C1248" s="6898"/>
      <c r="D1248" s="6898"/>
      <c r="E1248" s="6898"/>
      <c r="F1248" s="6898"/>
      <c r="G1248" s="6899"/>
    </row>
    <row r="1249" spans="1:7" ht="15" customHeight="1">
      <c r="A1249" s="6900" t="s">
        <v>2064</v>
      </c>
      <c r="B1249" s="6901"/>
      <c r="C1249" s="2062" t="s">
        <v>2065</v>
      </c>
      <c r="D1249" s="2062" t="s">
        <v>2066</v>
      </c>
      <c r="E1249" s="2062" t="s">
        <v>2067</v>
      </c>
      <c r="F1249" s="2062" t="s">
        <v>2068</v>
      </c>
      <c r="G1249" s="2074" t="s">
        <v>2015</v>
      </c>
    </row>
    <row r="1250" spans="1:7" ht="15" customHeight="1">
      <c r="A1250" s="2075" t="s">
        <v>2446</v>
      </c>
      <c r="B1250" s="2064" t="s">
        <v>2447</v>
      </c>
      <c r="C1250" s="2063" t="s">
        <v>21</v>
      </c>
      <c r="D1250" s="2063" t="s">
        <v>32</v>
      </c>
      <c r="E1250" s="2065">
        <v>2</v>
      </c>
      <c r="F1250" s="2066">
        <v>14.43</v>
      </c>
      <c r="G1250" s="2076">
        <v>28.86</v>
      </c>
    </row>
    <row r="1251" spans="1:7" ht="21" customHeight="1">
      <c r="A1251" s="2075" t="s">
        <v>2448</v>
      </c>
      <c r="B1251" s="2064" t="s">
        <v>2449</v>
      </c>
      <c r="C1251" s="2063" t="s">
        <v>21</v>
      </c>
      <c r="D1251" s="2063" t="s">
        <v>32</v>
      </c>
      <c r="E1251" s="2065">
        <v>1</v>
      </c>
      <c r="F1251" s="2066">
        <v>77.319999999999993</v>
      </c>
      <c r="G1251" s="2076">
        <v>77.319999999999993</v>
      </c>
    </row>
    <row r="1252" spans="1:7" ht="21" customHeight="1">
      <c r="A1252" s="2075" t="s">
        <v>2450</v>
      </c>
      <c r="B1252" s="2064" t="s">
        <v>2451</v>
      </c>
      <c r="C1252" s="2063" t="s">
        <v>21</v>
      </c>
      <c r="D1252" s="2063" t="s">
        <v>32</v>
      </c>
      <c r="E1252" s="2065">
        <v>0.05</v>
      </c>
      <c r="F1252" s="2066">
        <v>23.56</v>
      </c>
      <c r="G1252" s="2076">
        <v>1.17</v>
      </c>
    </row>
    <row r="1253" spans="1:7" ht="18" customHeight="1">
      <c r="A1253" s="2077"/>
      <c r="B1253" s="2078"/>
      <c r="C1253" s="2078"/>
      <c r="D1253" s="2078"/>
      <c r="E1253" s="6902" t="s">
        <v>2083</v>
      </c>
      <c r="F1253" s="6902"/>
      <c r="G1253" s="2079">
        <v>107.35</v>
      </c>
    </row>
    <row r="1254" spans="1:7" ht="15" customHeight="1">
      <c r="A1254" s="6900" t="s">
        <v>2084</v>
      </c>
      <c r="B1254" s="6901"/>
      <c r="C1254" s="2062" t="s">
        <v>2065</v>
      </c>
      <c r="D1254" s="2062" t="s">
        <v>2066</v>
      </c>
      <c r="E1254" s="2062" t="s">
        <v>2067</v>
      </c>
      <c r="F1254" s="2062" t="s">
        <v>2068</v>
      </c>
      <c r="G1254" s="2074" t="s">
        <v>2015</v>
      </c>
    </row>
    <row r="1255" spans="1:7" ht="9.9" customHeight="1">
      <c r="A1255" s="2075" t="s">
        <v>2085</v>
      </c>
      <c r="B1255" s="2064" t="s">
        <v>2417</v>
      </c>
      <c r="C1255" s="2063" t="s">
        <v>21</v>
      </c>
      <c r="D1255" s="2063" t="s">
        <v>2087</v>
      </c>
      <c r="E1255" s="2065">
        <v>6.0699999999999997E-2</v>
      </c>
      <c r="F1255" s="2066">
        <v>31.51</v>
      </c>
      <c r="G1255" s="2076">
        <v>1.91</v>
      </c>
    </row>
    <row r="1256" spans="1:7" ht="20.100000000000001" customHeight="1">
      <c r="A1256" s="2075" t="s">
        <v>2088</v>
      </c>
      <c r="B1256" s="2064" t="s">
        <v>2418</v>
      </c>
      <c r="C1256" s="2063" t="s">
        <v>21</v>
      </c>
      <c r="D1256" s="2063" t="s">
        <v>2087</v>
      </c>
      <c r="E1256" s="2065">
        <v>6.0699999999999997E-2</v>
      </c>
      <c r="F1256" s="2066">
        <v>38.1</v>
      </c>
      <c r="G1256" s="2076">
        <v>2.31</v>
      </c>
    </row>
    <row r="1257" spans="1:7" ht="15" customHeight="1">
      <c r="A1257" s="2077"/>
      <c r="B1257" s="2078"/>
      <c r="C1257" s="2078"/>
      <c r="D1257" s="2078"/>
      <c r="E1257" s="6902" t="s">
        <v>2094</v>
      </c>
      <c r="F1257" s="6902"/>
      <c r="G1257" s="2079">
        <v>4.22</v>
      </c>
    </row>
    <row r="1258" spans="1:7" ht="15" customHeight="1">
      <c r="A1258" s="2077"/>
      <c r="B1258" s="2078"/>
      <c r="C1258" s="2078"/>
      <c r="D1258" s="2078"/>
      <c r="E1258" s="6903" t="s">
        <v>2098</v>
      </c>
      <c r="F1258" s="6903"/>
      <c r="G1258" s="2080">
        <v>111.57</v>
      </c>
    </row>
    <row r="1259" spans="1:7" ht="15" customHeight="1">
      <c r="A1259" s="2077"/>
      <c r="B1259" s="2078"/>
      <c r="C1259" s="2078"/>
      <c r="D1259" s="2078"/>
      <c r="E1259" s="6904"/>
      <c r="F1259" s="6904"/>
      <c r="G1259" s="6905"/>
    </row>
    <row r="1260" spans="1:7" ht="15" customHeight="1">
      <c r="A1260" s="6897" t="s">
        <v>2452</v>
      </c>
      <c r="B1260" s="6898"/>
      <c r="C1260" s="6898"/>
      <c r="D1260" s="6898"/>
      <c r="E1260" s="6898"/>
      <c r="F1260" s="6898"/>
      <c r="G1260" s="6899"/>
    </row>
    <row r="1261" spans="1:7" ht="21" customHeight="1">
      <c r="A1261" s="6900" t="s">
        <v>2064</v>
      </c>
      <c r="B1261" s="6901"/>
      <c r="C1261" s="2062" t="s">
        <v>2065</v>
      </c>
      <c r="D1261" s="2062" t="s">
        <v>2066</v>
      </c>
      <c r="E1261" s="2062" t="s">
        <v>2067</v>
      </c>
      <c r="F1261" s="2062" t="s">
        <v>2068</v>
      </c>
      <c r="G1261" s="2074" t="s">
        <v>2015</v>
      </c>
    </row>
    <row r="1262" spans="1:7" ht="21" customHeight="1">
      <c r="A1262" s="2075" t="s">
        <v>2453</v>
      </c>
      <c r="B1262" s="2064" t="s">
        <v>2454</v>
      </c>
      <c r="C1262" s="2063" t="s">
        <v>21</v>
      </c>
      <c r="D1262" s="2063" t="s">
        <v>32</v>
      </c>
      <c r="E1262" s="2065">
        <v>2</v>
      </c>
      <c r="F1262" s="2066">
        <v>3.2</v>
      </c>
      <c r="G1262" s="2076">
        <v>6.4</v>
      </c>
    </row>
    <row r="1263" spans="1:7" ht="18" customHeight="1">
      <c r="A1263" s="2075" t="s">
        <v>2455</v>
      </c>
      <c r="B1263" s="2064" t="s">
        <v>2456</v>
      </c>
      <c r="C1263" s="2063" t="s">
        <v>21</v>
      </c>
      <c r="D1263" s="2063" t="s">
        <v>32</v>
      </c>
      <c r="E1263" s="2065">
        <v>1</v>
      </c>
      <c r="F1263" s="2066">
        <v>2.46</v>
      </c>
      <c r="G1263" s="2076">
        <v>2.46</v>
      </c>
    </row>
    <row r="1264" spans="1:7" ht="15" customHeight="1">
      <c r="A1264" s="2075" t="s">
        <v>2457</v>
      </c>
      <c r="B1264" s="2064" t="s">
        <v>2458</v>
      </c>
      <c r="C1264" s="2063" t="s">
        <v>21</v>
      </c>
      <c r="D1264" s="2063" t="s">
        <v>32</v>
      </c>
      <c r="E1264" s="2065">
        <v>1</v>
      </c>
      <c r="F1264" s="2066">
        <v>74.55</v>
      </c>
      <c r="G1264" s="2076">
        <v>74.55</v>
      </c>
    </row>
    <row r="1265" spans="1:7" ht="9.9" customHeight="1">
      <c r="A1265" s="2075" t="s">
        <v>2450</v>
      </c>
      <c r="B1265" s="2064" t="s">
        <v>2451</v>
      </c>
      <c r="C1265" s="2063" t="s">
        <v>21</v>
      </c>
      <c r="D1265" s="2063" t="s">
        <v>32</v>
      </c>
      <c r="E1265" s="2065">
        <v>0.1525</v>
      </c>
      <c r="F1265" s="2066">
        <v>23.56</v>
      </c>
      <c r="G1265" s="2076">
        <v>3.59</v>
      </c>
    </row>
    <row r="1266" spans="1:7" ht="20.100000000000001" customHeight="1">
      <c r="A1266" s="2077"/>
      <c r="B1266" s="2078"/>
      <c r="C1266" s="2078"/>
      <c r="D1266" s="2078"/>
      <c r="E1266" s="6902" t="s">
        <v>2083</v>
      </c>
      <c r="F1266" s="6902"/>
      <c r="G1266" s="2079">
        <v>87</v>
      </c>
    </row>
    <row r="1267" spans="1:7" ht="15" customHeight="1">
      <c r="A1267" s="6900" t="s">
        <v>2084</v>
      </c>
      <c r="B1267" s="6901"/>
      <c r="C1267" s="2062" t="s">
        <v>2065</v>
      </c>
      <c r="D1267" s="2062" t="s">
        <v>2066</v>
      </c>
      <c r="E1267" s="2062" t="s">
        <v>2067</v>
      </c>
      <c r="F1267" s="2062" t="s">
        <v>2068</v>
      </c>
      <c r="G1267" s="2074" t="s">
        <v>2015</v>
      </c>
    </row>
    <row r="1268" spans="1:7" ht="21" customHeight="1">
      <c r="A1268" s="2075" t="s">
        <v>2085</v>
      </c>
      <c r="B1268" s="2064" t="s">
        <v>2417</v>
      </c>
      <c r="C1268" s="2063" t="s">
        <v>21</v>
      </c>
      <c r="D1268" s="2063" t="s">
        <v>2087</v>
      </c>
      <c r="E1268" s="2065">
        <v>0.31969999999999998</v>
      </c>
      <c r="F1268" s="2066">
        <v>31.51</v>
      </c>
      <c r="G1268" s="2076">
        <v>10.07</v>
      </c>
    </row>
    <row r="1269" spans="1:7" ht="21" customHeight="1">
      <c r="A1269" s="2075" t="s">
        <v>2088</v>
      </c>
      <c r="B1269" s="2064" t="s">
        <v>2418</v>
      </c>
      <c r="C1269" s="2063" t="s">
        <v>21</v>
      </c>
      <c r="D1269" s="2063" t="s">
        <v>2087</v>
      </c>
      <c r="E1269" s="2065">
        <v>0.31969999999999998</v>
      </c>
      <c r="F1269" s="2066">
        <v>38.1</v>
      </c>
      <c r="G1269" s="2076">
        <v>12.18</v>
      </c>
    </row>
    <row r="1270" spans="1:7" ht="21" customHeight="1">
      <c r="A1270" s="2077"/>
      <c r="B1270" s="2078"/>
      <c r="C1270" s="2078"/>
      <c r="D1270" s="2078"/>
      <c r="E1270" s="6902" t="s">
        <v>2094</v>
      </c>
      <c r="F1270" s="6902"/>
      <c r="G1270" s="2079">
        <v>22.25</v>
      </c>
    </row>
    <row r="1271" spans="1:7" ht="29.1" customHeight="1">
      <c r="A1271" s="2077"/>
      <c r="B1271" s="2078"/>
      <c r="C1271" s="2078"/>
      <c r="D1271" s="2078"/>
      <c r="E1271" s="6903" t="s">
        <v>2098</v>
      </c>
      <c r="F1271" s="6903"/>
      <c r="G1271" s="2080">
        <v>109.25</v>
      </c>
    </row>
    <row r="1272" spans="1:7" ht="15" customHeight="1">
      <c r="A1272" s="2077"/>
      <c r="B1272" s="2078"/>
      <c r="C1272" s="2078"/>
      <c r="D1272" s="2078"/>
      <c r="E1272" s="6904"/>
      <c r="F1272" s="6904"/>
      <c r="G1272" s="6905"/>
    </row>
    <row r="1273" spans="1:7" ht="15" customHeight="1">
      <c r="A1273" s="6897" t="s">
        <v>2459</v>
      </c>
      <c r="B1273" s="6898"/>
      <c r="C1273" s="6898"/>
      <c r="D1273" s="6898"/>
      <c r="E1273" s="6898"/>
      <c r="F1273" s="6898"/>
      <c r="G1273" s="6899"/>
    </row>
    <row r="1274" spans="1:7" ht="21" customHeight="1">
      <c r="A1274" s="6900" t="s">
        <v>2064</v>
      </c>
      <c r="B1274" s="6901"/>
      <c r="C1274" s="2062" t="s">
        <v>2065</v>
      </c>
      <c r="D1274" s="2062" t="s">
        <v>2066</v>
      </c>
      <c r="E1274" s="2062" t="s">
        <v>2067</v>
      </c>
      <c r="F1274" s="2062" t="s">
        <v>2068</v>
      </c>
      <c r="G1274" s="2074" t="s">
        <v>2015</v>
      </c>
    </row>
    <row r="1275" spans="1:7" ht="21" customHeight="1">
      <c r="A1275" s="2075" t="s">
        <v>2453</v>
      </c>
      <c r="B1275" s="2064" t="s">
        <v>2454</v>
      </c>
      <c r="C1275" s="2063" t="s">
        <v>21</v>
      </c>
      <c r="D1275" s="2063" t="s">
        <v>32</v>
      </c>
      <c r="E1275" s="2065">
        <v>2</v>
      </c>
      <c r="F1275" s="2066">
        <v>3.2</v>
      </c>
      <c r="G1275" s="2076">
        <v>6.4</v>
      </c>
    </row>
    <row r="1276" spans="1:7" ht="18" customHeight="1">
      <c r="A1276" s="2075" t="s">
        <v>2455</v>
      </c>
      <c r="B1276" s="2064" t="s">
        <v>2456</v>
      </c>
      <c r="C1276" s="2063" t="s">
        <v>21</v>
      </c>
      <c r="D1276" s="2063" t="s">
        <v>32</v>
      </c>
      <c r="E1276" s="2065">
        <v>1</v>
      </c>
      <c r="F1276" s="2066">
        <v>2.46</v>
      </c>
      <c r="G1276" s="2076">
        <v>2.46</v>
      </c>
    </row>
    <row r="1277" spans="1:7" ht="15" customHeight="1">
      <c r="A1277" s="2075" t="s">
        <v>2457</v>
      </c>
      <c r="B1277" s="2064" t="s">
        <v>2458</v>
      </c>
      <c r="C1277" s="2063" t="s">
        <v>21</v>
      </c>
      <c r="D1277" s="2063" t="s">
        <v>32</v>
      </c>
      <c r="E1277" s="2065">
        <v>1</v>
      </c>
      <c r="F1277" s="2066">
        <v>74.55</v>
      </c>
      <c r="G1277" s="2076">
        <v>74.55</v>
      </c>
    </row>
    <row r="1278" spans="1:7" ht="9.9" customHeight="1">
      <c r="A1278" s="2075" t="s">
        <v>2450</v>
      </c>
      <c r="B1278" s="2064" t="s">
        <v>2451</v>
      </c>
      <c r="C1278" s="2063" t="s">
        <v>21</v>
      </c>
      <c r="D1278" s="2063" t="s">
        <v>32</v>
      </c>
      <c r="E1278" s="2065">
        <v>0.1525</v>
      </c>
      <c r="F1278" s="2066">
        <v>23.56</v>
      </c>
      <c r="G1278" s="2076">
        <v>3.59</v>
      </c>
    </row>
    <row r="1279" spans="1:7" ht="20.100000000000001" customHeight="1">
      <c r="A1279" s="2077"/>
      <c r="B1279" s="2078"/>
      <c r="C1279" s="2078"/>
      <c r="D1279" s="2078"/>
      <c r="E1279" s="6902" t="s">
        <v>2083</v>
      </c>
      <c r="F1279" s="6902"/>
      <c r="G1279" s="2079">
        <v>87</v>
      </c>
    </row>
    <row r="1280" spans="1:7" ht="15" customHeight="1">
      <c r="A1280" s="6900" t="s">
        <v>2084</v>
      </c>
      <c r="B1280" s="6901"/>
      <c r="C1280" s="2062" t="s">
        <v>2065</v>
      </c>
      <c r="D1280" s="2062" t="s">
        <v>2066</v>
      </c>
      <c r="E1280" s="2062" t="s">
        <v>2067</v>
      </c>
      <c r="F1280" s="2062" t="s">
        <v>2068</v>
      </c>
      <c r="G1280" s="2074" t="s">
        <v>2015</v>
      </c>
    </row>
    <row r="1281" spans="1:7" ht="21" customHeight="1">
      <c r="A1281" s="2075" t="s">
        <v>2085</v>
      </c>
      <c r="B1281" s="2064" t="s">
        <v>2417</v>
      </c>
      <c r="C1281" s="2063" t="s">
        <v>21</v>
      </c>
      <c r="D1281" s="2063" t="s">
        <v>2087</v>
      </c>
      <c r="E1281" s="2065">
        <v>0.31969999999999998</v>
      </c>
      <c r="F1281" s="2066">
        <v>31.51</v>
      </c>
      <c r="G1281" s="2076">
        <v>10.07</v>
      </c>
    </row>
    <row r="1282" spans="1:7" ht="21" customHeight="1">
      <c r="A1282" s="2075" t="s">
        <v>2088</v>
      </c>
      <c r="B1282" s="2064" t="s">
        <v>2418</v>
      </c>
      <c r="C1282" s="2063" t="s">
        <v>21</v>
      </c>
      <c r="D1282" s="2063" t="s">
        <v>2087</v>
      </c>
      <c r="E1282" s="2065">
        <v>0.31969999999999998</v>
      </c>
      <c r="F1282" s="2066">
        <v>38.1</v>
      </c>
      <c r="G1282" s="2076">
        <v>12.18</v>
      </c>
    </row>
    <row r="1283" spans="1:7" ht="21" customHeight="1">
      <c r="A1283" s="2077"/>
      <c r="B1283" s="2078"/>
      <c r="C1283" s="2078"/>
      <c r="D1283" s="2078"/>
      <c r="E1283" s="6902" t="s">
        <v>2094</v>
      </c>
      <c r="F1283" s="6902"/>
      <c r="G1283" s="2079">
        <v>22.25</v>
      </c>
    </row>
    <row r="1284" spans="1:7" ht="29.1" customHeight="1">
      <c r="A1284" s="2077"/>
      <c r="B1284" s="2078"/>
      <c r="C1284" s="2078"/>
      <c r="D1284" s="2078"/>
      <c r="E1284" s="6903" t="s">
        <v>2098</v>
      </c>
      <c r="F1284" s="6903"/>
      <c r="G1284" s="2080">
        <v>109.25</v>
      </c>
    </row>
    <row r="1285" spans="1:7" ht="15" customHeight="1">
      <c r="A1285" s="2077"/>
      <c r="B1285" s="2078"/>
      <c r="C1285" s="2078"/>
      <c r="D1285" s="2078"/>
      <c r="E1285" s="6904"/>
      <c r="F1285" s="6904"/>
      <c r="G1285" s="6905"/>
    </row>
    <row r="1286" spans="1:7" ht="15" customHeight="1">
      <c r="A1286" s="6897" t="s">
        <v>2460</v>
      </c>
      <c r="B1286" s="6898"/>
      <c r="C1286" s="6898"/>
      <c r="D1286" s="6898"/>
      <c r="E1286" s="6898"/>
      <c r="F1286" s="6898"/>
      <c r="G1286" s="6899"/>
    </row>
    <row r="1287" spans="1:7" ht="21" customHeight="1">
      <c r="A1287" s="6900" t="s">
        <v>2461</v>
      </c>
      <c r="B1287" s="6901"/>
      <c r="C1287" s="2062" t="s">
        <v>2065</v>
      </c>
      <c r="D1287" s="2062" t="s">
        <v>2066</v>
      </c>
      <c r="E1287" s="2062" t="s">
        <v>2067</v>
      </c>
      <c r="F1287" s="2062" t="s">
        <v>2068</v>
      </c>
      <c r="G1287" s="2074" t="s">
        <v>2015</v>
      </c>
    </row>
    <row r="1288" spans="1:7" ht="21" customHeight="1">
      <c r="A1288" s="2075" t="s">
        <v>2462</v>
      </c>
      <c r="B1288" s="2064" t="s">
        <v>2463</v>
      </c>
      <c r="C1288" s="2063" t="s">
        <v>2062</v>
      </c>
      <c r="D1288" s="2063" t="s">
        <v>32</v>
      </c>
      <c r="E1288" s="2065">
        <v>1</v>
      </c>
      <c r="F1288" s="2066">
        <v>1850</v>
      </c>
      <c r="G1288" s="2076">
        <v>1850</v>
      </c>
    </row>
    <row r="1289" spans="1:7" ht="18" customHeight="1">
      <c r="A1289" s="2077"/>
      <c r="B1289" s="2078"/>
      <c r="C1289" s="2078"/>
      <c r="D1289" s="2078"/>
      <c r="E1289" s="6902" t="s">
        <v>2464</v>
      </c>
      <c r="F1289" s="6902"/>
      <c r="G1289" s="2079">
        <v>1850</v>
      </c>
    </row>
    <row r="1290" spans="1:7" ht="15" customHeight="1">
      <c r="A1290" s="6900" t="s">
        <v>2084</v>
      </c>
      <c r="B1290" s="6901"/>
      <c r="C1290" s="2062" t="s">
        <v>2065</v>
      </c>
      <c r="D1290" s="2062" t="s">
        <v>2066</v>
      </c>
      <c r="E1290" s="2062" t="s">
        <v>2067</v>
      </c>
      <c r="F1290" s="2062" t="s">
        <v>2068</v>
      </c>
      <c r="G1290" s="2074" t="s">
        <v>2015</v>
      </c>
    </row>
    <row r="1291" spans="1:7" ht="9.9" customHeight="1">
      <c r="A1291" s="2075" t="s">
        <v>2085</v>
      </c>
      <c r="B1291" s="2064" t="s">
        <v>2417</v>
      </c>
      <c r="C1291" s="2063" t="s">
        <v>21</v>
      </c>
      <c r="D1291" s="2063" t="s">
        <v>2087</v>
      </c>
      <c r="E1291" s="2065">
        <v>0.26900000000000002</v>
      </c>
      <c r="F1291" s="2066">
        <v>31.51</v>
      </c>
      <c r="G1291" s="2076">
        <v>8.4700000000000006</v>
      </c>
    </row>
    <row r="1292" spans="1:7" ht="20.100000000000001" customHeight="1">
      <c r="A1292" s="2075" t="s">
        <v>2088</v>
      </c>
      <c r="B1292" s="2064" t="s">
        <v>2418</v>
      </c>
      <c r="C1292" s="2063" t="s">
        <v>21</v>
      </c>
      <c r="D1292" s="2063" t="s">
        <v>2087</v>
      </c>
      <c r="E1292" s="2065">
        <v>0.26900000000000002</v>
      </c>
      <c r="F1292" s="2066">
        <v>38.1</v>
      </c>
      <c r="G1292" s="2076">
        <v>10.24</v>
      </c>
    </row>
    <row r="1293" spans="1:7" ht="15" customHeight="1">
      <c r="A1293" s="2077"/>
      <c r="B1293" s="2078"/>
      <c r="C1293" s="2078"/>
      <c r="D1293" s="2078"/>
      <c r="E1293" s="6902" t="s">
        <v>2094</v>
      </c>
      <c r="F1293" s="6902"/>
      <c r="G1293" s="2079">
        <v>18.71</v>
      </c>
    </row>
    <row r="1294" spans="1:7" ht="21" customHeight="1">
      <c r="A1294" s="2077"/>
      <c r="B1294" s="2078"/>
      <c r="C1294" s="2078"/>
      <c r="D1294" s="2078"/>
      <c r="E1294" s="6903" t="s">
        <v>2098</v>
      </c>
      <c r="F1294" s="6903"/>
      <c r="G1294" s="2080">
        <v>1868.71</v>
      </c>
    </row>
    <row r="1295" spans="1:7" ht="21" customHeight="1">
      <c r="A1295" s="2077"/>
      <c r="B1295" s="2078"/>
      <c r="C1295" s="2078"/>
      <c r="D1295" s="2078"/>
      <c r="E1295" s="6904"/>
      <c r="F1295" s="6904"/>
      <c r="G1295" s="6905"/>
    </row>
    <row r="1296" spans="1:7" ht="29.1" customHeight="1">
      <c r="A1296" s="6897" t="s">
        <v>2465</v>
      </c>
      <c r="B1296" s="6898"/>
      <c r="C1296" s="6898"/>
      <c r="D1296" s="6898"/>
      <c r="E1296" s="6898"/>
      <c r="F1296" s="6898"/>
      <c r="G1296" s="6899"/>
    </row>
    <row r="1297" spans="1:7" ht="15" customHeight="1">
      <c r="A1297" s="6900" t="s">
        <v>2064</v>
      </c>
      <c r="B1297" s="6901"/>
      <c r="C1297" s="2062" t="s">
        <v>2065</v>
      </c>
      <c r="D1297" s="2062" t="s">
        <v>2066</v>
      </c>
      <c r="E1297" s="2062" t="s">
        <v>2067</v>
      </c>
      <c r="F1297" s="2062" t="s">
        <v>2068</v>
      </c>
      <c r="G1297" s="2074" t="s">
        <v>2015</v>
      </c>
    </row>
    <row r="1298" spans="1:7" ht="15" customHeight="1">
      <c r="A1298" s="2075" t="s">
        <v>2466</v>
      </c>
      <c r="B1298" s="2064" t="s">
        <v>2467</v>
      </c>
      <c r="C1298" s="2063" t="s">
        <v>2062</v>
      </c>
      <c r="D1298" s="2063" t="s">
        <v>32</v>
      </c>
      <c r="E1298" s="2065">
        <v>1</v>
      </c>
      <c r="F1298" s="2066">
        <v>390</v>
      </c>
      <c r="G1298" s="2076">
        <v>390</v>
      </c>
    </row>
    <row r="1299" spans="1:7" ht="21" customHeight="1">
      <c r="A1299" s="2077"/>
      <c r="B1299" s="2078"/>
      <c r="C1299" s="2078"/>
      <c r="D1299" s="2078"/>
      <c r="E1299" s="6902" t="s">
        <v>2083</v>
      </c>
      <c r="F1299" s="6902"/>
      <c r="G1299" s="2079">
        <v>390</v>
      </c>
    </row>
    <row r="1300" spans="1:7" ht="21" customHeight="1">
      <c r="A1300" s="6900" t="s">
        <v>2084</v>
      </c>
      <c r="B1300" s="6901"/>
      <c r="C1300" s="2062" t="s">
        <v>2065</v>
      </c>
      <c r="D1300" s="2062" t="s">
        <v>2066</v>
      </c>
      <c r="E1300" s="2062" t="s">
        <v>2067</v>
      </c>
      <c r="F1300" s="2062" t="s">
        <v>2068</v>
      </c>
      <c r="G1300" s="2074" t="s">
        <v>2015</v>
      </c>
    </row>
    <row r="1301" spans="1:7" ht="18" customHeight="1">
      <c r="A1301" s="2075" t="s">
        <v>2085</v>
      </c>
      <c r="B1301" s="2064" t="s">
        <v>2417</v>
      </c>
      <c r="C1301" s="2063" t="s">
        <v>21</v>
      </c>
      <c r="D1301" s="2063" t="s">
        <v>2087</v>
      </c>
      <c r="E1301" s="2065">
        <v>0.26900000000000002</v>
      </c>
      <c r="F1301" s="2066">
        <v>31.51</v>
      </c>
      <c r="G1301" s="2076">
        <v>8.4700000000000006</v>
      </c>
    </row>
    <row r="1302" spans="1:7" ht="15" customHeight="1">
      <c r="A1302" s="2075" t="s">
        <v>2088</v>
      </c>
      <c r="B1302" s="2064" t="s">
        <v>2418</v>
      </c>
      <c r="C1302" s="2063" t="s">
        <v>21</v>
      </c>
      <c r="D1302" s="2063" t="s">
        <v>2087</v>
      </c>
      <c r="E1302" s="2065">
        <v>0.26900000000000002</v>
      </c>
      <c r="F1302" s="2066">
        <v>38.1</v>
      </c>
      <c r="G1302" s="2076">
        <v>10.24</v>
      </c>
    </row>
    <row r="1303" spans="1:7" ht="9.9" customHeight="1">
      <c r="A1303" s="2077"/>
      <c r="B1303" s="2078"/>
      <c r="C1303" s="2078"/>
      <c r="D1303" s="2078"/>
      <c r="E1303" s="6902" t="s">
        <v>2094</v>
      </c>
      <c r="F1303" s="6902"/>
      <c r="G1303" s="2079">
        <v>18.71</v>
      </c>
    </row>
    <row r="1304" spans="1:7" ht="20.100000000000001" customHeight="1">
      <c r="A1304" s="2077"/>
      <c r="B1304" s="2078"/>
      <c r="C1304" s="2078"/>
      <c r="D1304" s="2078"/>
      <c r="E1304" s="6903" t="s">
        <v>2098</v>
      </c>
      <c r="F1304" s="6903"/>
      <c r="G1304" s="2080">
        <v>408.71</v>
      </c>
    </row>
    <row r="1305" spans="1:7" ht="15" customHeight="1">
      <c r="A1305" s="2077"/>
      <c r="B1305" s="2078"/>
      <c r="C1305" s="2078"/>
      <c r="D1305" s="2078"/>
      <c r="E1305" s="6904"/>
      <c r="F1305" s="6904"/>
      <c r="G1305" s="6905"/>
    </row>
    <row r="1306" spans="1:7" ht="21" customHeight="1">
      <c r="A1306" s="6897" t="s">
        <v>2468</v>
      </c>
      <c r="B1306" s="6898"/>
      <c r="C1306" s="6898"/>
      <c r="D1306" s="6898"/>
      <c r="E1306" s="6898"/>
      <c r="F1306" s="6898"/>
      <c r="G1306" s="6899"/>
    </row>
    <row r="1307" spans="1:7" ht="21" customHeight="1">
      <c r="A1307" s="6900" t="s">
        <v>2064</v>
      </c>
      <c r="B1307" s="6901"/>
      <c r="C1307" s="2062" t="s">
        <v>2065</v>
      </c>
      <c r="D1307" s="2062" t="s">
        <v>2066</v>
      </c>
      <c r="E1307" s="2062" t="s">
        <v>2067</v>
      </c>
      <c r="F1307" s="2062" t="s">
        <v>2068</v>
      </c>
      <c r="G1307" s="2074" t="s">
        <v>2015</v>
      </c>
    </row>
    <row r="1308" spans="1:7" ht="29.1" customHeight="1">
      <c r="A1308" s="2075" t="s">
        <v>2469</v>
      </c>
      <c r="B1308" s="2064" t="s">
        <v>2470</v>
      </c>
      <c r="C1308" s="2063" t="s">
        <v>21</v>
      </c>
      <c r="D1308" s="2063" t="s">
        <v>32</v>
      </c>
      <c r="E1308" s="2065">
        <v>2</v>
      </c>
      <c r="F1308" s="2066">
        <v>2.2599999999999998</v>
      </c>
      <c r="G1308" s="2076">
        <v>4.5199999999999996</v>
      </c>
    </row>
    <row r="1309" spans="1:7" ht="15" customHeight="1">
      <c r="A1309" s="2075" t="s">
        <v>2471</v>
      </c>
      <c r="B1309" s="2064" t="s">
        <v>2472</v>
      </c>
      <c r="C1309" s="2063" t="s">
        <v>21</v>
      </c>
      <c r="D1309" s="2063" t="s">
        <v>32</v>
      </c>
      <c r="E1309" s="2065">
        <v>1</v>
      </c>
      <c r="F1309" s="2066">
        <v>47.9</v>
      </c>
      <c r="G1309" s="2076">
        <v>47.9</v>
      </c>
    </row>
    <row r="1310" spans="1:7" ht="15" customHeight="1">
      <c r="A1310" s="2075" t="s">
        <v>2450</v>
      </c>
      <c r="B1310" s="2064" t="s">
        <v>2451</v>
      </c>
      <c r="C1310" s="2063" t="s">
        <v>21</v>
      </c>
      <c r="D1310" s="2063" t="s">
        <v>32</v>
      </c>
      <c r="E1310" s="2065">
        <v>7.4999999999999997E-2</v>
      </c>
      <c r="F1310" s="2066">
        <v>23.56</v>
      </c>
      <c r="G1310" s="2076">
        <v>1.76</v>
      </c>
    </row>
    <row r="1311" spans="1:7" ht="21" customHeight="1">
      <c r="A1311" s="2077"/>
      <c r="B1311" s="2078"/>
      <c r="C1311" s="2078"/>
      <c r="D1311" s="2078"/>
      <c r="E1311" s="6902" t="s">
        <v>2083</v>
      </c>
      <c r="F1311" s="6902"/>
      <c r="G1311" s="2079">
        <v>54.18</v>
      </c>
    </row>
    <row r="1312" spans="1:7" ht="21" customHeight="1">
      <c r="A1312" s="6900" t="s">
        <v>2084</v>
      </c>
      <c r="B1312" s="6901"/>
      <c r="C1312" s="2062" t="s">
        <v>2065</v>
      </c>
      <c r="D1312" s="2062" t="s">
        <v>2066</v>
      </c>
      <c r="E1312" s="2062" t="s">
        <v>2067</v>
      </c>
      <c r="F1312" s="2062" t="s">
        <v>2068</v>
      </c>
      <c r="G1312" s="2074" t="s">
        <v>2015</v>
      </c>
    </row>
    <row r="1313" spans="1:7" ht="18" customHeight="1">
      <c r="A1313" s="2075" t="s">
        <v>2085</v>
      </c>
      <c r="B1313" s="2064" t="s">
        <v>2417</v>
      </c>
      <c r="C1313" s="2063" t="s">
        <v>21</v>
      </c>
      <c r="D1313" s="2063" t="s">
        <v>2087</v>
      </c>
      <c r="E1313" s="2065">
        <v>0.12570000000000001</v>
      </c>
      <c r="F1313" s="2066">
        <v>31.51</v>
      </c>
      <c r="G1313" s="2076">
        <v>3.96</v>
      </c>
    </row>
    <row r="1314" spans="1:7" ht="15" customHeight="1">
      <c r="A1314" s="2075" t="s">
        <v>2088</v>
      </c>
      <c r="B1314" s="2064" t="s">
        <v>2418</v>
      </c>
      <c r="C1314" s="2063" t="s">
        <v>21</v>
      </c>
      <c r="D1314" s="2063" t="s">
        <v>2087</v>
      </c>
      <c r="E1314" s="2065">
        <v>0.12570000000000001</v>
      </c>
      <c r="F1314" s="2066">
        <v>38.1</v>
      </c>
      <c r="G1314" s="2076">
        <v>4.78</v>
      </c>
    </row>
    <row r="1315" spans="1:7" ht="9.9" customHeight="1">
      <c r="A1315" s="2077"/>
      <c r="B1315" s="2078"/>
      <c r="C1315" s="2078"/>
      <c r="D1315" s="2078"/>
      <c r="E1315" s="6902" t="s">
        <v>2094</v>
      </c>
      <c r="F1315" s="6902"/>
      <c r="G1315" s="2079">
        <v>8.74</v>
      </c>
    </row>
    <row r="1316" spans="1:7" ht="20.100000000000001" customHeight="1">
      <c r="A1316" s="2077"/>
      <c r="B1316" s="2078"/>
      <c r="C1316" s="2078"/>
      <c r="D1316" s="2078"/>
      <c r="E1316" s="6903" t="s">
        <v>2098</v>
      </c>
      <c r="F1316" s="6903"/>
      <c r="G1316" s="2080">
        <v>62.92</v>
      </c>
    </row>
    <row r="1317" spans="1:7" ht="15" customHeight="1">
      <c r="A1317" s="2077"/>
      <c r="B1317" s="2078"/>
      <c r="C1317" s="2078"/>
      <c r="D1317" s="2078"/>
      <c r="E1317" s="6904"/>
      <c r="F1317" s="6904"/>
      <c r="G1317" s="6905"/>
    </row>
    <row r="1318" spans="1:7" ht="21" customHeight="1">
      <c r="A1318" s="6897" t="s">
        <v>2473</v>
      </c>
      <c r="B1318" s="6898"/>
      <c r="C1318" s="6898"/>
      <c r="D1318" s="6898"/>
      <c r="E1318" s="6898"/>
      <c r="F1318" s="6898"/>
      <c r="G1318" s="6899"/>
    </row>
    <row r="1319" spans="1:7" ht="21" customHeight="1">
      <c r="A1319" s="6900" t="s">
        <v>2064</v>
      </c>
      <c r="B1319" s="6901"/>
      <c r="C1319" s="2062" t="s">
        <v>2065</v>
      </c>
      <c r="D1319" s="2062" t="s">
        <v>2066</v>
      </c>
      <c r="E1319" s="2062" t="s">
        <v>2067</v>
      </c>
      <c r="F1319" s="2062" t="s">
        <v>2068</v>
      </c>
      <c r="G1319" s="2074" t="s">
        <v>2015</v>
      </c>
    </row>
    <row r="1320" spans="1:7" ht="29.1" customHeight="1">
      <c r="A1320" s="2075" t="s">
        <v>2474</v>
      </c>
      <c r="B1320" s="2064" t="s">
        <v>2475</v>
      </c>
      <c r="C1320" s="2063" t="s">
        <v>21</v>
      </c>
      <c r="D1320" s="2063" t="s">
        <v>32</v>
      </c>
      <c r="E1320" s="2065">
        <v>2</v>
      </c>
      <c r="F1320" s="2066">
        <v>2.73</v>
      </c>
      <c r="G1320" s="2076">
        <v>5.46</v>
      </c>
    </row>
    <row r="1321" spans="1:7" ht="15" customHeight="1">
      <c r="A1321" s="2075" t="s">
        <v>2476</v>
      </c>
      <c r="B1321" s="2064" t="s">
        <v>2477</v>
      </c>
      <c r="C1321" s="2063" t="s">
        <v>21</v>
      </c>
      <c r="D1321" s="2063" t="s">
        <v>32</v>
      </c>
      <c r="E1321" s="2065">
        <v>1</v>
      </c>
      <c r="F1321" s="2066">
        <v>25.08</v>
      </c>
      <c r="G1321" s="2076">
        <v>25.08</v>
      </c>
    </row>
    <row r="1322" spans="1:7" ht="15" customHeight="1">
      <c r="A1322" s="2075" t="s">
        <v>2450</v>
      </c>
      <c r="B1322" s="2064" t="s">
        <v>2451</v>
      </c>
      <c r="C1322" s="2063" t="s">
        <v>21</v>
      </c>
      <c r="D1322" s="2063" t="s">
        <v>32</v>
      </c>
      <c r="E1322" s="2065">
        <v>0.115</v>
      </c>
      <c r="F1322" s="2066">
        <v>23.56</v>
      </c>
      <c r="G1322" s="2076">
        <v>2.7</v>
      </c>
    </row>
    <row r="1323" spans="1:7" ht="21" customHeight="1">
      <c r="A1323" s="2077"/>
      <c r="B1323" s="2078"/>
      <c r="C1323" s="2078"/>
      <c r="D1323" s="2078"/>
      <c r="E1323" s="6902" t="s">
        <v>2083</v>
      </c>
      <c r="F1323" s="6902"/>
      <c r="G1323" s="2079">
        <v>33.24</v>
      </c>
    </row>
    <row r="1324" spans="1:7" ht="21" customHeight="1">
      <c r="A1324" s="6900" t="s">
        <v>2084</v>
      </c>
      <c r="B1324" s="6901"/>
      <c r="C1324" s="2062" t="s">
        <v>2065</v>
      </c>
      <c r="D1324" s="2062" t="s">
        <v>2066</v>
      </c>
      <c r="E1324" s="2062" t="s">
        <v>2067</v>
      </c>
      <c r="F1324" s="2062" t="s">
        <v>2068</v>
      </c>
      <c r="G1324" s="2074" t="s">
        <v>2015</v>
      </c>
    </row>
    <row r="1325" spans="1:7" ht="18" customHeight="1">
      <c r="A1325" s="2075" t="s">
        <v>2085</v>
      </c>
      <c r="B1325" s="2064" t="s">
        <v>2417</v>
      </c>
      <c r="C1325" s="2063" t="s">
        <v>21</v>
      </c>
      <c r="D1325" s="2063" t="s">
        <v>2087</v>
      </c>
      <c r="E1325" s="2065">
        <v>0.19259999999999999</v>
      </c>
      <c r="F1325" s="2066">
        <v>31.51</v>
      </c>
      <c r="G1325" s="2076">
        <v>6.06</v>
      </c>
    </row>
    <row r="1326" spans="1:7" ht="15" customHeight="1">
      <c r="A1326" s="2075" t="s">
        <v>2088</v>
      </c>
      <c r="B1326" s="2064" t="s">
        <v>2418</v>
      </c>
      <c r="C1326" s="2063" t="s">
        <v>21</v>
      </c>
      <c r="D1326" s="2063" t="s">
        <v>2087</v>
      </c>
      <c r="E1326" s="2065">
        <v>0.19259999999999999</v>
      </c>
      <c r="F1326" s="2066">
        <v>38.1</v>
      </c>
      <c r="G1326" s="2076">
        <v>7.33</v>
      </c>
    </row>
    <row r="1327" spans="1:7" ht="9.9" customHeight="1">
      <c r="A1327" s="2077"/>
      <c r="B1327" s="2078"/>
      <c r="C1327" s="2078"/>
      <c r="D1327" s="2078"/>
      <c r="E1327" s="6902" t="s">
        <v>2094</v>
      </c>
      <c r="F1327" s="6902"/>
      <c r="G1327" s="2079">
        <v>13.39</v>
      </c>
    </row>
    <row r="1328" spans="1:7" ht="20.100000000000001" customHeight="1">
      <c r="A1328" s="2077"/>
      <c r="B1328" s="2078"/>
      <c r="C1328" s="2078"/>
      <c r="D1328" s="2078"/>
      <c r="E1328" s="6903" t="s">
        <v>2098</v>
      </c>
      <c r="F1328" s="6903"/>
      <c r="G1328" s="2080">
        <v>46.63</v>
      </c>
    </row>
    <row r="1329" spans="1:7" ht="15" customHeight="1">
      <c r="A1329" s="2077"/>
      <c r="B1329" s="2078"/>
      <c r="C1329" s="2078"/>
      <c r="D1329" s="2078"/>
      <c r="E1329" s="6904"/>
      <c r="F1329" s="6904"/>
      <c r="G1329" s="6905"/>
    </row>
    <row r="1330" spans="1:7" ht="21" customHeight="1">
      <c r="A1330" s="6897" t="s">
        <v>2478</v>
      </c>
      <c r="B1330" s="6898"/>
      <c r="C1330" s="6898"/>
      <c r="D1330" s="6898"/>
      <c r="E1330" s="6898"/>
      <c r="F1330" s="6898"/>
      <c r="G1330" s="6899"/>
    </row>
    <row r="1331" spans="1:7" ht="21" customHeight="1">
      <c r="A1331" s="6900" t="s">
        <v>2064</v>
      </c>
      <c r="B1331" s="6901"/>
      <c r="C1331" s="2062" t="s">
        <v>2065</v>
      </c>
      <c r="D1331" s="2062" t="s">
        <v>2066</v>
      </c>
      <c r="E1331" s="2062" t="s">
        <v>2067</v>
      </c>
      <c r="F1331" s="2062" t="s">
        <v>2068</v>
      </c>
      <c r="G1331" s="2074" t="s">
        <v>2015</v>
      </c>
    </row>
    <row r="1332" spans="1:7" ht="29.1" customHeight="1">
      <c r="A1332" s="2075" t="s">
        <v>2479</v>
      </c>
      <c r="B1332" s="2064" t="s">
        <v>2480</v>
      </c>
      <c r="C1332" s="2063" t="s">
        <v>21</v>
      </c>
      <c r="D1332" s="2063" t="s">
        <v>32</v>
      </c>
      <c r="E1332" s="2065">
        <v>3</v>
      </c>
      <c r="F1332" s="2066">
        <v>2.02</v>
      </c>
      <c r="G1332" s="2076">
        <v>6.06</v>
      </c>
    </row>
    <row r="1333" spans="1:7" ht="15" customHeight="1">
      <c r="A1333" s="2075" t="s">
        <v>2481</v>
      </c>
      <c r="B1333" s="2064" t="s">
        <v>2482</v>
      </c>
      <c r="C1333" s="2063" t="s">
        <v>21</v>
      </c>
      <c r="D1333" s="2063" t="s">
        <v>32</v>
      </c>
      <c r="E1333" s="2065">
        <v>1</v>
      </c>
      <c r="F1333" s="2066">
        <v>22.59</v>
      </c>
      <c r="G1333" s="2076">
        <v>22.59</v>
      </c>
    </row>
    <row r="1334" spans="1:7" ht="15" customHeight="1">
      <c r="A1334" s="2075" t="s">
        <v>2450</v>
      </c>
      <c r="B1334" s="2064" t="s">
        <v>2451</v>
      </c>
      <c r="C1334" s="2063" t="s">
        <v>21</v>
      </c>
      <c r="D1334" s="2063" t="s">
        <v>32</v>
      </c>
      <c r="E1334" s="2065">
        <v>7.4999999999999997E-2</v>
      </c>
      <c r="F1334" s="2066">
        <v>23.56</v>
      </c>
      <c r="G1334" s="2076">
        <v>1.76</v>
      </c>
    </row>
    <row r="1335" spans="1:7" ht="21" customHeight="1">
      <c r="A1335" s="2077"/>
      <c r="B1335" s="2078"/>
      <c r="C1335" s="2078"/>
      <c r="D1335" s="2078"/>
      <c r="E1335" s="6902" t="s">
        <v>2083</v>
      </c>
      <c r="F1335" s="6902"/>
      <c r="G1335" s="2079">
        <v>30.41</v>
      </c>
    </row>
    <row r="1336" spans="1:7" ht="21" customHeight="1">
      <c r="A1336" s="6900" t="s">
        <v>2084</v>
      </c>
      <c r="B1336" s="6901"/>
      <c r="C1336" s="2062" t="s">
        <v>2065</v>
      </c>
      <c r="D1336" s="2062" t="s">
        <v>2066</v>
      </c>
      <c r="E1336" s="2062" t="s">
        <v>2067</v>
      </c>
      <c r="F1336" s="2062" t="s">
        <v>2068</v>
      </c>
      <c r="G1336" s="2074" t="s">
        <v>2015</v>
      </c>
    </row>
    <row r="1337" spans="1:7" ht="18" customHeight="1">
      <c r="A1337" s="2075" t="s">
        <v>2085</v>
      </c>
      <c r="B1337" s="2064" t="s">
        <v>2417</v>
      </c>
      <c r="C1337" s="2063" t="s">
        <v>21</v>
      </c>
      <c r="D1337" s="2063" t="s">
        <v>2087</v>
      </c>
      <c r="E1337" s="2065">
        <v>8.09E-2</v>
      </c>
      <c r="F1337" s="2066">
        <v>31.51</v>
      </c>
      <c r="G1337" s="2076">
        <v>2.54</v>
      </c>
    </row>
    <row r="1338" spans="1:7" ht="15" customHeight="1">
      <c r="A1338" s="2075" t="s">
        <v>2088</v>
      </c>
      <c r="B1338" s="2064" t="s">
        <v>2418</v>
      </c>
      <c r="C1338" s="2063" t="s">
        <v>21</v>
      </c>
      <c r="D1338" s="2063" t="s">
        <v>2087</v>
      </c>
      <c r="E1338" s="2065">
        <v>8.09E-2</v>
      </c>
      <c r="F1338" s="2066">
        <v>38.1</v>
      </c>
      <c r="G1338" s="2076">
        <v>3.08</v>
      </c>
    </row>
    <row r="1339" spans="1:7" ht="9.9" customHeight="1">
      <c r="A1339" s="2077"/>
      <c r="B1339" s="2078"/>
      <c r="C1339" s="2078"/>
      <c r="D1339" s="2078"/>
      <c r="E1339" s="6902" t="s">
        <v>2094</v>
      </c>
      <c r="F1339" s="6902"/>
      <c r="G1339" s="2079">
        <v>5.62</v>
      </c>
    </row>
    <row r="1340" spans="1:7" ht="20.100000000000001" customHeight="1">
      <c r="A1340" s="2077"/>
      <c r="B1340" s="2078"/>
      <c r="C1340" s="2078"/>
      <c r="D1340" s="2078"/>
      <c r="E1340" s="6903" t="s">
        <v>2098</v>
      </c>
      <c r="F1340" s="6903"/>
      <c r="G1340" s="2080">
        <v>36.03</v>
      </c>
    </row>
    <row r="1341" spans="1:7" ht="15" customHeight="1">
      <c r="A1341" s="2077"/>
      <c r="B1341" s="2078"/>
      <c r="C1341" s="2078"/>
      <c r="D1341" s="2078"/>
      <c r="E1341" s="6904"/>
      <c r="F1341" s="6904"/>
      <c r="G1341" s="6905"/>
    </row>
    <row r="1342" spans="1:7" ht="21" customHeight="1">
      <c r="A1342" s="6897" t="s">
        <v>2483</v>
      </c>
      <c r="B1342" s="6898"/>
      <c r="C1342" s="6898"/>
      <c r="D1342" s="6898"/>
      <c r="E1342" s="6898"/>
      <c r="F1342" s="6898"/>
      <c r="G1342" s="6899"/>
    </row>
    <row r="1343" spans="1:7" ht="21" customHeight="1">
      <c r="A1343" s="6900" t="s">
        <v>2064</v>
      </c>
      <c r="B1343" s="6901"/>
      <c r="C1343" s="2062" t="s">
        <v>2065</v>
      </c>
      <c r="D1343" s="2062" t="s">
        <v>2066</v>
      </c>
      <c r="E1343" s="2062" t="s">
        <v>2067</v>
      </c>
      <c r="F1343" s="2062" t="s">
        <v>2068</v>
      </c>
      <c r="G1343" s="2074" t="s">
        <v>2015</v>
      </c>
    </row>
    <row r="1344" spans="1:7" ht="29.1" customHeight="1">
      <c r="A1344" s="2075" t="s">
        <v>2479</v>
      </c>
      <c r="B1344" s="2064" t="s">
        <v>2480</v>
      </c>
      <c r="C1344" s="2063" t="s">
        <v>21</v>
      </c>
      <c r="D1344" s="2063" t="s">
        <v>32</v>
      </c>
      <c r="E1344" s="2065">
        <v>3</v>
      </c>
      <c r="F1344" s="2066">
        <v>2.02</v>
      </c>
      <c r="G1344" s="2076">
        <v>6.06</v>
      </c>
    </row>
    <row r="1345" spans="1:7" ht="15" customHeight="1">
      <c r="A1345" s="2075" t="s">
        <v>2481</v>
      </c>
      <c r="B1345" s="2064" t="s">
        <v>2482</v>
      </c>
      <c r="C1345" s="2063" t="s">
        <v>21</v>
      </c>
      <c r="D1345" s="2063" t="s">
        <v>32</v>
      </c>
      <c r="E1345" s="2065">
        <v>1</v>
      </c>
      <c r="F1345" s="2066">
        <v>22.59</v>
      </c>
      <c r="G1345" s="2076">
        <v>22.59</v>
      </c>
    </row>
    <row r="1346" spans="1:7" ht="15" customHeight="1">
      <c r="A1346" s="2075" t="s">
        <v>2450</v>
      </c>
      <c r="B1346" s="2064" t="s">
        <v>2451</v>
      </c>
      <c r="C1346" s="2063" t="s">
        <v>21</v>
      </c>
      <c r="D1346" s="2063" t="s">
        <v>32</v>
      </c>
      <c r="E1346" s="2065">
        <v>7.4999999999999997E-2</v>
      </c>
      <c r="F1346" s="2066">
        <v>23.56</v>
      </c>
      <c r="G1346" s="2076">
        <v>1.76</v>
      </c>
    </row>
    <row r="1347" spans="1:7" ht="21" customHeight="1">
      <c r="A1347" s="2077"/>
      <c r="B1347" s="2078"/>
      <c r="C1347" s="2078"/>
      <c r="D1347" s="2078"/>
      <c r="E1347" s="6902" t="s">
        <v>2083</v>
      </c>
      <c r="F1347" s="6902"/>
      <c r="G1347" s="2079">
        <v>30.41</v>
      </c>
    </row>
    <row r="1348" spans="1:7" ht="21" customHeight="1">
      <c r="A1348" s="6900" t="s">
        <v>2084</v>
      </c>
      <c r="B1348" s="6901"/>
      <c r="C1348" s="2062" t="s">
        <v>2065</v>
      </c>
      <c r="D1348" s="2062" t="s">
        <v>2066</v>
      </c>
      <c r="E1348" s="2062" t="s">
        <v>2067</v>
      </c>
      <c r="F1348" s="2062" t="s">
        <v>2068</v>
      </c>
      <c r="G1348" s="2074" t="s">
        <v>2015</v>
      </c>
    </row>
    <row r="1349" spans="1:7" ht="18" customHeight="1">
      <c r="A1349" s="2075" t="s">
        <v>2085</v>
      </c>
      <c r="B1349" s="2064" t="s">
        <v>2417</v>
      </c>
      <c r="C1349" s="2063" t="s">
        <v>21</v>
      </c>
      <c r="D1349" s="2063" t="s">
        <v>2087</v>
      </c>
      <c r="E1349" s="2065">
        <v>8.09E-2</v>
      </c>
      <c r="F1349" s="2066">
        <v>31.51</v>
      </c>
      <c r="G1349" s="2076">
        <v>2.54</v>
      </c>
    </row>
    <row r="1350" spans="1:7" ht="15" customHeight="1">
      <c r="A1350" s="2075" t="s">
        <v>2088</v>
      </c>
      <c r="B1350" s="2064" t="s">
        <v>2418</v>
      </c>
      <c r="C1350" s="2063" t="s">
        <v>21</v>
      </c>
      <c r="D1350" s="2063" t="s">
        <v>2087</v>
      </c>
      <c r="E1350" s="2065">
        <v>8.09E-2</v>
      </c>
      <c r="F1350" s="2066">
        <v>38.1</v>
      </c>
      <c r="G1350" s="2076">
        <v>3.08</v>
      </c>
    </row>
    <row r="1351" spans="1:7" ht="9.9" customHeight="1">
      <c r="A1351" s="2077"/>
      <c r="B1351" s="2078"/>
      <c r="C1351" s="2078"/>
      <c r="D1351" s="2078"/>
      <c r="E1351" s="6902" t="s">
        <v>2094</v>
      </c>
      <c r="F1351" s="6902"/>
      <c r="G1351" s="2079">
        <v>5.62</v>
      </c>
    </row>
    <row r="1352" spans="1:7" ht="20.100000000000001" customHeight="1">
      <c r="A1352" s="2077"/>
      <c r="B1352" s="2078"/>
      <c r="C1352" s="2078"/>
      <c r="D1352" s="2078"/>
      <c r="E1352" s="6903" t="s">
        <v>2098</v>
      </c>
      <c r="F1352" s="6903"/>
      <c r="G1352" s="2080">
        <v>36.03</v>
      </c>
    </row>
    <row r="1353" spans="1:7" ht="15" customHeight="1">
      <c r="A1353" s="2077"/>
      <c r="B1353" s="2078"/>
      <c r="C1353" s="2078"/>
      <c r="D1353" s="2078"/>
      <c r="E1353" s="6904"/>
      <c r="F1353" s="6904"/>
      <c r="G1353" s="6905"/>
    </row>
    <row r="1354" spans="1:7" ht="15" customHeight="1">
      <c r="A1354" s="6897" t="s">
        <v>2484</v>
      </c>
      <c r="B1354" s="6898"/>
      <c r="C1354" s="6898"/>
      <c r="D1354" s="6898"/>
      <c r="E1354" s="6898"/>
      <c r="F1354" s="6898"/>
      <c r="G1354" s="6899"/>
    </row>
    <row r="1355" spans="1:7" ht="15" customHeight="1">
      <c r="A1355" s="6900" t="s">
        <v>2064</v>
      </c>
      <c r="B1355" s="6901"/>
      <c r="C1355" s="2062" t="s">
        <v>2065</v>
      </c>
      <c r="D1355" s="2062" t="s">
        <v>2066</v>
      </c>
      <c r="E1355" s="2062" t="s">
        <v>2067</v>
      </c>
      <c r="F1355" s="2062" t="s">
        <v>2068</v>
      </c>
      <c r="G1355" s="2074" t="s">
        <v>2015</v>
      </c>
    </row>
    <row r="1356" spans="1:7" ht="15" customHeight="1">
      <c r="A1356" s="2075" t="s">
        <v>2485</v>
      </c>
      <c r="B1356" s="2064" t="s">
        <v>2486</v>
      </c>
      <c r="C1356" s="2063" t="s">
        <v>2062</v>
      </c>
      <c r="D1356" s="2063" t="s">
        <v>32</v>
      </c>
      <c r="E1356" s="2065">
        <v>1</v>
      </c>
      <c r="F1356" s="2066">
        <v>89.9</v>
      </c>
      <c r="G1356" s="2076">
        <v>89.9</v>
      </c>
    </row>
    <row r="1357" spans="1:7" ht="21" customHeight="1">
      <c r="A1357" s="2075" t="s">
        <v>2485</v>
      </c>
      <c r="B1357" s="2064" t="s">
        <v>2486</v>
      </c>
      <c r="C1357" s="2063" t="s">
        <v>2062</v>
      </c>
      <c r="D1357" s="2063" t="s">
        <v>32</v>
      </c>
      <c r="E1357" s="2065">
        <v>1</v>
      </c>
      <c r="F1357" s="2066">
        <v>89.9</v>
      </c>
      <c r="G1357" s="2076">
        <v>89.9</v>
      </c>
    </row>
    <row r="1358" spans="1:7" ht="15" customHeight="1">
      <c r="A1358" s="2075" t="s">
        <v>2487</v>
      </c>
      <c r="B1358" s="2064" t="s">
        <v>2488</v>
      </c>
      <c r="C1358" s="2063" t="s">
        <v>21</v>
      </c>
      <c r="D1358" s="2063" t="s">
        <v>32</v>
      </c>
      <c r="E1358" s="2065">
        <v>1</v>
      </c>
      <c r="F1358" s="2066">
        <v>2.4</v>
      </c>
      <c r="G1358" s="2076">
        <v>2.4</v>
      </c>
    </row>
    <row r="1359" spans="1:7" ht="15" customHeight="1">
      <c r="A1359" s="2075" t="s">
        <v>2489</v>
      </c>
      <c r="B1359" s="2064" t="s">
        <v>2490</v>
      </c>
      <c r="C1359" s="2063" t="s">
        <v>21</v>
      </c>
      <c r="D1359" s="2063" t="s">
        <v>32</v>
      </c>
      <c r="E1359" s="2065">
        <v>1</v>
      </c>
      <c r="F1359" s="2066">
        <v>55.05</v>
      </c>
      <c r="G1359" s="2076">
        <v>55.05</v>
      </c>
    </row>
    <row r="1360" spans="1:7" ht="21" customHeight="1">
      <c r="A1360" s="2077"/>
      <c r="B1360" s="2078"/>
      <c r="C1360" s="2078"/>
      <c r="D1360" s="2078"/>
      <c r="E1360" s="6902" t="s">
        <v>2083</v>
      </c>
      <c r="F1360" s="6902"/>
      <c r="G1360" s="2079">
        <v>237.25</v>
      </c>
    </row>
    <row r="1361" spans="1:7" ht="15" customHeight="1">
      <c r="A1361" s="6900" t="s">
        <v>2084</v>
      </c>
      <c r="B1361" s="6901"/>
      <c r="C1361" s="2062" t="s">
        <v>2065</v>
      </c>
      <c r="D1361" s="2062" t="s">
        <v>2066</v>
      </c>
      <c r="E1361" s="2062" t="s">
        <v>2067</v>
      </c>
      <c r="F1361" s="2062" t="s">
        <v>2068</v>
      </c>
      <c r="G1361" s="2074" t="s">
        <v>2015</v>
      </c>
    </row>
    <row r="1362" spans="1:7" ht="18" customHeight="1">
      <c r="A1362" s="2075" t="s">
        <v>2088</v>
      </c>
      <c r="B1362" s="2064" t="s">
        <v>2418</v>
      </c>
      <c r="C1362" s="2063" t="s">
        <v>21</v>
      </c>
      <c r="D1362" s="2063" t="s">
        <v>2087</v>
      </c>
      <c r="E1362" s="2065">
        <v>2.5</v>
      </c>
      <c r="F1362" s="2066">
        <v>38.1</v>
      </c>
      <c r="G1362" s="2076">
        <v>95.25</v>
      </c>
    </row>
    <row r="1363" spans="1:7" ht="15" customHeight="1">
      <c r="A1363" s="2075" t="s">
        <v>2092</v>
      </c>
      <c r="B1363" s="2064" t="s">
        <v>2140</v>
      </c>
      <c r="C1363" s="2063" t="s">
        <v>21</v>
      </c>
      <c r="D1363" s="2063" t="s">
        <v>2087</v>
      </c>
      <c r="E1363" s="2065">
        <v>2.5</v>
      </c>
      <c r="F1363" s="2066">
        <v>29.76</v>
      </c>
      <c r="G1363" s="2076">
        <v>74.400000000000006</v>
      </c>
    </row>
    <row r="1364" spans="1:7" ht="21" customHeight="1">
      <c r="A1364" s="2077"/>
      <c r="B1364" s="2078"/>
      <c r="C1364" s="2078"/>
      <c r="D1364" s="2078"/>
      <c r="E1364" s="6902" t="s">
        <v>2094</v>
      </c>
      <c r="F1364" s="6902"/>
      <c r="G1364" s="2079">
        <v>169.65</v>
      </c>
    </row>
    <row r="1365" spans="1:7" ht="15" customHeight="1">
      <c r="A1365" s="6900" t="s">
        <v>19</v>
      </c>
      <c r="B1365" s="6901"/>
      <c r="C1365" s="2062" t="s">
        <v>2065</v>
      </c>
      <c r="D1365" s="2062" t="s">
        <v>2066</v>
      </c>
      <c r="E1365" s="2062" t="s">
        <v>2067</v>
      </c>
      <c r="F1365" s="2062" t="s">
        <v>2068</v>
      </c>
      <c r="G1365" s="2074" t="s">
        <v>2015</v>
      </c>
    </row>
    <row r="1366" spans="1:7" ht="15" customHeight="1">
      <c r="A1366" s="2075" t="s">
        <v>1064</v>
      </c>
      <c r="B1366" s="2064" t="s">
        <v>2491</v>
      </c>
      <c r="C1366" s="2063" t="s">
        <v>21</v>
      </c>
      <c r="D1366" s="2063" t="s">
        <v>32</v>
      </c>
      <c r="E1366" s="2065">
        <v>1</v>
      </c>
      <c r="F1366" s="2066">
        <v>14.46</v>
      </c>
      <c r="G1366" s="2076">
        <v>14.46</v>
      </c>
    </row>
    <row r="1367" spans="1:7" ht="9.9" customHeight="1">
      <c r="A1367" s="2077"/>
      <c r="B1367" s="2078"/>
      <c r="C1367" s="2078"/>
      <c r="D1367" s="2078"/>
      <c r="E1367" s="6902" t="s">
        <v>2097</v>
      </c>
      <c r="F1367" s="6902"/>
      <c r="G1367" s="2079">
        <v>14.46</v>
      </c>
    </row>
    <row r="1368" spans="1:7" ht="20.100000000000001" customHeight="1">
      <c r="A1368" s="2077"/>
      <c r="B1368" s="2078"/>
      <c r="C1368" s="2078"/>
      <c r="D1368" s="2078"/>
      <c r="E1368" s="6903" t="s">
        <v>2098</v>
      </c>
      <c r="F1368" s="6903"/>
      <c r="G1368" s="2080">
        <v>421.36</v>
      </c>
    </row>
    <row r="1369" spans="1:7" ht="15" customHeight="1">
      <c r="A1369" s="2077"/>
      <c r="B1369" s="2078"/>
      <c r="C1369" s="2078"/>
      <c r="D1369" s="2078"/>
      <c r="E1369" s="6904"/>
      <c r="F1369" s="6904"/>
      <c r="G1369" s="6905"/>
    </row>
    <row r="1370" spans="1:7" ht="21" customHeight="1">
      <c r="A1370" s="6897" t="s">
        <v>2492</v>
      </c>
      <c r="B1370" s="6898"/>
      <c r="C1370" s="6898"/>
      <c r="D1370" s="6898"/>
      <c r="E1370" s="6898"/>
      <c r="F1370" s="6898"/>
      <c r="G1370" s="6899"/>
    </row>
    <row r="1371" spans="1:7" ht="29.1" customHeight="1">
      <c r="A1371" s="6900" t="s">
        <v>2064</v>
      </c>
      <c r="B1371" s="6901"/>
      <c r="C1371" s="2062" t="s">
        <v>2065</v>
      </c>
      <c r="D1371" s="2062" t="s">
        <v>2066</v>
      </c>
      <c r="E1371" s="2062" t="s">
        <v>2067</v>
      </c>
      <c r="F1371" s="2062" t="s">
        <v>2068</v>
      </c>
      <c r="G1371" s="2074" t="s">
        <v>2015</v>
      </c>
    </row>
    <row r="1372" spans="1:7" ht="15" customHeight="1">
      <c r="A1372" s="2075" t="s">
        <v>2493</v>
      </c>
      <c r="B1372" s="2064" t="s">
        <v>2494</v>
      </c>
      <c r="C1372" s="2063" t="s">
        <v>21</v>
      </c>
      <c r="D1372" s="2063" t="s">
        <v>32</v>
      </c>
      <c r="E1372" s="2065">
        <v>1</v>
      </c>
      <c r="F1372" s="2066">
        <v>87.01</v>
      </c>
      <c r="G1372" s="2076">
        <v>87.01</v>
      </c>
    </row>
    <row r="1373" spans="1:7" ht="15" customHeight="1">
      <c r="A1373" s="2075" t="s">
        <v>2495</v>
      </c>
      <c r="B1373" s="2064" t="s">
        <v>2496</v>
      </c>
      <c r="C1373" s="2063" t="s">
        <v>21</v>
      </c>
      <c r="D1373" s="2063" t="s">
        <v>32</v>
      </c>
      <c r="E1373" s="2065">
        <v>2</v>
      </c>
      <c r="F1373" s="2066">
        <v>19.260000000000002</v>
      </c>
      <c r="G1373" s="2076">
        <v>38.520000000000003</v>
      </c>
    </row>
    <row r="1374" spans="1:7" ht="15" customHeight="1">
      <c r="A1374" s="2075" t="s">
        <v>2497</v>
      </c>
      <c r="B1374" s="2064" t="s">
        <v>2498</v>
      </c>
      <c r="C1374" s="2063" t="s">
        <v>21</v>
      </c>
      <c r="D1374" s="2063" t="s">
        <v>103</v>
      </c>
      <c r="E1374" s="2065">
        <v>3.04E-2</v>
      </c>
      <c r="F1374" s="2066">
        <v>98.93</v>
      </c>
      <c r="G1374" s="2076">
        <v>3</v>
      </c>
    </row>
    <row r="1375" spans="1:7" ht="21" customHeight="1">
      <c r="A1375" s="2077"/>
      <c r="B1375" s="2078"/>
      <c r="C1375" s="2078"/>
      <c r="D1375" s="2078"/>
      <c r="E1375" s="6902" t="s">
        <v>2083</v>
      </c>
      <c r="F1375" s="6902"/>
      <c r="G1375" s="2079">
        <v>128.53</v>
      </c>
    </row>
    <row r="1376" spans="1:7" ht="15" customHeight="1">
      <c r="A1376" s="6900" t="s">
        <v>2084</v>
      </c>
      <c r="B1376" s="6901"/>
      <c r="C1376" s="2062" t="s">
        <v>2065</v>
      </c>
      <c r="D1376" s="2062" t="s">
        <v>2066</v>
      </c>
      <c r="E1376" s="2062" t="s">
        <v>2067</v>
      </c>
      <c r="F1376" s="2062" t="s">
        <v>2068</v>
      </c>
      <c r="G1376" s="2074" t="s">
        <v>2015</v>
      </c>
    </row>
    <row r="1377" spans="1:7" ht="18" customHeight="1">
      <c r="A1377" s="2075" t="s">
        <v>2088</v>
      </c>
      <c r="B1377" s="2064" t="s">
        <v>2418</v>
      </c>
      <c r="C1377" s="2063" t="s">
        <v>21</v>
      </c>
      <c r="D1377" s="2063" t="s">
        <v>2087</v>
      </c>
      <c r="E1377" s="2065">
        <v>0.38700000000000001</v>
      </c>
      <c r="F1377" s="2066">
        <v>38.1</v>
      </c>
      <c r="G1377" s="2076">
        <v>14.74</v>
      </c>
    </row>
    <row r="1378" spans="1:7" ht="15" customHeight="1">
      <c r="A1378" s="2075" t="s">
        <v>2092</v>
      </c>
      <c r="B1378" s="2064" t="s">
        <v>2140</v>
      </c>
      <c r="C1378" s="2063" t="s">
        <v>21</v>
      </c>
      <c r="D1378" s="2063" t="s">
        <v>2087</v>
      </c>
      <c r="E1378" s="2065">
        <v>0.18859999999999999</v>
      </c>
      <c r="F1378" s="2066">
        <v>29.76</v>
      </c>
      <c r="G1378" s="2076">
        <v>5.61</v>
      </c>
    </row>
    <row r="1379" spans="1:7" ht="9.9" customHeight="1">
      <c r="A1379" s="2077"/>
      <c r="B1379" s="2078"/>
      <c r="C1379" s="2078"/>
      <c r="D1379" s="2078"/>
      <c r="E1379" s="6902" t="s">
        <v>2094</v>
      </c>
      <c r="F1379" s="6902"/>
      <c r="G1379" s="2079">
        <v>20.350000000000001</v>
      </c>
    </row>
    <row r="1380" spans="1:7" ht="20.100000000000001" customHeight="1">
      <c r="A1380" s="2077"/>
      <c r="B1380" s="2078"/>
      <c r="C1380" s="2078"/>
      <c r="D1380" s="2078"/>
      <c r="E1380" s="6903" t="s">
        <v>2098</v>
      </c>
      <c r="F1380" s="6903"/>
      <c r="G1380" s="2080">
        <v>148.88</v>
      </c>
    </row>
    <row r="1381" spans="1:7" ht="15" customHeight="1">
      <c r="A1381" s="2077"/>
      <c r="B1381" s="2078"/>
      <c r="C1381" s="2078"/>
      <c r="D1381" s="2078"/>
      <c r="E1381" s="6904"/>
      <c r="F1381" s="6904"/>
      <c r="G1381" s="6905"/>
    </row>
    <row r="1382" spans="1:7" ht="21" customHeight="1">
      <c r="A1382" s="6897" t="s">
        <v>2499</v>
      </c>
      <c r="B1382" s="6898"/>
      <c r="C1382" s="6898"/>
      <c r="D1382" s="6898"/>
      <c r="E1382" s="6898"/>
      <c r="F1382" s="6898"/>
      <c r="G1382" s="6899"/>
    </row>
    <row r="1383" spans="1:7" ht="15" customHeight="1">
      <c r="A1383" s="6900" t="s">
        <v>2064</v>
      </c>
      <c r="B1383" s="6901"/>
      <c r="C1383" s="2062" t="s">
        <v>2065</v>
      </c>
      <c r="D1383" s="2062" t="s">
        <v>2066</v>
      </c>
      <c r="E1383" s="2062" t="s">
        <v>2067</v>
      </c>
      <c r="F1383" s="2062" t="s">
        <v>2068</v>
      </c>
      <c r="G1383" s="2074" t="s">
        <v>2015</v>
      </c>
    </row>
    <row r="1384" spans="1:7" ht="15" customHeight="1">
      <c r="A1384" s="2075" t="s">
        <v>2500</v>
      </c>
      <c r="B1384" s="2064" t="s">
        <v>2501</v>
      </c>
      <c r="C1384" s="2063" t="s">
        <v>21</v>
      </c>
      <c r="D1384" s="2063" t="s">
        <v>32</v>
      </c>
      <c r="E1384" s="2065">
        <v>1</v>
      </c>
      <c r="F1384" s="2066">
        <v>171.88</v>
      </c>
      <c r="G1384" s="2076">
        <v>171.88</v>
      </c>
    </row>
    <row r="1385" spans="1:7" ht="15" customHeight="1">
      <c r="A1385" s="2075" t="s">
        <v>2502</v>
      </c>
      <c r="B1385" s="2064" t="s">
        <v>2503</v>
      </c>
      <c r="C1385" s="2063" t="s">
        <v>21</v>
      </c>
      <c r="D1385" s="2063" t="s">
        <v>103</v>
      </c>
      <c r="E1385" s="2065">
        <v>0.2974</v>
      </c>
      <c r="F1385" s="2066">
        <v>35.76</v>
      </c>
      <c r="G1385" s="2076">
        <v>10.63</v>
      </c>
    </row>
    <row r="1386" spans="1:7" ht="15" customHeight="1">
      <c r="A1386" s="2077"/>
      <c r="B1386" s="2078"/>
      <c r="C1386" s="2078"/>
      <c r="D1386" s="2078"/>
      <c r="E1386" s="6902" t="s">
        <v>2083</v>
      </c>
      <c r="F1386" s="6902"/>
      <c r="G1386" s="2079">
        <v>182.51</v>
      </c>
    </row>
    <row r="1387" spans="1:7" ht="15" customHeight="1">
      <c r="A1387" s="6900" t="s">
        <v>2084</v>
      </c>
      <c r="B1387" s="6901"/>
      <c r="C1387" s="2062" t="s">
        <v>2065</v>
      </c>
      <c r="D1387" s="2062" t="s">
        <v>2066</v>
      </c>
      <c r="E1387" s="2062" t="s">
        <v>2067</v>
      </c>
      <c r="F1387" s="2062" t="s">
        <v>2068</v>
      </c>
      <c r="G1387" s="2074" t="s">
        <v>2015</v>
      </c>
    </row>
    <row r="1388" spans="1:7" ht="18" customHeight="1">
      <c r="A1388" s="2075" t="s">
        <v>2504</v>
      </c>
      <c r="B1388" s="2064" t="s">
        <v>2505</v>
      </c>
      <c r="C1388" s="2063" t="s">
        <v>21</v>
      </c>
      <c r="D1388" s="2063" t="s">
        <v>2087</v>
      </c>
      <c r="E1388" s="2065">
        <v>0.47739999999999999</v>
      </c>
      <c r="F1388" s="2066">
        <v>34.82</v>
      </c>
      <c r="G1388" s="2076">
        <v>16.62</v>
      </c>
    </row>
    <row r="1389" spans="1:7" ht="15" customHeight="1">
      <c r="A1389" s="2075" t="s">
        <v>2092</v>
      </c>
      <c r="B1389" s="2064" t="s">
        <v>2140</v>
      </c>
      <c r="C1389" s="2063" t="s">
        <v>21</v>
      </c>
      <c r="D1389" s="2063" t="s">
        <v>2087</v>
      </c>
      <c r="E1389" s="2065">
        <v>0.15040000000000001</v>
      </c>
      <c r="F1389" s="2066">
        <v>29.76</v>
      </c>
      <c r="G1389" s="2076">
        <v>4.47</v>
      </c>
    </row>
    <row r="1390" spans="1:7" ht="9.9" customHeight="1">
      <c r="A1390" s="2077"/>
      <c r="B1390" s="2078"/>
      <c r="C1390" s="2078"/>
      <c r="D1390" s="2078"/>
      <c r="E1390" s="6902" t="s">
        <v>2094</v>
      </c>
      <c r="F1390" s="6902"/>
      <c r="G1390" s="2079">
        <v>21.09</v>
      </c>
    </row>
    <row r="1391" spans="1:7" ht="20.100000000000001" customHeight="1">
      <c r="A1391" s="2077"/>
      <c r="B1391" s="2078"/>
      <c r="C1391" s="2078"/>
      <c r="D1391" s="2078"/>
      <c r="E1391" s="6903" t="s">
        <v>2098</v>
      </c>
      <c r="F1391" s="6903"/>
      <c r="G1391" s="2080">
        <v>203.6</v>
      </c>
    </row>
    <row r="1392" spans="1:7" ht="15" customHeight="1">
      <c r="A1392" s="2077"/>
      <c r="B1392" s="2078"/>
      <c r="C1392" s="2078"/>
      <c r="D1392" s="2078"/>
      <c r="E1392" s="6904"/>
      <c r="F1392" s="6904"/>
      <c r="G1392" s="6905"/>
    </row>
    <row r="1393" spans="1:7" ht="15" customHeight="1">
      <c r="A1393" s="6897" t="s">
        <v>2506</v>
      </c>
      <c r="B1393" s="6898"/>
      <c r="C1393" s="6898"/>
      <c r="D1393" s="6898"/>
      <c r="E1393" s="6898"/>
      <c r="F1393" s="6898"/>
      <c r="G1393" s="6899"/>
    </row>
    <row r="1394" spans="1:7" ht="21" customHeight="1">
      <c r="A1394" s="6900" t="s">
        <v>2064</v>
      </c>
      <c r="B1394" s="6901"/>
      <c r="C1394" s="2062" t="s">
        <v>2065</v>
      </c>
      <c r="D1394" s="2062" t="s">
        <v>2066</v>
      </c>
      <c r="E1394" s="2062" t="s">
        <v>2067</v>
      </c>
      <c r="F1394" s="2062" t="s">
        <v>2068</v>
      </c>
      <c r="G1394" s="2074" t="s">
        <v>2015</v>
      </c>
    </row>
    <row r="1395" spans="1:7" ht="15" customHeight="1">
      <c r="A1395" s="2075" t="s">
        <v>2487</v>
      </c>
      <c r="B1395" s="2064" t="s">
        <v>2488</v>
      </c>
      <c r="C1395" s="2063" t="s">
        <v>21</v>
      </c>
      <c r="D1395" s="2063" t="s">
        <v>32</v>
      </c>
      <c r="E1395" s="2065">
        <v>2.1000000000000001E-2</v>
      </c>
      <c r="F1395" s="2066">
        <v>2.4</v>
      </c>
      <c r="G1395" s="2076">
        <v>0.05</v>
      </c>
    </row>
    <row r="1396" spans="1:7" ht="15" customHeight="1">
      <c r="A1396" s="2075" t="s">
        <v>2507</v>
      </c>
      <c r="B1396" s="2064" t="s">
        <v>2508</v>
      </c>
      <c r="C1396" s="2063" t="s">
        <v>21</v>
      </c>
      <c r="D1396" s="2063" t="s">
        <v>32</v>
      </c>
      <c r="E1396" s="2065">
        <v>1</v>
      </c>
      <c r="F1396" s="2066">
        <v>128.81</v>
      </c>
      <c r="G1396" s="2076">
        <v>128.81</v>
      </c>
    </row>
    <row r="1397" spans="1:7" ht="21" customHeight="1">
      <c r="A1397" s="2077"/>
      <c r="B1397" s="2078"/>
      <c r="C1397" s="2078"/>
      <c r="D1397" s="2078"/>
      <c r="E1397" s="6902" t="s">
        <v>2083</v>
      </c>
      <c r="F1397" s="6902"/>
      <c r="G1397" s="2079">
        <v>128.86000000000001</v>
      </c>
    </row>
    <row r="1398" spans="1:7" ht="15" customHeight="1">
      <c r="A1398" s="6900" t="s">
        <v>2084</v>
      </c>
      <c r="B1398" s="6901"/>
      <c r="C1398" s="2062" t="s">
        <v>2065</v>
      </c>
      <c r="D1398" s="2062" t="s">
        <v>2066</v>
      </c>
      <c r="E1398" s="2062" t="s">
        <v>2067</v>
      </c>
      <c r="F1398" s="2062" t="s">
        <v>2068</v>
      </c>
      <c r="G1398" s="2074" t="s">
        <v>2015</v>
      </c>
    </row>
    <row r="1399" spans="1:7" ht="18" customHeight="1">
      <c r="A1399" s="2075" t="s">
        <v>2088</v>
      </c>
      <c r="B1399" s="2064" t="s">
        <v>2418</v>
      </c>
      <c r="C1399" s="2063" t="s">
        <v>21</v>
      </c>
      <c r="D1399" s="2063" t="s">
        <v>2087</v>
      </c>
      <c r="E1399" s="2065">
        <v>9.6000000000000002E-2</v>
      </c>
      <c r="F1399" s="2066">
        <v>38.1</v>
      </c>
      <c r="G1399" s="2076">
        <v>3.65</v>
      </c>
    </row>
    <row r="1400" spans="1:7" ht="15" customHeight="1">
      <c r="A1400" s="2075" t="s">
        <v>2092</v>
      </c>
      <c r="B1400" s="2064" t="s">
        <v>2140</v>
      </c>
      <c r="C1400" s="2063" t="s">
        <v>21</v>
      </c>
      <c r="D1400" s="2063" t="s">
        <v>2087</v>
      </c>
      <c r="E1400" s="2065">
        <v>3.0300000000000001E-2</v>
      </c>
      <c r="F1400" s="2066">
        <v>29.76</v>
      </c>
      <c r="G1400" s="2076">
        <v>0.9</v>
      </c>
    </row>
    <row r="1401" spans="1:7" ht="9.9" customHeight="1">
      <c r="A1401" s="2077"/>
      <c r="B1401" s="2078"/>
      <c r="C1401" s="2078"/>
      <c r="D1401" s="2078"/>
      <c r="E1401" s="6902" t="s">
        <v>2094</v>
      </c>
      <c r="F1401" s="6902"/>
      <c r="G1401" s="2079">
        <v>4.55</v>
      </c>
    </row>
    <row r="1402" spans="1:7" ht="20.100000000000001" customHeight="1">
      <c r="A1402" s="2077"/>
      <c r="B1402" s="2078"/>
      <c r="C1402" s="2078"/>
      <c r="D1402" s="2078"/>
      <c r="E1402" s="6903" t="s">
        <v>2098</v>
      </c>
      <c r="F1402" s="6903"/>
      <c r="G1402" s="2080">
        <v>133.41</v>
      </c>
    </row>
    <row r="1403" spans="1:7" ht="15" customHeight="1">
      <c r="A1403" s="2077"/>
      <c r="B1403" s="2078"/>
      <c r="C1403" s="2078"/>
      <c r="D1403" s="2078"/>
      <c r="E1403" s="6904"/>
      <c r="F1403" s="6904"/>
      <c r="G1403" s="6905"/>
    </row>
    <row r="1404" spans="1:7" ht="21" customHeight="1">
      <c r="A1404" s="6897" t="s">
        <v>2509</v>
      </c>
      <c r="B1404" s="6898"/>
      <c r="C1404" s="6898"/>
      <c r="D1404" s="6898"/>
      <c r="E1404" s="6898"/>
      <c r="F1404" s="6898"/>
      <c r="G1404" s="6899"/>
    </row>
    <row r="1405" spans="1:7" ht="15" customHeight="1">
      <c r="A1405" s="6900" t="s">
        <v>2064</v>
      </c>
      <c r="B1405" s="6901"/>
      <c r="C1405" s="2062" t="s">
        <v>2065</v>
      </c>
      <c r="D1405" s="2062" t="s">
        <v>2066</v>
      </c>
      <c r="E1405" s="2062" t="s">
        <v>2067</v>
      </c>
      <c r="F1405" s="2062" t="s">
        <v>2068</v>
      </c>
      <c r="G1405" s="2074" t="s">
        <v>2015</v>
      </c>
    </row>
    <row r="1406" spans="1:7" ht="15" customHeight="1">
      <c r="A1406" s="2075" t="s">
        <v>2510</v>
      </c>
      <c r="B1406" s="2064" t="s">
        <v>2511</v>
      </c>
      <c r="C1406" s="2063" t="s">
        <v>21</v>
      </c>
      <c r="D1406" s="2063" t="s">
        <v>32</v>
      </c>
      <c r="E1406" s="2065">
        <v>1</v>
      </c>
      <c r="F1406" s="2066">
        <v>187.15</v>
      </c>
      <c r="G1406" s="2076">
        <v>187.15</v>
      </c>
    </row>
    <row r="1407" spans="1:7" ht="15" customHeight="1">
      <c r="A1407" s="2077"/>
      <c r="B1407" s="2078"/>
      <c r="C1407" s="2078"/>
      <c r="D1407" s="2078"/>
      <c r="E1407" s="6902" t="s">
        <v>2083</v>
      </c>
      <c r="F1407" s="6902"/>
      <c r="G1407" s="2079">
        <v>187.15</v>
      </c>
    </row>
    <row r="1408" spans="1:7" ht="15" customHeight="1">
      <c r="A1408" s="6900" t="s">
        <v>2247</v>
      </c>
      <c r="B1408" s="6901"/>
      <c r="C1408" s="2062" t="s">
        <v>2065</v>
      </c>
      <c r="D1408" s="2062" t="s">
        <v>2066</v>
      </c>
      <c r="E1408" s="2062" t="s">
        <v>2067</v>
      </c>
      <c r="F1408" s="2062" t="s">
        <v>2068</v>
      </c>
      <c r="G1408" s="2074" t="s">
        <v>2015</v>
      </c>
    </row>
    <row r="1409" spans="1:7" ht="15" customHeight="1">
      <c r="A1409" s="2075" t="s">
        <v>2512</v>
      </c>
      <c r="B1409" s="2064" t="s">
        <v>2513</v>
      </c>
      <c r="C1409" s="2063" t="s">
        <v>21</v>
      </c>
      <c r="D1409" s="2063" t="s">
        <v>2087</v>
      </c>
      <c r="E1409" s="2065">
        <v>0.5</v>
      </c>
      <c r="F1409" s="2066">
        <v>22.81</v>
      </c>
      <c r="G1409" s="2076">
        <v>11.4</v>
      </c>
    </row>
    <row r="1410" spans="1:7" ht="15" customHeight="1">
      <c r="A1410" s="2077"/>
      <c r="B1410" s="2078"/>
      <c r="C1410" s="2078"/>
      <c r="D1410" s="2078"/>
      <c r="E1410" s="6902" t="s">
        <v>2250</v>
      </c>
      <c r="F1410" s="6902"/>
      <c r="G1410" s="2079">
        <v>11.4</v>
      </c>
    </row>
    <row r="1411" spans="1:7" ht="18" customHeight="1">
      <c r="A1411" s="6900" t="s">
        <v>2084</v>
      </c>
      <c r="B1411" s="6901"/>
      <c r="C1411" s="2062" t="s">
        <v>2065</v>
      </c>
      <c r="D1411" s="2062" t="s">
        <v>2066</v>
      </c>
      <c r="E1411" s="2062" t="s">
        <v>2067</v>
      </c>
      <c r="F1411" s="2062" t="s">
        <v>2068</v>
      </c>
      <c r="G1411" s="2074" t="s">
        <v>2015</v>
      </c>
    </row>
    <row r="1412" spans="1:7" ht="15" customHeight="1">
      <c r="A1412" s="2075" t="s">
        <v>2514</v>
      </c>
      <c r="B1412" s="2064" t="s">
        <v>2515</v>
      </c>
      <c r="C1412" s="2063" t="s">
        <v>21</v>
      </c>
      <c r="D1412" s="2063" t="s">
        <v>2087</v>
      </c>
      <c r="E1412" s="2065">
        <v>0.5</v>
      </c>
      <c r="F1412" s="2066">
        <v>43.58</v>
      </c>
      <c r="G1412" s="2076">
        <v>21.79</v>
      </c>
    </row>
    <row r="1413" spans="1:7" ht="9.9" customHeight="1">
      <c r="A1413" s="2077"/>
      <c r="B1413" s="2078"/>
      <c r="C1413" s="2078"/>
      <c r="D1413" s="2078"/>
      <c r="E1413" s="6902" t="s">
        <v>2094</v>
      </c>
      <c r="F1413" s="6902"/>
      <c r="G1413" s="2079">
        <v>21.79</v>
      </c>
    </row>
    <row r="1414" spans="1:7" ht="20.100000000000001" customHeight="1">
      <c r="A1414" s="2077"/>
      <c r="B1414" s="2078"/>
      <c r="C1414" s="2078"/>
      <c r="D1414" s="2078"/>
      <c r="E1414" s="6903" t="s">
        <v>2098</v>
      </c>
      <c r="F1414" s="6903"/>
      <c r="G1414" s="2080">
        <v>220.34</v>
      </c>
    </row>
    <row r="1415" spans="1:7" ht="15" customHeight="1">
      <c r="A1415" s="2077"/>
      <c r="B1415" s="2078"/>
      <c r="C1415" s="2078"/>
      <c r="D1415" s="2078"/>
      <c r="E1415" s="6904"/>
      <c r="F1415" s="6904"/>
      <c r="G1415" s="6905"/>
    </row>
    <row r="1416" spans="1:7" ht="15" customHeight="1">
      <c r="A1416" s="6897" t="s">
        <v>2516</v>
      </c>
      <c r="B1416" s="6898"/>
      <c r="C1416" s="6898"/>
      <c r="D1416" s="6898"/>
      <c r="E1416" s="6898"/>
      <c r="F1416" s="6898"/>
      <c r="G1416" s="6899"/>
    </row>
    <row r="1417" spans="1:7" ht="21" customHeight="1">
      <c r="A1417" s="6900" t="s">
        <v>2064</v>
      </c>
      <c r="B1417" s="6901"/>
      <c r="C1417" s="2062" t="s">
        <v>2065</v>
      </c>
      <c r="D1417" s="2062" t="s">
        <v>2066</v>
      </c>
      <c r="E1417" s="2062" t="s">
        <v>2067</v>
      </c>
      <c r="F1417" s="2062" t="s">
        <v>2068</v>
      </c>
      <c r="G1417" s="2074" t="s">
        <v>2015</v>
      </c>
    </row>
    <row r="1418" spans="1:7" ht="15" customHeight="1">
      <c r="A1418" s="2075" t="s">
        <v>2487</v>
      </c>
      <c r="B1418" s="2064" t="s">
        <v>2488</v>
      </c>
      <c r="C1418" s="2063" t="s">
        <v>21</v>
      </c>
      <c r="D1418" s="2063" t="s">
        <v>32</v>
      </c>
      <c r="E1418" s="2065">
        <v>4.2000000000000003E-2</v>
      </c>
      <c r="F1418" s="2066">
        <v>2.4</v>
      </c>
      <c r="G1418" s="2076">
        <v>0.1</v>
      </c>
    </row>
    <row r="1419" spans="1:7" ht="15" customHeight="1">
      <c r="A1419" s="2075" t="s">
        <v>2517</v>
      </c>
      <c r="B1419" s="2064" t="s">
        <v>2518</v>
      </c>
      <c r="C1419" s="2063" t="s">
        <v>21</v>
      </c>
      <c r="D1419" s="2063" t="s">
        <v>32</v>
      </c>
      <c r="E1419" s="2065">
        <v>1</v>
      </c>
      <c r="F1419" s="2066">
        <v>302.23</v>
      </c>
      <c r="G1419" s="2076">
        <v>302.23</v>
      </c>
    </row>
    <row r="1420" spans="1:7" ht="21" customHeight="1">
      <c r="A1420" s="2077"/>
      <c r="B1420" s="2078"/>
      <c r="C1420" s="2078"/>
      <c r="D1420" s="2078"/>
      <c r="E1420" s="6902" t="s">
        <v>2083</v>
      </c>
      <c r="F1420" s="6902"/>
      <c r="G1420" s="2079">
        <v>302.33</v>
      </c>
    </row>
    <row r="1421" spans="1:7" ht="15" customHeight="1">
      <c r="A1421" s="6900" t="s">
        <v>2084</v>
      </c>
      <c r="B1421" s="6901"/>
      <c r="C1421" s="2062" t="s">
        <v>2065</v>
      </c>
      <c r="D1421" s="2062" t="s">
        <v>2066</v>
      </c>
      <c r="E1421" s="2062" t="s">
        <v>2067</v>
      </c>
      <c r="F1421" s="2062" t="s">
        <v>2068</v>
      </c>
      <c r="G1421" s="2074" t="s">
        <v>2015</v>
      </c>
    </row>
    <row r="1422" spans="1:7" ht="18" customHeight="1">
      <c r="A1422" s="2075" t="s">
        <v>2088</v>
      </c>
      <c r="B1422" s="2064" t="s">
        <v>2418</v>
      </c>
      <c r="C1422" s="2063" t="s">
        <v>21</v>
      </c>
      <c r="D1422" s="2063" t="s">
        <v>2087</v>
      </c>
      <c r="E1422" s="2065">
        <v>0.46300000000000002</v>
      </c>
      <c r="F1422" s="2066">
        <v>38.1</v>
      </c>
      <c r="G1422" s="2076">
        <v>17.64</v>
      </c>
    </row>
    <row r="1423" spans="1:7" ht="15" customHeight="1">
      <c r="A1423" s="2075" t="s">
        <v>2092</v>
      </c>
      <c r="B1423" s="2064" t="s">
        <v>2140</v>
      </c>
      <c r="C1423" s="2063" t="s">
        <v>21</v>
      </c>
      <c r="D1423" s="2063" t="s">
        <v>2087</v>
      </c>
      <c r="E1423" s="2065">
        <v>0.1459</v>
      </c>
      <c r="F1423" s="2066">
        <v>29.76</v>
      </c>
      <c r="G1423" s="2076">
        <v>4.34</v>
      </c>
    </row>
    <row r="1424" spans="1:7" ht="9.9" customHeight="1">
      <c r="A1424" s="2077"/>
      <c r="B1424" s="2078"/>
      <c r="C1424" s="2078"/>
      <c r="D1424" s="2078"/>
      <c r="E1424" s="6902" t="s">
        <v>2094</v>
      </c>
      <c r="F1424" s="6902"/>
      <c r="G1424" s="2079">
        <v>21.98</v>
      </c>
    </row>
    <row r="1425" spans="1:7" ht="20.100000000000001" customHeight="1">
      <c r="A1425" s="2077"/>
      <c r="B1425" s="2078"/>
      <c r="C1425" s="2078"/>
      <c r="D1425" s="2078"/>
      <c r="E1425" s="6903" t="s">
        <v>2098</v>
      </c>
      <c r="F1425" s="6903"/>
      <c r="G1425" s="2080">
        <v>324.31</v>
      </c>
    </row>
    <row r="1426" spans="1:7" ht="15" customHeight="1">
      <c r="A1426" s="2077"/>
      <c r="B1426" s="2078"/>
      <c r="C1426" s="2078"/>
      <c r="D1426" s="2078"/>
      <c r="E1426" s="6904"/>
      <c r="F1426" s="6904"/>
      <c r="G1426" s="6905"/>
    </row>
    <row r="1427" spans="1:7" ht="15" customHeight="1">
      <c r="A1427" s="6897" t="s">
        <v>2519</v>
      </c>
      <c r="B1427" s="6898"/>
      <c r="C1427" s="6898"/>
      <c r="D1427" s="6898"/>
      <c r="E1427" s="6898"/>
      <c r="F1427" s="6898"/>
      <c r="G1427" s="6899"/>
    </row>
    <row r="1428" spans="1:7" ht="15" customHeight="1">
      <c r="A1428" s="6900" t="s">
        <v>2247</v>
      </c>
      <c r="B1428" s="6901"/>
      <c r="C1428" s="2062" t="s">
        <v>2065</v>
      </c>
      <c r="D1428" s="2062" t="s">
        <v>2066</v>
      </c>
      <c r="E1428" s="2062" t="s">
        <v>2067</v>
      </c>
      <c r="F1428" s="2062" t="s">
        <v>2068</v>
      </c>
      <c r="G1428" s="2074" t="s">
        <v>2015</v>
      </c>
    </row>
    <row r="1429" spans="1:7" ht="15" customHeight="1">
      <c r="A1429" s="2075" t="s">
        <v>2512</v>
      </c>
      <c r="B1429" s="2064" t="s">
        <v>2513</v>
      </c>
      <c r="C1429" s="2063" t="s">
        <v>21</v>
      </c>
      <c r="D1429" s="2063" t="s">
        <v>2087</v>
      </c>
      <c r="E1429" s="2065">
        <v>0.5</v>
      </c>
      <c r="F1429" s="2066">
        <v>22.81</v>
      </c>
      <c r="G1429" s="2076">
        <v>11.4</v>
      </c>
    </row>
    <row r="1430" spans="1:7" ht="15" customHeight="1">
      <c r="A1430" s="2077"/>
      <c r="B1430" s="2078"/>
      <c r="C1430" s="2078"/>
      <c r="D1430" s="2078"/>
      <c r="E1430" s="6902" t="s">
        <v>2250</v>
      </c>
      <c r="F1430" s="6902"/>
      <c r="G1430" s="2079">
        <v>11.4</v>
      </c>
    </row>
    <row r="1431" spans="1:7" ht="18" customHeight="1">
      <c r="A1431" s="6900" t="s">
        <v>2084</v>
      </c>
      <c r="B1431" s="6901"/>
      <c r="C1431" s="2062" t="s">
        <v>2065</v>
      </c>
      <c r="D1431" s="2062" t="s">
        <v>2066</v>
      </c>
      <c r="E1431" s="2062" t="s">
        <v>2067</v>
      </c>
      <c r="F1431" s="2062" t="s">
        <v>2068</v>
      </c>
      <c r="G1431" s="2074" t="s">
        <v>2015</v>
      </c>
    </row>
    <row r="1432" spans="1:7" ht="15" customHeight="1">
      <c r="A1432" s="2075" t="s">
        <v>2514</v>
      </c>
      <c r="B1432" s="2064" t="s">
        <v>2515</v>
      </c>
      <c r="C1432" s="2063" t="s">
        <v>21</v>
      </c>
      <c r="D1432" s="2063" t="s">
        <v>2087</v>
      </c>
      <c r="E1432" s="2065">
        <v>0.5</v>
      </c>
      <c r="F1432" s="2066">
        <v>43.58</v>
      </c>
      <c r="G1432" s="2076">
        <v>21.79</v>
      </c>
    </row>
    <row r="1433" spans="1:7" ht="21" customHeight="1">
      <c r="A1433" s="2077"/>
      <c r="B1433" s="2078"/>
      <c r="C1433" s="2078"/>
      <c r="D1433" s="2078"/>
      <c r="E1433" s="6902" t="s">
        <v>2094</v>
      </c>
      <c r="F1433" s="6902"/>
      <c r="G1433" s="2079">
        <v>21.79</v>
      </c>
    </row>
    <row r="1434" spans="1:7" ht="15" customHeight="1">
      <c r="A1434" s="6900" t="s">
        <v>19</v>
      </c>
      <c r="B1434" s="6901"/>
      <c r="C1434" s="2062" t="s">
        <v>2065</v>
      </c>
      <c r="D1434" s="2062" t="s">
        <v>2066</v>
      </c>
      <c r="E1434" s="2062" t="s">
        <v>2067</v>
      </c>
      <c r="F1434" s="2062" t="s">
        <v>2068</v>
      </c>
      <c r="G1434" s="2074" t="s">
        <v>2015</v>
      </c>
    </row>
    <row r="1435" spans="1:7" ht="15" customHeight="1">
      <c r="A1435" s="2075" t="s">
        <v>1091</v>
      </c>
      <c r="B1435" s="2064" t="s">
        <v>1092</v>
      </c>
      <c r="C1435" s="2063" t="s">
        <v>21</v>
      </c>
      <c r="D1435" s="2063" t="s">
        <v>32</v>
      </c>
      <c r="E1435" s="2065">
        <v>1</v>
      </c>
      <c r="F1435" s="2066">
        <v>107.55</v>
      </c>
      <c r="G1435" s="2076">
        <v>107.55</v>
      </c>
    </row>
    <row r="1436" spans="1:7" ht="9.9" customHeight="1">
      <c r="A1436" s="2077"/>
      <c r="B1436" s="2078"/>
      <c r="C1436" s="2078"/>
      <c r="D1436" s="2078"/>
      <c r="E1436" s="6902" t="s">
        <v>2097</v>
      </c>
      <c r="F1436" s="6902"/>
      <c r="G1436" s="2079">
        <v>107.55</v>
      </c>
    </row>
    <row r="1437" spans="1:7" ht="20.100000000000001" customHeight="1">
      <c r="A1437" s="2077"/>
      <c r="B1437" s="2078"/>
      <c r="C1437" s="2078"/>
      <c r="D1437" s="2078"/>
      <c r="E1437" s="6903" t="s">
        <v>2098</v>
      </c>
      <c r="F1437" s="6903"/>
      <c r="G1437" s="2080">
        <v>140.74</v>
      </c>
    </row>
    <row r="1438" spans="1:7" ht="15" customHeight="1">
      <c r="A1438" s="2077"/>
      <c r="B1438" s="2078"/>
      <c r="C1438" s="2078"/>
      <c r="D1438" s="2078"/>
      <c r="E1438" s="6904"/>
      <c r="F1438" s="6904"/>
      <c r="G1438" s="6905"/>
    </row>
    <row r="1439" spans="1:7" ht="21" customHeight="1">
      <c r="A1439" s="6897" t="s">
        <v>2520</v>
      </c>
      <c r="B1439" s="6898"/>
      <c r="C1439" s="6898"/>
      <c r="D1439" s="6898"/>
      <c r="E1439" s="6898"/>
      <c r="F1439" s="6898"/>
      <c r="G1439" s="6899"/>
    </row>
    <row r="1440" spans="1:7" ht="29.1" customHeight="1">
      <c r="A1440" s="6900" t="s">
        <v>2064</v>
      </c>
      <c r="B1440" s="6901"/>
      <c r="C1440" s="2062" t="s">
        <v>2065</v>
      </c>
      <c r="D1440" s="2062" t="s">
        <v>2066</v>
      </c>
      <c r="E1440" s="2062" t="s">
        <v>2067</v>
      </c>
      <c r="F1440" s="2062" t="s">
        <v>2068</v>
      </c>
      <c r="G1440" s="2074" t="s">
        <v>2015</v>
      </c>
    </row>
    <row r="1441" spans="1:7" ht="15" customHeight="1">
      <c r="A1441" s="2075" t="s">
        <v>2521</v>
      </c>
      <c r="B1441" s="2064" t="s">
        <v>2522</v>
      </c>
      <c r="C1441" s="2063" t="s">
        <v>21</v>
      </c>
      <c r="D1441" s="2063" t="s">
        <v>32</v>
      </c>
      <c r="E1441" s="2065">
        <v>1</v>
      </c>
      <c r="F1441" s="2066">
        <v>159.13999999999999</v>
      </c>
      <c r="G1441" s="2076">
        <v>159.13999999999999</v>
      </c>
    </row>
    <row r="1442" spans="1:7" ht="15" customHeight="1">
      <c r="A1442" s="2075" t="s">
        <v>2487</v>
      </c>
      <c r="B1442" s="2064" t="s">
        <v>2488</v>
      </c>
      <c r="C1442" s="2063" t="s">
        <v>21</v>
      </c>
      <c r="D1442" s="2063" t="s">
        <v>32</v>
      </c>
      <c r="E1442" s="2065">
        <v>1</v>
      </c>
      <c r="F1442" s="2066">
        <v>2.4</v>
      </c>
      <c r="G1442" s="2076">
        <v>2.4</v>
      </c>
    </row>
    <row r="1443" spans="1:7" ht="21" customHeight="1">
      <c r="A1443" s="2077"/>
      <c r="B1443" s="2078"/>
      <c r="C1443" s="2078"/>
      <c r="D1443" s="2078"/>
      <c r="E1443" s="6902" t="s">
        <v>2083</v>
      </c>
      <c r="F1443" s="6902"/>
      <c r="G1443" s="2079">
        <v>161.54</v>
      </c>
    </row>
    <row r="1444" spans="1:7" ht="15" customHeight="1">
      <c r="A1444" s="6900" t="s">
        <v>2247</v>
      </c>
      <c r="B1444" s="6901"/>
      <c r="C1444" s="2062" t="s">
        <v>2065</v>
      </c>
      <c r="D1444" s="2062" t="s">
        <v>2066</v>
      </c>
      <c r="E1444" s="2062" t="s">
        <v>2067</v>
      </c>
      <c r="F1444" s="2062" t="s">
        <v>2068</v>
      </c>
      <c r="G1444" s="2074" t="s">
        <v>2015</v>
      </c>
    </row>
    <row r="1445" spans="1:7" ht="18" customHeight="1">
      <c r="A1445" s="2075" t="s">
        <v>2523</v>
      </c>
      <c r="B1445" s="2064" t="s">
        <v>2524</v>
      </c>
      <c r="C1445" s="2063" t="s">
        <v>21</v>
      </c>
      <c r="D1445" s="2063" t="s">
        <v>2087</v>
      </c>
      <c r="E1445" s="2065">
        <v>0.5</v>
      </c>
      <c r="F1445" s="2066">
        <v>29.29</v>
      </c>
      <c r="G1445" s="2076">
        <v>14.64</v>
      </c>
    </row>
    <row r="1446" spans="1:7" ht="15" customHeight="1">
      <c r="A1446" s="2077"/>
      <c r="B1446" s="2078"/>
      <c r="C1446" s="2078"/>
      <c r="D1446" s="2078"/>
      <c r="E1446" s="6902" t="s">
        <v>2250</v>
      </c>
      <c r="F1446" s="6902"/>
      <c r="G1446" s="2079">
        <v>14.64</v>
      </c>
    </row>
    <row r="1447" spans="1:7" ht="9.9" customHeight="1">
      <c r="A1447" s="2077"/>
      <c r="B1447" s="2078"/>
      <c r="C1447" s="2078"/>
      <c r="D1447" s="2078"/>
      <c r="E1447" s="6903" t="s">
        <v>2098</v>
      </c>
      <c r="F1447" s="6903"/>
      <c r="G1447" s="2080">
        <v>176.18</v>
      </c>
    </row>
    <row r="1448" spans="1:7" ht="20.100000000000001" customHeight="1">
      <c r="A1448" s="2077"/>
      <c r="B1448" s="2078"/>
      <c r="C1448" s="2078"/>
      <c r="D1448" s="2078"/>
      <c r="E1448" s="6904"/>
      <c r="F1448" s="6904"/>
      <c r="G1448" s="6905"/>
    </row>
    <row r="1449" spans="1:7" ht="15" customHeight="1">
      <c r="A1449" s="6897" t="s">
        <v>2525</v>
      </c>
      <c r="B1449" s="6898"/>
      <c r="C1449" s="6898"/>
      <c r="D1449" s="6898"/>
      <c r="E1449" s="6898"/>
      <c r="F1449" s="6898"/>
      <c r="G1449" s="6899"/>
    </row>
    <row r="1450" spans="1:7" ht="15" customHeight="1">
      <c r="A1450" s="6900" t="s">
        <v>2064</v>
      </c>
      <c r="B1450" s="6901"/>
      <c r="C1450" s="2062" t="s">
        <v>2065</v>
      </c>
      <c r="D1450" s="2062" t="s">
        <v>2066</v>
      </c>
      <c r="E1450" s="2062" t="s">
        <v>2067</v>
      </c>
      <c r="F1450" s="2062" t="s">
        <v>2068</v>
      </c>
      <c r="G1450" s="2074" t="s">
        <v>2015</v>
      </c>
    </row>
    <row r="1451" spans="1:7" ht="21" customHeight="1">
      <c r="A1451" s="2075" t="s">
        <v>2526</v>
      </c>
      <c r="B1451" s="2064" t="s">
        <v>2527</v>
      </c>
      <c r="C1451" s="2063" t="s">
        <v>21</v>
      </c>
      <c r="D1451" s="2063" t="s">
        <v>32</v>
      </c>
      <c r="E1451" s="2065">
        <v>1</v>
      </c>
      <c r="F1451" s="2066">
        <v>190.46</v>
      </c>
      <c r="G1451" s="2076">
        <v>190.46</v>
      </c>
    </row>
    <row r="1452" spans="1:7" ht="15" customHeight="1">
      <c r="A1452" s="2075" t="s">
        <v>2495</v>
      </c>
      <c r="B1452" s="2064" t="s">
        <v>2496</v>
      </c>
      <c r="C1452" s="2063" t="s">
        <v>21</v>
      </c>
      <c r="D1452" s="2063" t="s">
        <v>32</v>
      </c>
      <c r="E1452" s="2065">
        <v>6</v>
      </c>
      <c r="F1452" s="2066">
        <v>19.260000000000002</v>
      </c>
      <c r="G1452" s="2076">
        <v>115.56</v>
      </c>
    </row>
    <row r="1453" spans="1:7" ht="15" customHeight="1">
      <c r="A1453" s="2077"/>
      <c r="B1453" s="2078"/>
      <c r="C1453" s="2078"/>
      <c r="D1453" s="2078"/>
      <c r="E1453" s="6902" t="s">
        <v>2083</v>
      </c>
      <c r="F1453" s="6902"/>
      <c r="G1453" s="2079">
        <v>306.02</v>
      </c>
    </row>
    <row r="1454" spans="1:7" ht="21" customHeight="1">
      <c r="A1454" s="6900" t="s">
        <v>2084</v>
      </c>
      <c r="B1454" s="6901"/>
      <c r="C1454" s="2062" t="s">
        <v>2065</v>
      </c>
      <c r="D1454" s="2062" t="s">
        <v>2066</v>
      </c>
      <c r="E1454" s="2062" t="s">
        <v>2067</v>
      </c>
      <c r="F1454" s="2062" t="s">
        <v>2068</v>
      </c>
      <c r="G1454" s="2074" t="s">
        <v>2015</v>
      </c>
    </row>
    <row r="1455" spans="1:7" ht="21" customHeight="1">
      <c r="A1455" s="2075" t="s">
        <v>2088</v>
      </c>
      <c r="B1455" s="2064" t="s">
        <v>2418</v>
      </c>
      <c r="C1455" s="2063" t="s">
        <v>21</v>
      </c>
      <c r="D1455" s="2063" t="s">
        <v>2087</v>
      </c>
      <c r="E1455" s="2065">
        <v>0.94850000000000001</v>
      </c>
      <c r="F1455" s="2066">
        <v>38.1</v>
      </c>
      <c r="G1455" s="2076">
        <v>36.130000000000003</v>
      </c>
    </row>
    <row r="1456" spans="1:7" ht="18" customHeight="1">
      <c r="A1456" s="2075" t="s">
        <v>2092</v>
      </c>
      <c r="B1456" s="2064" t="s">
        <v>2140</v>
      </c>
      <c r="C1456" s="2063" t="s">
        <v>21</v>
      </c>
      <c r="D1456" s="2063" t="s">
        <v>2087</v>
      </c>
      <c r="E1456" s="2065">
        <v>0.29880000000000001</v>
      </c>
      <c r="F1456" s="2066">
        <v>29.76</v>
      </c>
      <c r="G1456" s="2076">
        <v>8.89</v>
      </c>
    </row>
    <row r="1457" spans="1:7" ht="15" customHeight="1">
      <c r="A1457" s="2077"/>
      <c r="B1457" s="2078"/>
      <c r="C1457" s="2078"/>
      <c r="D1457" s="2078"/>
      <c r="E1457" s="6902" t="s">
        <v>2094</v>
      </c>
      <c r="F1457" s="6902"/>
      <c r="G1457" s="2079">
        <v>45.02</v>
      </c>
    </row>
    <row r="1458" spans="1:7" ht="9.9" customHeight="1">
      <c r="A1458" s="2077"/>
      <c r="B1458" s="2078"/>
      <c r="C1458" s="2078"/>
      <c r="D1458" s="2078"/>
      <c r="E1458" s="6903" t="s">
        <v>2098</v>
      </c>
      <c r="F1458" s="6903"/>
      <c r="G1458" s="2080">
        <v>351.04</v>
      </c>
    </row>
    <row r="1459" spans="1:7" ht="20.100000000000001" customHeight="1">
      <c r="A1459" s="2077"/>
      <c r="B1459" s="2078"/>
      <c r="C1459" s="2078"/>
      <c r="D1459" s="2078"/>
      <c r="E1459" s="6904"/>
      <c r="F1459" s="6904"/>
      <c r="G1459" s="6905"/>
    </row>
    <row r="1460" spans="1:7" ht="15" customHeight="1">
      <c r="A1460" s="6897" t="s">
        <v>2528</v>
      </c>
      <c r="B1460" s="6898"/>
      <c r="C1460" s="6898"/>
      <c r="D1460" s="6898"/>
      <c r="E1460" s="6898"/>
      <c r="F1460" s="6898"/>
      <c r="G1460" s="6899"/>
    </row>
    <row r="1461" spans="1:7" ht="21" customHeight="1">
      <c r="A1461" s="6900" t="s">
        <v>2064</v>
      </c>
      <c r="B1461" s="6901"/>
      <c r="C1461" s="2062" t="s">
        <v>2065</v>
      </c>
      <c r="D1461" s="2062" t="s">
        <v>2066</v>
      </c>
      <c r="E1461" s="2062" t="s">
        <v>2067</v>
      </c>
      <c r="F1461" s="2062" t="s">
        <v>2068</v>
      </c>
      <c r="G1461" s="2074" t="s">
        <v>2015</v>
      </c>
    </row>
    <row r="1462" spans="1:7" ht="15" customHeight="1">
      <c r="A1462" s="2075" t="s">
        <v>2529</v>
      </c>
      <c r="B1462" s="2064" t="s">
        <v>1110</v>
      </c>
      <c r="C1462" s="2063" t="s">
        <v>21</v>
      </c>
      <c r="D1462" s="2063" t="s">
        <v>32</v>
      </c>
      <c r="E1462" s="2065">
        <v>1</v>
      </c>
      <c r="F1462" s="2066">
        <v>57.15</v>
      </c>
      <c r="G1462" s="2076">
        <v>57.15</v>
      </c>
    </row>
    <row r="1463" spans="1:7" ht="15" customHeight="1">
      <c r="A1463" s="2077"/>
      <c r="B1463" s="2078"/>
      <c r="C1463" s="2078"/>
      <c r="D1463" s="2078"/>
      <c r="E1463" s="6902" t="s">
        <v>2083</v>
      </c>
      <c r="F1463" s="6902"/>
      <c r="G1463" s="2079">
        <v>57.15</v>
      </c>
    </row>
    <row r="1464" spans="1:7" ht="21" customHeight="1">
      <c r="A1464" s="6900" t="s">
        <v>2084</v>
      </c>
      <c r="B1464" s="6901"/>
      <c r="C1464" s="2062" t="s">
        <v>2065</v>
      </c>
      <c r="D1464" s="2062" t="s">
        <v>2066</v>
      </c>
      <c r="E1464" s="2062" t="s">
        <v>2067</v>
      </c>
      <c r="F1464" s="2062" t="s">
        <v>2068</v>
      </c>
      <c r="G1464" s="2074" t="s">
        <v>2015</v>
      </c>
    </row>
    <row r="1465" spans="1:7" ht="21" customHeight="1">
      <c r="A1465" s="2075" t="s">
        <v>2085</v>
      </c>
      <c r="B1465" s="2064" t="s">
        <v>2417</v>
      </c>
      <c r="C1465" s="2063" t="s">
        <v>21</v>
      </c>
      <c r="D1465" s="2063" t="s">
        <v>2087</v>
      </c>
      <c r="E1465" s="2065">
        <v>0.5</v>
      </c>
      <c r="F1465" s="2066">
        <v>31.51</v>
      </c>
      <c r="G1465" s="2076">
        <v>15.75</v>
      </c>
    </row>
    <row r="1466" spans="1:7" ht="18" customHeight="1">
      <c r="A1466" s="2075" t="s">
        <v>2088</v>
      </c>
      <c r="B1466" s="2064" t="s">
        <v>2418</v>
      </c>
      <c r="C1466" s="2063" t="s">
        <v>21</v>
      </c>
      <c r="D1466" s="2063" t="s">
        <v>2087</v>
      </c>
      <c r="E1466" s="2065">
        <v>0.5</v>
      </c>
      <c r="F1466" s="2066">
        <v>38.1</v>
      </c>
      <c r="G1466" s="2076">
        <v>19.05</v>
      </c>
    </row>
    <row r="1467" spans="1:7" ht="15" customHeight="1">
      <c r="A1467" s="2077"/>
      <c r="B1467" s="2078"/>
      <c r="C1467" s="2078"/>
      <c r="D1467" s="2078"/>
      <c r="E1467" s="6902" t="s">
        <v>2094</v>
      </c>
      <c r="F1467" s="6902"/>
      <c r="G1467" s="2079">
        <v>34.799999999999997</v>
      </c>
    </row>
    <row r="1468" spans="1:7" ht="9.9" customHeight="1">
      <c r="A1468" s="2077"/>
      <c r="B1468" s="2078"/>
      <c r="C1468" s="2078"/>
      <c r="D1468" s="2078"/>
      <c r="E1468" s="6903" t="s">
        <v>2098</v>
      </c>
      <c r="F1468" s="6903"/>
      <c r="G1468" s="2080">
        <v>91.95</v>
      </c>
    </row>
    <row r="1469" spans="1:7" ht="20.100000000000001" customHeight="1">
      <c r="A1469" s="2077"/>
      <c r="B1469" s="2078"/>
      <c r="C1469" s="2078"/>
      <c r="D1469" s="2078"/>
      <c r="E1469" s="6904"/>
      <c r="F1469" s="6904"/>
      <c r="G1469" s="6905"/>
    </row>
    <row r="1470" spans="1:7" ht="15" customHeight="1">
      <c r="A1470" s="6897" t="s">
        <v>2530</v>
      </c>
      <c r="B1470" s="6898"/>
      <c r="C1470" s="6898"/>
      <c r="D1470" s="6898"/>
      <c r="E1470" s="6898"/>
      <c r="F1470" s="6898"/>
      <c r="G1470" s="6899"/>
    </row>
    <row r="1471" spans="1:7" ht="21" customHeight="1">
      <c r="A1471" s="6900" t="s">
        <v>2064</v>
      </c>
      <c r="B1471" s="6901"/>
      <c r="C1471" s="2062" t="s">
        <v>2065</v>
      </c>
      <c r="D1471" s="2062" t="s">
        <v>2066</v>
      </c>
      <c r="E1471" s="2062" t="s">
        <v>2067</v>
      </c>
      <c r="F1471" s="2062" t="s">
        <v>2068</v>
      </c>
      <c r="G1471" s="2074" t="s">
        <v>2015</v>
      </c>
    </row>
    <row r="1472" spans="1:7" ht="15" customHeight="1">
      <c r="A1472" s="2075" t="s">
        <v>2531</v>
      </c>
      <c r="B1472" s="2064" t="s">
        <v>1113</v>
      </c>
      <c r="C1472" s="2063" t="s">
        <v>21</v>
      </c>
      <c r="D1472" s="2063" t="s">
        <v>32</v>
      </c>
      <c r="E1472" s="2065">
        <v>1</v>
      </c>
      <c r="F1472" s="2066">
        <v>57.15</v>
      </c>
      <c r="G1472" s="2076">
        <v>57.15</v>
      </c>
    </row>
    <row r="1473" spans="1:7" ht="15" customHeight="1">
      <c r="A1473" s="2077"/>
      <c r="B1473" s="2078"/>
      <c r="C1473" s="2078"/>
      <c r="D1473" s="2078"/>
      <c r="E1473" s="6902" t="s">
        <v>2083</v>
      </c>
      <c r="F1473" s="6902"/>
      <c r="G1473" s="2079">
        <v>57.15</v>
      </c>
    </row>
    <row r="1474" spans="1:7" ht="9.9" customHeight="1">
      <c r="A1474" s="2077"/>
      <c r="B1474" s="2078"/>
      <c r="C1474" s="2078"/>
      <c r="D1474" s="2078"/>
      <c r="E1474" s="6903" t="s">
        <v>2098</v>
      </c>
      <c r="F1474" s="6903"/>
      <c r="G1474" s="2080">
        <v>57.15</v>
      </c>
    </row>
    <row r="1475" spans="1:7" ht="20.100000000000001" customHeight="1">
      <c r="A1475" s="2077"/>
      <c r="B1475" s="2078"/>
      <c r="C1475" s="2078"/>
      <c r="D1475" s="2078"/>
      <c r="E1475" s="6904"/>
      <c r="F1475" s="6904"/>
      <c r="G1475" s="6905"/>
    </row>
    <row r="1476" spans="1:7" ht="15" customHeight="1">
      <c r="A1476" s="6897" t="s">
        <v>2532</v>
      </c>
      <c r="B1476" s="6898"/>
      <c r="C1476" s="6898"/>
      <c r="D1476" s="6898"/>
      <c r="E1476" s="6898"/>
      <c r="F1476" s="6898"/>
      <c r="G1476" s="6899"/>
    </row>
    <row r="1477" spans="1:7" ht="15" customHeight="1">
      <c r="A1477" s="6900" t="s">
        <v>2064</v>
      </c>
      <c r="B1477" s="6901"/>
      <c r="C1477" s="2062" t="s">
        <v>2065</v>
      </c>
      <c r="D1477" s="2062" t="s">
        <v>2066</v>
      </c>
      <c r="E1477" s="2062" t="s">
        <v>2067</v>
      </c>
      <c r="F1477" s="2062" t="s">
        <v>2068</v>
      </c>
      <c r="G1477" s="2074" t="s">
        <v>2015</v>
      </c>
    </row>
    <row r="1478" spans="1:7" ht="21" customHeight="1">
      <c r="A1478" s="2075" t="s">
        <v>2533</v>
      </c>
      <c r="B1478" s="2064" t="s">
        <v>2534</v>
      </c>
      <c r="C1478" s="2063" t="s">
        <v>21</v>
      </c>
      <c r="D1478" s="2063" t="s">
        <v>24</v>
      </c>
      <c r="E1478" s="2065">
        <v>1</v>
      </c>
      <c r="F1478" s="2066">
        <v>516</v>
      </c>
      <c r="G1478" s="2076">
        <v>516</v>
      </c>
    </row>
    <row r="1479" spans="1:7" ht="15" customHeight="1">
      <c r="A1479" s="2075" t="s">
        <v>2535</v>
      </c>
      <c r="B1479" s="2064" t="s">
        <v>2536</v>
      </c>
      <c r="C1479" s="2063" t="s">
        <v>21</v>
      </c>
      <c r="D1479" s="2063" t="s">
        <v>32</v>
      </c>
      <c r="E1479" s="2065">
        <v>4</v>
      </c>
      <c r="F1479" s="2066">
        <v>5.36</v>
      </c>
      <c r="G1479" s="2076">
        <v>21.44</v>
      </c>
    </row>
    <row r="1480" spans="1:7" ht="15" customHeight="1">
      <c r="A1480" s="2077"/>
      <c r="B1480" s="2078"/>
      <c r="C1480" s="2078"/>
      <c r="D1480" s="2078"/>
      <c r="E1480" s="6902" t="s">
        <v>2083</v>
      </c>
      <c r="F1480" s="6902"/>
      <c r="G1480" s="2079">
        <v>537.44000000000005</v>
      </c>
    </row>
    <row r="1481" spans="1:7" ht="15" customHeight="1">
      <c r="A1481" s="6900" t="s">
        <v>2247</v>
      </c>
      <c r="B1481" s="6901"/>
      <c r="C1481" s="2062" t="s">
        <v>2065</v>
      </c>
      <c r="D1481" s="2062" t="s">
        <v>2066</v>
      </c>
      <c r="E1481" s="2062" t="s">
        <v>2067</v>
      </c>
      <c r="F1481" s="2062" t="s">
        <v>2068</v>
      </c>
      <c r="G1481" s="2074" t="s">
        <v>2015</v>
      </c>
    </row>
    <row r="1482" spans="1:7" ht="15" customHeight="1">
      <c r="A1482" s="2075" t="s">
        <v>2356</v>
      </c>
      <c r="B1482" s="2064" t="s">
        <v>2357</v>
      </c>
      <c r="C1482" s="2063" t="s">
        <v>21</v>
      </c>
      <c r="D1482" s="2063" t="s">
        <v>2087</v>
      </c>
      <c r="E1482" s="2065">
        <v>0.4</v>
      </c>
      <c r="F1482" s="2066">
        <v>20.48</v>
      </c>
      <c r="G1482" s="2076">
        <v>8.19</v>
      </c>
    </row>
    <row r="1483" spans="1:7" ht="15" customHeight="1">
      <c r="A1483" s="2077"/>
      <c r="B1483" s="2078"/>
      <c r="C1483" s="2078"/>
      <c r="D1483" s="2078"/>
      <c r="E1483" s="6902" t="s">
        <v>2250</v>
      </c>
      <c r="F1483" s="6902"/>
      <c r="G1483" s="2079">
        <v>8.19</v>
      </c>
    </row>
    <row r="1484" spans="1:7" ht="15" customHeight="1">
      <c r="A1484" s="6900" t="s">
        <v>2084</v>
      </c>
      <c r="B1484" s="6901"/>
      <c r="C1484" s="2062" t="s">
        <v>2065</v>
      </c>
      <c r="D1484" s="2062" t="s">
        <v>2066</v>
      </c>
      <c r="E1484" s="2062" t="s">
        <v>2067</v>
      </c>
      <c r="F1484" s="2062" t="s">
        <v>2068</v>
      </c>
      <c r="G1484" s="2074" t="s">
        <v>2015</v>
      </c>
    </row>
    <row r="1485" spans="1:7" ht="18" customHeight="1">
      <c r="A1485" s="2075" t="s">
        <v>2090</v>
      </c>
      <c r="B1485" s="2064" t="s">
        <v>2139</v>
      </c>
      <c r="C1485" s="2063" t="s">
        <v>21</v>
      </c>
      <c r="D1485" s="2063" t="s">
        <v>2087</v>
      </c>
      <c r="E1485" s="2065">
        <v>2</v>
      </c>
      <c r="F1485" s="2066">
        <v>34.08</v>
      </c>
      <c r="G1485" s="2076">
        <v>68.16</v>
      </c>
    </row>
    <row r="1486" spans="1:7" ht="15" customHeight="1">
      <c r="A1486" s="2077"/>
      <c r="B1486" s="2078"/>
      <c r="C1486" s="2078"/>
      <c r="D1486" s="2078"/>
      <c r="E1486" s="6902" t="s">
        <v>2094</v>
      </c>
      <c r="F1486" s="6902"/>
      <c r="G1486" s="2079">
        <v>68.16</v>
      </c>
    </row>
    <row r="1487" spans="1:7" ht="9.9" customHeight="1">
      <c r="A1487" s="2077"/>
      <c r="B1487" s="2078"/>
      <c r="C1487" s="2078"/>
      <c r="D1487" s="2078"/>
      <c r="E1487" s="6903" t="s">
        <v>2098</v>
      </c>
      <c r="F1487" s="6903"/>
      <c r="G1487" s="2080">
        <v>613.79</v>
      </c>
    </row>
    <row r="1488" spans="1:7" ht="20.100000000000001" customHeight="1">
      <c r="A1488" s="2077"/>
      <c r="B1488" s="2078"/>
      <c r="C1488" s="2078"/>
      <c r="D1488" s="2078"/>
      <c r="E1488" s="6904"/>
      <c r="F1488" s="6904"/>
      <c r="G1488" s="6905"/>
    </row>
    <row r="1489" spans="1:7" ht="15" customHeight="1">
      <c r="A1489" s="6897" t="s">
        <v>2537</v>
      </c>
      <c r="B1489" s="6898"/>
      <c r="C1489" s="6898"/>
      <c r="D1489" s="6898"/>
      <c r="E1489" s="6898"/>
      <c r="F1489" s="6898"/>
      <c r="G1489" s="6899"/>
    </row>
    <row r="1490" spans="1:7" ht="21" customHeight="1">
      <c r="A1490" s="6900" t="s">
        <v>2064</v>
      </c>
      <c r="B1490" s="6901"/>
      <c r="C1490" s="2062" t="s">
        <v>2065</v>
      </c>
      <c r="D1490" s="2062" t="s">
        <v>2066</v>
      </c>
      <c r="E1490" s="2062" t="s">
        <v>2067</v>
      </c>
      <c r="F1490" s="2062" t="s">
        <v>2068</v>
      </c>
      <c r="G1490" s="2074" t="s">
        <v>2015</v>
      </c>
    </row>
    <row r="1491" spans="1:7" ht="15" customHeight="1">
      <c r="A1491" s="2075" t="s">
        <v>2538</v>
      </c>
      <c r="B1491" s="2064" t="s">
        <v>1122</v>
      </c>
      <c r="C1491" s="2063" t="s">
        <v>21</v>
      </c>
      <c r="D1491" s="2063" t="s">
        <v>32</v>
      </c>
      <c r="E1491" s="2065">
        <v>1</v>
      </c>
      <c r="F1491" s="2066">
        <v>31.25</v>
      </c>
      <c r="G1491" s="2076">
        <v>31.25</v>
      </c>
    </row>
    <row r="1492" spans="1:7" ht="15" customHeight="1">
      <c r="A1492" s="2077"/>
      <c r="B1492" s="2078"/>
      <c r="C1492" s="2078"/>
      <c r="D1492" s="2078"/>
      <c r="E1492" s="6902" t="s">
        <v>2083</v>
      </c>
      <c r="F1492" s="6902"/>
      <c r="G1492" s="2079">
        <v>31.25</v>
      </c>
    </row>
    <row r="1493" spans="1:7" ht="15" customHeight="1">
      <c r="A1493" s="6900" t="s">
        <v>2084</v>
      </c>
      <c r="B1493" s="6901"/>
      <c r="C1493" s="2062" t="s">
        <v>2065</v>
      </c>
      <c r="D1493" s="2062" t="s">
        <v>2066</v>
      </c>
      <c r="E1493" s="2062" t="s">
        <v>2067</v>
      </c>
      <c r="F1493" s="2062" t="s">
        <v>2068</v>
      </c>
      <c r="G1493" s="2074" t="s">
        <v>2015</v>
      </c>
    </row>
    <row r="1494" spans="1:7" ht="15" customHeight="1">
      <c r="A1494" s="2075" t="s">
        <v>2085</v>
      </c>
      <c r="B1494" s="2064" t="s">
        <v>2417</v>
      </c>
      <c r="C1494" s="2063" t="s">
        <v>21</v>
      </c>
      <c r="D1494" s="2063" t="s">
        <v>2087</v>
      </c>
      <c r="E1494" s="2065">
        <v>0.5</v>
      </c>
      <c r="F1494" s="2066">
        <v>31.51</v>
      </c>
      <c r="G1494" s="2076">
        <v>15.75</v>
      </c>
    </row>
    <row r="1495" spans="1:7" ht="15" customHeight="1">
      <c r="A1495" s="2075" t="s">
        <v>2088</v>
      </c>
      <c r="B1495" s="2064" t="s">
        <v>2418</v>
      </c>
      <c r="C1495" s="2063" t="s">
        <v>21</v>
      </c>
      <c r="D1495" s="2063" t="s">
        <v>2087</v>
      </c>
      <c r="E1495" s="2065">
        <v>0.5</v>
      </c>
      <c r="F1495" s="2066">
        <v>38.1</v>
      </c>
      <c r="G1495" s="2076">
        <v>19.05</v>
      </c>
    </row>
    <row r="1496" spans="1:7" ht="15" customHeight="1">
      <c r="A1496" s="2077"/>
      <c r="B1496" s="2078"/>
      <c r="C1496" s="2078"/>
      <c r="D1496" s="2078"/>
      <c r="E1496" s="6902" t="s">
        <v>2094</v>
      </c>
      <c r="F1496" s="6902"/>
      <c r="G1496" s="2079">
        <v>34.799999999999997</v>
      </c>
    </row>
    <row r="1497" spans="1:7" ht="9.9" customHeight="1">
      <c r="A1497" s="2077"/>
      <c r="B1497" s="2078"/>
      <c r="C1497" s="2078"/>
      <c r="D1497" s="2078"/>
      <c r="E1497" s="6903" t="s">
        <v>2098</v>
      </c>
      <c r="F1497" s="6903"/>
      <c r="G1497" s="2080">
        <v>66.05</v>
      </c>
    </row>
    <row r="1498" spans="1:7" ht="20.100000000000001" customHeight="1">
      <c r="A1498" s="2077"/>
      <c r="B1498" s="2078"/>
      <c r="C1498" s="2078"/>
      <c r="D1498" s="2078"/>
      <c r="E1498" s="6904"/>
      <c r="F1498" s="6904"/>
      <c r="G1498" s="6905"/>
    </row>
    <row r="1499" spans="1:7" ht="15" customHeight="1">
      <c r="A1499" s="6897" t="s">
        <v>2539</v>
      </c>
      <c r="B1499" s="6898"/>
      <c r="C1499" s="6898"/>
      <c r="D1499" s="6898"/>
      <c r="E1499" s="6898"/>
      <c r="F1499" s="6898"/>
      <c r="G1499" s="6899"/>
    </row>
    <row r="1500" spans="1:7" ht="15" customHeight="1">
      <c r="A1500" s="6900" t="s">
        <v>2064</v>
      </c>
      <c r="B1500" s="6901"/>
      <c r="C1500" s="2062" t="s">
        <v>2065</v>
      </c>
      <c r="D1500" s="2062" t="s">
        <v>2066</v>
      </c>
      <c r="E1500" s="2062" t="s">
        <v>2067</v>
      </c>
      <c r="F1500" s="2062" t="s">
        <v>2068</v>
      </c>
      <c r="G1500" s="2074" t="s">
        <v>2015</v>
      </c>
    </row>
    <row r="1501" spans="1:7" ht="15" customHeight="1">
      <c r="A1501" s="2075" t="s">
        <v>2432</v>
      </c>
      <c r="B1501" s="2064" t="s">
        <v>2433</v>
      </c>
      <c r="C1501" s="2063" t="s">
        <v>21</v>
      </c>
      <c r="D1501" s="2063" t="s">
        <v>32</v>
      </c>
      <c r="E1501" s="2065">
        <v>3.0200000000000001E-2</v>
      </c>
      <c r="F1501" s="2066">
        <v>8.85</v>
      </c>
      <c r="G1501" s="2076">
        <v>0.26</v>
      </c>
    </row>
    <row r="1502" spans="1:7" ht="15" customHeight="1">
      <c r="A1502" s="2075" t="s">
        <v>2540</v>
      </c>
      <c r="B1502" s="2064" t="s">
        <v>2541</v>
      </c>
      <c r="C1502" s="2063" t="s">
        <v>21</v>
      </c>
      <c r="D1502" s="2063" t="s">
        <v>32</v>
      </c>
      <c r="E1502" s="2065">
        <v>1</v>
      </c>
      <c r="F1502" s="2066">
        <v>330.75</v>
      </c>
      <c r="G1502" s="2076">
        <v>330.75</v>
      </c>
    </row>
    <row r="1503" spans="1:7" ht="21" customHeight="1">
      <c r="A1503" s="2077"/>
      <c r="B1503" s="2078"/>
      <c r="C1503" s="2078"/>
      <c r="D1503" s="2078"/>
      <c r="E1503" s="6902" t="s">
        <v>2083</v>
      </c>
      <c r="F1503" s="6902"/>
      <c r="G1503" s="2079">
        <v>331.01</v>
      </c>
    </row>
    <row r="1504" spans="1:7" ht="21" customHeight="1">
      <c r="A1504" s="6900" t="s">
        <v>2084</v>
      </c>
      <c r="B1504" s="6901"/>
      <c r="C1504" s="2062" t="s">
        <v>2065</v>
      </c>
      <c r="D1504" s="2062" t="s">
        <v>2066</v>
      </c>
      <c r="E1504" s="2062" t="s">
        <v>2067</v>
      </c>
      <c r="F1504" s="2062" t="s">
        <v>2068</v>
      </c>
      <c r="G1504" s="2074" t="s">
        <v>2015</v>
      </c>
    </row>
    <row r="1505" spans="1:7" ht="18" customHeight="1">
      <c r="A1505" s="2075" t="s">
        <v>2085</v>
      </c>
      <c r="B1505" s="2064" t="s">
        <v>2417</v>
      </c>
      <c r="C1505" s="2063" t="s">
        <v>21</v>
      </c>
      <c r="D1505" s="2063" t="s">
        <v>2087</v>
      </c>
      <c r="E1505" s="2065">
        <v>0.4546</v>
      </c>
      <c r="F1505" s="2066">
        <v>31.51</v>
      </c>
      <c r="G1505" s="2076">
        <v>14.32</v>
      </c>
    </row>
    <row r="1506" spans="1:7" ht="15" customHeight="1">
      <c r="A1506" s="2075" t="s">
        <v>2088</v>
      </c>
      <c r="B1506" s="2064" t="s">
        <v>2418</v>
      </c>
      <c r="C1506" s="2063" t="s">
        <v>21</v>
      </c>
      <c r="D1506" s="2063" t="s">
        <v>2087</v>
      </c>
      <c r="E1506" s="2065">
        <v>0.4546</v>
      </c>
      <c r="F1506" s="2066">
        <v>38.1</v>
      </c>
      <c r="G1506" s="2076">
        <v>17.32</v>
      </c>
    </row>
    <row r="1507" spans="1:7" ht="9.9" customHeight="1">
      <c r="A1507" s="2077"/>
      <c r="B1507" s="2078"/>
      <c r="C1507" s="2078"/>
      <c r="D1507" s="2078"/>
      <c r="E1507" s="6902" t="s">
        <v>2094</v>
      </c>
      <c r="F1507" s="6902"/>
      <c r="G1507" s="2079">
        <v>31.64</v>
      </c>
    </row>
    <row r="1508" spans="1:7" ht="20.100000000000001" customHeight="1">
      <c r="A1508" s="2077"/>
      <c r="B1508" s="2078"/>
      <c r="C1508" s="2078"/>
      <c r="D1508" s="2078"/>
      <c r="E1508" s="6903" t="s">
        <v>2098</v>
      </c>
      <c r="F1508" s="6903"/>
      <c r="G1508" s="2080">
        <v>362.65</v>
      </c>
    </row>
    <row r="1509" spans="1:7" ht="15" customHeight="1">
      <c r="A1509" s="2077"/>
      <c r="B1509" s="2078"/>
      <c r="C1509" s="2078"/>
      <c r="D1509" s="2078"/>
      <c r="E1509" s="6904"/>
      <c r="F1509" s="6904"/>
      <c r="G1509" s="6905"/>
    </row>
    <row r="1510" spans="1:7" ht="29.1" customHeight="1">
      <c r="A1510" s="6897" t="s">
        <v>2542</v>
      </c>
      <c r="B1510" s="6898"/>
      <c r="C1510" s="6898"/>
      <c r="D1510" s="6898"/>
      <c r="E1510" s="6898"/>
      <c r="F1510" s="6898"/>
      <c r="G1510" s="6899"/>
    </row>
    <row r="1511" spans="1:7" ht="15" customHeight="1">
      <c r="A1511" s="6900" t="s">
        <v>2112</v>
      </c>
      <c r="B1511" s="6901"/>
      <c r="C1511" s="2062" t="s">
        <v>2065</v>
      </c>
      <c r="D1511" s="2062" t="s">
        <v>2066</v>
      </c>
      <c r="E1511" s="2062" t="s">
        <v>2067</v>
      </c>
      <c r="F1511" s="2062" t="s">
        <v>2068</v>
      </c>
      <c r="G1511" s="2074" t="s">
        <v>2015</v>
      </c>
    </row>
    <row r="1512" spans="1:7" ht="15" customHeight="1">
      <c r="A1512" s="2075" t="s">
        <v>2543</v>
      </c>
      <c r="B1512" s="2064" t="s">
        <v>2544</v>
      </c>
      <c r="C1512" s="2063" t="s">
        <v>21</v>
      </c>
      <c r="D1512" s="2063" t="s">
        <v>32</v>
      </c>
      <c r="E1512" s="2065">
        <v>1</v>
      </c>
      <c r="F1512" s="2066">
        <v>4048.49</v>
      </c>
      <c r="G1512" s="2076">
        <v>4048.49</v>
      </c>
    </row>
    <row r="1513" spans="1:7" ht="21" customHeight="1">
      <c r="A1513" s="2077"/>
      <c r="B1513" s="2078"/>
      <c r="C1513" s="2078"/>
      <c r="D1513" s="2078"/>
      <c r="E1513" s="6902" t="s">
        <v>2115</v>
      </c>
      <c r="F1513" s="6902"/>
      <c r="G1513" s="2079">
        <v>4048.49</v>
      </c>
    </row>
    <row r="1514" spans="1:7" ht="21" customHeight="1">
      <c r="A1514" s="6900" t="s">
        <v>2064</v>
      </c>
      <c r="B1514" s="6901"/>
      <c r="C1514" s="2062" t="s">
        <v>2065</v>
      </c>
      <c r="D1514" s="2062" t="s">
        <v>2066</v>
      </c>
      <c r="E1514" s="2062" t="s">
        <v>2067</v>
      </c>
      <c r="F1514" s="2062" t="s">
        <v>2068</v>
      </c>
      <c r="G1514" s="2074" t="s">
        <v>2015</v>
      </c>
    </row>
    <row r="1515" spans="1:7" ht="18" customHeight="1">
      <c r="A1515" s="2075" t="s">
        <v>2545</v>
      </c>
      <c r="B1515" s="2064" t="s">
        <v>2546</v>
      </c>
      <c r="C1515" s="2063" t="s">
        <v>21</v>
      </c>
      <c r="D1515" s="2063" t="s">
        <v>32</v>
      </c>
      <c r="E1515" s="2065">
        <v>4</v>
      </c>
      <c r="F1515" s="2066">
        <v>1.43</v>
      </c>
      <c r="G1515" s="2076">
        <v>5.72</v>
      </c>
    </row>
    <row r="1516" spans="1:7" ht="15" customHeight="1">
      <c r="A1516" s="2075" t="s">
        <v>2547</v>
      </c>
      <c r="B1516" s="2064" t="s">
        <v>1337</v>
      </c>
      <c r="C1516" s="2063" t="s">
        <v>21</v>
      </c>
      <c r="D1516" s="2063" t="s">
        <v>32</v>
      </c>
      <c r="E1516" s="2065">
        <v>4</v>
      </c>
      <c r="F1516" s="2066">
        <v>0.35</v>
      </c>
      <c r="G1516" s="2076">
        <v>1.4</v>
      </c>
    </row>
    <row r="1517" spans="1:7" ht="9.9" customHeight="1">
      <c r="A1517" s="2075" t="s">
        <v>2548</v>
      </c>
      <c r="B1517" s="2064" t="s">
        <v>2549</v>
      </c>
      <c r="C1517" s="2063" t="s">
        <v>21</v>
      </c>
      <c r="D1517" s="2063" t="s">
        <v>40</v>
      </c>
      <c r="E1517" s="2065">
        <v>0.2</v>
      </c>
      <c r="F1517" s="2066">
        <v>2.71</v>
      </c>
      <c r="G1517" s="2076">
        <v>0.54</v>
      </c>
    </row>
    <row r="1518" spans="1:7" ht="20.100000000000001" customHeight="1">
      <c r="A1518" s="2077"/>
      <c r="B1518" s="2078"/>
      <c r="C1518" s="2078"/>
      <c r="D1518" s="2078"/>
      <c r="E1518" s="6902" t="s">
        <v>2083</v>
      </c>
      <c r="F1518" s="6902"/>
      <c r="G1518" s="2079">
        <v>7.66</v>
      </c>
    </row>
    <row r="1519" spans="1:7" ht="15" customHeight="1">
      <c r="A1519" s="6900" t="s">
        <v>2084</v>
      </c>
      <c r="B1519" s="6901"/>
      <c r="C1519" s="2062" t="s">
        <v>2065</v>
      </c>
      <c r="D1519" s="2062" t="s">
        <v>2066</v>
      </c>
      <c r="E1519" s="2062" t="s">
        <v>2067</v>
      </c>
      <c r="F1519" s="2062" t="s">
        <v>2068</v>
      </c>
      <c r="G1519" s="2074" t="s">
        <v>2015</v>
      </c>
    </row>
    <row r="1520" spans="1:7" ht="21" customHeight="1">
      <c r="A1520" s="2075" t="s">
        <v>2550</v>
      </c>
      <c r="B1520" s="2064" t="s">
        <v>2551</v>
      </c>
      <c r="C1520" s="2063" t="s">
        <v>21</v>
      </c>
      <c r="D1520" s="2063" t="s">
        <v>2087</v>
      </c>
      <c r="E1520" s="2065">
        <v>0.63300000000000001</v>
      </c>
      <c r="F1520" s="2066">
        <v>32.630000000000003</v>
      </c>
      <c r="G1520" s="2076">
        <v>20.65</v>
      </c>
    </row>
    <row r="1521" spans="1:7" ht="15" customHeight="1">
      <c r="A1521" s="2075" t="s">
        <v>2085</v>
      </c>
      <c r="B1521" s="2064" t="s">
        <v>2417</v>
      </c>
      <c r="C1521" s="2063" t="s">
        <v>21</v>
      </c>
      <c r="D1521" s="2063" t="s">
        <v>2087</v>
      </c>
      <c r="E1521" s="2065">
        <v>3.0647000000000002</v>
      </c>
      <c r="F1521" s="2066">
        <v>31.51</v>
      </c>
      <c r="G1521" s="2076">
        <v>96.56</v>
      </c>
    </row>
    <row r="1522" spans="1:7" ht="15" customHeight="1">
      <c r="A1522" s="2075" t="s">
        <v>2514</v>
      </c>
      <c r="B1522" s="2064" t="s">
        <v>2515</v>
      </c>
      <c r="C1522" s="2063" t="s">
        <v>21</v>
      </c>
      <c r="D1522" s="2063" t="s">
        <v>2087</v>
      </c>
      <c r="E1522" s="2065">
        <v>0.63300000000000001</v>
      </c>
      <c r="F1522" s="2066">
        <v>43.58</v>
      </c>
      <c r="G1522" s="2076">
        <v>27.58</v>
      </c>
    </row>
    <row r="1523" spans="1:7" ht="15" customHeight="1">
      <c r="A1523" s="2075" t="s">
        <v>2088</v>
      </c>
      <c r="B1523" s="2064" t="s">
        <v>2418</v>
      </c>
      <c r="C1523" s="2063" t="s">
        <v>21</v>
      </c>
      <c r="D1523" s="2063" t="s">
        <v>2087</v>
      </c>
      <c r="E1523" s="2065">
        <v>3.0647000000000002</v>
      </c>
      <c r="F1523" s="2066">
        <v>38.1</v>
      </c>
      <c r="G1523" s="2076">
        <v>116.76</v>
      </c>
    </row>
    <row r="1524" spans="1:7" ht="21" customHeight="1">
      <c r="A1524" s="2077"/>
      <c r="B1524" s="2078"/>
      <c r="C1524" s="2078"/>
      <c r="D1524" s="2078"/>
      <c r="E1524" s="6902" t="s">
        <v>2094</v>
      </c>
      <c r="F1524" s="6902"/>
      <c r="G1524" s="2079">
        <v>261.55</v>
      </c>
    </row>
    <row r="1525" spans="1:7" ht="21" customHeight="1">
      <c r="A1525" s="2077"/>
      <c r="B1525" s="2078"/>
      <c r="C1525" s="2078"/>
      <c r="D1525" s="2078"/>
      <c r="E1525" s="6903" t="s">
        <v>2098</v>
      </c>
      <c r="F1525" s="6903"/>
      <c r="G1525" s="2080">
        <v>4317.7</v>
      </c>
    </row>
    <row r="1526" spans="1:7" ht="18" customHeight="1">
      <c r="A1526" s="2077"/>
      <c r="B1526" s="2078"/>
      <c r="C1526" s="2078"/>
      <c r="D1526" s="2078"/>
      <c r="E1526" s="6904"/>
      <c r="F1526" s="6904"/>
      <c r="G1526" s="6905"/>
    </row>
    <row r="1527" spans="1:7" ht="15" customHeight="1">
      <c r="A1527" s="6897" t="s">
        <v>2552</v>
      </c>
      <c r="B1527" s="6898"/>
      <c r="C1527" s="6898"/>
      <c r="D1527" s="6898"/>
      <c r="E1527" s="6898"/>
      <c r="F1527" s="6898"/>
      <c r="G1527" s="6899"/>
    </row>
    <row r="1528" spans="1:7" ht="9.9" customHeight="1">
      <c r="A1528" s="6900" t="s">
        <v>2064</v>
      </c>
      <c r="B1528" s="6901"/>
      <c r="C1528" s="2062" t="s">
        <v>2065</v>
      </c>
      <c r="D1528" s="2062" t="s">
        <v>2066</v>
      </c>
      <c r="E1528" s="2062" t="s">
        <v>2067</v>
      </c>
      <c r="F1528" s="2062" t="s">
        <v>2068</v>
      </c>
      <c r="G1528" s="2074" t="s">
        <v>2015</v>
      </c>
    </row>
    <row r="1529" spans="1:7" ht="20.100000000000001" customHeight="1">
      <c r="A1529" s="2075" t="s">
        <v>2553</v>
      </c>
      <c r="B1529" s="2064" t="s">
        <v>2554</v>
      </c>
      <c r="C1529" s="2063" t="s">
        <v>2296</v>
      </c>
      <c r="D1529" s="2063" t="s">
        <v>32</v>
      </c>
      <c r="E1529" s="2065">
        <v>1</v>
      </c>
      <c r="F1529" s="2066">
        <v>480.36</v>
      </c>
      <c r="G1529" s="2076">
        <v>480.36</v>
      </c>
    </row>
    <row r="1530" spans="1:7" ht="15" customHeight="1">
      <c r="A1530" s="2077"/>
      <c r="B1530" s="2078"/>
      <c r="C1530" s="2078"/>
      <c r="D1530" s="2078"/>
      <c r="E1530" s="6902" t="s">
        <v>2083</v>
      </c>
      <c r="F1530" s="6902"/>
      <c r="G1530" s="2079">
        <v>480.36</v>
      </c>
    </row>
    <row r="1531" spans="1:7" ht="15" customHeight="1">
      <c r="A1531" s="6900" t="s">
        <v>2084</v>
      </c>
      <c r="B1531" s="6901"/>
      <c r="C1531" s="2062" t="s">
        <v>2065</v>
      </c>
      <c r="D1531" s="2062" t="s">
        <v>2066</v>
      </c>
      <c r="E1531" s="2062" t="s">
        <v>2067</v>
      </c>
      <c r="F1531" s="2062" t="s">
        <v>2068</v>
      </c>
      <c r="G1531" s="2074" t="s">
        <v>2015</v>
      </c>
    </row>
    <row r="1532" spans="1:7" ht="21" customHeight="1">
      <c r="A1532" s="2075" t="s">
        <v>2088</v>
      </c>
      <c r="B1532" s="2064" t="s">
        <v>2418</v>
      </c>
      <c r="C1532" s="2063" t="s">
        <v>21</v>
      </c>
      <c r="D1532" s="2063" t="s">
        <v>2087</v>
      </c>
      <c r="E1532" s="2065">
        <v>0.7</v>
      </c>
      <c r="F1532" s="2066">
        <v>38.1</v>
      </c>
      <c r="G1532" s="2076">
        <v>26.67</v>
      </c>
    </row>
    <row r="1533" spans="1:7" ht="15" customHeight="1">
      <c r="A1533" s="2077"/>
      <c r="B1533" s="2078"/>
      <c r="C1533" s="2078"/>
      <c r="D1533" s="2078"/>
      <c r="E1533" s="6902" t="s">
        <v>2094</v>
      </c>
      <c r="F1533" s="6902"/>
      <c r="G1533" s="2079">
        <v>26.67</v>
      </c>
    </row>
    <row r="1534" spans="1:7" ht="15" customHeight="1">
      <c r="A1534" s="2077"/>
      <c r="B1534" s="2078"/>
      <c r="C1534" s="2078"/>
      <c r="D1534" s="2078"/>
      <c r="E1534" s="6903" t="s">
        <v>2098</v>
      </c>
      <c r="F1534" s="6903"/>
      <c r="G1534" s="2080">
        <v>507.03</v>
      </c>
    </row>
    <row r="1535" spans="1:7" ht="21" customHeight="1">
      <c r="A1535" s="2077"/>
      <c r="B1535" s="2078"/>
      <c r="C1535" s="2078"/>
      <c r="D1535" s="2078"/>
      <c r="E1535" s="6904"/>
      <c r="F1535" s="6904"/>
      <c r="G1535" s="6905"/>
    </row>
    <row r="1536" spans="1:7" ht="21" customHeight="1">
      <c r="A1536" s="6897" t="s">
        <v>2555</v>
      </c>
      <c r="B1536" s="6898"/>
      <c r="C1536" s="6898"/>
      <c r="D1536" s="6898"/>
      <c r="E1536" s="6898"/>
      <c r="F1536" s="6898"/>
      <c r="G1536" s="6899"/>
    </row>
    <row r="1537" spans="1:7" ht="18" customHeight="1">
      <c r="A1537" s="6900" t="s">
        <v>2064</v>
      </c>
      <c r="B1537" s="6901"/>
      <c r="C1537" s="2062" t="s">
        <v>2065</v>
      </c>
      <c r="D1537" s="2062" t="s">
        <v>2066</v>
      </c>
      <c r="E1537" s="2062" t="s">
        <v>2067</v>
      </c>
      <c r="F1537" s="2062" t="s">
        <v>2068</v>
      </c>
      <c r="G1537" s="2074" t="s">
        <v>2015</v>
      </c>
    </row>
    <row r="1538" spans="1:7" ht="15" customHeight="1">
      <c r="A1538" s="2075" t="s">
        <v>2556</v>
      </c>
      <c r="B1538" s="2064" t="s">
        <v>2557</v>
      </c>
      <c r="C1538" s="2063" t="s">
        <v>2062</v>
      </c>
      <c r="D1538" s="2063" t="s">
        <v>32</v>
      </c>
      <c r="E1538" s="2065">
        <v>1</v>
      </c>
      <c r="F1538" s="2066">
        <v>549.02</v>
      </c>
      <c r="G1538" s="2076">
        <v>549.02</v>
      </c>
    </row>
    <row r="1539" spans="1:7" ht="9.9" customHeight="1">
      <c r="A1539" s="2077"/>
      <c r="B1539" s="2078"/>
      <c r="C1539" s="2078"/>
      <c r="D1539" s="2078"/>
      <c r="E1539" s="6902" t="s">
        <v>2083</v>
      </c>
      <c r="F1539" s="6902"/>
      <c r="G1539" s="2079">
        <v>549.02</v>
      </c>
    </row>
    <row r="1540" spans="1:7" ht="20.100000000000001" customHeight="1">
      <c r="A1540" s="6900" t="s">
        <v>2084</v>
      </c>
      <c r="B1540" s="6901"/>
      <c r="C1540" s="2062" t="s">
        <v>2065</v>
      </c>
      <c r="D1540" s="2062" t="s">
        <v>2066</v>
      </c>
      <c r="E1540" s="2062" t="s">
        <v>2067</v>
      </c>
      <c r="F1540" s="2062" t="s">
        <v>2068</v>
      </c>
      <c r="G1540" s="2074" t="s">
        <v>2015</v>
      </c>
    </row>
    <row r="1541" spans="1:7" ht="15" customHeight="1">
      <c r="A1541" s="2075" t="s">
        <v>2088</v>
      </c>
      <c r="B1541" s="2064" t="s">
        <v>2418</v>
      </c>
      <c r="C1541" s="2063" t="s">
        <v>21</v>
      </c>
      <c r="D1541" s="2063" t="s">
        <v>2087</v>
      </c>
      <c r="E1541" s="2065">
        <v>0.3</v>
      </c>
      <c r="F1541" s="2066">
        <v>38.1</v>
      </c>
      <c r="G1541" s="2076">
        <v>11.43</v>
      </c>
    </row>
    <row r="1542" spans="1:7" ht="15" customHeight="1">
      <c r="A1542" s="2077"/>
      <c r="B1542" s="2078"/>
      <c r="C1542" s="2078"/>
      <c r="D1542" s="2078"/>
      <c r="E1542" s="6902" t="s">
        <v>2094</v>
      </c>
      <c r="F1542" s="6902"/>
      <c r="G1542" s="2079">
        <v>11.43</v>
      </c>
    </row>
    <row r="1543" spans="1:7" ht="38.1" customHeight="1">
      <c r="A1543" s="2077"/>
      <c r="B1543" s="2078"/>
      <c r="C1543" s="2078"/>
      <c r="D1543" s="2078"/>
      <c r="E1543" s="6903" t="s">
        <v>2098</v>
      </c>
      <c r="F1543" s="6903"/>
      <c r="G1543" s="2080">
        <v>560.45000000000005</v>
      </c>
    </row>
    <row r="1544" spans="1:7" ht="15" customHeight="1">
      <c r="A1544" s="2077"/>
      <c r="B1544" s="2078"/>
      <c r="C1544" s="2078"/>
      <c r="D1544" s="2078"/>
      <c r="E1544" s="6904"/>
      <c r="F1544" s="6904"/>
      <c r="G1544" s="6905"/>
    </row>
    <row r="1545" spans="1:7" ht="15" customHeight="1">
      <c r="A1545" s="6897" t="s">
        <v>2558</v>
      </c>
      <c r="B1545" s="6898"/>
      <c r="C1545" s="6898"/>
      <c r="D1545" s="6898"/>
      <c r="E1545" s="6898"/>
      <c r="F1545" s="6898"/>
      <c r="G1545" s="6899"/>
    </row>
    <row r="1546" spans="1:7" ht="21" customHeight="1">
      <c r="A1546" s="6900" t="s">
        <v>2064</v>
      </c>
      <c r="B1546" s="6901"/>
      <c r="C1546" s="2062" t="s">
        <v>2065</v>
      </c>
      <c r="D1546" s="2062" t="s">
        <v>2066</v>
      </c>
      <c r="E1546" s="2062" t="s">
        <v>2067</v>
      </c>
      <c r="F1546" s="2062" t="s">
        <v>2068</v>
      </c>
      <c r="G1546" s="2074" t="s">
        <v>2015</v>
      </c>
    </row>
    <row r="1547" spans="1:7" ht="21" customHeight="1">
      <c r="A1547" s="2075" t="s">
        <v>2559</v>
      </c>
      <c r="B1547" s="2064" t="s">
        <v>2560</v>
      </c>
      <c r="C1547" s="2063" t="s">
        <v>21</v>
      </c>
      <c r="D1547" s="2063" t="s">
        <v>32</v>
      </c>
      <c r="E1547" s="2065">
        <v>0.94</v>
      </c>
      <c r="F1547" s="2066">
        <v>5.46</v>
      </c>
      <c r="G1547" s="2076">
        <v>5.13</v>
      </c>
    </row>
    <row r="1548" spans="1:7" ht="18" customHeight="1">
      <c r="A1548" s="2075" t="s">
        <v>2561</v>
      </c>
      <c r="B1548" s="2064" t="s">
        <v>2562</v>
      </c>
      <c r="C1548" s="2063" t="s">
        <v>2296</v>
      </c>
      <c r="D1548" s="2063" t="s">
        <v>32</v>
      </c>
      <c r="E1548" s="2065">
        <v>1</v>
      </c>
      <c r="F1548" s="2066">
        <v>2827.69</v>
      </c>
      <c r="G1548" s="2076">
        <v>2827.69</v>
      </c>
    </row>
    <row r="1549" spans="1:7" ht="15" customHeight="1">
      <c r="A1549" s="2077"/>
      <c r="B1549" s="2078"/>
      <c r="C1549" s="2078"/>
      <c r="D1549" s="2078"/>
      <c r="E1549" s="6902" t="s">
        <v>2083</v>
      </c>
      <c r="F1549" s="6902"/>
      <c r="G1549" s="2079">
        <v>2832.82</v>
      </c>
    </row>
    <row r="1550" spans="1:7" ht="9.9" customHeight="1">
      <c r="A1550" s="6900" t="s">
        <v>2084</v>
      </c>
      <c r="B1550" s="6901"/>
      <c r="C1550" s="2062" t="s">
        <v>2065</v>
      </c>
      <c r="D1550" s="2062" t="s">
        <v>2066</v>
      </c>
      <c r="E1550" s="2062" t="s">
        <v>2067</v>
      </c>
      <c r="F1550" s="2062" t="s">
        <v>2068</v>
      </c>
      <c r="G1550" s="2074" t="s">
        <v>2015</v>
      </c>
    </row>
    <row r="1551" spans="1:7" ht="20.100000000000001" customHeight="1">
      <c r="A1551" s="2075" t="s">
        <v>2085</v>
      </c>
      <c r="B1551" s="2064" t="s">
        <v>2417</v>
      </c>
      <c r="C1551" s="2063" t="s">
        <v>21</v>
      </c>
      <c r="D1551" s="2063" t="s">
        <v>2087</v>
      </c>
      <c r="E1551" s="2065">
        <v>0.54</v>
      </c>
      <c r="F1551" s="2066">
        <v>31.51</v>
      </c>
      <c r="G1551" s="2076">
        <v>17.010000000000002</v>
      </c>
    </row>
    <row r="1552" spans="1:7" ht="15" customHeight="1">
      <c r="A1552" s="2075" t="s">
        <v>2088</v>
      </c>
      <c r="B1552" s="2064" t="s">
        <v>2418</v>
      </c>
      <c r="C1552" s="2063" t="s">
        <v>21</v>
      </c>
      <c r="D1552" s="2063" t="s">
        <v>2087</v>
      </c>
      <c r="E1552" s="2065">
        <v>0.54</v>
      </c>
      <c r="F1552" s="2066">
        <v>38.1</v>
      </c>
      <c r="G1552" s="2076">
        <v>20.57</v>
      </c>
    </row>
    <row r="1553" spans="1:7" ht="29.1" customHeight="1">
      <c r="A1553" s="2077"/>
      <c r="B1553" s="2078"/>
      <c r="C1553" s="2078"/>
      <c r="D1553" s="2078"/>
      <c r="E1553" s="6902" t="s">
        <v>2094</v>
      </c>
      <c r="F1553" s="6902"/>
      <c r="G1553" s="2079">
        <v>37.58</v>
      </c>
    </row>
    <row r="1554" spans="1:7" ht="15" customHeight="1">
      <c r="A1554" s="2077"/>
      <c r="B1554" s="2078"/>
      <c r="C1554" s="2078"/>
      <c r="D1554" s="2078"/>
      <c r="E1554" s="6903" t="s">
        <v>2098</v>
      </c>
      <c r="F1554" s="6903"/>
      <c r="G1554" s="2080">
        <v>2870.4</v>
      </c>
    </row>
    <row r="1555" spans="1:7" ht="15" customHeight="1">
      <c r="A1555" s="2077"/>
      <c r="B1555" s="2078"/>
      <c r="C1555" s="2078"/>
      <c r="D1555" s="2078"/>
      <c r="E1555" s="6904"/>
      <c r="F1555" s="6904"/>
      <c r="G1555" s="6905"/>
    </row>
    <row r="1556" spans="1:7" ht="29.1" customHeight="1">
      <c r="A1556" s="6897" t="s">
        <v>2563</v>
      </c>
      <c r="B1556" s="6898"/>
      <c r="C1556" s="6898"/>
      <c r="D1556" s="6898"/>
      <c r="E1556" s="6898"/>
      <c r="F1556" s="6898"/>
      <c r="G1556" s="6899"/>
    </row>
    <row r="1557" spans="1:7" ht="15" customHeight="1">
      <c r="A1557" s="6900" t="s">
        <v>2112</v>
      </c>
      <c r="B1557" s="6901"/>
      <c r="C1557" s="2062" t="s">
        <v>2065</v>
      </c>
      <c r="D1557" s="2062" t="s">
        <v>2066</v>
      </c>
      <c r="E1557" s="2062" t="s">
        <v>2067</v>
      </c>
      <c r="F1557" s="2062" t="s">
        <v>2068</v>
      </c>
      <c r="G1557" s="2074" t="s">
        <v>2015</v>
      </c>
    </row>
    <row r="1558" spans="1:7" ht="15" customHeight="1">
      <c r="A1558" s="2075" t="s">
        <v>2564</v>
      </c>
      <c r="B1558" s="2064" t="s">
        <v>2565</v>
      </c>
      <c r="C1558" s="2063" t="s">
        <v>2062</v>
      </c>
      <c r="D1558" s="2063" t="s">
        <v>32</v>
      </c>
      <c r="E1558" s="2065">
        <v>1</v>
      </c>
      <c r="F1558" s="2066">
        <v>2100</v>
      </c>
      <c r="G1558" s="2076">
        <v>2100</v>
      </c>
    </row>
    <row r="1559" spans="1:7" ht="15" customHeight="1">
      <c r="A1559" s="2077"/>
      <c r="B1559" s="2078"/>
      <c r="C1559" s="2078"/>
      <c r="D1559" s="2078"/>
      <c r="E1559" s="6902" t="s">
        <v>2115</v>
      </c>
      <c r="F1559" s="6902"/>
      <c r="G1559" s="2079">
        <v>2100</v>
      </c>
    </row>
    <row r="1560" spans="1:7" ht="15" customHeight="1">
      <c r="A1560" s="6900" t="s">
        <v>2064</v>
      </c>
      <c r="B1560" s="6901"/>
      <c r="C1560" s="2062" t="s">
        <v>2065</v>
      </c>
      <c r="D1560" s="2062" t="s">
        <v>2066</v>
      </c>
      <c r="E1560" s="2062" t="s">
        <v>2067</v>
      </c>
      <c r="F1560" s="2062" t="s">
        <v>2068</v>
      </c>
      <c r="G1560" s="2074" t="s">
        <v>2015</v>
      </c>
    </row>
    <row r="1561" spans="1:7" ht="15" customHeight="1">
      <c r="A1561" s="2075" t="s">
        <v>2545</v>
      </c>
      <c r="B1561" s="2064" t="s">
        <v>2546</v>
      </c>
      <c r="C1561" s="2063" t="s">
        <v>21</v>
      </c>
      <c r="D1561" s="2063" t="s">
        <v>32</v>
      </c>
      <c r="E1561" s="2065">
        <v>4</v>
      </c>
      <c r="F1561" s="2066">
        <v>1.43</v>
      </c>
      <c r="G1561" s="2076">
        <v>5.72</v>
      </c>
    </row>
    <row r="1562" spans="1:7" ht="21" customHeight="1">
      <c r="A1562" s="2075" t="s">
        <v>2547</v>
      </c>
      <c r="B1562" s="2064" t="s">
        <v>1337</v>
      </c>
      <c r="C1562" s="2063" t="s">
        <v>21</v>
      </c>
      <c r="D1562" s="2063" t="s">
        <v>32</v>
      </c>
      <c r="E1562" s="2065">
        <v>4</v>
      </c>
      <c r="F1562" s="2066">
        <v>0.35</v>
      </c>
      <c r="G1562" s="2076">
        <v>1.4</v>
      </c>
    </row>
    <row r="1563" spans="1:7" ht="15" customHeight="1">
      <c r="A1563" s="2075" t="s">
        <v>2548</v>
      </c>
      <c r="B1563" s="2064" t="s">
        <v>2549</v>
      </c>
      <c r="C1563" s="2063" t="s">
        <v>21</v>
      </c>
      <c r="D1563" s="2063" t="s">
        <v>40</v>
      </c>
      <c r="E1563" s="2065">
        <v>0.2</v>
      </c>
      <c r="F1563" s="2066">
        <v>2.71</v>
      </c>
      <c r="G1563" s="2076">
        <v>0.54</v>
      </c>
    </row>
    <row r="1564" spans="1:7" ht="21" customHeight="1">
      <c r="A1564" s="2077"/>
      <c r="B1564" s="2078"/>
      <c r="C1564" s="2078"/>
      <c r="D1564" s="2078"/>
      <c r="E1564" s="6902" t="s">
        <v>2083</v>
      </c>
      <c r="F1564" s="6902"/>
      <c r="G1564" s="2079">
        <v>7.66</v>
      </c>
    </row>
    <row r="1565" spans="1:7" ht="18" customHeight="1">
      <c r="A1565" s="6900" t="s">
        <v>2084</v>
      </c>
      <c r="B1565" s="6901"/>
      <c r="C1565" s="2062" t="s">
        <v>2065</v>
      </c>
      <c r="D1565" s="2062" t="s">
        <v>2066</v>
      </c>
      <c r="E1565" s="2062" t="s">
        <v>2067</v>
      </c>
      <c r="F1565" s="2062" t="s">
        <v>2068</v>
      </c>
      <c r="G1565" s="2074" t="s">
        <v>2015</v>
      </c>
    </row>
    <row r="1566" spans="1:7" ht="15" customHeight="1">
      <c r="A1566" s="2075" t="s">
        <v>2550</v>
      </c>
      <c r="B1566" s="2064" t="s">
        <v>2551</v>
      </c>
      <c r="C1566" s="2063" t="s">
        <v>21</v>
      </c>
      <c r="D1566" s="2063" t="s">
        <v>2087</v>
      </c>
      <c r="E1566" s="2065">
        <v>0.63300000000000001</v>
      </c>
      <c r="F1566" s="2066">
        <v>32.630000000000003</v>
      </c>
      <c r="G1566" s="2076">
        <v>20.65</v>
      </c>
    </row>
    <row r="1567" spans="1:7" ht="9.9" customHeight="1">
      <c r="A1567" s="2075" t="s">
        <v>2085</v>
      </c>
      <c r="B1567" s="2064" t="s">
        <v>2417</v>
      </c>
      <c r="C1567" s="2063" t="s">
        <v>21</v>
      </c>
      <c r="D1567" s="2063" t="s">
        <v>2087</v>
      </c>
      <c r="E1567" s="2065">
        <v>3.0647000000000002</v>
      </c>
      <c r="F1567" s="2066">
        <v>31.51</v>
      </c>
      <c r="G1567" s="2076">
        <v>96.56</v>
      </c>
    </row>
    <row r="1568" spans="1:7" ht="20.100000000000001" customHeight="1">
      <c r="A1568" s="2075" t="s">
        <v>2514</v>
      </c>
      <c r="B1568" s="2064" t="s">
        <v>2515</v>
      </c>
      <c r="C1568" s="2063" t="s">
        <v>21</v>
      </c>
      <c r="D1568" s="2063" t="s">
        <v>2087</v>
      </c>
      <c r="E1568" s="2065">
        <v>0.63300000000000001</v>
      </c>
      <c r="F1568" s="2066">
        <v>43.58</v>
      </c>
      <c r="G1568" s="2076">
        <v>27.58</v>
      </c>
    </row>
    <row r="1569" spans="1:7" ht="15" customHeight="1">
      <c r="A1569" s="2075" t="s">
        <v>2088</v>
      </c>
      <c r="B1569" s="2064" t="s">
        <v>2418</v>
      </c>
      <c r="C1569" s="2063" t="s">
        <v>21</v>
      </c>
      <c r="D1569" s="2063" t="s">
        <v>2087</v>
      </c>
      <c r="E1569" s="2065">
        <v>3.0647000000000002</v>
      </c>
      <c r="F1569" s="2066">
        <v>38.1</v>
      </c>
      <c r="G1569" s="2076">
        <v>116.76</v>
      </c>
    </row>
    <row r="1570" spans="1:7" ht="38.1" customHeight="1">
      <c r="A1570" s="2077"/>
      <c r="B1570" s="2078"/>
      <c r="C1570" s="2078"/>
      <c r="D1570" s="2078"/>
      <c r="E1570" s="6902" t="s">
        <v>2094</v>
      </c>
      <c r="F1570" s="6902"/>
      <c r="G1570" s="2079">
        <v>261.55</v>
      </c>
    </row>
    <row r="1571" spans="1:7" ht="15" customHeight="1">
      <c r="A1571" s="2077"/>
      <c r="B1571" s="2078"/>
      <c r="C1571" s="2078"/>
      <c r="D1571" s="2078"/>
      <c r="E1571" s="6903" t="s">
        <v>2098</v>
      </c>
      <c r="F1571" s="6903"/>
      <c r="G1571" s="2080">
        <v>2369.21</v>
      </c>
    </row>
    <row r="1572" spans="1:7" ht="15" customHeight="1">
      <c r="A1572" s="2077"/>
      <c r="B1572" s="2078"/>
      <c r="C1572" s="2078"/>
      <c r="D1572" s="2078"/>
      <c r="E1572" s="6904"/>
      <c r="F1572" s="6904"/>
      <c r="G1572" s="6905"/>
    </row>
    <row r="1573" spans="1:7" ht="21" customHeight="1">
      <c r="A1573" s="6897" t="s">
        <v>2566</v>
      </c>
      <c r="B1573" s="6898"/>
      <c r="C1573" s="6898"/>
      <c r="D1573" s="6898"/>
      <c r="E1573" s="6898"/>
      <c r="F1573" s="6898"/>
      <c r="G1573" s="6899"/>
    </row>
    <row r="1574" spans="1:7" ht="18" customHeight="1">
      <c r="A1574" s="6900" t="s">
        <v>2064</v>
      </c>
      <c r="B1574" s="6901"/>
      <c r="C1574" s="2062" t="s">
        <v>2065</v>
      </c>
      <c r="D1574" s="2062" t="s">
        <v>2066</v>
      </c>
      <c r="E1574" s="2062" t="s">
        <v>2067</v>
      </c>
      <c r="F1574" s="2062" t="s">
        <v>2068</v>
      </c>
      <c r="G1574" s="2074" t="s">
        <v>2015</v>
      </c>
    </row>
    <row r="1575" spans="1:7" ht="15" customHeight="1">
      <c r="A1575" s="2075" t="s">
        <v>2567</v>
      </c>
      <c r="B1575" s="2064" t="s">
        <v>2568</v>
      </c>
      <c r="C1575" s="2063" t="s">
        <v>21</v>
      </c>
      <c r="D1575" s="2063" t="s">
        <v>32</v>
      </c>
      <c r="E1575" s="2065">
        <v>1</v>
      </c>
      <c r="F1575" s="2066">
        <v>10.82</v>
      </c>
      <c r="G1575" s="2076">
        <v>10.82</v>
      </c>
    </row>
    <row r="1576" spans="1:7" ht="9.9" customHeight="1">
      <c r="A1576" s="2075" t="s">
        <v>2432</v>
      </c>
      <c r="B1576" s="2064" t="s">
        <v>2433</v>
      </c>
      <c r="C1576" s="2063" t="s">
        <v>21</v>
      </c>
      <c r="D1576" s="2063" t="s">
        <v>32</v>
      </c>
      <c r="E1576" s="2065">
        <v>2.7E-2</v>
      </c>
      <c r="F1576" s="2066">
        <v>8.85</v>
      </c>
      <c r="G1576" s="2076">
        <v>0.23</v>
      </c>
    </row>
    <row r="1577" spans="1:7" ht="20.100000000000001" customHeight="1">
      <c r="A1577" s="2075" t="s">
        <v>2569</v>
      </c>
      <c r="B1577" s="2064" t="s">
        <v>2570</v>
      </c>
      <c r="C1577" s="2063" t="s">
        <v>21</v>
      </c>
      <c r="D1577" s="2063" t="s">
        <v>2388</v>
      </c>
      <c r="E1577" s="2065">
        <v>3.0000000000000001E-3</v>
      </c>
      <c r="F1577" s="2066">
        <v>47.65</v>
      </c>
      <c r="G1577" s="2076">
        <v>0.14000000000000001</v>
      </c>
    </row>
    <row r="1578" spans="1:7" ht="15" customHeight="1">
      <c r="A1578" s="2077"/>
      <c r="B1578" s="2078"/>
      <c r="C1578" s="2078"/>
      <c r="D1578" s="2078"/>
      <c r="E1578" s="6902" t="s">
        <v>2083</v>
      </c>
      <c r="F1578" s="6902"/>
      <c r="G1578" s="2079">
        <v>11.19</v>
      </c>
    </row>
    <row r="1579" spans="1:7" ht="15" customHeight="1">
      <c r="A1579" s="6900" t="s">
        <v>2084</v>
      </c>
      <c r="B1579" s="6901"/>
      <c r="C1579" s="2062" t="s">
        <v>2065</v>
      </c>
      <c r="D1579" s="2062" t="s">
        <v>2066</v>
      </c>
      <c r="E1579" s="2062" t="s">
        <v>2067</v>
      </c>
      <c r="F1579" s="2062" t="s">
        <v>2068</v>
      </c>
      <c r="G1579" s="2074" t="s">
        <v>2015</v>
      </c>
    </row>
    <row r="1580" spans="1:7" ht="15" customHeight="1">
      <c r="A1580" s="2075" t="s">
        <v>2085</v>
      </c>
      <c r="B1580" s="2064" t="s">
        <v>2417</v>
      </c>
      <c r="C1580" s="2063" t="s">
        <v>21</v>
      </c>
      <c r="D1580" s="2063" t="s">
        <v>2087</v>
      </c>
      <c r="E1580" s="2065">
        <v>0.52200000000000002</v>
      </c>
      <c r="F1580" s="2066">
        <v>31.51</v>
      </c>
      <c r="G1580" s="2076">
        <v>16.440000000000001</v>
      </c>
    </row>
    <row r="1581" spans="1:7" ht="15" customHeight="1">
      <c r="A1581" s="2075" t="s">
        <v>2088</v>
      </c>
      <c r="B1581" s="2064" t="s">
        <v>2418</v>
      </c>
      <c r="C1581" s="2063" t="s">
        <v>21</v>
      </c>
      <c r="D1581" s="2063" t="s">
        <v>2087</v>
      </c>
      <c r="E1581" s="2065">
        <v>0.52200000000000002</v>
      </c>
      <c r="F1581" s="2066">
        <v>38.1</v>
      </c>
      <c r="G1581" s="2076">
        <v>19.88</v>
      </c>
    </row>
    <row r="1582" spans="1:7" ht="21" customHeight="1">
      <c r="A1582" s="2077"/>
      <c r="B1582" s="2078"/>
      <c r="C1582" s="2078"/>
      <c r="D1582" s="2078"/>
      <c r="E1582" s="6902" t="s">
        <v>2094</v>
      </c>
      <c r="F1582" s="6902"/>
      <c r="G1582" s="2079">
        <v>36.32</v>
      </c>
    </row>
    <row r="1583" spans="1:7" ht="18" customHeight="1">
      <c r="A1583" s="2077"/>
      <c r="B1583" s="2078"/>
      <c r="C1583" s="2078"/>
      <c r="D1583" s="2078"/>
      <c r="E1583" s="6903" t="s">
        <v>2098</v>
      </c>
      <c r="F1583" s="6903"/>
      <c r="G1583" s="2080">
        <v>47.51</v>
      </c>
    </row>
    <row r="1584" spans="1:7" ht="15" customHeight="1">
      <c r="A1584" s="2077"/>
      <c r="B1584" s="2078"/>
      <c r="C1584" s="2078"/>
      <c r="D1584" s="2078"/>
      <c r="E1584" s="6904"/>
      <c r="F1584" s="6904"/>
      <c r="G1584" s="6905"/>
    </row>
    <row r="1585" spans="1:7" ht="9.9" customHeight="1">
      <c r="A1585" s="6897" t="s">
        <v>2571</v>
      </c>
      <c r="B1585" s="6898"/>
      <c r="C1585" s="6898"/>
      <c r="D1585" s="6898"/>
      <c r="E1585" s="6898"/>
      <c r="F1585" s="6898"/>
      <c r="G1585" s="6899"/>
    </row>
    <row r="1586" spans="1:7" ht="20.100000000000001" customHeight="1">
      <c r="A1586" s="6900" t="s">
        <v>2064</v>
      </c>
      <c r="B1586" s="6901"/>
      <c r="C1586" s="2062" t="s">
        <v>2065</v>
      </c>
      <c r="D1586" s="2062" t="s">
        <v>2066</v>
      </c>
      <c r="E1586" s="2062" t="s">
        <v>2067</v>
      </c>
      <c r="F1586" s="2062" t="s">
        <v>2068</v>
      </c>
      <c r="G1586" s="2074" t="s">
        <v>2015</v>
      </c>
    </row>
    <row r="1587" spans="1:7" ht="15" customHeight="1">
      <c r="A1587" s="2075" t="s">
        <v>2572</v>
      </c>
      <c r="B1587" s="2064" t="s">
        <v>2573</v>
      </c>
      <c r="C1587" s="2063" t="s">
        <v>21</v>
      </c>
      <c r="D1587" s="2063" t="s">
        <v>32</v>
      </c>
      <c r="E1587" s="2065">
        <v>1</v>
      </c>
      <c r="F1587" s="2066">
        <v>55.7</v>
      </c>
      <c r="G1587" s="2076">
        <v>55.7</v>
      </c>
    </row>
    <row r="1588" spans="1:7" ht="15" customHeight="1">
      <c r="A1588" s="2075" t="s">
        <v>2432</v>
      </c>
      <c r="B1588" s="2064" t="s">
        <v>2433</v>
      </c>
      <c r="C1588" s="2063" t="s">
        <v>21</v>
      </c>
      <c r="D1588" s="2063" t="s">
        <v>32</v>
      </c>
      <c r="E1588" s="2065">
        <v>2.7E-2</v>
      </c>
      <c r="F1588" s="2066">
        <v>8.85</v>
      </c>
      <c r="G1588" s="2076">
        <v>0.23</v>
      </c>
    </row>
    <row r="1589" spans="1:7" ht="29.1" customHeight="1">
      <c r="A1589" s="2075" t="s">
        <v>2569</v>
      </c>
      <c r="B1589" s="2064" t="s">
        <v>2570</v>
      </c>
      <c r="C1589" s="2063" t="s">
        <v>21</v>
      </c>
      <c r="D1589" s="2063" t="s">
        <v>2388</v>
      </c>
      <c r="E1589" s="2065">
        <v>3.0000000000000001E-3</v>
      </c>
      <c r="F1589" s="2066">
        <v>47.65</v>
      </c>
      <c r="G1589" s="2076">
        <v>0.14000000000000001</v>
      </c>
    </row>
    <row r="1590" spans="1:7" ht="15" customHeight="1">
      <c r="A1590" s="2077"/>
      <c r="B1590" s="2078"/>
      <c r="C1590" s="2078"/>
      <c r="D1590" s="2078"/>
      <c r="E1590" s="6902" t="s">
        <v>2083</v>
      </c>
      <c r="F1590" s="6902"/>
      <c r="G1590" s="2079">
        <v>56.07</v>
      </c>
    </row>
    <row r="1591" spans="1:7" ht="15" customHeight="1">
      <c r="A1591" s="6900" t="s">
        <v>2084</v>
      </c>
      <c r="B1591" s="6901"/>
      <c r="C1591" s="2062" t="s">
        <v>2065</v>
      </c>
      <c r="D1591" s="2062" t="s">
        <v>2066</v>
      </c>
      <c r="E1591" s="2062" t="s">
        <v>2067</v>
      </c>
      <c r="F1591" s="2062" t="s">
        <v>2068</v>
      </c>
      <c r="G1591" s="2074" t="s">
        <v>2015</v>
      </c>
    </row>
    <row r="1592" spans="1:7" ht="21" customHeight="1">
      <c r="A1592" s="2075" t="s">
        <v>2085</v>
      </c>
      <c r="B1592" s="2064" t="s">
        <v>2417</v>
      </c>
      <c r="C1592" s="2063" t="s">
        <v>21</v>
      </c>
      <c r="D1592" s="2063" t="s">
        <v>2087</v>
      </c>
      <c r="E1592" s="2065">
        <v>0.52200000000000002</v>
      </c>
      <c r="F1592" s="2066">
        <v>31.51</v>
      </c>
      <c r="G1592" s="2076">
        <v>16.440000000000001</v>
      </c>
    </row>
    <row r="1593" spans="1:7" ht="21" customHeight="1">
      <c r="A1593" s="2075" t="s">
        <v>2088</v>
      </c>
      <c r="B1593" s="2064" t="s">
        <v>2418</v>
      </c>
      <c r="C1593" s="2063" t="s">
        <v>21</v>
      </c>
      <c r="D1593" s="2063" t="s">
        <v>2087</v>
      </c>
      <c r="E1593" s="2065">
        <v>0.52200000000000002</v>
      </c>
      <c r="F1593" s="2066">
        <v>38.1</v>
      </c>
      <c r="G1593" s="2076">
        <v>19.88</v>
      </c>
    </row>
    <row r="1594" spans="1:7" ht="18" customHeight="1">
      <c r="A1594" s="2077"/>
      <c r="B1594" s="2078"/>
      <c r="C1594" s="2078"/>
      <c r="D1594" s="2078"/>
      <c r="E1594" s="6902" t="s">
        <v>2094</v>
      </c>
      <c r="F1594" s="6902"/>
      <c r="G1594" s="2079">
        <v>36.32</v>
      </c>
    </row>
    <row r="1595" spans="1:7" ht="15" customHeight="1">
      <c r="A1595" s="2077"/>
      <c r="B1595" s="2078"/>
      <c r="C1595" s="2078"/>
      <c r="D1595" s="2078"/>
      <c r="E1595" s="6903" t="s">
        <v>2098</v>
      </c>
      <c r="F1595" s="6903"/>
      <c r="G1595" s="2080">
        <v>92.39</v>
      </c>
    </row>
    <row r="1596" spans="1:7" ht="9.9" customHeight="1">
      <c r="A1596" s="2077"/>
      <c r="B1596" s="2078"/>
      <c r="C1596" s="2078"/>
      <c r="D1596" s="2078"/>
      <c r="E1596" s="6904"/>
      <c r="F1596" s="6904"/>
      <c r="G1596" s="6905"/>
    </row>
    <row r="1597" spans="1:7" ht="20.100000000000001" customHeight="1">
      <c r="A1597" s="6897" t="s">
        <v>2574</v>
      </c>
      <c r="B1597" s="6898"/>
      <c r="C1597" s="6898"/>
      <c r="D1597" s="6898"/>
      <c r="E1597" s="6898"/>
      <c r="F1597" s="6898"/>
      <c r="G1597" s="6899"/>
    </row>
    <row r="1598" spans="1:7" ht="15" customHeight="1">
      <c r="A1598" s="6900" t="s">
        <v>2064</v>
      </c>
      <c r="B1598" s="6901"/>
      <c r="C1598" s="2062" t="s">
        <v>2065</v>
      </c>
      <c r="D1598" s="2062" t="s">
        <v>2066</v>
      </c>
      <c r="E1598" s="2062" t="s">
        <v>2067</v>
      </c>
      <c r="F1598" s="2062" t="s">
        <v>2068</v>
      </c>
      <c r="G1598" s="2074" t="s">
        <v>2015</v>
      </c>
    </row>
    <row r="1599" spans="1:7" ht="21" customHeight="1">
      <c r="A1599" s="2075" t="s">
        <v>2575</v>
      </c>
      <c r="B1599" s="2064" t="s">
        <v>1216</v>
      </c>
      <c r="C1599" s="2063" t="s">
        <v>21</v>
      </c>
      <c r="D1599" s="2063" t="s">
        <v>32</v>
      </c>
      <c r="E1599" s="2065">
        <v>1</v>
      </c>
      <c r="F1599" s="2066">
        <v>7.71</v>
      </c>
      <c r="G1599" s="2076">
        <v>7.71</v>
      </c>
    </row>
    <row r="1600" spans="1:7" ht="15" customHeight="1">
      <c r="A1600" s="2075" t="s">
        <v>2576</v>
      </c>
      <c r="B1600" s="2064" t="s">
        <v>2577</v>
      </c>
      <c r="C1600" s="2063" t="s">
        <v>21</v>
      </c>
      <c r="D1600" s="2063" t="s">
        <v>103</v>
      </c>
      <c r="E1600" s="2065">
        <v>8.8999999999999996E-2</v>
      </c>
      <c r="F1600" s="2066">
        <v>49.78</v>
      </c>
      <c r="G1600" s="2076">
        <v>4.43</v>
      </c>
    </row>
    <row r="1601" spans="1:7" ht="15" customHeight="1">
      <c r="A1601" s="2077"/>
      <c r="B1601" s="2078"/>
      <c r="C1601" s="2078"/>
      <c r="D1601" s="2078"/>
      <c r="E1601" s="6902" t="s">
        <v>2083</v>
      </c>
      <c r="F1601" s="6902"/>
      <c r="G1601" s="2079">
        <v>12.14</v>
      </c>
    </row>
    <row r="1602" spans="1:7" ht="15" customHeight="1">
      <c r="A1602" s="6900" t="s">
        <v>2084</v>
      </c>
      <c r="B1602" s="6901"/>
      <c r="C1602" s="2062" t="s">
        <v>2065</v>
      </c>
      <c r="D1602" s="2062" t="s">
        <v>2066</v>
      </c>
      <c r="E1602" s="2062" t="s">
        <v>2067</v>
      </c>
      <c r="F1602" s="2062" t="s">
        <v>2068</v>
      </c>
      <c r="G1602" s="2074" t="s">
        <v>2015</v>
      </c>
    </row>
    <row r="1603" spans="1:7" ht="15" customHeight="1">
      <c r="A1603" s="2075" t="s">
        <v>2085</v>
      </c>
      <c r="B1603" s="2064" t="s">
        <v>2417</v>
      </c>
      <c r="C1603" s="2063" t="s">
        <v>21</v>
      </c>
      <c r="D1603" s="2063" t="s">
        <v>2087</v>
      </c>
      <c r="E1603" s="2065">
        <v>0.15</v>
      </c>
      <c r="F1603" s="2066">
        <v>31.51</v>
      </c>
      <c r="G1603" s="2076">
        <v>4.72</v>
      </c>
    </row>
    <row r="1604" spans="1:7" ht="21" customHeight="1">
      <c r="A1604" s="2075" t="s">
        <v>2088</v>
      </c>
      <c r="B1604" s="2064" t="s">
        <v>2418</v>
      </c>
      <c r="C1604" s="2063" t="s">
        <v>21</v>
      </c>
      <c r="D1604" s="2063" t="s">
        <v>2087</v>
      </c>
      <c r="E1604" s="2065">
        <v>0.15</v>
      </c>
      <c r="F1604" s="2066">
        <v>38.1</v>
      </c>
      <c r="G1604" s="2076">
        <v>5.71</v>
      </c>
    </row>
    <row r="1605" spans="1:7" ht="21" customHeight="1">
      <c r="A1605" s="2075" t="s">
        <v>2166</v>
      </c>
      <c r="B1605" s="2064" t="s">
        <v>2167</v>
      </c>
      <c r="C1605" s="2063" t="s">
        <v>21</v>
      </c>
      <c r="D1605" s="2063" t="s">
        <v>2087</v>
      </c>
      <c r="E1605" s="2065">
        <v>0.15</v>
      </c>
      <c r="F1605" s="2066">
        <v>39.35</v>
      </c>
      <c r="G1605" s="2076">
        <v>5.9</v>
      </c>
    </row>
    <row r="1606" spans="1:7" ht="18" customHeight="1">
      <c r="A1606" s="2077"/>
      <c r="B1606" s="2078"/>
      <c r="C1606" s="2078"/>
      <c r="D1606" s="2078"/>
      <c r="E1606" s="6902" t="s">
        <v>2094</v>
      </c>
      <c r="F1606" s="6902"/>
      <c r="G1606" s="2079">
        <v>16.329999999999998</v>
      </c>
    </row>
    <row r="1607" spans="1:7" ht="15" customHeight="1">
      <c r="A1607" s="2077"/>
      <c r="B1607" s="2078"/>
      <c r="C1607" s="2078"/>
      <c r="D1607" s="2078"/>
      <c r="E1607" s="6903" t="s">
        <v>2098</v>
      </c>
      <c r="F1607" s="6903"/>
      <c r="G1607" s="2080">
        <v>28.47</v>
      </c>
    </row>
    <row r="1608" spans="1:7" ht="9.9" customHeight="1">
      <c r="A1608" s="2077"/>
      <c r="B1608" s="2078"/>
      <c r="C1608" s="2078"/>
      <c r="D1608" s="2078"/>
      <c r="E1608" s="6904"/>
      <c r="F1608" s="6904"/>
      <c r="G1608" s="6905"/>
    </row>
    <row r="1609" spans="1:7" ht="20.100000000000001" customHeight="1">
      <c r="A1609" s="6897" t="s">
        <v>2578</v>
      </c>
      <c r="B1609" s="6898"/>
      <c r="C1609" s="6898"/>
      <c r="D1609" s="6898"/>
      <c r="E1609" s="6898"/>
      <c r="F1609" s="6898"/>
      <c r="G1609" s="6899"/>
    </row>
    <row r="1610" spans="1:7" ht="15" customHeight="1">
      <c r="A1610" s="6900" t="s">
        <v>2064</v>
      </c>
      <c r="B1610" s="6901"/>
      <c r="C1610" s="2062" t="s">
        <v>2065</v>
      </c>
      <c r="D1610" s="2062" t="s">
        <v>2066</v>
      </c>
      <c r="E1610" s="2062" t="s">
        <v>2067</v>
      </c>
      <c r="F1610" s="2062" t="s">
        <v>2068</v>
      </c>
      <c r="G1610" s="2074" t="s">
        <v>2015</v>
      </c>
    </row>
    <row r="1611" spans="1:7" ht="21" customHeight="1">
      <c r="A1611" s="2075" t="s">
        <v>2576</v>
      </c>
      <c r="B1611" s="2064" t="s">
        <v>2577</v>
      </c>
      <c r="C1611" s="2063" t="s">
        <v>21</v>
      </c>
      <c r="D1611" s="2063" t="s">
        <v>103</v>
      </c>
      <c r="E1611" s="2065">
        <v>2.9000000000000001E-2</v>
      </c>
      <c r="F1611" s="2066">
        <v>49.78</v>
      </c>
      <c r="G1611" s="2076">
        <v>1.44</v>
      </c>
    </row>
    <row r="1612" spans="1:7" ht="15" customHeight="1">
      <c r="A1612" s="2075" t="s">
        <v>2579</v>
      </c>
      <c r="B1612" s="2064" t="s">
        <v>2580</v>
      </c>
      <c r="C1612" s="2063" t="s">
        <v>21</v>
      </c>
      <c r="D1612" s="2063" t="s">
        <v>32</v>
      </c>
      <c r="E1612" s="2065">
        <v>1</v>
      </c>
      <c r="F1612" s="2066">
        <v>56.09</v>
      </c>
      <c r="G1612" s="2076">
        <v>56.09</v>
      </c>
    </row>
    <row r="1613" spans="1:7" ht="15" customHeight="1">
      <c r="A1613" s="2077"/>
      <c r="B1613" s="2078"/>
      <c r="C1613" s="2078"/>
      <c r="D1613" s="2078"/>
      <c r="E1613" s="6902" t="s">
        <v>2083</v>
      </c>
      <c r="F1613" s="6902"/>
      <c r="G1613" s="2079">
        <v>57.53</v>
      </c>
    </row>
    <row r="1614" spans="1:7" ht="15" customHeight="1">
      <c r="A1614" s="6900" t="s">
        <v>2084</v>
      </c>
      <c r="B1614" s="6901"/>
      <c r="C1614" s="2062" t="s">
        <v>2065</v>
      </c>
      <c r="D1614" s="2062" t="s">
        <v>2066</v>
      </c>
      <c r="E1614" s="2062" t="s">
        <v>2067</v>
      </c>
      <c r="F1614" s="2062" t="s">
        <v>2068</v>
      </c>
      <c r="G1614" s="2074" t="s">
        <v>2015</v>
      </c>
    </row>
    <row r="1615" spans="1:7" ht="15" customHeight="1">
      <c r="A1615" s="2075" t="s">
        <v>2085</v>
      </c>
      <c r="B1615" s="2064" t="s">
        <v>2417</v>
      </c>
      <c r="C1615" s="2063" t="s">
        <v>21</v>
      </c>
      <c r="D1615" s="2063" t="s">
        <v>2087</v>
      </c>
      <c r="E1615" s="2065">
        <v>0.24</v>
      </c>
      <c r="F1615" s="2066">
        <v>31.51</v>
      </c>
      <c r="G1615" s="2076">
        <v>7.56</v>
      </c>
    </row>
    <row r="1616" spans="1:7" ht="21" customHeight="1">
      <c r="A1616" s="2075" t="s">
        <v>2088</v>
      </c>
      <c r="B1616" s="2064" t="s">
        <v>2418</v>
      </c>
      <c r="C1616" s="2063" t="s">
        <v>21</v>
      </c>
      <c r="D1616" s="2063" t="s">
        <v>2087</v>
      </c>
      <c r="E1616" s="2065">
        <v>0.24</v>
      </c>
      <c r="F1616" s="2066">
        <v>38.1</v>
      </c>
      <c r="G1616" s="2076">
        <v>9.14</v>
      </c>
    </row>
    <row r="1617" spans="1:7" ht="21" customHeight="1">
      <c r="A1617" s="2075" t="s">
        <v>2166</v>
      </c>
      <c r="B1617" s="2064" t="s">
        <v>2167</v>
      </c>
      <c r="C1617" s="2063" t="s">
        <v>21</v>
      </c>
      <c r="D1617" s="2063" t="s">
        <v>2087</v>
      </c>
      <c r="E1617" s="2065">
        <v>0.24</v>
      </c>
      <c r="F1617" s="2066">
        <v>39.35</v>
      </c>
      <c r="G1617" s="2076">
        <v>9.44</v>
      </c>
    </row>
    <row r="1618" spans="1:7" ht="18" customHeight="1">
      <c r="A1618" s="2077"/>
      <c r="B1618" s="2078"/>
      <c r="C1618" s="2078"/>
      <c r="D1618" s="2078"/>
      <c r="E1618" s="6902" t="s">
        <v>2094</v>
      </c>
      <c r="F1618" s="6902"/>
      <c r="G1618" s="2079">
        <v>26.14</v>
      </c>
    </row>
    <row r="1619" spans="1:7" ht="15" customHeight="1">
      <c r="A1619" s="2077"/>
      <c r="B1619" s="2078"/>
      <c r="C1619" s="2078"/>
      <c r="D1619" s="2078"/>
      <c r="E1619" s="6903" t="s">
        <v>2098</v>
      </c>
      <c r="F1619" s="6903"/>
      <c r="G1619" s="2080">
        <v>83.67</v>
      </c>
    </row>
    <row r="1620" spans="1:7" ht="9.9" customHeight="1">
      <c r="A1620" s="2077"/>
      <c r="B1620" s="2078"/>
      <c r="C1620" s="2078"/>
      <c r="D1620" s="2078"/>
      <c r="E1620" s="6904"/>
      <c r="F1620" s="6904"/>
      <c r="G1620" s="6905"/>
    </row>
    <row r="1621" spans="1:7" ht="20.100000000000001" customHeight="1">
      <c r="A1621" s="6897" t="s">
        <v>2581</v>
      </c>
      <c r="B1621" s="6898"/>
      <c r="C1621" s="6898"/>
      <c r="D1621" s="6898"/>
      <c r="E1621" s="6898"/>
      <c r="F1621" s="6898"/>
      <c r="G1621" s="6899"/>
    </row>
    <row r="1622" spans="1:7" ht="15" customHeight="1">
      <c r="A1622" s="6900" t="s">
        <v>2064</v>
      </c>
      <c r="B1622" s="6901"/>
      <c r="C1622" s="2062" t="s">
        <v>2065</v>
      </c>
      <c r="D1622" s="2062" t="s">
        <v>2066</v>
      </c>
      <c r="E1622" s="2062" t="s">
        <v>2067</v>
      </c>
      <c r="F1622" s="2062" t="s">
        <v>2068</v>
      </c>
      <c r="G1622" s="2074" t="s">
        <v>2015</v>
      </c>
    </row>
    <row r="1623" spans="1:7" ht="15" customHeight="1">
      <c r="A1623" s="2075" t="s">
        <v>2576</v>
      </c>
      <c r="B1623" s="2064" t="s">
        <v>2577</v>
      </c>
      <c r="C1623" s="2063" t="s">
        <v>21</v>
      </c>
      <c r="D1623" s="2063" t="s">
        <v>103</v>
      </c>
      <c r="E1623" s="2065">
        <v>6.7000000000000004E-2</v>
      </c>
      <c r="F1623" s="2066">
        <v>49.78</v>
      </c>
      <c r="G1623" s="2076">
        <v>3.33</v>
      </c>
    </row>
    <row r="1624" spans="1:7" ht="15" customHeight="1">
      <c r="A1624" s="2075" t="s">
        <v>2582</v>
      </c>
      <c r="B1624" s="2064" t="s">
        <v>2583</v>
      </c>
      <c r="C1624" s="2063" t="s">
        <v>21</v>
      </c>
      <c r="D1624" s="2063" t="s">
        <v>32</v>
      </c>
      <c r="E1624" s="2065">
        <v>1</v>
      </c>
      <c r="F1624" s="2066">
        <v>240.69</v>
      </c>
      <c r="G1624" s="2076">
        <v>240.69</v>
      </c>
    </row>
    <row r="1625" spans="1:7" ht="15" customHeight="1">
      <c r="A1625" s="2077"/>
      <c r="B1625" s="2078"/>
      <c r="C1625" s="2078"/>
      <c r="D1625" s="2078"/>
      <c r="E1625" s="6902" t="s">
        <v>2083</v>
      </c>
      <c r="F1625" s="6902"/>
      <c r="G1625" s="2079">
        <v>244.02</v>
      </c>
    </row>
    <row r="1626" spans="1:7" ht="21" customHeight="1">
      <c r="A1626" s="6900" t="s">
        <v>2084</v>
      </c>
      <c r="B1626" s="6901"/>
      <c r="C1626" s="2062" t="s">
        <v>2065</v>
      </c>
      <c r="D1626" s="2062" t="s">
        <v>2066</v>
      </c>
      <c r="E1626" s="2062" t="s">
        <v>2067</v>
      </c>
      <c r="F1626" s="2062" t="s">
        <v>2068</v>
      </c>
      <c r="G1626" s="2074" t="s">
        <v>2015</v>
      </c>
    </row>
    <row r="1627" spans="1:7" ht="21" customHeight="1">
      <c r="A1627" s="2075" t="s">
        <v>2085</v>
      </c>
      <c r="B1627" s="2064" t="s">
        <v>2417</v>
      </c>
      <c r="C1627" s="2063" t="s">
        <v>21</v>
      </c>
      <c r="D1627" s="2063" t="s">
        <v>2087</v>
      </c>
      <c r="E1627" s="2065">
        <v>0.56499999999999995</v>
      </c>
      <c r="F1627" s="2066">
        <v>31.51</v>
      </c>
      <c r="G1627" s="2076">
        <v>17.8</v>
      </c>
    </row>
    <row r="1628" spans="1:7" ht="18" customHeight="1">
      <c r="A1628" s="2075" t="s">
        <v>2088</v>
      </c>
      <c r="B1628" s="2064" t="s">
        <v>2418</v>
      </c>
      <c r="C1628" s="2063" t="s">
        <v>21</v>
      </c>
      <c r="D1628" s="2063" t="s">
        <v>2087</v>
      </c>
      <c r="E1628" s="2065">
        <v>0.56499999999999995</v>
      </c>
      <c r="F1628" s="2066">
        <v>38.1</v>
      </c>
      <c r="G1628" s="2076">
        <v>21.52</v>
      </c>
    </row>
    <row r="1629" spans="1:7" ht="15" customHeight="1">
      <c r="A1629" s="2075" t="s">
        <v>2166</v>
      </c>
      <c r="B1629" s="2064" t="s">
        <v>2167</v>
      </c>
      <c r="C1629" s="2063" t="s">
        <v>21</v>
      </c>
      <c r="D1629" s="2063" t="s">
        <v>2087</v>
      </c>
      <c r="E1629" s="2065">
        <v>0.56499999999999995</v>
      </c>
      <c r="F1629" s="2066">
        <v>39.35</v>
      </c>
      <c r="G1629" s="2076">
        <v>22.23</v>
      </c>
    </row>
    <row r="1630" spans="1:7" ht="9.9" customHeight="1">
      <c r="A1630" s="2077"/>
      <c r="B1630" s="2078"/>
      <c r="C1630" s="2078"/>
      <c r="D1630" s="2078"/>
      <c r="E1630" s="6902" t="s">
        <v>2094</v>
      </c>
      <c r="F1630" s="6902"/>
      <c r="G1630" s="2079">
        <v>61.55</v>
      </c>
    </row>
    <row r="1631" spans="1:7" ht="20.100000000000001" customHeight="1">
      <c r="A1631" s="2077"/>
      <c r="B1631" s="2078"/>
      <c r="C1631" s="2078"/>
      <c r="D1631" s="2078"/>
      <c r="E1631" s="6903" t="s">
        <v>2098</v>
      </c>
      <c r="F1631" s="6903"/>
      <c r="G1631" s="2080">
        <v>305.57</v>
      </c>
    </row>
    <row r="1632" spans="1:7" ht="15" customHeight="1">
      <c r="A1632" s="2077"/>
      <c r="B1632" s="2078"/>
      <c r="C1632" s="2078"/>
      <c r="D1632" s="2078"/>
      <c r="E1632" s="6904"/>
      <c r="F1632" s="6904"/>
      <c r="G1632" s="6905"/>
    </row>
    <row r="1633" spans="1:7" ht="21" customHeight="1">
      <c r="A1633" s="6897" t="s">
        <v>2584</v>
      </c>
      <c r="B1633" s="6898"/>
      <c r="C1633" s="6898"/>
      <c r="D1633" s="6898"/>
      <c r="E1633" s="6898"/>
      <c r="F1633" s="6898"/>
      <c r="G1633" s="6899"/>
    </row>
    <row r="1634" spans="1:7" ht="21" customHeight="1">
      <c r="A1634" s="6900" t="s">
        <v>2064</v>
      </c>
      <c r="B1634" s="6901"/>
      <c r="C1634" s="2062" t="s">
        <v>2065</v>
      </c>
      <c r="D1634" s="2062" t="s">
        <v>2066</v>
      </c>
      <c r="E1634" s="2062" t="s">
        <v>2067</v>
      </c>
      <c r="F1634" s="2062" t="s">
        <v>2068</v>
      </c>
      <c r="G1634" s="2074" t="s">
        <v>2015</v>
      </c>
    </row>
    <row r="1635" spans="1:7" ht="15" customHeight="1">
      <c r="A1635" s="2075" t="s">
        <v>2576</v>
      </c>
      <c r="B1635" s="2064" t="s">
        <v>2577</v>
      </c>
      <c r="C1635" s="2063" t="s">
        <v>21</v>
      </c>
      <c r="D1635" s="2063" t="s">
        <v>103</v>
      </c>
      <c r="E1635" s="2065">
        <v>8.8999999999999996E-2</v>
      </c>
      <c r="F1635" s="2066">
        <v>49.78</v>
      </c>
      <c r="G1635" s="2076">
        <v>4.43</v>
      </c>
    </row>
    <row r="1636" spans="1:7" ht="15" customHeight="1">
      <c r="A1636" s="2075" t="s">
        <v>2582</v>
      </c>
      <c r="B1636" s="2064" t="s">
        <v>2583</v>
      </c>
      <c r="C1636" s="2063" t="s">
        <v>21</v>
      </c>
      <c r="D1636" s="2063" t="s">
        <v>32</v>
      </c>
      <c r="E1636" s="2065">
        <v>0.8</v>
      </c>
      <c r="F1636" s="2066">
        <v>240.69</v>
      </c>
      <c r="G1636" s="2076">
        <v>192.55</v>
      </c>
    </row>
    <row r="1637" spans="1:7" ht="21" customHeight="1">
      <c r="A1637" s="2077"/>
      <c r="B1637" s="2078"/>
      <c r="C1637" s="2078"/>
      <c r="D1637" s="2078"/>
      <c r="E1637" s="6902" t="s">
        <v>2083</v>
      </c>
      <c r="F1637" s="6902"/>
      <c r="G1637" s="2079">
        <v>196.98</v>
      </c>
    </row>
    <row r="1638" spans="1:7" ht="21" customHeight="1">
      <c r="A1638" s="6900" t="s">
        <v>2084</v>
      </c>
      <c r="B1638" s="6901"/>
      <c r="C1638" s="2062" t="s">
        <v>2065</v>
      </c>
      <c r="D1638" s="2062" t="s">
        <v>2066</v>
      </c>
      <c r="E1638" s="2062" t="s">
        <v>2067</v>
      </c>
      <c r="F1638" s="2062" t="s">
        <v>2068</v>
      </c>
      <c r="G1638" s="2074" t="s">
        <v>2015</v>
      </c>
    </row>
    <row r="1639" spans="1:7" ht="15" customHeight="1">
      <c r="A1639" s="2075" t="s">
        <v>2085</v>
      </c>
      <c r="B1639" s="2064" t="s">
        <v>2417</v>
      </c>
      <c r="C1639" s="2063" t="s">
        <v>21</v>
      </c>
      <c r="D1639" s="2063" t="s">
        <v>2087</v>
      </c>
      <c r="E1639" s="2065">
        <v>0.62</v>
      </c>
      <c r="F1639" s="2066">
        <v>31.51</v>
      </c>
      <c r="G1639" s="2076">
        <v>19.53</v>
      </c>
    </row>
    <row r="1640" spans="1:7" ht="18" customHeight="1">
      <c r="A1640" s="2075" t="s">
        <v>2088</v>
      </c>
      <c r="B1640" s="2064" t="s">
        <v>2418</v>
      </c>
      <c r="C1640" s="2063" t="s">
        <v>21</v>
      </c>
      <c r="D1640" s="2063" t="s">
        <v>2087</v>
      </c>
      <c r="E1640" s="2065">
        <v>0.62</v>
      </c>
      <c r="F1640" s="2066">
        <v>38.1</v>
      </c>
      <c r="G1640" s="2076">
        <v>23.62</v>
      </c>
    </row>
    <row r="1641" spans="1:7" ht="15" customHeight="1">
      <c r="A1641" s="2075" t="s">
        <v>2166</v>
      </c>
      <c r="B1641" s="2064" t="s">
        <v>2167</v>
      </c>
      <c r="C1641" s="2063" t="s">
        <v>21</v>
      </c>
      <c r="D1641" s="2063" t="s">
        <v>2087</v>
      </c>
      <c r="E1641" s="2065">
        <v>0.62</v>
      </c>
      <c r="F1641" s="2066">
        <v>39.35</v>
      </c>
      <c r="G1641" s="2076">
        <v>24.39</v>
      </c>
    </row>
    <row r="1642" spans="1:7" ht="9.9" customHeight="1">
      <c r="A1642" s="2077"/>
      <c r="B1642" s="2078"/>
      <c r="C1642" s="2078"/>
      <c r="D1642" s="2078"/>
      <c r="E1642" s="6902" t="s">
        <v>2094</v>
      </c>
      <c r="F1642" s="6902"/>
      <c r="G1642" s="2079">
        <v>67.540000000000006</v>
      </c>
    </row>
    <row r="1643" spans="1:7" ht="20.100000000000001" customHeight="1">
      <c r="A1643" s="2077"/>
      <c r="B1643" s="2078"/>
      <c r="C1643" s="2078"/>
      <c r="D1643" s="2078"/>
      <c r="E1643" s="6903" t="s">
        <v>2098</v>
      </c>
      <c r="F1643" s="6903"/>
      <c r="G1643" s="2080">
        <v>264.52</v>
      </c>
    </row>
    <row r="1644" spans="1:7" ht="15" customHeight="1">
      <c r="A1644" s="2077"/>
      <c r="B1644" s="2078"/>
      <c r="C1644" s="2078"/>
      <c r="D1644" s="2078"/>
      <c r="E1644" s="6904"/>
      <c r="F1644" s="6904"/>
      <c r="G1644" s="6905"/>
    </row>
    <row r="1645" spans="1:7" ht="21" customHeight="1">
      <c r="A1645" s="6897" t="s">
        <v>2585</v>
      </c>
      <c r="B1645" s="6898"/>
      <c r="C1645" s="6898"/>
      <c r="D1645" s="6898"/>
      <c r="E1645" s="6898"/>
      <c r="F1645" s="6898"/>
      <c r="G1645" s="6899"/>
    </row>
    <row r="1646" spans="1:7" ht="21" customHeight="1">
      <c r="A1646" s="6900" t="s">
        <v>2064</v>
      </c>
      <c r="B1646" s="6901"/>
      <c r="C1646" s="2062" t="s">
        <v>2065</v>
      </c>
      <c r="D1646" s="2062" t="s">
        <v>2066</v>
      </c>
      <c r="E1646" s="2062" t="s">
        <v>2067</v>
      </c>
      <c r="F1646" s="2062" t="s">
        <v>2068</v>
      </c>
      <c r="G1646" s="2074" t="s">
        <v>2015</v>
      </c>
    </row>
    <row r="1647" spans="1:7" ht="15" customHeight="1">
      <c r="A1647" s="2075" t="s">
        <v>2576</v>
      </c>
      <c r="B1647" s="2064" t="s">
        <v>2577</v>
      </c>
      <c r="C1647" s="2063" t="s">
        <v>21</v>
      </c>
      <c r="D1647" s="2063" t="s">
        <v>103</v>
      </c>
      <c r="E1647" s="2065">
        <v>8.8999999999999996E-2</v>
      </c>
      <c r="F1647" s="2066">
        <v>49.78</v>
      </c>
      <c r="G1647" s="2076">
        <v>4.43</v>
      </c>
    </row>
    <row r="1648" spans="1:7" ht="15" customHeight="1">
      <c r="A1648" s="2075" t="s">
        <v>2582</v>
      </c>
      <c r="B1648" s="2064" t="s">
        <v>2583</v>
      </c>
      <c r="C1648" s="2063" t="s">
        <v>21</v>
      </c>
      <c r="D1648" s="2063" t="s">
        <v>32</v>
      </c>
      <c r="E1648" s="2065">
        <v>0.9</v>
      </c>
      <c r="F1648" s="2066">
        <v>240.69</v>
      </c>
      <c r="G1648" s="2076">
        <v>216.62</v>
      </c>
    </row>
    <row r="1649" spans="1:7" ht="21" customHeight="1">
      <c r="A1649" s="2077"/>
      <c r="B1649" s="2078"/>
      <c r="C1649" s="2078"/>
      <c r="D1649" s="2078"/>
      <c r="E1649" s="6902" t="s">
        <v>2083</v>
      </c>
      <c r="F1649" s="6902"/>
      <c r="G1649" s="2079">
        <v>221.05</v>
      </c>
    </row>
    <row r="1650" spans="1:7" ht="21" customHeight="1">
      <c r="A1650" s="6900" t="s">
        <v>2084</v>
      </c>
      <c r="B1650" s="6901"/>
      <c r="C1650" s="2062" t="s">
        <v>2065</v>
      </c>
      <c r="D1650" s="2062" t="s">
        <v>2066</v>
      </c>
      <c r="E1650" s="2062" t="s">
        <v>2067</v>
      </c>
      <c r="F1650" s="2062" t="s">
        <v>2068</v>
      </c>
      <c r="G1650" s="2074" t="s">
        <v>2015</v>
      </c>
    </row>
    <row r="1651" spans="1:7" ht="15" customHeight="1">
      <c r="A1651" s="2075" t="s">
        <v>2085</v>
      </c>
      <c r="B1651" s="2064" t="s">
        <v>2417</v>
      </c>
      <c r="C1651" s="2063" t="s">
        <v>21</v>
      </c>
      <c r="D1651" s="2063" t="s">
        <v>2087</v>
      </c>
      <c r="E1651" s="2065">
        <v>0.62</v>
      </c>
      <c r="F1651" s="2066">
        <v>31.51</v>
      </c>
      <c r="G1651" s="2076">
        <v>19.53</v>
      </c>
    </row>
    <row r="1652" spans="1:7" ht="18" customHeight="1">
      <c r="A1652" s="2075" t="s">
        <v>2088</v>
      </c>
      <c r="B1652" s="2064" t="s">
        <v>2418</v>
      </c>
      <c r="C1652" s="2063" t="s">
        <v>21</v>
      </c>
      <c r="D1652" s="2063" t="s">
        <v>2087</v>
      </c>
      <c r="E1652" s="2065">
        <v>0.62</v>
      </c>
      <c r="F1652" s="2066">
        <v>38.1</v>
      </c>
      <c r="G1652" s="2076">
        <v>23.62</v>
      </c>
    </row>
    <row r="1653" spans="1:7" ht="15" customHeight="1">
      <c r="A1653" s="2075" t="s">
        <v>2166</v>
      </c>
      <c r="B1653" s="2064" t="s">
        <v>2167</v>
      </c>
      <c r="C1653" s="2063" t="s">
        <v>21</v>
      </c>
      <c r="D1653" s="2063" t="s">
        <v>2087</v>
      </c>
      <c r="E1653" s="2065">
        <v>0.62</v>
      </c>
      <c r="F1653" s="2066">
        <v>39.35</v>
      </c>
      <c r="G1653" s="2076">
        <v>24.39</v>
      </c>
    </row>
    <row r="1654" spans="1:7" ht="9.9" customHeight="1">
      <c r="A1654" s="2077"/>
      <c r="B1654" s="2078"/>
      <c r="C1654" s="2078"/>
      <c r="D1654" s="2078"/>
      <c r="E1654" s="6902" t="s">
        <v>2094</v>
      </c>
      <c r="F1654" s="6902"/>
      <c r="G1654" s="2079">
        <v>67.540000000000006</v>
      </c>
    </row>
    <row r="1655" spans="1:7" ht="20.100000000000001" customHeight="1">
      <c r="A1655" s="2077"/>
      <c r="B1655" s="2078"/>
      <c r="C1655" s="2078"/>
      <c r="D1655" s="2078"/>
      <c r="E1655" s="6903" t="s">
        <v>2098</v>
      </c>
      <c r="F1655" s="6903"/>
      <c r="G1655" s="2080">
        <v>288.58999999999997</v>
      </c>
    </row>
    <row r="1656" spans="1:7" ht="15" customHeight="1">
      <c r="A1656" s="2077"/>
      <c r="B1656" s="2078"/>
      <c r="C1656" s="2078"/>
      <c r="D1656" s="2078"/>
      <c r="E1656" s="6904"/>
      <c r="F1656" s="6904"/>
      <c r="G1656" s="6905"/>
    </row>
    <row r="1657" spans="1:7" ht="21" customHeight="1">
      <c r="A1657" s="6897" t="s">
        <v>2586</v>
      </c>
      <c r="B1657" s="6898"/>
      <c r="C1657" s="6898"/>
      <c r="D1657" s="6898"/>
      <c r="E1657" s="6898"/>
      <c r="F1657" s="6898"/>
      <c r="G1657" s="6899"/>
    </row>
    <row r="1658" spans="1:7" ht="21" customHeight="1">
      <c r="A1658" s="6900" t="s">
        <v>2064</v>
      </c>
      <c r="B1658" s="6901"/>
      <c r="C1658" s="2062" t="s">
        <v>2065</v>
      </c>
      <c r="D1658" s="2062" t="s">
        <v>2066</v>
      </c>
      <c r="E1658" s="2062" t="s">
        <v>2067</v>
      </c>
      <c r="F1658" s="2062" t="s">
        <v>2068</v>
      </c>
      <c r="G1658" s="2074" t="s">
        <v>2015</v>
      </c>
    </row>
    <row r="1659" spans="1:7" ht="15" customHeight="1">
      <c r="A1659" s="2075" t="s">
        <v>2576</v>
      </c>
      <c r="B1659" s="2064" t="s">
        <v>2577</v>
      </c>
      <c r="C1659" s="2063" t="s">
        <v>21</v>
      </c>
      <c r="D1659" s="2063" t="s">
        <v>103</v>
      </c>
      <c r="E1659" s="2065">
        <v>8.8999999999999996E-2</v>
      </c>
      <c r="F1659" s="2066">
        <v>49.78</v>
      </c>
      <c r="G1659" s="2076">
        <v>4.43</v>
      </c>
    </row>
    <row r="1660" spans="1:7" ht="15" customHeight="1">
      <c r="A1660" s="2075" t="s">
        <v>2587</v>
      </c>
      <c r="B1660" s="2064" t="s">
        <v>2588</v>
      </c>
      <c r="C1660" s="2063" t="s">
        <v>21</v>
      </c>
      <c r="D1660" s="2063" t="s">
        <v>32</v>
      </c>
      <c r="E1660" s="2065">
        <v>1</v>
      </c>
      <c r="F1660" s="2066">
        <v>54.93</v>
      </c>
      <c r="G1660" s="2076">
        <v>54.93</v>
      </c>
    </row>
    <row r="1661" spans="1:7" ht="21" customHeight="1">
      <c r="A1661" s="2077"/>
      <c r="B1661" s="2078"/>
      <c r="C1661" s="2078"/>
      <c r="D1661" s="2078"/>
      <c r="E1661" s="6902" t="s">
        <v>2083</v>
      </c>
      <c r="F1661" s="6902"/>
      <c r="G1661" s="2079">
        <v>59.36</v>
      </c>
    </row>
    <row r="1662" spans="1:7" ht="21" customHeight="1">
      <c r="A1662" s="6900" t="s">
        <v>2084</v>
      </c>
      <c r="B1662" s="6901"/>
      <c r="C1662" s="2062" t="s">
        <v>2065</v>
      </c>
      <c r="D1662" s="2062" t="s">
        <v>2066</v>
      </c>
      <c r="E1662" s="2062" t="s">
        <v>2067</v>
      </c>
      <c r="F1662" s="2062" t="s">
        <v>2068</v>
      </c>
      <c r="G1662" s="2074" t="s">
        <v>2015</v>
      </c>
    </row>
    <row r="1663" spans="1:7" ht="15" customHeight="1">
      <c r="A1663" s="2075" t="s">
        <v>2085</v>
      </c>
      <c r="B1663" s="2064" t="s">
        <v>2417</v>
      </c>
      <c r="C1663" s="2063" t="s">
        <v>21</v>
      </c>
      <c r="D1663" s="2063" t="s">
        <v>2087</v>
      </c>
      <c r="E1663" s="2065">
        <v>0.3</v>
      </c>
      <c r="F1663" s="2066">
        <v>31.51</v>
      </c>
      <c r="G1663" s="2076">
        <v>9.4499999999999993</v>
      </c>
    </row>
    <row r="1664" spans="1:7" ht="18" customHeight="1">
      <c r="A1664" s="2075" t="s">
        <v>2088</v>
      </c>
      <c r="B1664" s="2064" t="s">
        <v>2418</v>
      </c>
      <c r="C1664" s="2063" t="s">
        <v>21</v>
      </c>
      <c r="D1664" s="2063" t="s">
        <v>2087</v>
      </c>
      <c r="E1664" s="2065">
        <v>0.3</v>
      </c>
      <c r="F1664" s="2066">
        <v>38.1</v>
      </c>
      <c r="G1664" s="2076">
        <v>11.43</v>
      </c>
    </row>
    <row r="1665" spans="1:7" ht="15" customHeight="1">
      <c r="A1665" s="2075" t="s">
        <v>2166</v>
      </c>
      <c r="B1665" s="2064" t="s">
        <v>2167</v>
      </c>
      <c r="C1665" s="2063" t="s">
        <v>21</v>
      </c>
      <c r="D1665" s="2063" t="s">
        <v>2087</v>
      </c>
      <c r="E1665" s="2065">
        <v>0.3</v>
      </c>
      <c r="F1665" s="2066">
        <v>39.35</v>
      </c>
      <c r="G1665" s="2076">
        <v>11.8</v>
      </c>
    </row>
    <row r="1666" spans="1:7" ht="9.9" customHeight="1">
      <c r="A1666" s="2077"/>
      <c r="B1666" s="2078"/>
      <c r="C1666" s="2078"/>
      <c r="D1666" s="2078"/>
      <c r="E1666" s="6902" t="s">
        <v>2094</v>
      </c>
      <c r="F1666" s="6902"/>
      <c r="G1666" s="2079">
        <v>32.68</v>
      </c>
    </row>
    <row r="1667" spans="1:7" ht="20.100000000000001" customHeight="1">
      <c r="A1667" s="2077"/>
      <c r="B1667" s="2078"/>
      <c r="C1667" s="2078"/>
      <c r="D1667" s="2078"/>
      <c r="E1667" s="6903" t="s">
        <v>2098</v>
      </c>
      <c r="F1667" s="6903"/>
      <c r="G1667" s="2080">
        <v>92.04</v>
      </c>
    </row>
    <row r="1668" spans="1:7" ht="15" customHeight="1">
      <c r="A1668" s="2077"/>
      <c r="B1668" s="2078"/>
      <c r="C1668" s="2078"/>
      <c r="D1668" s="2078"/>
      <c r="E1668" s="6904"/>
      <c r="F1668" s="6904"/>
      <c r="G1668" s="6905"/>
    </row>
    <row r="1669" spans="1:7" ht="21" customHeight="1">
      <c r="A1669" s="6897" t="s">
        <v>2589</v>
      </c>
      <c r="B1669" s="6898"/>
      <c r="C1669" s="6898"/>
      <c r="D1669" s="6898"/>
      <c r="E1669" s="6898"/>
      <c r="F1669" s="6898"/>
      <c r="G1669" s="6899"/>
    </row>
    <row r="1670" spans="1:7" ht="21" customHeight="1">
      <c r="A1670" s="6900" t="s">
        <v>2064</v>
      </c>
      <c r="B1670" s="6901"/>
      <c r="C1670" s="2062" t="s">
        <v>2065</v>
      </c>
      <c r="D1670" s="2062" t="s">
        <v>2066</v>
      </c>
      <c r="E1670" s="2062" t="s">
        <v>2067</v>
      </c>
      <c r="F1670" s="2062" t="s">
        <v>2068</v>
      </c>
      <c r="G1670" s="2074" t="s">
        <v>2015</v>
      </c>
    </row>
    <row r="1671" spans="1:7" ht="15" customHeight="1">
      <c r="A1671" s="2075" t="s">
        <v>2576</v>
      </c>
      <c r="B1671" s="2064" t="s">
        <v>2577</v>
      </c>
      <c r="C1671" s="2063" t="s">
        <v>21</v>
      </c>
      <c r="D1671" s="2063" t="s">
        <v>103</v>
      </c>
      <c r="E1671" s="2065">
        <v>8.8999999999999996E-2</v>
      </c>
      <c r="F1671" s="2066">
        <v>49.78</v>
      </c>
      <c r="G1671" s="2076">
        <v>4.43</v>
      </c>
    </row>
    <row r="1672" spans="1:7" ht="15" customHeight="1">
      <c r="A1672" s="2075" t="s">
        <v>2590</v>
      </c>
      <c r="B1672" s="2064" t="s">
        <v>1249</v>
      </c>
      <c r="C1672" s="2063" t="s">
        <v>21</v>
      </c>
      <c r="D1672" s="2063" t="s">
        <v>32</v>
      </c>
      <c r="E1672" s="2065">
        <v>1</v>
      </c>
      <c r="F1672" s="2066">
        <v>151.99</v>
      </c>
      <c r="G1672" s="2076">
        <v>151.99</v>
      </c>
    </row>
    <row r="1673" spans="1:7" ht="21" customHeight="1">
      <c r="A1673" s="2077"/>
      <c r="B1673" s="2078"/>
      <c r="C1673" s="2078"/>
      <c r="D1673" s="2078"/>
      <c r="E1673" s="6902" t="s">
        <v>2083</v>
      </c>
      <c r="F1673" s="6902"/>
      <c r="G1673" s="2079">
        <v>156.41999999999999</v>
      </c>
    </row>
    <row r="1674" spans="1:7" ht="21" customHeight="1">
      <c r="A1674" s="6900" t="s">
        <v>2084</v>
      </c>
      <c r="B1674" s="6901"/>
      <c r="C1674" s="2062" t="s">
        <v>2065</v>
      </c>
      <c r="D1674" s="2062" t="s">
        <v>2066</v>
      </c>
      <c r="E1674" s="2062" t="s">
        <v>2067</v>
      </c>
      <c r="F1674" s="2062" t="s">
        <v>2068</v>
      </c>
      <c r="G1674" s="2074" t="s">
        <v>2015</v>
      </c>
    </row>
    <row r="1675" spans="1:7" ht="15" customHeight="1">
      <c r="A1675" s="2075" t="s">
        <v>2085</v>
      </c>
      <c r="B1675" s="2064" t="s">
        <v>2417</v>
      </c>
      <c r="C1675" s="2063" t="s">
        <v>21</v>
      </c>
      <c r="D1675" s="2063" t="s">
        <v>2087</v>
      </c>
      <c r="E1675" s="2065">
        <v>0.3</v>
      </c>
      <c r="F1675" s="2066">
        <v>31.51</v>
      </c>
      <c r="G1675" s="2076">
        <v>9.4499999999999993</v>
      </c>
    </row>
    <row r="1676" spans="1:7" ht="18" customHeight="1">
      <c r="A1676" s="2075" t="s">
        <v>2088</v>
      </c>
      <c r="B1676" s="2064" t="s">
        <v>2418</v>
      </c>
      <c r="C1676" s="2063" t="s">
        <v>21</v>
      </c>
      <c r="D1676" s="2063" t="s">
        <v>2087</v>
      </c>
      <c r="E1676" s="2065">
        <v>0.3</v>
      </c>
      <c r="F1676" s="2066">
        <v>38.1</v>
      </c>
      <c r="G1676" s="2076">
        <v>11.43</v>
      </c>
    </row>
    <row r="1677" spans="1:7" ht="15" customHeight="1">
      <c r="A1677" s="2075" t="s">
        <v>2166</v>
      </c>
      <c r="B1677" s="2064" t="s">
        <v>2167</v>
      </c>
      <c r="C1677" s="2063" t="s">
        <v>21</v>
      </c>
      <c r="D1677" s="2063" t="s">
        <v>2087</v>
      </c>
      <c r="E1677" s="2065">
        <v>0.3</v>
      </c>
      <c r="F1677" s="2066">
        <v>39.35</v>
      </c>
      <c r="G1677" s="2076">
        <v>11.8</v>
      </c>
    </row>
    <row r="1678" spans="1:7" ht="9.9" customHeight="1">
      <c r="A1678" s="2077"/>
      <c r="B1678" s="2078"/>
      <c r="C1678" s="2078"/>
      <c r="D1678" s="2078"/>
      <c r="E1678" s="6902" t="s">
        <v>2094</v>
      </c>
      <c r="F1678" s="6902"/>
      <c r="G1678" s="2079">
        <v>32.68</v>
      </c>
    </row>
    <row r="1679" spans="1:7" ht="20.100000000000001" customHeight="1">
      <c r="A1679" s="2077"/>
      <c r="B1679" s="2078"/>
      <c r="C1679" s="2078"/>
      <c r="D1679" s="2078"/>
      <c r="E1679" s="6903" t="s">
        <v>2098</v>
      </c>
      <c r="F1679" s="6903"/>
      <c r="G1679" s="2080">
        <v>189.1</v>
      </c>
    </row>
    <row r="1680" spans="1:7" ht="15" customHeight="1">
      <c r="A1680" s="2077"/>
      <c r="B1680" s="2078"/>
      <c r="C1680" s="2078"/>
      <c r="D1680" s="2078"/>
      <c r="E1680" s="6904"/>
      <c r="F1680" s="6904"/>
      <c r="G1680" s="6905"/>
    </row>
    <row r="1681" spans="1:7" ht="21" customHeight="1">
      <c r="A1681" s="6897" t="s">
        <v>2591</v>
      </c>
      <c r="B1681" s="6898"/>
      <c r="C1681" s="6898"/>
      <c r="D1681" s="6898"/>
      <c r="E1681" s="6898"/>
      <c r="F1681" s="6898"/>
      <c r="G1681" s="6899"/>
    </row>
    <row r="1682" spans="1:7" ht="21" customHeight="1">
      <c r="A1682" s="6900" t="s">
        <v>2064</v>
      </c>
      <c r="B1682" s="6901"/>
      <c r="C1682" s="2062" t="s">
        <v>2065</v>
      </c>
      <c r="D1682" s="2062" t="s">
        <v>2066</v>
      </c>
      <c r="E1682" s="2062" t="s">
        <v>2067</v>
      </c>
      <c r="F1682" s="2062" t="s">
        <v>2068</v>
      </c>
      <c r="G1682" s="2074" t="s">
        <v>2015</v>
      </c>
    </row>
    <row r="1683" spans="1:7" ht="15" customHeight="1">
      <c r="A1683" s="2075" t="s">
        <v>2576</v>
      </c>
      <c r="B1683" s="2064" t="s">
        <v>2577</v>
      </c>
      <c r="C1683" s="2063" t="s">
        <v>21</v>
      </c>
      <c r="D1683" s="2063" t="s">
        <v>103</v>
      </c>
      <c r="E1683" s="2065">
        <v>8.8999999999999996E-2</v>
      </c>
      <c r="F1683" s="2066">
        <v>49.78</v>
      </c>
      <c r="G1683" s="2076">
        <v>4.43</v>
      </c>
    </row>
    <row r="1684" spans="1:7" ht="15" customHeight="1">
      <c r="A1684" s="2075" t="s">
        <v>2592</v>
      </c>
      <c r="B1684" s="2064" t="s">
        <v>2593</v>
      </c>
      <c r="C1684" s="2063" t="s">
        <v>21</v>
      </c>
      <c r="D1684" s="2063" t="s">
        <v>32</v>
      </c>
      <c r="E1684" s="2065">
        <v>1</v>
      </c>
      <c r="F1684" s="2066">
        <v>151.99</v>
      </c>
      <c r="G1684" s="2076">
        <v>151.99</v>
      </c>
    </row>
    <row r="1685" spans="1:7" ht="21" customHeight="1">
      <c r="A1685" s="2077"/>
      <c r="B1685" s="2078"/>
      <c r="C1685" s="2078"/>
      <c r="D1685" s="2078"/>
      <c r="E1685" s="6902" t="s">
        <v>2083</v>
      </c>
      <c r="F1685" s="6902"/>
      <c r="G1685" s="2079">
        <v>156.41999999999999</v>
      </c>
    </row>
    <row r="1686" spans="1:7" ht="21" customHeight="1">
      <c r="A1686" s="6900" t="s">
        <v>2084</v>
      </c>
      <c r="B1686" s="6901"/>
      <c r="C1686" s="2062" t="s">
        <v>2065</v>
      </c>
      <c r="D1686" s="2062" t="s">
        <v>2066</v>
      </c>
      <c r="E1686" s="2062" t="s">
        <v>2067</v>
      </c>
      <c r="F1686" s="2062" t="s">
        <v>2068</v>
      </c>
      <c r="G1686" s="2074" t="s">
        <v>2015</v>
      </c>
    </row>
    <row r="1687" spans="1:7" ht="15" customHeight="1">
      <c r="A1687" s="2075" t="s">
        <v>2085</v>
      </c>
      <c r="B1687" s="2064" t="s">
        <v>2417</v>
      </c>
      <c r="C1687" s="2063" t="s">
        <v>21</v>
      </c>
      <c r="D1687" s="2063" t="s">
        <v>2087</v>
      </c>
      <c r="E1687" s="2065">
        <v>0.3</v>
      </c>
      <c r="F1687" s="2066">
        <v>31.51</v>
      </c>
      <c r="G1687" s="2076">
        <v>9.4499999999999993</v>
      </c>
    </row>
    <row r="1688" spans="1:7" ht="18" customHeight="1">
      <c r="A1688" s="2075" t="s">
        <v>2088</v>
      </c>
      <c r="B1688" s="2064" t="s">
        <v>2418</v>
      </c>
      <c r="C1688" s="2063" t="s">
        <v>21</v>
      </c>
      <c r="D1688" s="2063" t="s">
        <v>2087</v>
      </c>
      <c r="E1688" s="2065">
        <v>0.3</v>
      </c>
      <c r="F1688" s="2066">
        <v>38.1</v>
      </c>
      <c r="G1688" s="2076">
        <v>11.43</v>
      </c>
    </row>
    <row r="1689" spans="1:7" ht="15" customHeight="1">
      <c r="A1689" s="2075" t="s">
        <v>2166</v>
      </c>
      <c r="B1689" s="2064" t="s">
        <v>2167</v>
      </c>
      <c r="C1689" s="2063" t="s">
        <v>21</v>
      </c>
      <c r="D1689" s="2063" t="s">
        <v>2087</v>
      </c>
      <c r="E1689" s="2065">
        <v>0.3</v>
      </c>
      <c r="F1689" s="2066">
        <v>39.35</v>
      </c>
      <c r="G1689" s="2076">
        <v>11.8</v>
      </c>
    </row>
    <row r="1690" spans="1:7" ht="9.9" customHeight="1">
      <c r="A1690" s="2077"/>
      <c r="B1690" s="2078"/>
      <c r="C1690" s="2078"/>
      <c r="D1690" s="2078"/>
      <c r="E1690" s="6902" t="s">
        <v>2094</v>
      </c>
      <c r="F1690" s="6902"/>
      <c r="G1690" s="2079">
        <v>32.68</v>
      </c>
    </row>
    <row r="1691" spans="1:7" ht="20.100000000000001" customHeight="1">
      <c r="A1691" s="2077"/>
      <c r="B1691" s="2078"/>
      <c r="C1691" s="2078"/>
      <c r="D1691" s="2078"/>
      <c r="E1691" s="6903" t="s">
        <v>2098</v>
      </c>
      <c r="F1691" s="6903"/>
      <c r="G1691" s="2080">
        <v>189.1</v>
      </c>
    </row>
    <row r="1692" spans="1:7" ht="15" customHeight="1">
      <c r="A1692" s="2077"/>
      <c r="B1692" s="2078"/>
      <c r="C1692" s="2078"/>
      <c r="D1692" s="2078"/>
      <c r="E1692" s="6904"/>
      <c r="F1692" s="6904"/>
      <c r="G1692" s="6905"/>
    </row>
    <row r="1693" spans="1:7" ht="21" customHeight="1">
      <c r="A1693" s="6897" t="s">
        <v>2594</v>
      </c>
      <c r="B1693" s="6898"/>
      <c r="C1693" s="6898"/>
      <c r="D1693" s="6898"/>
      <c r="E1693" s="6898"/>
      <c r="F1693" s="6898"/>
      <c r="G1693" s="6899"/>
    </row>
    <row r="1694" spans="1:7" ht="21" customHeight="1">
      <c r="A1694" s="6900" t="s">
        <v>2064</v>
      </c>
      <c r="B1694" s="6901"/>
      <c r="C1694" s="2062" t="s">
        <v>2065</v>
      </c>
      <c r="D1694" s="2062" t="s">
        <v>2066</v>
      </c>
      <c r="E1694" s="2062" t="s">
        <v>2067</v>
      </c>
      <c r="F1694" s="2062" t="s">
        <v>2068</v>
      </c>
      <c r="G1694" s="2074" t="s">
        <v>2015</v>
      </c>
    </row>
    <row r="1695" spans="1:7" ht="15" customHeight="1">
      <c r="A1695" s="2075" t="s">
        <v>2576</v>
      </c>
      <c r="B1695" s="2064" t="s">
        <v>2577</v>
      </c>
      <c r="C1695" s="2063" t="s">
        <v>21</v>
      </c>
      <c r="D1695" s="2063" t="s">
        <v>103</v>
      </c>
      <c r="E1695" s="2065">
        <v>8.8999999999999996E-2</v>
      </c>
      <c r="F1695" s="2066">
        <v>49.78</v>
      </c>
      <c r="G1695" s="2076">
        <v>4.43</v>
      </c>
    </row>
    <row r="1696" spans="1:7" ht="15" customHeight="1">
      <c r="A1696" s="2075" t="s">
        <v>2595</v>
      </c>
      <c r="B1696" s="2064" t="s">
        <v>1255</v>
      </c>
      <c r="C1696" s="2063" t="s">
        <v>21</v>
      </c>
      <c r="D1696" s="2063" t="s">
        <v>32</v>
      </c>
      <c r="E1696" s="2065">
        <v>1</v>
      </c>
      <c r="F1696" s="2066">
        <v>156.4</v>
      </c>
      <c r="G1696" s="2076">
        <v>156.4</v>
      </c>
    </row>
    <row r="1697" spans="1:7" ht="21" customHeight="1">
      <c r="A1697" s="2077"/>
      <c r="B1697" s="2078"/>
      <c r="C1697" s="2078"/>
      <c r="D1697" s="2078"/>
      <c r="E1697" s="6902" t="s">
        <v>2083</v>
      </c>
      <c r="F1697" s="6902"/>
      <c r="G1697" s="2079">
        <v>160.83000000000001</v>
      </c>
    </row>
    <row r="1698" spans="1:7" ht="21" customHeight="1">
      <c r="A1698" s="6900" t="s">
        <v>2084</v>
      </c>
      <c r="B1698" s="6901"/>
      <c r="C1698" s="2062" t="s">
        <v>2065</v>
      </c>
      <c r="D1698" s="2062" t="s">
        <v>2066</v>
      </c>
      <c r="E1698" s="2062" t="s">
        <v>2067</v>
      </c>
      <c r="F1698" s="2062" t="s">
        <v>2068</v>
      </c>
      <c r="G1698" s="2074" t="s">
        <v>2015</v>
      </c>
    </row>
    <row r="1699" spans="1:7" ht="15" customHeight="1">
      <c r="A1699" s="2075" t="s">
        <v>2085</v>
      </c>
      <c r="B1699" s="2064" t="s">
        <v>2417</v>
      </c>
      <c r="C1699" s="2063" t="s">
        <v>21</v>
      </c>
      <c r="D1699" s="2063" t="s">
        <v>2087</v>
      </c>
      <c r="E1699" s="2065">
        <v>0.3</v>
      </c>
      <c r="F1699" s="2066">
        <v>31.51</v>
      </c>
      <c r="G1699" s="2076">
        <v>9.4499999999999993</v>
      </c>
    </row>
    <row r="1700" spans="1:7" ht="18" customHeight="1">
      <c r="A1700" s="2075" t="s">
        <v>2088</v>
      </c>
      <c r="B1700" s="2064" t="s">
        <v>2418</v>
      </c>
      <c r="C1700" s="2063" t="s">
        <v>21</v>
      </c>
      <c r="D1700" s="2063" t="s">
        <v>2087</v>
      </c>
      <c r="E1700" s="2065">
        <v>0.3</v>
      </c>
      <c r="F1700" s="2066">
        <v>38.1</v>
      </c>
      <c r="G1700" s="2076">
        <v>11.43</v>
      </c>
    </row>
    <row r="1701" spans="1:7" ht="15" customHeight="1">
      <c r="A1701" s="2075" t="s">
        <v>2166</v>
      </c>
      <c r="B1701" s="2064" t="s">
        <v>2167</v>
      </c>
      <c r="C1701" s="2063" t="s">
        <v>21</v>
      </c>
      <c r="D1701" s="2063" t="s">
        <v>2087</v>
      </c>
      <c r="E1701" s="2065">
        <v>0.3</v>
      </c>
      <c r="F1701" s="2066">
        <v>39.35</v>
      </c>
      <c r="G1701" s="2076">
        <v>11.8</v>
      </c>
    </row>
    <row r="1702" spans="1:7" ht="9.9" customHeight="1">
      <c r="A1702" s="2077"/>
      <c r="B1702" s="2078"/>
      <c r="C1702" s="2078"/>
      <c r="D1702" s="2078"/>
      <c r="E1702" s="6902" t="s">
        <v>2094</v>
      </c>
      <c r="F1702" s="6902"/>
      <c r="G1702" s="2079">
        <v>32.68</v>
      </c>
    </row>
    <row r="1703" spans="1:7" ht="20.100000000000001" customHeight="1">
      <c r="A1703" s="2077"/>
      <c r="B1703" s="2078"/>
      <c r="C1703" s="2078"/>
      <c r="D1703" s="2078"/>
      <c r="E1703" s="6903" t="s">
        <v>2098</v>
      </c>
      <c r="F1703" s="6903"/>
      <c r="G1703" s="2080">
        <v>193.51</v>
      </c>
    </row>
    <row r="1704" spans="1:7" ht="15" customHeight="1">
      <c r="A1704" s="2077"/>
      <c r="B1704" s="2078"/>
      <c r="C1704" s="2078"/>
      <c r="D1704" s="2078"/>
      <c r="E1704" s="6904"/>
      <c r="F1704" s="6904"/>
      <c r="G1704" s="6905"/>
    </row>
    <row r="1705" spans="1:7" ht="21" customHeight="1">
      <c r="A1705" s="6897" t="s">
        <v>2596</v>
      </c>
      <c r="B1705" s="6898"/>
      <c r="C1705" s="6898"/>
      <c r="D1705" s="6898"/>
      <c r="E1705" s="6898"/>
      <c r="F1705" s="6898"/>
      <c r="G1705" s="6899"/>
    </row>
    <row r="1706" spans="1:7" ht="21" customHeight="1">
      <c r="A1706" s="6900" t="s">
        <v>2064</v>
      </c>
      <c r="B1706" s="6901"/>
      <c r="C1706" s="2062" t="s">
        <v>2065</v>
      </c>
      <c r="D1706" s="2062" t="s">
        <v>2066</v>
      </c>
      <c r="E1706" s="2062" t="s">
        <v>2067</v>
      </c>
      <c r="F1706" s="2062" t="s">
        <v>2068</v>
      </c>
      <c r="G1706" s="2074" t="s">
        <v>2015</v>
      </c>
    </row>
    <row r="1707" spans="1:7" ht="15" customHeight="1">
      <c r="A1707" s="2075" t="s">
        <v>2597</v>
      </c>
      <c r="B1707" s="2064" t="s">
        <v>2598</v>
      </c>
      <c r="C1707" s="2063" t="s">
        <v>21</v>
      </c>
      <c r="D1707" s="2063" t="s">
        <v>32</v>
      </c>
      <c r="E1707" s="2065">
        <v>1</v>
      </c>
      <c r="F1707" s="2066">
        <v>144.88999999999999</v>
      </c>
      <c r="G1707" s="2076">
        <v>144.88999999999999</v>
      </c>
    </row>
    <row r="1708" spans="1:7" ht="15" customHeight="1">
      <c r="A1708" s="2075" t="s">
        <v>2576</v>
      </c>
      <c r="B1708" s="2064" t="s">
        <v>2577</v>
      </c>
      <c r="C1708" s="2063" t="s">
        <v>21</v>
      </c>
      <c r="D1708" s="2063" t="s">
        <v>103</v>
      </c>
      <c r="E1708" s="2065">
        <v>8.8999999999999996E-2</v>
      </c>
      <c r="F1708" s="2066">
        <v>49.78</v>
      </c>
      <c r="G1708" s="2076">
        <v>4.43</v>
      </c>
    </row>
    <row r="1709" spans="1:7" ht="21" customHeight="1">
      <c r="A1709" s="2077"/>
      <c r="B1709" s="2078"/>
      <c r="C1709" s="2078"/>
      <c r="D1709" s="2078"/>
      <c r="E1709" s="6902" t="s">
        <v>2083</v>
      </c>
      <c r="F1709" s="6902"/>
      <c r="G1709" s="2079">
        <v>149.32</v>
      </c>
    </row>
    <row r="1710" spans="1:7" ht="21" customHeight="1">
      <c r="A1710" s="6900" t="s">
        <v>2084</v>
      </c>
      <c r="B1710" s="6901"/>
      <c r="C1710" s="2062" t="s">
        <v>2065</v>
      </c>
      <c r="D1710" s="2062" t="s">
        <v>2066</v>
      </c>
      <c r="E1710" s="2062" t="s">
        <v>2067</v>
      </c>
      <c r="F1710" s="2062" t="s">
        <v>2068</v>
      </c>
      <c r="G1710" s="2074" t="s">
        <v>2015</v>
      </c>
    </row>
    <row r="1711" spans="1:7" ht="15" customHeight="1">
      <c r="A1711" s="2075" t="s">
        <v>2085</v>
      </c>
      <c r="B1711" s="2064" t="s">
        <v>2417</v>
      </c>
      <c r="C1711" s="2063" t="s">
        <v>21</v>
      </c>
      <c r="D1711" s="2063" t="s">
        <v>2087</v>
      </c>
      <c r="E1711" s="2065">
        <v>0.3</v>
      </c>
      <c r="F1711" s="2066">
        <v>31.51</v>
      </c>
      <c r="G1711" s="2076">
        <v>9.4499999999999993</v>
      </c>
    </row>
    <row r="1712" spans="1:7" ht="18" customHeight="1">
      <c r="A1712" s="2075" t="s">
        <v>2088</v>
      </c>
      <c r="B1712" s="2064" t="s">
        <v>2418</v>
      </c>
      <c r="C1712" s="2063" t="s">
        <v>21</v>
      </c>
      <c r="D1712" s="2063" t="s">
        <v>2087</v>
      </c>
      <c r="E1712" s="2065">
        <v>0.3</v>
      </c>
      <c r="F1712" s="2066">
        <v>38.1</v>
      </c>
      <c r="G1712" s="2076">
        <v>11.43</v>
      </c>
    </row>
    <row r="1713" spans="1:7" ht="15" customHeight="1">
      <c r="A1713" s="2075" t="s">
        <v>2166</v>
      </c>
      <c r="B1713" s="2064" t="s">
        <v>2167</v>
      </c>
      <c r="C1713" s="2063" t="s">
        <v>21</v>
      </c>
      <c r="D1713" s="2063" t="s">
        <v>2087</v>
      </c>
      <c r="E1713" s="2065">
        <v>0.3</v>
      </c>
      <c r="F1713" s="2066">
        <v>39.35</v>
      </c>
      <c r="G1713" s="2076">
        <v>11.8</v>
      </c>
    </row>
    <row r="1714" spans="1:7" ht="9.9" customHeight="1">
      <c r="A1714" s="2077"/>
      <c r="B1714" s="2078"/>
      <c r="C1714" s="2078"/>
      <c r="D1714" s="2078"/>
      <c r="E1714" s="6902" t="s">
        <v>2094</v>
      </c>
      <c r="F1714" s="6902"/>
      <c r="G1714" s="2079">
        <v>32.68</v>
      </c>
    </row>
    <row r="1715" spans="1:7" ht="20.100000000000001" customHeight="1">
      <c r="A1715" s="2077"/>
      <c r="B1715" s="2078"/>
      <c r="C1715" s="2078"/>
      <c r="D1715" s="2078"/>
      <c r="E1715" s="6903" t="s">
        <v>2098</v>
      </c>
      <c r="F1715" s="6903"/>
      <c r="G1715" s="2080">
        <v>182</v>
      </c>
    </row>
    <row r="1716" spans="1:7" ht="15" customHeight="1">
      <c r="A1716" s="2077"/>
      <c r="B1716" s="2078"/>
      <c r="C1716" s="2078"/>
      <c r="D1716" s="2078"/>
      <c r="E1716" s="6904"/>
      <c r="F1716" s="6904"/>
      <c r="G1716" s="6905"/>
    </row>
    <row r="1717" spans="1:7" ht="21" customHeight="1">
      <c r="A1717" s="6897" t="s">
        <v>2599</v>
      </c>
      <c r="B1717" s="6898"/>
      <c r="C1717" s="6898"/>
      <c r="D1717" s="6898"/>
      <c r="E1717" s="6898"/>
      <c r="F1717" s="6898"/>
      <c r="G1717" s="6899"/>
    </row>
    <row r="1718" spans="1:7" ht="21" customHeight="1">
      <c r="A1718" s="6900" t="s">
        <v>2064</v>
      </c>
      <c r="B1718" s="6901"/>
      <c r="C1718" s="2062" t="s">
        <v>2065</v>
      </c>
      <c r="D1718" s="2062" t="s">
        <v>2066</v>
      </c>
      <c r="E1718" s="2062" t="s">
        <v>2067</v>
      </c>
      <c r="F1718" s="2062" t="s">
        <v>2068</v>
      </c>
      <c r="G1718" s="2074" t="s">
        <v>2015</v>
      </c>
    </row>
    <row r="1719" spans="1:7" ht="15" customHeight="1">
      <c r="A1719" s="2075" t="s">
        <v>2600</v>
      </c>
      <c r="B1719" s="2064" t="s">
        <v>1276</v>
      </c>
      <c r="C1719" s="2063" t="s">
        <v>21</v>
      </c>
      <c r="D1719" s="2063" t="s">
        <v>32</v>
      </c>
      <c r="E1719" s="2065">
        <v>1</v>
      </c>
      <c r="F1719" s="2066">
        <v>4.3499999999999996</v>
      </c>
      <c r="G1719" s="2076">
        <v>4.3499999999999996</v>
      </c>
    </row>
    <row r="1720" spans="1:7" ht="15" customHeight="1">
      <c r="A1720" s="2077"/>
      <c r="B1720" s="2078"/>
      <c r="C1720" s="2078"/>
      <c r="D1720" s="2078"/>
      <c r="E1720" s="6902" t="s">
        <v>2083</v>
      </c>
      <c r="F1720" s="6902"/>
      <c r="G1720" s="2079">
        <v>4.3499999999999996</v>
      </c>
    </row>
    <row r="1721" spans="1:7" ht="21" customHeight="1">
      <c r="A1721" s="6900" t="s">
        <v>2084</v>
      </c>
      <c r="B1721" s="6901"/>
      <c r="C1721" s="2062" t="s">
        <v>2065</v>
      </c>
      <c r="D1721" s="2062" t="s">
        <v>2066</v>
      </c>
      <c r="E1721" s="2062" t="s">
        <v>2067</v>
      </c>
      <c r="F1721" s="2062" t="s">
        <v>2068</v>
      </c>
      <c r="G1721" s="2074" t="s">
        <v>2015</v>
      </c>
    </row>
    <row r="1722" spans="1:7" ht="21" customHeight="1">
      <c r="A1722" s="2075" t="s">
        <v>2085</v>
      </c>
      <c r="B1722" s="2064" t="s">
        <v>2417</v>
      </c>
      <c r="C1722" s="2063" t="s">
        <v>21</v>
      </c>
      <c r="D1722" s="2063" t="s">
        <v>2087</v>
      </c>
      <c r="E1722" s="2065">
        <v>0.31</v>
      </c>
      <c r="F1722" s="2066">
        <v>31.51</v>
      </c>
      <c r="G1722" s="2076">
        <v>9.76</v>
      </c>
    </row>
    <row r="1723" spans="1:7" ht="15" customHeight="1">
      <c r="A1723" s="2075" t="s">
        <v>2088</v>
      </c>
      <c r="B1723" s="2064" t="s">
        <v>2418</v>
      </c>
      <c r="C1723" s="2063" t="s">
        <v>21</v>
      </c>
      <c r="D1723" s="2063" t="s">
        <v>2087</v>
      </c>
      <c r="E1723" s="2065">
        <v>0.31</v>
      </c>
      <c r="F1723" s="2066">
        <v>38.1</v>
      </c>
      <c r="G1723" s="2076">
        <v>11.81</v>
      </c>
    </row>
    <row r="1724" spans="1:7" ht="18" customHeight="1">
      <c r="A1724" s="2077"/>
      <c r="B1724" s="2078"/>
      <c r="C1724" s="2078"/>
      <c r="D1724" s="2078"/>
      <c r="E1724" s="6902" t="s">
        <v>2094</v>
      </c>
      <c r="F1724" s="6902"/>
      <c r="G1724" s="2079">
        <v>21.57</v>
      </c>
    </row>
    <row r="1725" spans="1:7" ht="15" customHeight="1">
      <c r="A1725" s="2077"/>
      <c r="B1725" s="2078"/>
      <c r="C1725" s="2078"/>
      <c r="D1725" s="2078"/>
      <c r="E1725" s="6903" t="s">
        <v>2098</v>
      </c>
      <c r="F1725" s="6903"/>
      <c r="G1725" s="2080">
        <v>25.92</v>
      </c>
    </row>
    <row r="1726" spans="1:7" ht="9.9" customHeight="1">
      <c r="A1726" s="2077"/>
      <c r="B1726" s="2078"/>
      <c r="C1726" s="2078"/>
      <c r="D1726" s="2078"/>
      <c r="E1726" s="6904"/>
      <c r="F1726" s="6904"/>
      <c r="G1726" s="6905"/>
    </row>
    <row r="1727" spans="1:7" ht="20.100000000000001" customHeight="1">
      <c r="A1727" s="6897" t="s">
        <v>2601</v>
      </c>
      <c r="B1727" s="6898"/>
      <c r="C1727" s="6898"/>
      <c r="D1727" s="6898"/>
      <c r="E1727" s="6898"/>
      <c r="F1727" s="6898"/>
      <c r="G1727" s="6899"/>
    </row>
    <row r="1728" spans="1:7" ht="15" customHeight="1">
      <c r="A1728" s="6900" t="s">
        <v>2064</v>
      </c>
      <c r="B1728" s="6901"/>
      <c r="C1728" s="2062" t="s">
        <v>2065</v>
      </c>
      <c r="D1728" s="2062" t="s">
        <v>2066</v>
      </c>
      <c r="E1728" s="2062" t="s">
        <v>2067</v>
      </c>
      <c r="F1728" s="2062" t="s">
        <v>2068</v>
      </c>
      <c r="G1728" s="2074" t="s">
        <v>2015</v>
      </c>
    </row>
    <row r="1729" spans="1:7" ht="21" customHeight="1">
      <c r="A1729" s="2075" t="s">
        <v>2602</v>
      </c>
      <c r="B1729" s="2064" t="s">
        <v>2603</v>
      </c>
      <c r="C1729" s="2063" t="s">
        <v>2062</v>
      </c>
      <c r="D1729" s="2063" t="s">
        <v>32</v>
      </c>
      <c r="E1729" s="2065">
        <v>1</v>
      </c>
      <c r="F1729" s="2066">
        <v>2.2400000000000002</v>
      </c>
      <c r="G1729" s="2076">
        <v>2.2400000000000002</v>
      </c>
    </row>
    <row r="1730" spans="1:7" ht="21" customHeight="1">
      <c r="A1730" s="2077"/>
      <c r="B1730" s="2078"/>
      <c r="C1730" s="2078"/>
      <c r="D1730" s="2078"/>
      <c r="E1730" s="6902" t="s">
        <v>2083</v>
      </c>
      <c r="F1730" s="6902"/>
      <c r="G1730" s="2079">
        <v>2.2400000000000002</v>
      </c>
    </row>
    <row r="1731" spans="1:7" ht="15" customHeight="1">
      <c r="A1731" s="6900" t="s">
        <v>2084</v>
      </c>
      <c r="B1731" s="6901"/>
      <c r="C1731" s="2062" t="s">
        <v>2065</v>
      </c>
      <c r="D1731" s="2062" t="s">
        <v>2066</v>
      </c>
      <c r="E1731" s="2062" t="s">
        <v>2067</v>
      </c>
      <c r="F1731" s="2062" t="s">
        <v>2068</v>
      </c>
      <c r="G1731" s="2074" t="s">
        <v>2015</v>
      </c>
    </row>
    <row r="1732" spans="1:7" ht="15" customHeight="1">
      <c r="A1732" s="2075" t="s">
        <v>2085</v>
      </c>
      <c r="B1732" s="2064" t="s">
        <v>2417</v>
      </c>
      <c r="C1732" s="2063" t="s">
        <v>21</v>
      </c>
      <c r="D1732" s="2063" t="s">
        <v>2087</v>
      </c>
      <c r="E1732" s="2065">
        <v>0.31</v>
      </c>
      <c r="F1732" s="2066">
        <v>31.51</v>
      </c>
      <c r="G1732" s="2076">
        <v>9.76</v>
      </c>
    </row>
    <row r="1733" spans="1:7" ht="21" customHeight="1">
      <c r="A1733" s="2075" t="s">
        <v>2088</v>
      </c>
      <c r="B1733" s="2064" t="s">
        <v>2418</v>
      </c>
      <c r="C1733" s="2063" t="s">
        <v>21</v>
      </c>
      <c r="D1733" s="2063" t="s">
        <v>2087</v>
      </c>
      <c r="E1733" s="2065">
        <v>0.31</v>
      </c>
      <c r="F1733" s="2066">
        <v>38.1</v>
      </c>
      <c r="G1733" s="2076">
        <v>11.81</v>
      </c>
    </row>
    <row r="1734" spans="1:7" ht="21" customHeight="1">
      <c r="A1734" s="2077"/>
      <c r="B1734" s="2078"/>
      <c r="C1734" s="2078"/>
      <c r="D1734" s="2078"/>
      <c r="E1734" s="6902" t="s">
        <v>2094</v>
      </c>
      <c r="F1734" s="6902"/>
      <c r="G1734" s="2079">
        <v>21.57</v>
      </c>
    </row>
    <row r="1735" spans="1:7" ht="15" customHeight="1">
      <c r="A1735" s="2077"/>
      <c r="B1735" s="2078"/>
      <c r="C1735" s="2078"/>
      <c r="D1735" s="2078"/>
      <c r="E1735" s="6903" t="s">
        <v>2098</v>
      </c>
      <c r="F1735" s="6903"/>
      <c r="G1735" s="2080">
        <v>23.81</v>
      </c>
    </row>
    <row r="1736" spans="1:7" ht="18" customHeight="1">
      <c r="A1736" s="2077"/>
      <c r="B1736" s="2078"/>
      <c r="C1736" s="2078"/>
      <c r="D1736" s="2078"/>
      <c r="E1736" s="6904"/>
      <c r="F1736" s="6904"/>
      <c r="G1736" s="6905"/>
    </row>
    <row r="1737" spans="1:7" ht="15" customHeight="1">
      <c r="A1737" s="6897" t="s">
        <v>2604</v>
      </c>
      <c r="B1737" s="6898"/>
      <c r="C1737" s="6898"/>
      <c r="D1737" s="6898"/>
      <c r="E1737" s="6898"/>
      <c r="F1737" s="6898"/>
      <c r="G1737" s="6899"/>
    </row>
    <row r="1738" spans="1:7" ht="9.9" customHeight="1">
      <c r="A1738" s="6900" t="s">
        <v>2064</v>
      </c>
      <c r="B1738" s="6901"/>
      <c r="C1738" s="2062" t="s">
        <v>2065</v>
      </c>
      <c r="D1738" s="2062" t="s">
        <v>2066</v>
      </c>
      <c r="E1738" s="2062" t="s">
        <v>2067</v>
      </c>
      <c r="F1738" s="2062" t="s">
        <v>2068</v>
      </c>
      <c r="G1738" s="2074" t="s">
        <v>2015</v>
      </c>
    </row>
    <row r="1739" spans="1:7" ht="20.100000000000001" customHeight="1">
      <c r="A1739" s="2075" t="s">
        <v>2359</v>
      </c>
      <c r="B1739" s="2064" t="s">
        <v>2360</v>
      </c>
      <c r="C1739" s="2063" t="s">
        <v>21</v>
      </c>
      <c r="D1739" s="2063" t="s">
        <v>103</v>
      </c>
      <c r="E1739" s="2065">
        <v>0.02</v>
      </c>
      <c r="F1739" s="2066">
        <v>49.59</v>
      </c>
      <c r="G1739" s="2076">
        <v>0.99</v>
      </c>
    </row>
    <row r="1740" spans="1:7" ht="15" customHeight="1">
      <c r="A1740" s="2075" t="s">
        <v>2605</v>
      </c>
      <c r="B1740" s="2064" t="s">
        <v>2606</v>
      </c>
      <c r="C1740" s="2063" t="s">
        <v>21</v>
      </c>
      <c r="D1740" s="2063" t="s">
        <v>32</v>
      </c>
      <c r="E1740" s="2065">
        <v>1</v>
      </c>
      <c r="F1740" s="2066">
        <v>39.79</v>
      </c>
      <c r="G1740" s="2076">
        <v>39.79</v>
      </c>
    </row>
    <row r="1741" spans="1:7" ht="21" customHeight="1">
      <c r="A1741" s="2077"/>
      <c r="B1741" s="2078"/>
      <c r="C1741" s="2078"/>
      <c r="D1741" s="2078"/>
      <c r="E1741" s="6902" t="s">
        <v>2083</v>
      </c>
      <c r="F1741" s="6902"/>
      <c r="G1741" s="2079">
        <v>40.78</v>
      </c>
    </row>
    <row r="1742" spans="1:7" ht="21" customHeight="1">
      <c r="A1742" s="6900" t="s">
        <v>2084</v>
      </c>
      <c r="B1742" s="6901"/>
      <c r="C1742" s="2062" t="s">
        <v>2065</v>
      </c>
      <c r="D1742" s="2062" t="s">
        <v>2066</v>
      </c>
      <c r="E1742" s="2062" t="s">
        <v>2067</v>
      </c>
      <c r="F1742" s="2062" t="s">
        <v>2068</v>
      </c>
      <c r="G1742" s="2074" t="s">
        <v>2015</v>
      </c>
    </row>
    <row r="1743" spans="1:7" ht="15" customHeight="1">
      <c r="A1743" s="2075" t="s">
        <v>2607</v>
      </c>
      <c r="B1743" s="2064" t="s">
        <v>2608</v>
      </c>
      <c r="C1743" s="2063" t="s">
        <v>21</v>
      </c>
      <c r="D1743" s="2063" t="s">
        <v>2087</v>
      </c>
      <c r="E1743" s="2065">
        <v>0.3</v>
      </c>
      <c r="F1743" s="2066">
        <v>31.86</v>
      </c>
      <c r="G1743" s="2076">
        <v>9.5500000000000007</v>
      </c>
    </row>
    <row r="1744" spans="1:7" ht="15" customHeight="1">
      <c r="A1744" s="2077"/>
      <c r="B1744" s="2078"/>
      <c r="C1744" s="2078"/>
      <c r="D1744" s="2078"/>
      <c r="E1744" s="6902" t="s">
        <v>2094</v>
      </c>
      <c r="F1744" s="6902"/>
      <c r="G1744" s="2079">
        <v>9.5500000000000007</v>
      </c>
    </row>
    <row r="1745" spans="1:7" ht="21" customHeight="1">
      <c r="A1745" s="2077"/>
      <c r="B1745" s="2078"/>
      <c r="C1745" s="2078"/>
      <c r="D1745" s="2078"/>
      <c r="E1745" s="6903" t="s">
        <v>2098</v>
      </c>
      <c r="F1745" s="6903"/>
      <c r="G1745" s="2080">
        <v>50.33</v>
      </c>
    </row>
    <row r="1746" spans="1:7" ht="21" customHeight="1">
      <c r="A1746" s="2077"/>
      <c r="B1746" s="2078"/>
      <c r="C1746" s="2078"/>
      <c r="D1746" s="2078"/>
      <c r="E1746" s="6904"/>
      <c r="F1746" s="6904"/>
      <c r="G1746" s="6905"/>
    </row>
    <row r="1747" spans="1:7" ht="15" customHeight="1">
      <c r="A1747" s="6897" t="s">
        <v>2609</v>
      </c>
      <c r="B1747" s="6898"/>
      <c r="C1747" s="6898"/>
      <c r="D1747" s="6898"/>
      <c r="E1747" s="6898"/>
      <c r="F1747" s="6898"/>
      <c r="G1747" s="6899"/>
    </row>
    <row r="1748" spans="1:7" ht="18" customHeight="1">
      <c r="A1748" s="6900" t="s">
        <v>2064</v>
      </c>
      <c r="B1748" s="6901"/>
      <c r="C1748" s="2062" t="s">
        <v>2065</v>
      </c>
      <c r="D1748" s="2062" t="s">
        <v>2066</v>
      </c>
      <c r="E1748" s="2062" t="s">
        <v>2067</v>
      </c>
      <c r="F1748" s="2062" t="s">
        <v>2068</v>
      </c>
      <c r="G1748" s="2074" t="s">
        <v>2015</v>
      </c>
    </row>
    <row r="1749" spans="1:7" ht="15" customHeight="1">
      <c r="A1749" s="2075" t="s">
        <v>2610</v>
      </c>
      <c r="B1749" s="2064" t="s">
        <v>2611</v>
      </c>
      <c r="C1749" s="2063" t="s">
        <v>21</v>
      </c>
      <c r="D1749" s="2063" t="s">
        <v>32</v>
      </c>
      <c r="E1749" s="2065">
        <v>1</v>
      </c>
      <c r="F1749" s="2066">
        <v>6.98</v>
      </c>
      <c r="G1749" s="2076">
        <v>6.98</v>
      </c>
    </row>
    <row r="1750" spans="1:7" ht="9.9" customHeight="1">
      <c r="A1750" s="2077"/>
      <c r="B1750" s="2078"/>
      <c r="C1750" s="2078"/>
      <c r="D1750" s="2078"/>
      <c r="E1750" s="6902" t="s">
        <v>2083</v>
      </c>
      <c r="F1750" s="6902"/>
      <c r="G1750" s="2079">
        <v>6.98</v>
      </c>
    </row>
    <row r="1751" spans="1:7" ht="20.100000000000001" customHeight="1">
      <c r="A1751" s="6900" t="s">
        <v>2084</v>
      </c>
      <c r="B1751" s="6901"/>
      <c r="C1751" s="2062" t="s">
        <v>2065</v>
      </c>
      <c r="D1751" s="2062" t="s">
        <v>2066</v>
      </c>
      <c r="E1751" s="2062" t="s">
        <v>2067</v>
      </c>
      <c r="F1751" s="2062" t="s">
        <v>2068</v>
      </c>
      <c r="G1751" s="2074" t="s">
        <v>2015</v>
      </c>
    </row>
    <row r="1752" spans="1:7" ht="15" customHeight="1">
      <c r="A1752" s="2075" t="s">
        <v>2550</v>
      </c>
      <c r="B1752" s="2064" t="s">
        <v>2551</v>
      </c>
      <c r="C1752" s="2063" t="s">
        <v>21</v>
      </c>
      <c r="D1752" s="2063" t="s">
        <v>2087</v>
      </c>
      <c r="E1752" s="2065">
        <v>0.2</v>
      </c>
      <c r="F1752" s="2066">
        <v>32.630000000000003</v>
      </c>
      <c r="G1752" s="2076">
        <v>6.52</v>
      </c>
    </row>
    <row r="1753" spans="1:7" ht="21" customHeight="1">
      <c r="A1753" s="2075" t="s">
        <v>2514</v>
      </c>
      <c r="B1753" s="2064" t="s">
        <v>2515</v>
      </c>
      <c r="C1753" s="2063" t="s">
        <v>21</v>
      </c>
      <c r="D1753" s="2063" t="s">
        <v>2087</v>
      </c>
      <c r="E1753" s="2065">
        <v>0.2</v>
      </c>
      <c r="F1753" s="2066">
        <v>43.58</v>
      </c>
      <c r="G1753" s="2076">
        <v>8.7100000000000009</v>
      </c>
    </row>
    <row r="1754" spans="1:7" ht="21" customHeight="1">
      <c r="A1754" s="2077"/>
      <c r="B1754" s="2078"/>
      <c r="C1754" s="2078"/>
      <c r="D1754" s="2078"/>
      <c r="E1754" s="6902" t="s">
        <v>2094</v>
      </c>
      <c r="F1754" s="6902"/>
      <c r="G1754" s="2079">
        <v>15.23</v>
      </c>
    </row>
    <row r="1755" spans="1:7" ht="15" customHeight="1">
      <c r="A1755" s="2077"/>
      <c r="B1755" s="2078"/>
      <c r="C1755" s="2078"/>
      <c r="D1755" s="2078"/>
      <c r="E1755" s="6903" t="s">
        <v>2098</v>
      </c>
      <c r="F1755" s="6903"/>
      <c r="G1755" s="2080">
        <v>22.21</v>
      </c>
    </row>
    <row r="1756" spans="1:7" ht="15" customHeight="1">
      <c r="A1756" s="2077"/>
      <c r="B1756" s="2078"/>
      <c r="C1756" s="2078"/>
      <c r="D1756" s="2078"/>
      <c r="E1756" s="6904"/>
      <c r="F1756" s="6904"/>
      <c r="G1756" s="6905"/>
    </row>
    <row r="1757" spans="1:7" ht="21" customHeight="1">
      <c r="A1757" s="6897" t="s">
        <v>2612</v>
      </c>
      <c r="B1757" s="6898"/>
      <c r="C1757" s="6898"/>
      <c r="D1757" s="6898"/>
      <c r="E1757" s="6898"/>
      <c r="F1757" s="6898"/>
      <c r="G1757" s="6899"/>
    </row>
    <row r="1758" spans="1:7" ht="21" customHeight="1">
      <c r="A1758" s="6900" t="s">
        <v>2064</v>
      </c>
      <c r="B1758" s="6901"/>
      <c r="C1758" s="2062" t="s">
        <v>2065</v>
      </c>
      <c r="D1758" s="2062" t="s">
        <v>2066</v>
      </c>
      <c r="E1758" s="2062" t="s">
        <v>2067</v>
      </c>
      <c r="F1758" s="2062" t="s">
        <v>2068</v>
      </c>
      <c r="G1758" s="2074" t="s">
        <v>2015</v>
      </c>
    </row>
    <row r="1759" spans="1:7" ht="15" customHeight="1">
      <c r="A1759" s="2075" t="s">
        <v>2613</v>
      </c>
      <c r="B1759" s="2064" t="s">
        <v>2614</v>
      </c>
      <c r="C1759" s="2063" t="s">
        <v>21</v>
      </c>
      <c r="D1759" s="2063" t="s">
        <v>32</v>
      </c>
      <c r="E1759" s="2065">
        <v>1</v>
      </c>
      <c r="F1759" s="2066">
        <v>9.92</v>
      </c>
      <c r="G1759" s="2076">
        <v>9.92</v>
      </c>
    </row>
    <row r="1760" spans="1:7" ht="18" customHeight="1">
      <c r="A1760" s="2077"/>
      <c r="B1760" s="2078"/>
      <c r="C1760" s="2078"/>
      <c r="D1760" s="2078"/>
      <c r="E1760" s="6902" t="s">
        <v>2083</v>
      </c>
      <c r="F1760" s="6902"/>
      <c r="G1760" s="2079">
        <v>9.92</v>
      </c>
    </row>
    <row r="1761" spans="1:7" ht="15" customHeight="1">
      <c r="A1761" s="6900" t="s">
        <v>2084</v>
      </c>
      <c r="B1761" s="6901"/>
      <c r="C1761" s="2062" t="s">
        <v>2065</v>
      </c>
      <c r="D1761" s="2062" t="s">
        <v>2066</v>
      </c>
      <c r="E1761" s="2062" t="s">
        <v>2067</v>
      </c>
      <c r="F1761" s="2062" t="s">
        <v>2068</v>
      </c>
      <c r="G1761" s="2074" t="s">
        <v>2015</v>
      </c>
    </row>
    <row r="1762" spans="1:7" ht="9.9" customHeight="1">
      <c r="A1762" s="2075" t="s">
        <v>2550</v>
      </c>
      <c r="B1762" s="2064" t="s">
        <v>2551</v>
      </c>
      <c r="C1762" s="2063" t="s">
        <v>21</v>
      </c>
      <c r="D1762" s="2063" t="s">
        <v>2087</v>
      </c>
      <c r="E1762" s="2065">
        <v>0.1</v>
      </c>
      <c r="F1762" s="2066">
        <v>32.630000000000003</v>
      </c>
      <c r="G1762" s="2076">
        <v>3.26</v>
      </c>
    </row>
    <row r="1763" spans="1:7" ht="20.100000000000001" customHeight="1">
      <c r="A1763" s="2075" t="s">
        <v>2514</v>
      </c>
      <c r="B1763" s="2064" t="s">
        <v>2515</v>
      </c>
      <c r="C1763" s="2063" t="s">
        <v>21</v>
      </c>
      <c r="D1763" s="2063" t="s">
        <v>2087</v>
      </c>
      <c r="E1763" s="2065">
        <v>0.1</v>
      </c>
      <c r="F1763" s="2066">
        <v>43.58</v>
      </c>
      <c r="G1763" s="2076">
        <v>4.3499999999999996</v>
      </c>
    </row>
    <row r="1764" spans="1:7" ht="15" customHeight="1">
      <c r="A1764" s="2077"/>
      <c r="B1764" s="2078"/>
      <c r="C1764" s="2078"/>
      <c r="D1764" s="2078"/>
      <c r="E1764" s="6902" t="s">
        <v>2094</v>
      </c>
      <c r="F1764" s="6902"/>
      <c r="G1764" s="2079">
        <v>7.61</v>
      </c>
    </row>
    <row r="1765" spans="1:7" ht="29.1" customHeight="1">
      <c r="A1765" s="2077"/>
      <c r="B1765" s="2078"/>
      <c r="C1765" s="2078"/>
      <c r="D1765" s="2078"/>
      <c r="E1765" s="6903" t="s">
        <v>2098</v>
      </c>
      <c r="F1765" s="6903"/>
      <c r="G1765" s="2080">
        <v>17.53</v>
      </c>
    </row>
    <row r="1766" spans="1:7" ht="21" customHeight="1">
      <c r="A1766" s="2077"/>
      <c r="B1766" s="2078"/>
      <c r="C1766" s="2078"/>
      <c r="D1766" s="2078"/>
      <c r="E1766" s="6904"/>
      <c r="F1766" s="6904"/>
      <c r="G1766" s="6905"/>
    </row>
    <row r="1767" spans="1:7" ht="15" customHeight="1">
      <c r="A1767" s="6897" t="s">
        <v>2615</v>
      </c>
      <c r="B1767" s="6898"/>
      <c r="C1767" s="6898"/>
      <c r="D1767" s="6898"/>
      <c r="E1767" s="6898"/>
      <c r="F1767" s="6898"/>
      <c r="G1767" s="6899"/>
    </row>
    <row r="1768" spans="1:7" ht="15" customHeight="1">
      <c r="A1768" s="6900" t="s">
        <v>2064</v>
      </c>
      <c r="B1768" s="6901"/>
      <c r="C1768" s="2062" t="s">
        <v>2065</v>
      </c>
      <c r="D1768" s="2062" t="s">
        <v>2066</v>
      </c>
      <c r="E1768" s="2062" t="s">
        <v>2067</v>
      </c>
      <c r="F1768" s="2062" t="s">
        <v>2068</v>
      </c>
      <c r="G1768" s="2074" t="s">
        <v>2015</v>
      </c>
    </row>
    <row r="1769" spans="1:7" ht="21" customHeight="1">
      <c r="A1769" s="2075" t="s">
        <v>2616</v>
      </c>
      <c r="B1769" s="2064" t="s">
        <v>1306</v>
      </c>
      <c r="C1769" s="2063" t="s">
        <v>21</v>
      </c>
      <c r="D1769" s="2063" t="s">
        <v>32</v>
      </c>
      <c r="E1769" s="2065">
        <v>1</v>
      </c>
      <c r="F1769" s="2066">
        <v>2.0299999999999998</v>
      </c>
      <c r="G1769" s="2076">
        <v>2.0299999999999998</v>
      </c>
    </row>
    <row r="1770" spans="1:7" ht="21" customHeight="1">
      <c r="A1770" s="2077"/>
      <c r="B1770" s="2078"/>
      <c r="C1770" s="2078"/>
      <c r="D1770" s="2078"/>
      <c r="E1770" s="6902" t="s">
        <v>2083</v>
      </c>
      <c r="F1770" s="6902"/>
      <c r="G1770" s="2079">
        <v>2.0299999999999998</v>
      </c>
    </row>
    <row r="1771" spans="1:7" ht="15" customHeight="1">
      <c r="A1771" s="6900" t="s">
        <v>2084</v>
      </c>
      <c r="B1771" s="6901"/>
      <c r="C1771" s="2062" t="s">
        <v>2065</v>
      </c>
      <c r="D1771" s="2062" t="s">
        <v>2066</v>
      </c>
      <c r="E1771" s="2062" t="s">
        <v>2067</v>
      </c>
      <c r="F1771" s="2062" t="s">
        <v>2068</v>
      </c>
      <c r="G1771" s="2074" t="s">
        <v>2015</v>
      </c>
    </row>
    <row r="1772" spans="1:7" ht="18" customHeight="1">
      <c r="A1772" s="2075" t="s">
        <v>2550</v>
      </c>
      <c r="B1772" s="2064" t="s">
        <v>2551</v>
      </c>
      <c r="C1772" s="2063" t="s">
        <v>21</v>
      </c>
      <c r="D1772" s="2063" t="s">
        <v>2087</v>
      </c>
      <c r="E1772" s="2065">
        <v>0.05</v>
      </c>
      <c r="F1772" s="2066">
        <v>32.630000000000003</v>
      </c>
      <c r="G1772" s="2076">
        <v>1.63</v>
      </c>
    </row>
    <row r="1773" spans="1:7" ht="15" customHeight="1">
      <c r="A1773" s="2075" t="s">
        <v>2514</v>
      </c>
      <c r="B1773" s="2064" t="s">
        <v>2515</v>
      </c>
      <c r="C1773" s="2063" t="s">
        <v>21</v>
      </c>
      <c r="D1773" s="2063" t="s">
        <v>2087</v>
      </c>
      <c r="E1773" s="2065">
        <v>0.05</v>
      </c>
      <c r="F1773" s="2066">
        <v>43.58</v>
      </c>
      <c r="G1773" s="2076">
        <v>2.17</v>
      </c>
    </row>
    <row r="1774" spans="1:7" ht="9.9" customHeight="1">
      <c r="A1774" s="2077"/>
      <c r="B1774" s="2078"/>
      <c r="C1774" s="2078"/>
      <c r="D1774" s="2078"/>
      <c r="E1774" s="6902" t="s">
        <v>2094</v>
      </c>
      <c r="F1774" s="6902"/>
      <c r="G1774" s="2079">
        <v>3.8</v>
      </c>
    </row>
    <row r="1775" spans="1:7" ht="20.100000000000001" customHeight="1">
      <c r="A1775" s="2077"/>
      <c r="B1775" s="2078"/>
      <c r="C1775" s="2078"/>
      <c r="D1775" s="2078"/>
      <c r="E1775" s="6903" t="s">
        <v>2098</v>
      </c>
      <c r="F1775" s="6903"/>
      <c r="G1775" s="2080">
        <v>5.83</v>
      </c>
    </row>
    <row r="1776" spans="1:7" ht="15" customHeight="1">
      <c r="A1776" s="2077"/>
      <c r="B1776" s="2078"/>
      <c r="C1776" s="2078"/>
      <c r="D1776" s="2078"/>
      <c r="E1776" s="6904"/>
      <c r="F1776" s="6904"/>
      <c r="G1776" s="6905"/>
    </row>
    <row r="1777" spans="1:7" ht="21" customHeight="1">
      <c r="A1777" s="6897" t="s">
        <v>2617</v>
      </c>
      <c r="B1777" s="6898"/>
      <c r="C1777" s="6898"/>
      <c r="D1777" s="6898"/>
      <c r="E1777" s="6898"/>
      <c r="F1777" s="6898"/>
      <c r="G1777" s="6899"/>
    </row>
    <row r="1778" spans="1:7" ht="21" customHeight="1">
      <c r="A1778" s="6900" t="s">
        <v>2064</v>
      </c>
      <c r="B1778" s="6901"/>
      <c r="C1778" s="2062" t="s">
        <v>2065</v>
      </c>
      <c r="D1778" s="2062" t="s">
        <v>2066</v>
      </c>
      <c r="E1778" s="2062" t="s">
        <v>2067</v>
      </c>
      <c r="F1778" s="2062" t="s">
        <v>2068</v>
      </c>
      <c r="G1778" s="2074" t="s">
        <v>2015</v>
      </c>
    </row>
    <row r="1779" spans="1:7" ht="15" customHeight="1">
      <c r="A1779" s="2075" t="s">
        <v>2618</v>
      </c>
      <c r="B1779" s="2064" t="s">
        <v>2619</v>
      </c>
      <c r="C1779" s="2063" t="s">
        <v>21</v>
      </c>
      <c r="D1779" s="2063" t="s">
        <v>32</v>
      </c>
      <c r="E1779" s="2065">
        <v>1</v>
      </c>
      <c r="F1779" s="2066">
        <v>1.43</v>
      </c>
      <c r="G1779" s="2076">
        <v>1.43</v>
      </c>
    </row>
    <row r="1780" spans="1:7" ht="15" customHeight="1">
      <c r="A1780" s="2077"/>
      <c r="B1780" s="2078"/>
      <c r="C1780" s="2078"/>
      <c r="D1780" s="2078"/>
      <c r="E1780" s="6902" t="s">
        <v>2083</v>
      </c>
      <c r="F1780" s="6902"/>
      <c r="G1780" s="2079">
        <v>1.43</v>
      </c>
    </row>
    <row r="1781" spans="1:7" ht="21" customHeight="1">
      <c r="A1781" s="6900" t="s">
        <v>2084</v>
      </c>
      <c r="B1781" s="6901"/>
      <c r="C1781" s="2062" t="s">
        <v>2065</v>
      </c>
      <c r="D1781" s="2062" t="s">
        <v>2066</v>
      </c>
      <c r="E1781" s="2062" t="s">
        <v>2067</v>
      </c>
      <c r="F1781" s="2062" t="s">
        <v>2068</v>
      </c>
      <c r="G1781" s="2074" t="s">
        <v>2015</v>
      </c>
    </row>
    <row r="1782" spans="1:7" ht="21" customHeight="1">
      <c r="A1782" s="2075" t="s">
        <v>2550</v>
      </c>
      <c r="B1782" s="2064" t="s">
        <v>2551</v>
      </c>
      <c r="C1782" s="2063" t="s">
        <v>21</v>
      </c>
      <c r="D1782" s="2063" t="s">
        <v>2087</v>
      </c>
      <c r="E1782" s="2065">
        <v>0.01</v>
      </c>
      <c r="F1782" s="2066">
        <v>32.630000000000003</v>
      </c>
      <c r="G1782" s="2076">
        <v>0.32</v>
      </c>
    </row>
    <row r="1783" spans="1:7" ht="15" customHeight="1">
      <c r="A1783" s="2075" t="s">
        <v>2514</v>
      </c>
      <c r="B1783" s="2064" t="s">
        <v>2515</v>
      </c>
      <c r="C1783" s="2063" t="s">
        <v>21</v>
      </c>
      <c r="D1783" s="2063" t="s">
        <v>2087</v>
      </c>
      <c r="E1783" s="2065">
        <v>0.01</v>
      </c>
      <c r="F1783" s="2066">
        <v>43.58</v>
      </c>
      <c r="G1783" s="2076">
        <v>0.43</v>
      </c>
    </row>
    <row r="1784" spans="1:7" ht="18" customHeight="1">
      <c r="A1784" s="2077"/>
      <c r="B1784" s="2078"/>
      <c r="C1784" s="2078"/>
      <c r="D1784" s="2078"/>
      <c r="E1784" s="6902" t="s">
        <v>2094</v>
      </c>
      <c r="F1784" s="6902"/>
      <c r="G1784" s="2079">
        <v>0.75</v>
      </c>
    </row>
    <row r="1785" spans="1:7" ht="15" customHeight="1">
      <c r="A1785" s="2077"/>
      <c r="B1785" s="2078"/>
      <c r="C1785" s="2078"/>
      <c r="D1785" s="2078"/>
      <c r="E1785" s="6903" t="s">
        <v>2098</v>
      </c>
      <c r="F1785" s="6903"/>
      <c r="G1785" s="2080">
        <v>2.1800000000000002</v>
      </c>
    </row>
    <row r="1786" spans="1:7" ht="9.9" customHeight="1">
      <c r="A1786" s="2077"/>
      <c r="B1786" s="2078"/>
      <c r="C1786" s="2078"/>
      <c r="D1786" s="2078"/>
      <c r="E1786" s="6904"/>
      <c r="F1786" s="6904"/>
      <c r="G1786" s="6905"/>
    </row>
    <row r="1787" spans="1:7" ht="20.100000000000001" customHeight="1">
      <c r="A1787" s="6897" t="s">
        <v>2620</v>
      </c>
      <c r="B1787" s="6898"/>
      <c r="C1787" s="6898"/>
      <c r="D1787" s="6898"/>
      <c r="E1787" s="6898"/>
      <c r="F1787" s="6898"/>
      <c r="G1787" s="6899"/>
    </row>
    <row r="1788" spans="1:7" ht="15" customHeight="1">
      <c r="A1788" s="6900" t="s">
        <v>2064</v>
      </c>
      <c r="B1788" s="6901"/>
      <c r="C1788" s="2062" t="s">
        <v>2065</v>
      </c>
      <c r="D1788" s="2062" t="s">
        <v>2066</v>
      </c>
      <c r="E1788" s="2062" t="s">
        <v>2067</v>
      </c>
      <c r="F1788" s="2062" t="s">
        <v>2068</v>
      </c>
      <c r="G1788" s="2074" t="s">
        <v>2015</v>
      </c>
    </row>
    <row r="1789" spans="1:7" ht="21" customHeight="1">
      <c r="A1789" s="2075" t="s">
        <v>2621</v>
      </c>
      <c r="B1789" s="2064" t="s">
        <v>2622</v>
      </c>
      <c r="C1789" s="2063" t="s">
        <v>21</v>
      </c>
      <c r="D1789" s="2063" t="s">
        <v>32</v>
      </c>
      <c r="E1789" s="2065">
        <v>1</v>
      </c>
      <c r="F1789" s="2066">
        <v>1.38</v>
      </c>
      <c r="G1789" s="2076">
        <v>1.38</v>
      </c>
    </row>
    <row r="1790" spans="1:7" ht="21" customHeight="1">
      <c r="A1790" s="2077"/>
      <c r="B1790" s="2078"/>
      <c r="C1790" s="2078"/>
      <c r="D1790" s="2078"/>
      <c r="E1790" s="6902" t="s">
        <v>2083</v>
      </c>
      <c r="F1790" s="6902"/>
      <c r="G1790" s="2079">
        <v>1.38</v>
      </c>
    </row>
    <row r="1791" spans="1:7" ht="15" customHeight="1">
      <c r="A1791" s="6900" t="s">
        <v>2084</v>
      </c>
      <c r="B1791" s="6901"/>
      <c r="C1791" s="2062" t="s">
        <v>2065</v>
      </c>
      <c r="D1791" s="2062" t="s">
        <v>2066</v>
      </c>
      <c r="E1791" s="2062" t="s">
        <v>2067</v>
      </c>
      <c r="F1791" s="2062" t="s">
        <v>2068</v>
      </c>
      <c r="G1791" s="2074" t="s">
        <v>2015</v>
      </c>
    </row>
    <row r="1792" spans="1:7" ht="15" customHeight="1">
      <c r="A1792" s="2075" t="s">
        <v>2550</v>
      </c>
      <c r="B1792" s="2064" t="s">
        <v>2551</v>
      </c>
      <c r="C1792" s="2063" t="s">
        <v>21</v>
      </c>
      <c r="D1792" s="2063" t="s">
        <v>2087</v>
      </c>
      <c r="E1792" s="2065">
        <v>0.1</v>
      </c>
      <c r="F1792" s="2066">
        <v>32.630000000000003</v>
      </c>
      <c r="G1792" s="2076">
        <v>3.26</v>
      </c>
    </row>
    <row r="1793" spans="1:7" ht="21" customHeight="1">
      <c r="A1793" s="2075" t="s">
        <v>2514</v>
      </c>
      <c r="B1793" s="2064" t="s">
        <v>2515</v>
      </c>
      <c r="C1793" s="2063" t="s">
        <v>21</v>
      </c>
      <c r="D1793" s="2063" t="s">
        <v>2087</v>
      </c>
      <c r="E1793" s="2065">
        <v>0.1</v>
      </c>
      <c r="F1793" s="2066">
        <v>43.58</v>
      </c>
      <c r="G1793" s="2076">
        <v>4.3499999999999996</v>
      </c>
    </row>
    <row r="1794" spans="1:7" ht="21" customHeight="1">
      <c r="A1794" s="2077"/>
      <c r="B1794" s="2078"/>
      <c r="C1794" s="2078"/>
      <c r="D1794" s="2078"/>
      <c r="E1794" s="6902" t="s">
        <v>2094</v>
      </c>
      <c r="F1794" s="6902"/>
      <c r="G1794" s="2079">
        <v>7.61</v>
      </c>
    </row>
    <row r="1795" spans="1:7" ht="15" customHeight="1">
      <c r="A1795" s="2077"/>
      <c r="B1795" s="2078"/>
      <c r="C1795" s="2078"/>
      <c r="D1795" s="2078"/>
      <c r="E1795" s="6903" t="s">
        <v>2098</v>
      </c>
      <c r="F1795" s="6903"/>
      <c r="G1795" s="2080">
        <v>8.99</v>
      </c>
    </row>
    <row r="1796" spans="1:7" ht="18" customHeight="1">
      <c r="A1796" s="2077"/>
      <c r="B1796" s="2078"/>
      <c r="C1796" s="2078"/>
      <c r="D1796" s="2078"/>
      <c r="E1796" s="6904"/>
      <c r="F1796" s="6904"/>
      <c r="G1796" s="6905"/>
    </row>
    <row r="1797" spans="1:7" ht="15" customHeight="1">
      <c r="A1797" s="6897" t="s">
        <v>2623</v>
      </c>
      <c r="B1797" s="6898"/>
      <c r="C1797" s="6898"/>
      <c r="D1797" s="6898"/>
      <c r="E1797" s="6898"/>
      <c r="F1797" s="6898"/>
      <c r="G1797" s="6899"/>
    </row>
    <row r="1798" spans="1:7" ht="9.9" customHeight="1">
      <c r="A1798" s="6900" t="s">
        <v>2064</v>
      </c>
      <c r="B1798" s="6901"/>
      <c r="C1798" s="2062" t="s">
        <v>2065</v>
      </c>
      <c r="D1798" s="2062" t="s">
        <v>2066</v>
      </c>
      <c r="E1798" s="2062" t="s">
        <v>2067</v>
      </c>
      <c r="F1798" s="2062" t="s">
        <v>2068</v>
      </c>
      <c r="G1798" s="2074" t="s">
        <v>2015</v>
      </c>
    </row>
    <row r="1799" spans="1:7" ht="20.100000000000001" customHeight="1">
      <c r="A1799" s="2075" t="s">
        <v>2624</v>
      </c>
      <c r="B1799" s="2064" t="s">
        <v>2625</v>
      </c>
      <c r="C1799" s="2063" t="s">
        <v>21</v>
      </c>
      <c r="D1799" s="2063" t="s">
        <v>32</v>
      </c>
      <c r="E1799" s="2065">
        <v>1</v>
      </c>
      <c r="F1799" s="2066">
        <v>2.65</v>
      </c>
      <c r="G1799" s="2076">
        <v>2.65</v>
      </c>
    </row>
    <row r="1800" spans="1:7" ht="15" customHeight="1">
      <c r="A1800" s="2077"/>
      <c r="B1800" s="2078"/>
      <c r="C1800" s="2078"/>
      <c r="D1800" s="2078"/>
      <c r="E1800" s="6902" t="s">
        <v>2083</v>
      </c>
      <c r="F1800" s="6902"/>
      <c r="G1800" s="2079">
        <v>2.65</v>
      </c>
    </row>
    <row r="1801" spans="1:7" ht="15" customHeight="1">
      <c r="A1801" s="6900" t="s">
        <v>2084</v>
      </c>
      <c r="B1801" s="6901"/>
      <c r="C1801" s="2062" t="s">
        <v>2065</v>
      </c>
      <c r="D1801" s="2062" t="s">
        <v>2066</v>
      </c>
      <c r="E1801" s="2062" t="s">
        <v>2067</v>
      </c>
      <c r="F1801" s="2062" t="s">
        <v>2068</v>
      </c>
      <c r="G1801" s="2074" t="s">
        <v>2015</v>
      </c>
    </row>
    <row r="1802" spans="1:7" ht="38.1" customHeight="1">
      <c r="A1802" s="2075" t="s">
        <v>2550</v>
      </c>
      <c r="B1802" s="2064" t="s">
        <v>2551</v>
      </c>
      <c r="C1802" s="2063" t="s">
        <v>21</v>
      </c>
      <c r="D1802" s="2063" t="s">
        <v>2087</v>
      </c>
      <c r="E1802" s="2065">
        <v>0.29499999999999998</v>
      </c>
      <c r="F1802" s="2066">
        <v>32.630000000000003</v>
      </c>
      <c r="G1802" s="2076">
        <v>9.6199999999999992</v>
      </c>
    </row>
    <row r="1803" spans="1:7" ht="15" customHeight="1">
      <c r="A1803" s="2075" t="s">
        <v>2514</v>
      </c>
      <c r="B1803" s="2064" t="s">
        <v>2515</v>
      </c>
      <c r="C1803" s="2063" t="s">
        <v>21</v>
      </c>
      <c r="D1803" s="2063" t="s">
        <v>2087</v>
      </c>
      <c r="E1803" s="2065">
        <v>0.29499999999999998</v>
      </c>
      <c r="F1803" s="2066">
        <v>43.58</v>
      </c>
      <c r="G1803" s="2076">
        <v>12.85</v>
      </c>
    </row>
    <row r="1804" spans="1:7" ht="15" customHeight="1">
      <c r="A1804" s="2077"/>
      <c r="B1804" s="2078"/>
      <c r="C1804" s="2078"/>
      <c r="D1804" s="2078"/>
      <c r="E1804" s="6902" t="s">
        <v>2094</v>
      </c>
      <c r="F1804" s="6902"/>
      <c r="G1804" s="2079">
        <v>22.47</v>
      </c>
    </row>
    <row r="1805" spans="1:7" ht="21" customHeight="1">
      <c r="A1805" s="2077"/>
      <c r="B1805" s="2078"/>
      <c r="C1805" s="2078"/>
      <c r="D1805" s="2078"/>
      <c r="E1805" s="6903" t="s">
        <v>2098</v>
      </c>
      <c r="F1805" s="6903"/>
      <c r="G1805" s="2080">
        <v>25.12</v>
      </c>
    </row>
    <row r="1806" spans="1:7" ht="18" customHeight="1">
      <c r="A1806" s="2077"/>
      <c r="B1806" s="2078"/>
      <c r="C1806" s="2078"/>
      <c r="D1806" s="2078"/>
      <c r="E1806" s="6904"/>
      <c r="F1806" s="6904"/>
      <c r="G1806" s="6905"/>
    </row>
    <row r="1807" spans="1:7" ht="15" customHeight="1">
      <c r="A1807" s="6897" t="s">
        <v>2617</v>
      </c>
      <c r="B1807" s="6898"/>
      <c r="C1807" s="6898"/>
      <c r="D1807" s="6898"/>
      <c r="E1807" s="6898"/>
      <c r="F1807" s="6898"/>
      <c r="G1807" s="6899"/>
    </row>
    <row r="1808" spans="1:7" ht="9.9" customHeight="1">
      <c r="A1808" s="6900" t="s">
        <v>2064</v>
      </c>
      <c r="B1808" s="6901"/>
      <c r="C1808" s="2062" t="s">
        <v>2065</v>
      </c>
      <c r="D1808" s="2062" t="s">
        <v>2066</v>
      </c>
      <c r="E1808" s="2062" t="s">
        <v>2067</v>
      </c>
      <c r="F1808" s="2062" t="s">
        <v>2068</v>
      </c>
      <c r="G1808" s="2074" t="s">
        <v>2015</v>
      </c>
    </row>
    <row r="1809" spans="1:7" ht="20.100000000000001" customHeight="1">
      <c r="A1809" s="2075" t="s">
        <v>2618</v>
      </c>
      <c r="B1809" s="2064" t="s">
        <v>2619</v>
      </c>
      <c r="C1809" s="2063" t="s">
        <v>21</v>
      </c>
      <c r="D1809" s="2063" t="s">
        <v>32</v>
      </c>
      <c r="E1809" s="2065">
        <v>1</v>
      </c>
      <c r="F1809" s="2066">
        <v>1.43</v>
      </c>
      <c r="G1809" s="2076">
        <v>1.43</v>
      </c>
    </row>
    <row r="1810" spans="1:7" ht="15" customHeight="1">
      <c r="A1810" s="2077"/>
      <c r="B1810" s="2078"/>
      <c r="C1810" s="2078"/>
      <c r="D1810" s="2078"/>
      <c r="E1810" s="6902" t="s">
        <v>2083</v>
      </c>
      <c r="F1810" s="6902"/>
      <c r="G1810" s="2079">
        <v>1.43</v>
      </c>
    </row>
    <row r="1811" spans="1:7" ht="21" customHeight="1">
      <c r="A1811" s="6900" t="s">
        <v>2084</v>
      </c>
      <c r="B1811" s="6901"/>
      <c r="C1811" s="2062" t="s">
        <v>2065</v>
      </c>
      <c r="D1811" s="2062" t="s">
        <v>2066</v>
      </c>
      <c r="E1811" s="2062" t="s">
        <v>2067</v>
      </c>
      <c r="F1811" s="2062" t="s">
        <v>2068</v>
      </c>
      <c r="G1811" s="2074" t="s">
        <v>2015</v>
      </c>
    </row>
    <row r="1812" spans="1:7" ht="15" customHeight="1">
      <c r="A1812" s="2075" t="s">
        <v>2550</v>
      </c>
      <c r="B1812" s="2064" t="s">
        <v>2551</v>
      </c>
      <c r="C1812" s="2063" t="s">
        <v>21</v>
      </c>
      <c r="D1812" s="2063" t="s">
        <v>2087</v>
      </c>
      <c r="E1812" s="2065">
        <v>0.01</v>
      </c>
      <c r="F1812" s="2066">
        <v>32.630000000000003</v>
      </c>
      <c r="G1812" s="2076">
        <v>0.32</v>
      </c>
    </row>
    <row r="1813" spans="1:7" ht="15" customHeight="1">
      <c r="A1813" s="2075" t="s">
        <v>2514</v>
      </c>
      <c r="B1813" s="2064" t="s">
        <v>2515</v>
      </c>
      <c r="C1813" s="2063" t="s">
        <v>21</v>
      </c>
      <c r="D1813" s="2063" t="s">
        <v>2087</v>
      </c>
      <c r="E1813" s="2065">
        <v>0.01</v>
      </c>
      <c r="F1813" s="2066">
        <v>43.58</v>
      </c>
      <c r="G1813" s="2076">
        <v>0.43</v>
      </c>
    </row>
    <row r="1814" spans="1:7" ht="15" customHeight="1">
      <c r="A1814" s="2077"/>
      <c r="B1814" s="2078"/>
      <c r="C1814" s="2078"/>
      <c r="D1814" s="2078"/>
      <c r="E1814" s="6902" t="s">
        <v>2094</v>
      </c>
      <c r="F1814" s="6902"/>
      <c r="G1814" s="2079">
        <v>0.75</v>
      </c>
    </row>
    <row r="1815" spans="1:7" ht="15" customHeight="1">
      <c r="A1815" s="2077"/>
      <c r="B1815" s="2078"/>
      <c r="C1815" s="2078"/>
      <c r="D1815" s="2078"/>
      <c r="E1815" s="6903" t="s">
        <v>2098</v>
      </c>
      <c r="F1815" s="6903"/>
      <c r="G1815" s="2080">
        <v>2.1800000000000002</v>
      </c>
    </row>
    <row r="1816" spans="1:7" ht="18" customHeight="1">
      <c r="A1816" s="2077"/>
      <c r="B1816" s="2078"/>
      <c r="C1816" s="2078"/>
      <c r="D1816" s="2078"/>
      <c r="E1816" s="6904"/>
      <c r="F1816" s="6904"/>
      <c r="G1816" s="6905"/>
    </row>
    <row r="1817" spans="1:7" ht="15" customHeight="1">
      <c r="A1817" s="6897" t="s">
        <v>2626</v>
      </c>
      <c r="B1817" s="6898"/>
      <c r="C1817" s="6898"/>
      <c r="D1817" s="6898"/>
      <c r="E1817" s="6898"/>
      <c r="F1817" s="6898"/>
      <c r="G1817" s="6899"/>
    </row>
    <row r="1818" spans="1:7" ht="9.9" customHeight="1">
      <c r="A1818" s="6900" t="s">
        <v>2064</v>
      </c>
      <c r="B1818" s="6901"/>
      <c r="C1818" s="2062" t="s">
        <v>2065</v>
      </c>
      <c r="D1818" s="2062" t="s">
        <v>2066</v>
      </c>
      <c r="E1818" s="2062" t="s">
        <v>2067</v>
      </c>
      <c r="F1818" s="2062" t="s">
        <v>2068</v>
      </c>
      <c r="G1818" s="2074" t="s">
        <v>2015</v>
      </c>
    </row>
    <row r="1819" spans="1:7" ht="20.100000000000001" customHeight="1">
      <c r="A1819" s="2075" t="s">
        <v>2627</v>
      </c>
      <c r="B1819" s="2064" t="s">
        <v>2628</v>
      </c>
      <c r="C1819" s="2063" t="s">
        <v>21</v>
      </c>
      <c r="D1819" s="2063" t="s">
        <v>32</v>
      </c>
      <c r="E1819" s="2065">
        <v>1</v>
      </c>
      <c r="F1819" s="2066">
        <v>0.22</v>
      </c>
      <c r="G1819" s="2076">
        <v>0.22</v>
      </c>
    </row>
    <row r="1820" spans="1:7" ht="15" customHeight="1">
      <c r="A1820" s="2077"/>
      <c r="B1820" s="2078"/>
      <c r="C1820" s="2078"/>
      <c r="D1820" s="2078"/>
      <c r="E1820" s="6902" t="s">
        <v>2083</v>
      </c>
      <c r="F1820" s="6902"/>
      <c r="G1820" s="2079">
        <v>0.22</v>
      </c>
    </row>
    <row r="1821" spans="1:7" ht="38.1" customHeight="1">
      <c r="A1821" s="6900" t="s">
        <v>2084</v>
      </c>
      <c r="B1821" s="6901"/>
      <c r="C1821" s="2062" t="s">
        <v>2065</v>
      </c>
      <c r="D1821" s="2062" t="s">
        <v>2066</v>
      </c>
      <c r="E1821" s="2062" t="s">
        <v>2067</v>
      </c>
      <c r="F1821" s="2062" t="s">
        <v>2068</v>
      </c>
      <c r="G1821" s="2074" t="s">
        <v>2015</v>
      </c>
    </row>
    <row r="1822" spans="1:7" ht="15" customHeight="1">
      <c r="A1822" s="2075" t="s">
        <v>2550</v>
      </c>
      <c r="B1822" s="2064" t="s">
        <v>2551</v>
      </c>
      <c r="C1822" s="2063" t="s">
        <v>21</v>
      </c>
      <c r="D1822" s="2063" t="s">
        <v>2087</v>
      </c>
      <c r="E1822" s="2065">
        <v>0.01</v>
      </c>
      <c r="F1822" s="2066">
        <v>32.630000000000003</v>
      </c>
      <c r="G1822" s="2076">
        <v>0.32</v>
      </c>
    </row>
    <row r="1823" spans="1:7" ht="15" customHeight="1">
      <c r="A1823" s="2075" t="s">
        <v>2514</v>
      </c>
      <c r="B1823" s="2064" t="s">
        <v>2515</v>
      </c>
      <c r="C1823" s="2063" t="s">
        <v>21</v>
      </c>
      <c r="D1823" s="2063" t="s">
        <v>2087</v>
      </c>
      <c r="E1823" s="2065">
        <v>0.01</v>
      </c>
      <c r="F1823" s="2066">
        <v>43.58</v>
      </c>
      <c r="G1823" s="2076">
        <v>0.43</v>
      </c>
    </row>
    <row r="1824" spans="1:7" ht="15" customHeight="1">
      <c r="A1824" s="2077"/>
      <c r="B1824" s="2078"/>
      <c r="C1824" s="2078"/>
      <c r="D1824" s="2078"/>
      <c r="E1824" s="6902" t="s">
        <v>2094</v>
      </c>
      <c r="F1824" s="6902"/>
      <c r="G1824" s="2079">
        <v>0.75</v>
      </c>
    </row>
    <row r="1825" spans="1:7" ht="15" customHeight="1">
      <c r="A1825" s="2077"/>
      <c r="B1825" s="2078"/>
      <c r="C1825" s="2078"/>
      <c r="D1825" s="2078"/>
      <c r="E1825" s="6903" t="s">
        <v>2098</v>
      </c>
      <c r="F1825" s="6903"/>
      <c r="G1825" s="2080">
        <v>0.97</v>
      </c>
    </row>
    <row r="1826" spans="1:7" ht="18" customHeight="1">
      <c r="A1826" s="2077"/>
      <c r="B1826" s="2078"/>
      <c r="C1826" s="2078"/>
      <c r="D1826" s="2078"/>
      <c r="E1826" s="6904"/>
      <c r="F1826" s="6904"/>
      <c r="G1826" s="6905"/>
    </row>
    <row r="1827" spans="1:7" ht="15" customHeight="1">
      <c r="A1827" s="6897" t="s">
        <v>2629</v>
      </c>
      <c r="B1827" s="6898"/>
      <c r="C1827" s="6898"/>
      <c r="D1827" s="6898"/>
      <c r="E1827" s="6898"/>
      <c r="F1827" s="6898"/>
      <c r="G1827" s="6899"/>
    </row>
    <row r="1828" spans="1:7" ht="9.9" customHeight="1">
      <c r="A1828" s="6900" t="s">
        <v>2064</v>
      </c>
      <c r="B1828" s="6901"/>
      <c r="C1828" s="2062" t="s">
        <v>2065</v>
      </c>
      <c r="D1828" s="2062" t="s">
        <v>2066</v>
      </c>
      <c r="E1828" s="2062" t="s">
        <v>2067</v>
      </c>
      <c r="F1828" s="2062" t="s">
        <v>2068</v>
      </c>
      <c r="G1828" s="2074" t="s">
        <v>2015</v>
      </c>
    </row>
    <row r="1829" spans="1:7" ht="20.100000000000001" customHeight="1">
      <c r="A1829" s="2075" t="s">
        <v>2226</v>
      </c>
      <c r="B1829" s="2064" t="s">
        <v>1334</v>
      </c>
      <c r="C1829" s="2063" t="s">
        <v>21</v>
      </c>
      <c r="D1829" s="2063" t="s">
        <v>32</v>
      </c>
      <c r="E1829" s="2065">
        <v>1</v>
      </c>
      <c r="F1829" s="2066">
        <v>0.21</v>
      </c>
      <c r="G1829" s="2076">
        <v>0.21</v>
      </c>
    </row>
    <row r="1830" spans="1:7" ht="15" customHeight="1">
      <c r="A1830" s="2077"/>
      <c r="B1830" s="2078"/>
      <c r="C1830" s="2078"/>
      <c r="D1830" s="2078"/>
      <c r="E1830" s="6902" t="s">
        <v>2083</v>
      </c>
      <c r="F1830" s="6902"/>
      <c r="G1830" s="2079">
        <v>0.21</v>
      </c>
    </row>
    <row r="1831" spans="1:7" ht="21" customHeight="1">
      <c r="A1831" s="6900" t="s">
        <v>2084</v>
      </c>
      <c r="B1831" s="6901"/>
      <c r="C1831" s="2062" t="s">
        <v>2065</v>
      </c>
      <c r="D1831" s="2062" t="s">
        <v>2066</v>
      </c>
      <c r="E1831" s="2062" t="s">
        <v>2067</v>
      </c>
      <c r="F1831" s="2062" t="s">
        <v>2068</v>
      </c>
      <c r="G1831" s="2074" t="s">
        <v>2015</v>
      </c>
    </row>
    <row r="1832" spans="1:7" ht="15" customHeight="1">
      <c r="A1832" s="2075" t="s">
        <v>2550</v>
      </c>
      <c r="B1832" s="2064" t="s">
        <v>2551</v>
      </c>
      <c r="C1832" s="2063" t="s">
        <v>21</v>
      </c>
      <c r="D1832" s="2063" t="s">
        <v>2087</v>
      </c>
      <c r="E1832" s="2065">
        <v>0.01</v>
      </c>
      <c r="F1832" s="2066">
        <v>32.630000000000003</v>
      </c>
      <c r="G1832" s="2076">
        <v>0.32</v>
      </c>
    </row>
    <row r="1833" spans="1:7" ht="15" customHeight="1">
      <c r="A1833" s="2075" t="s">
        <v>2514</v>
      </c>
      <c r="B1833" s="2064" t="s">
        <v>2515</v>
      </c>
      <c r="C1833" s="2063" t="s">
        <v>21</v>
      </c>
      <c r="D1833" s="2063" t="s">
        <v>2087</v>
      </c>
      <c r="E1833" s="2065">
        <v>0.01</v>
      </c>
      <c r="F1833" s="2066">
        <v>43.58</v>
      </c>
      <c r="G1833" s="2076">
        <v>0.43</v>
      </c>
    </row>
    <row r="1834" spans="1:7" ht="15" customHeight="1">
      <c r="A1834" s="2077"/>
      <c r="B1834" s="2078"/>
      <c r="C1834" s="2078"/>
      <c r="D1834" s="2078"/>
      <c r="E1834" s="6902" t="s">
        <v>2094</v>
      </c>
      <c r="F1834" s="6902"/>
      <c r="G1834" s="2079">
        <v>0.75</v>
      </c>
    </row>
    <row r="1835" spans="1:7" ht="15" customHeight="1">
      <c r="A1835" s="2077"/>
      <c r="B1835" s="2078"/>
      <c r="C1835" s="2078"/>
      <c r="D1835" s="2078"/>
      <c r="E1835" s="6903" t="s">
        <v>2098</v>
      </c>
      <c r="F1835" s="6903"/>
      <c r="G1835" s="2080">
        <v>0.96</v>
      </c>
    </row>
    <row r="1836" spans="1:7" ht="18" customHeight="1">
      <c r="A1836" s="2077"/>
      <c r="B1836" s="2078"/>
      <c r="C1836" s="2078"/>
      <c r="D1836" s="2078"/>
      <c r="E1836" s="6904"/>
      <c r="F1836" s="6904"/>
      <c r="G1836" s="6905"/>
    </row>
    <row r="1837" spans="1:7" ht="15" customHeight="1">
      <c r="A1837" s="6897" t="s">
        <v>2630</v>
      </c>
      <c r="B1837" s="6898"/>
      <c r="C1837" s="6898"/>
      <c r="D1837" s="6898"/>
      <c r="E1837" s="6898"/>
      <c r="F1837" s="6898"/>
      <c r="G1837" s="6899"/>
    </row>
    <row r="1838" spans="1:7" ht="9.9" customHeight="1">
      <c r="A1838" s="6900" t="s">
        <v>2064</v>
      </c>
      <c r="B1838" s="6901"/>
      <c r="C1838" s="2062" t="s">
        <v>2065</v>
      </c>
      <c r="D1838" s="2062" t="s">
        <v>2066</v>
      </c>
      <c r="E1838" s="2062" t="s">
        <v>2067</v>
      </c>
      <c r="F1838" s="2062" t="s">
        <v>2068</v>
      </c>
      <c r="G1838" s="2074" t="s">
        <v>2015</v>
      </c>
    </row>
    <row r="1839" spans="1:7" ht="20.100000000000001" customHeight="1">
      <c r="A1839" s="2075" t="s">
        <v>2547</v>
      </c>
      <c r="B1839" s="2064" t="s">
        <v>1337</v>
      </c>
      <c r="C1839" s="2063" t="s">
        <v>21</v>
      </c>
      <c r="D1839" s="2063" t="s">
        <v>32</v>
      </c>
      <c r="E1839" s="2065">
        <v>1</v>
      </c>
      <c r="F1839" s="2066">
        <v>0.35</v>
      </c>
      <c r="G1839" s="2076">
        <v>0.35</v>
      </c>
    </row>
    <row r="1840" spans="1:7" ht="15" customHeight="1">
      <c r="A1840" s="2077"/>
      <c r="B1840" s="2078"/>
      <c r="C1840" s="2078"/>
      <c r="D1840" s="2078"/>
      <c r="E1840" s="6902" t="s">
        <v>2083</v>
      </c>
      <c r="F1840" s="6902"/>
      <c r="G1840" s="2079">
        <v>0.35</v>
      </c>
    </row>
    <row r="1841" spans="1:7" ht="21" customHeight="1">
      <c r="A1841" s="6900" t="s">
        <v>2084</v>
      </c>
      <c r="B1841" s="6901"/>
      <c r="C1841" s="2062" t="s">
        <v>2065</v>
      </c>
      <c r="D1841" s="2062" t="s">
        <v>2066</v>
      </c>
      <c r="E1841" s="2062" t="s">
        <v>2067</v>
      </c>
      <c r="F1841" s="2062" t="s">
        <v>2068</v>
      </c>
      <c r="G1841" s="2074" t="s">
        <v>2015</v>
      </c>
    </row>
    <row r="1842" spans="1:7" ht="15" customHeight="1">
      <c r="A1842" s="2075" t="s">
        <v>2550</v>
      </c>
      <c r="B1842" s="2064" t="s">
        <v>2551</v>
      </c>
      <c r="C1842" s="2063" t="s">
        <v>21</v>
      </c>
      <c r="D1842" s="2063" t="s">
        <v>2087</v>
      </c>
      <c r="E1842" s="2065">
        <v>0.01</v>
      </c>
      <c r="F1842" s="2066">
        <v>32.630000000000003</v>
      </c>
      <c r="G1842" s="2076">
        <v>0.32</v>
      </c>
    </row>
    <row r="1843" spans="1:7" ht="15" customHeight="1">
      <c r="A1843" s="2075" t="s">
        <v>2514</v>
      </c>
      <c r="B1843" s="2064" t="s">
        <v>2515</v>
      </c>
      <c r="C1843" s="2063" t="s">
        <v>21</v>
      </c>
      <c r="D1843" s="2063" t="s">
        <v>2087</v>
      </c>
      <c r="E1843" s="2065">
        <v>0.01</v>
      </c>
      <c r="F1843" s="2066">
        <v>43.58</v>
      </c>
      <c r="G1843" s="2076">
        <v>0.43</v>
      </c>
    </row>
    <row r="1844" spans="1:7" ht="15" customHeight="1">
      <c r="A1844" s="2077"/>
      <c r="B1844" s="2078"/>
      <c r="C1844" s="2078"/>
      <c r="D1844" s="2078"/>
      <c r="E1844" s="6902" t="s">
        <v>2094</v>
      </c>
      <c r="F1844" s="6902"/>
      <c r="G1844" s="2079">
        <v>0.75</v>
      </c>
    </row>
    <row r="1845" spans="1:7" ht="15" customHeight="1">
      <c r="A1845" s="2077"/>
      <c r="B1845" s="2078"/>
      <c r="C1845" s="2078"/>
      <c r="D1845" s="2078"/>
      <c r="E1845" s="6903" t="s">
        <v>2098</v>
      </c>
      <c r="F1845" s="6903"/>
      <c r="G1845" s="2080">
        <v>1.1000000000000001</v>
      </c>
    </row>
    <row r="1846" spans="1:7" ht="18" customHeight="1">
      <c r="A1846" s="2077"/>
      <c r="B1846" s="2078"/>
      <c r="C1846" s="2078"/>
      <c r="D1846" s="2078"/>
      <c r="E1846" s="6904"/>
      <c r="F1846" s="6904"/>
      <c r="G1846" s="6905"/>
    </row>
    <row r="1847" spans="1:7" ht="15" customHeight="1">
      <c r="A1847" s="6897" t="s">
        <v>2631</v>
      </c>
      <c r="B1847" s="6898"/>
      <c r="C1847" s="6898"/>
      <c r="D1847" s="6898"/>
      <c r="E1847" s="6898"/>
      <c r="F1847" s="6898"/>
      <c r="G1847" s="6899"/>
    </row>
    <row r="1848" spans="1:7" ht="9.9" customHeight="1">
      <c r="A1848" s="6900" t="s">
        <v>2064</v>
      </c>
      <c r="B1848" s="6901"/>
      <c r="C1848" s="2062" t="s">
        <v>2065</v>
      </c>
      <c r="D1848" s="2062" t="s">
        <v>2066</v>
      </c>
      <c r="E1848" s="2062" t="s">
        <v>2067</v>
      </c>
      <c r="F1848" s="2062" t="s">
        <v>2068</v>
      </c>
      <c r="G1848" s="2074" t="s">
        <v>2015</v>
      </c>
    </row>
    <row r="1849" spans="1:7" ht="20.100000000000001" customHeight="1">
      <c r="A1849" s="2075" t="s">
        <v>2548</v>
      </c>
      <c r="B1849" s="2064" t="s">
        <v>2549</v>
      </c>
      <c r="C1849" s="2063" t="s">
        <v>21</v>
      </c>
      <c r="D1849" s="2063" t="s">
        <v>40</v>
      </c>
      <c r="E1849" s="2065">
        <v>1</v>
      </c>
      <c r="F1849" s="2066">
        <v>2.71</v>
      </c>
      <c r="G1849" s="2076">
        <v>2.71</v>
      </c>
    </row>
    <row r="1850" spans="1:7" ht="15" customHeight="1">
      <c r="A1850" s="2077"/>
      <c r="B1850" s="2078"/>
      <c r="C1850" s="2078"/>
      <c r="D1850" s="2078"/>
      <c r="E1850" s="6902" t="s">
        <v>2083</v>
      </c>
      <c r="F1850" s="6902"/>
      <c r="G1850" s="2079">
        <v>2.71</v>
      </c>
    </row>
    <row r="1851" spans="1:7" ht="15" customHeight="1">
      <c r="A1851" s="6900" t="s">
        <v>2084</v>
      </c>
      <c r="B1851" s="6901"/>
      <c r="C1851" s="2062" t="s">
        <v>2065</v>
      </c>
      <c r="D1851" s="2062" t="s">
        <v>2066</v>
      </c>
      <c r="E1851" s="2062" t="s">
        <v>2067</v>
      </c>
      <c r="F1851" s="2062" t="s">
        <v>2068</v>
      </c>
      <c r="G1851" s="2074" t="s">
        <v>2015</v>
      </c>
    </row>
    <row r="1852" spans="1:7" ht="15" customHeight="1">
      <c r="A1852" s="2075" t="s">
        <v>2632</v>
      </c>
      <c r="B1852" s="2064" t="s">
        <v>2633</v>
      </c>
      <c r="C1852" s="2063" t="s">
        <v>21</v>
      </c>
      <c r="D1852" s="2063" t="s">
        <v>2087</v>
      </c>
      <c r="E1852" s="2065">
        <v>1.4E-2</v>
      </c>
      <c r="F1852" s="2066">
        <v>32.01</v>
      </c>
      <c r="G1852" s="2076">
        <v>0.44</v>
      </c>
    </row>
    <row r="1853" spans="1:7" ht="15" customHeight="1">
      <c r="A1853" s="2075" t="s">
        <v>2634</v>
      </c>
      <c r="B1853" s="2064" t="s">
        <v>2635</v>
      </c>
      <c r="C1853" s="2063" t="s">
        <v>21</v>
      </c>
      <c r="D1853" s="2063" t="s">
        <v>2087</v>
      </c>
      <c r="E1853" s="2065">
        <v>8.5999999999999993E-2</v>
      </c>
      <c r="F1853" s="2066">
        <v>33.840000000000003</v>
      </c>
      <c r="G1853" s="2076">
        <v>2.91</v>
      </c>
    </row>
    <row r="1854" spans="1:7" ht="15" customHeight="1">
      <c r="A1854" s="2077"/>
      <c r="B1854" s="2078"/>
      <c r="C1854" s="2078"/>
      <c r="D1854" s="2078"/>
      <c r="E1854" s="6902" t="s">
        <v>2094</v>
      </c>
      <c r="F1854" s="6902"/>
      <c r="G1854" s="2079">
        <v>3.35</v>
      </c>
    </row>
    <row r="1855" spans="1:7" ht="15" customHeight="1">
      <c r="A1855" s="2077"/>
      <c r="B1855" s="2078"/>
      <c r="C1855" s="2078"/>
      <c r="D1855" s="2078"/>
      <c r="E1855" s="6903" t="s">
        <v>2098</v>
      </c>
      <c r="F1855" s="6903"/>
      <c r="G1855" s="2080">
        <v>6.06</v>
      </c>
    </row>
    <row r="1856" spans="1:7" ht="18" customHeight="1">
      <c r="A1856" s="2077"/>
      <c r="B1856" s="2078"/>
      <c r="C1856" s="2078"/>
      <c r="D1856" s="2078"/>
      <c r="E1856" s="6904"/>
      <c r="F1856" s="6904"/>
      <c r="G1856" s="6905"/>
    </row>
    <row r="1857" spans="1:7" ht="15" customHeight="1">
      <c r="A1857" s="6897" t="s">
        <v>2636</v>
      </c>
      <c r="B1857" s="6898"/>
      <c r="C1857" s="6898"/>
      <c r="D1857" s="6898"/>
      <c r="E1857" s="6898"/>
      <c r="F1857" s="6898"/>
      <c r="G1857" s="6899"/>
    </row>
    <row r="1858" spans="1:7" ht="9.9" customHeight="1">
      <c r="A1858" s="6900" t="s">
        <v>2064</v>
      </c>
      <c r="B1858" s="6901"/>
      <c r="C1858" s="2062" t="s">
        <v>2065</v>
      </c>
      <c r="D1858" s="2062" t="s">
        <v>2066</v>
      </c>
      <c r="E1858" s="2062" t="s">
        <v>2067</v>
      </c>
      <c r="F1858" s="2062" t="s">
        <v>2068</v>
      </c>
      <c r="G1858" s="2074" t="s">
        <v>2015</v>
      </c>
    </row>
    <row r="1859" spans="1:7" ht="20.100000000000001" customHeight="1">
      <c r="A1859" s="2075" t="s">
        <v>2637</v>
      </c>
      <c r="B1859" s="2064" t="s">
        <v>1349</v>
      </c>
      <c r="C1859" s="2063" t="s">
        <v>21</v>
      </c>
      <c r="D1859" s="2063" t="s">
        <v>32</v>
      </c>
      <c r="E1859" s="2065">
        <v>1</v>
      </c>
      <c r="F1859" s="2066">
        <v>26.08</v>
      </c>
      <c r="G1859" s="2076">
        <v>26.08</v>
      </c>
    </row>
    <row r="1860" spans="1:7" ht="15" customHeight="1">
      <c r="A1860" s="2077"/>
      <c r="B1860" s="2078"/>
      <c r="C1860" s="2078"/>
      <c r="D1860" s="2078"/>
      <c r="E1860" s="6902" t="s">
        <v>2083</v>
      </c>
      <c r="F1860" s="6902"/>
      <c r="G1860" s="2079">
        <v>26.08</v>
      </c>
    </row>
    <row r="1861" spans="1:7" ht="21" customHeight="1">
      <c r="A1861" s="6900" t="s">
        <v>2084</v>
      </c>
      <c r="B1861" s="6901"/>
      <c r="C1861" s="2062" t="s">
        <v>2065</v>
      </c>
      <c r="D1861" s="2062" t="s">
        <v>2066</v>
      </c>
      <c r="E1861" s="2062" t="s">
        <v>2067</v>
      </c>
      <c r="F1861" s="2062" t="s">
        <v>2068</v>
      </c>
      <c r="G1861" s="2074" t="s">
        <v>2015</v>
      </c>
    </row>
    <row r="1862" spans="1:7" ht="15" customHeight="1">
      <c r="A1862" s="2075" t="s">
        <v>2632</v>
      </c>
      <c r="B1862" s="2064" t="s">
        <v>2633</v>
      </c>
      <c r="C1862" s="2063" t="s">
        <v>21</v>
      </c>
      <c r="D1862" s="2063" t="s">
        <v>2087</v>
      </c>
      <c r="E1862" s="2065">
        <v>1</v>
      </c>
      <c r="F1862" s="2066">
        <v>32.01</v>
      </c>
      <c r="G1862" s="2076">
        <v>32.01</v>
      </c>
    </row>
    <row r="1863" spans="1:7" ht="15" customHeight="1">
      <c r="A1863" s="2075" t="s">
        <v>2634</v>
      </c>
      <c r="B1863" s="2064" t="s">
        <v>2635</v>
      </c>
      <c r="C1863" s="2063" t="s">
        <v>21</v>
      </c>
      <c r="D1863" s="2063" t="s">
        <v>2087</v>
      </c>
      <c r="E1863" s="2065">
        <v>1</v>
      </c>
      <c r="F1863" s="2066">
        <v>33.840000000000003</v>
      </c>
      <c r="G1863" s="2076">
        <v>33.840000000000003</v>
      </c>
    </row>
    <row r="1864" spans="1:7" ht="15" customHeight="1">
      <c r="A1864" s="2077"/>
      <c r="B1864" s="2078"/>
      <c r="C1864" s="2078"/>
      <c r="D1864" s="2078"/>
      <c r="E1864" s="6902" t="s">
        <v>2094</v>
      </c>
      <c r="F1864" s="6902"/>
      <c r="G1864" s="2079">
        <v>65.849999999999994</v>
      </c>
    </row>
    <row r="1865" spans="1:7" ht="15" customHeight="1">
      <c r="A1865" s="2077"/>
      <c r="B1865" s="2078"/>
      <c r="C1865" s="2078"/>
      <c r="D1865" s="2078"/>
      <c r="E1865" s="6903" t="s">
        <v>2098</v>
      </c>
      <c r="F1865" s="6903"/>
      <c r="G1865" s="2080">
        <v>91.93</v>
      </c>
    </row>
    <row r="1866" spans="1:7" ht="18" customHeight="1">
      <c r="A1866" s="2077"/>
      <c r="B1866" s="2078"/>
      <c r="C1866" s="2078"/>
      <c r="D1866" s="2078"/>
      <c r="E1866" s="6904"/>
      <c r="F1866" s="6904"/>
      <c r="G1866" s="6905"/>
    </row>
    <row r="1867" spans="1:7" ht="15" customHeight="1">
      <c r="A1867" s="6897" t="s">
        <v>2638</v>
      </c>
      <c r="B1867" s="6898"/>
      <c r="C1867" s="6898"/>
      <c r="D1867" s="6898"/>
      <c r="E1867" s="6898"/>
      <c r="F1867" s="6898"/>
      <c r="G1867" s="6899"/>
    </row>
    <row r="1868" spans="1:7" ht="9.9" customHeight="1">
      <c r="A1868" s="6900" t="s">
        <v>2064</v>
      </c>
      <c r="B1868" s="6901"/>
      <c r="C1868" s="2062" t="s">
        <v>2065</v>
      </c>
      <c r="D1868" s="2062" t="s">
        <v>2066</v>
      </c>
      <c r="E1868" s="2062" t="s">
        <v>2067</v>
      </c>
      <c r="F1868" s="2062" t="s">
        <v>2068</v>
      </c>
      <c r="G1868" s="2074" t="s">
        <v>2015</v>
      </c>
    </row>
    <row r="1869" spans="1:7" ht="20.100000000000001" customHeight="1">
      <c r="A1869" s="2075" t="s">
        <v>2639</v>
      </c>
      <c r="B1869" s="2064" t="s">
        <v>2640</v>
      </c>
      <c r="C1869" s="2063" t="s">
        <v>21</v>
      </c>
      <c r="D1869" s="2063" t="s">
        <v>40</v>
      </c>
      <c r="E1869" s="2065">
        <v>1.03</v>
      </c>
      <c r="F1869" s="2066">
        <v>11.08</v>
      </c>
      <c r="G1869" s="2076">
        <v>11.41</v>
      </c>
    </row>
    <row r="1870" spans="1:7" ht="15" customHeight="1">
      <c r="A1870" s="2075" t="s">
        <v>2641</v>
      </c>
      <c r="B1870" s="2064" t="s">
        <v>2642</v>
      </c>
      <c r="C1870" s="2063" t="s">
        <v>21</v>
      </c>
      <c r="D1870" s="2063" t="s">
        <v>32</v>
      </c>
      <c r="E1870" s="2065">
        <v>9.4000000000000004E-3</v>
      </c>
      <c r="F1870" s="2066">
        <v>7.87</v>
      </c>
      <c r="G1870" s="2076">
        <v>7.0000000000000007E-2</v>
      </c>
    </row>
    <row r="1871" spans="1:7" ht="21" customHeight="1">
      <c r="A1871" s="2077"/>
      <c r="B1871" s="2078"/>
      <c r="C1871" s="2078"/>
      <c r="D1871" s="2078"/>
      <c r="E1871" s="6902" t="s">
        <v>2083</v>
      </c>
      <c r="F1871" s="6902"/>
      <c r="G1871" s="2079">
        <v>11.48</v>
      </c>
    </row>
    <row r="1872" spans="1:7" ht="15" customHeight="1">
      <c r="A1872" s="6900" t="s">
        <v>2084</v>
      </c>
      <c r="B1872" s="6901"/>
      <c r="C1872" s="2062" t="s">
        <v>2065</v>
      </c>
      <c r="D1872" s="2062" t="s">
        <v>2066</v>
      </c>
      <c r="E1872" s="2062" t="s">
        <v>2067</v>
      </c>
      <c r="F1872" s="2062" t="s">
        <v>2068</v>
      </c>
      <c r="G1872" s="2074" t="s">
        <v>2015</v>
      </c>
    </row>
    <row r="1873" spans="1:7" ht="15" customHeight="1">
      <c r="A1873" s="2075" t="s">
        <v>2550</v>
      </c>
      <c r="B1873" s="2064" t="s">
        <v>2551</v>
      </c>
      <c r="C1873" s="2063" t="s">
        <v>21</v>
      </c>
      <c r="D1873" s="2063" t="s">
        <v>2087</v>
      </c>
      <c r="E1873" s="2065">
        <v>5.0999999999999997E-2</v>
      </c>
      <c r="F1873" s="2066">
        <v>32.630000000000003</v>
      </c>
      <c r="G1873" s="2076">
        <v>1.66</v>
      </c>
    </row>
    <row r="1874" spans="1:7" ht="15" customHeight="1">
      <c r="A1874" s="2075" t="s">
        <v>2514</v>
      </c>
      <c r="B1874" s="2064" t="s">
        <v>2515</v>
      </c>
      <c r="C1874" s="2063" t="s">
        <v>21</v>
      </c>
      <c r="D1874" s="2063" t="s">
        <v>2087</v>
      </c>
      <c r="E1874" s="2065">
        <v>5.0999999999999997E-2</v>
      </c>
      <c r="F1874" s="2066">
        <v>43.58</v>
      </c>
      <c r="G1874" s="2076">
        <v>2.2200000000000002</v>
      </c>
    </row>
    <row r="1875" spans="1:7" ht="15" customHeight="1">
      <c r="A1875" s="2077"/>
      <c r="B1875" s="2078"/>
      <c r="C1875" s="2078"/>
      <c r="D1875" s="2078"/>
      <c r="E1875" s="6902" t="s">
        <v>2094</v>
      </c>
      <c r="F1875" s="6902"/>
      <c r="G1875" s="2079">
        <v>3.88</v>
      </c>
    </row>
    <row r="1876" spans="1:7" ht="18" customHeight="1">
      <c r="A1876" s="2077"/>
      <c r="B1876" s="2078"/>
      <c r="C1876" s="2078"/>
      <c r="D1876" s="2078"/>
      <c r="E1876" s="6903" t="s">
        <v>2098</v>
      </c>
      <c r="F1876" s="6903"/>
      <c r="G1876" s="2080">
        <v>15.36</v>
      </c>
    </row>
    <row r="1877" spans="1:7" ht="15" customHeight="1">
      <c r="A1877" s="2077"/>
      <c r="B1877" s="2078"/>
      <c r="C1877" s="2078"/>
      <c r="D1877" s="2078"/>
      <c r="E1877" s="6904"/>
      <c r="F1877" s="6904"/>
      <c r="G1877" s="6905"/>
    </row>
    <row r="1878" spans="1:7" ht="9.9" customHeight="1">
      <c r="A1878" s="6897" t="s">
        <v>2643</v>
      </c>
      <c r="B1878" s="6898"/>
      <c r="C1878" s="6898"/>
      <c r="D1878" s="6898"/>
      <c r="E1878" s="6898"/>
      <c r="F1878" s="6898"/>
      <c r="G1878" s="6899"/>
    </row>
    <row r="1879" spans="1:7" ht="20.100000000000001" customHeight="1">
      <c r="A1879" s="6900" t="s">
        <v>2064</v>
      </c>
      <c r="B1879" s="6901"/>
      <c r="C1879" s="2062" t="s">
        <v>2065</v>
      </c>
      <c r="D1879" s="2062" t="s">
        <v>2066</v>
      </c>
      <c r="E1879" s="2062" t="s">
        <v>2067</v>
      </c>
      <c r="F1879" s="2062" t="s">
        <v>2068</v>
      </c>
      <c r="G1879" s="2074" t="s">
        <v>2015</v>
      </c>
    </row>
    <row r="1880" spans="1:7" ht="15" customHeight="1">
      <c r="A1880" s="2075" t="s">
        <v>2644</v>
      </c>
      <c r="B1880" s="2064" t="s">
        <v>1358</v>
      </c>
      <c r="C1880" s="2063" t="s">
        <v>21</v>
      </c>
      <c r="D1880" s="2063" t="s">
        <v>32</v>
      </c>
      <c r="E1880" s="2065">
        <v>1</v>
      </c>
      <c r="F1880" s="2066">
        <v>48.36</v>
      </c>
      <c r="G1880" s="2076">
        <v>48.36</v>
      </c>
    </row>
    <row r="1881" spans="1:7" ht="15" customHeight="1">
      <c r="A1881" s="2077"/>
      <c r="B1881" s="2078"/>
      <c r="C1881" s="2078"/>
      <c r="D1881" s="2078"/>
      <c r="E1881" s="6902" t="s">
        <v>2083</v>
      </c>
      <c r="F1881" s="6902"/>
      <c r="G1881" s="2079">
        <v>48.36</v>
      </c>
    </row>
    <row r="1882" spans="1:7" ht="15" customHeight="1">
      <c r="A1882" s="6900" t="s">
        <v>2084</v>
      </c>
      <c r="B1882" s="6901"/>
      <c r="C1882" s="2062" t="s">
        <v>2065</v>
      </c>
      <c r="D1882" s="2062" t="s">
        <v>2066</v>
      </c>
      <c r="E1882" s="2062" t="s">
        <v>2067</v>
      </c>
      <c r="F1882" s="2062" t="s">
        <v>2068</v>
      </c>
      <c r="G1882" s="2074" t="s">
        <v>2015</v>
      </c>
    </row>
    <row r="1883" spans="1:7" ht="15" customHeight="1">
      <c r="A1883" s="2075" t="s">
        <v>2090</v>
      </c>
      <c r="B1883" s="2064" t="s">
        <v>2139</v>
      </c>
      <c r="C1883" s="2063" t="s">
        <v>21</v>
      </c>
      <c r="D1883" s="2063" t="s">
        <v>2087</v>
      </c>
      <c r="E1883" s="2065">
        <v>0.1384</v>
      </c>
      <c r="F1883" s="2066">
        <v>34.08</v>
      </c>
      <c r="G1883" s="2076">
        <v>4.71</v>
      </c>
    </row>
    <row r="1884" spans="1:7" ht="15" customHeight="1">
      <c r="A1884" s="2075" t="s">
        <v>2092</v>
      </c>
      <c r="B1884" s="2064" t="s">
        <v>2140</v>
      </c>
      <c r="C1884" s="2063" t="s">
        <v>21</v>
      </c>
      <c r="D1884" s="2063" t="s">
        <v>2087</v>
      </c>
      <c r="E1884" s="2065">
        <v>0.10879999999999999</v>
      </c>
      <c r="F1884" s="2066">
        <v>29.76</v>
      </c>
      <c r="G1884" s="2076">
        <v>3.23</v>
      </c>
    </row>
    <row r="1885" spans="1:7" ht="15" customHeight="1">
      <c r="A1885" s="2077"/>
      <c r="B1885" s="2078"/>
      <c r="C1885" s="2078"/>
      <c r="D1885" s="2078"/>
      <c r="E1885" s="6902" t="s">
        <v>2094</v>
      </c>
      <c r="F1885" s="6902"/>
      <c r="G1885" s="2079">
        <v>7.94</v>
      </c>
    </row>
    <row r="1886" spans="1:7" ht="18" customHeight="1">
      <c r="A1886" s="6900" t="s">
        <v>19</v>
      </c>
      <c r="B1886" s="6901"/>
      <c r="C1886" s="2062" t="s">
        <v>2065</v>
      </c>
      <c r="D1886" s="2062" t="s">
        <v>2066</v>
      </c>
      <c r="E1886" s="2062" t="s">
        <v>2067</v>
      </c>
      <c r="F1886" s="2062" t="s">
        <v>2068</v>
      </c>
      <c r="G1886" s="2074" t="s">
        <v>2015</v>
      </c>
    </row>
    <row r="1887" spans="1:7" ht="15" customHeight="1">
      <c r="A1887" s="2075" t="s">
        <v>2645</v>
      </c>
      <c r="B1887" s="2064" t="s">
        <v>2646</v>
      </c>
      <c r="C1887" s="2063" t="s">
        <v>21</v>
      </c>
      <c r="D1887" s="2063" t="s">
        <v>62</v>
      </c>
      <c r="E1887" s="2065">
        <v>1.41E-2</v>
      </c>
      <c r="F1887" s="2066">
        <v>250.12</v>
      </c>
      <c r="G1887" s="2076">
        <v>3.52</v>
      </c>
    </row>
    <row r="1888" spans="1:7" ht="9.9" customHeight="1">
      <c r="A1888" s="2077"/>
      <c r="B1888" s="2078"/>
      <c r="C1888" s="2078"/>
      <c r="D1888" s="2078"/>
      <c r="E1888" s="6902" t="s">
        <v>2097</v>
      </c>
      <c r="F1888" s="6902"/>
      <c r="G1888" s="2079">
        <v>3.52</v>
      </c>
    </row>
    <row r="1889" spans="1:7" ht="20.100000000000001" customHeight="1">
      <c r="A1889" s="2077"/>
      <c r="B1889" s="2078"/>
      <c r="C1889" s="2078"/>
      <c r="D1889" s="2078"/>
      <c r="E1889" s="6903" t="s">
        <v>2098</v>
      </c>
      <c r="F1889" s="6903"/>
      <c r="G1889" s="2080">
        <v>59.82</v>
      </c>
    </row>
    <row r="1890" spans="1:7" ht="15" customHeight="1">
      <c r="A1890" s="2077"/>
      <c r="B1890" s="2078"/>
      <c r="C1890" s="2078"/>
      <c r="D1890" s="2078"/>
      <c r="E1890" s="6904"/>
      <c r="F1890" s="6904"/>
      <c r="G1890" s="6905"/>
    </row>
    <row r="1891" spans="1:7" ht="29.1" customHeight="1">
      <c r="A1891" s="6897" t="s">
        <v>2647</v>
      </c>
      <c r="B1891" s="6898"/>
      <c r="C1891" s="6898"/>
      <c r="D1891" s="6898"/>
      <c r="E1891" s="6898"/>
      <c r="F1891" s="6898"/>
      <c r="G1891" s="6899"/>
    </row>
    <row r="1892" spans="1:7" ht="15" customHeight="1">
      <c r="A1892" s="6900" t="s">
        <v>2064</v>
      </c>
      <c r="B1892" s="6901"/>
      <c r="C1892" s="2062" t="s">
        <v>2065</v>
      </c>
      <c r="D1892" s="2062" t="s">
        <v>2066</v>
      </c>
      <c r="E1892" s="2062" t="s">
        <v>2067</v>
      </c>
      <c r="F1892" s="2062" t="s">
        <v>2068</v>
      </c>
      <c r="G1892" s="2074" t="s">
        <v>2015</v>
      </c>
    </row>
    <row r="1893" spans="1:7" ht="15" customHeight="1">
      <c r="A1893" s="2075" t="s">
        <v>2648</v>
      </c>
      <c r="B1893" s="2064" t="s">
        <v>1361</v>
      </c>
      <c r="C1893" s="2063" t="s">
        <v>21</v>
      </c>
      <c r="D1893" s="2063" t="s">
        <v>103</v>
      </c>
      <c r="E1893" s="2065">
        <v>1</v>
      </c>
      <c r="F1893" s="2066">
        <v>23.91</v>
      </c>
      <c r="G1893" s="2076">
        <v>23.91</v>
      </c>
    </row>
    <row r="1894" spans="1:7" ht="15" customHeight="1">
      <c r="A1894" s="2077"/>
      <c r="B1894" s="2078"/>
      <c r="C1894" s="2078"/>
      <c r="D1894" s="2078"/>
      <c r="E1894" s="6902" t="s">
        <v>2083</v>
      </c>
      <c r="F1894" s="6902"/>
      <c r="G1894" s="2079">
        <v>23.91</v>
      </c>
    </row>
    <row r="1895" spans="1:7" ht="15" customHeight="1">
      <c r="A1895" s="6900" t="s">
        <v>2084</v>
      </c>
      <c r="B1895" s="6901"/>
      <c r="C1895" s="2062" t="s">
        <v>2065</v>
      </c>
      <c r="D1895" s="2062" t="s">
        <v>2066</v>
      </c>
      <c r="E1895" s="2062" t="s">
        <v>2067</v>
      </c>
      <c r="F1895" s="2062" t="s">
        <v>2068</v>
      </c>
      <c r="G1895" s="2074" t="s">
        <v>2015</v>
      </c>
    </row>
    <row r="1896" spans="1:7" ht="18" customHeight="1">
      <c r="A1896" s="2075" t="s">
        <v>2550</v>
      </c>
      <c r="B1896" s="2064" t="s">
        <v>2551</v>
      </c>
      <c r="C1896" s="2063" t="s">
        <v>21</v>
      </c>
      <c r="D1896" s="2063" t="s">
        <v>2087</v>
      </c>
      <c r="E1896" s="2065">
        <v>0.2</v>
      </c>
      <c r="F1896" s="2066">
        <v>32.630000000000003</v>
      </c>
      <c r="G1896" s="2076">
        <v>6.52</v>
      </c>
    </row>
    <row r="1897" spans="1:7" ht="15" customHeight="1">
      <c r="A1897" s="2075" t="s">
        <v>2514</v>
      </c>
      <c r="B1897" s="2064" t="s">
        <v>2515</v>
      </c>
      <c r="C1897" s="2063" t="s">
        <v>21</v>
      </c>
      <c r="D1897" s="2063" t="s">
        <v>2087</v>
      </c>
      <c r="E1897" s="2065">
        <v>0.2</v>
      </c>
      <c r="F1897" s="2066">
        <v>43.58</v>
      </c>
      <c r="G1897" s="2076">
        <v>8.7100000000000009</v>
      </c>
    </row>
    <row r="1898" spans="1:7" ht="9.9" customHeight="1">
      <c r="A1898" s="2077"/>
      <c r="B1898" s="2078"/>
      <c r="C1898" s="2078"/>
      <c r="D1898" s="2078"/>
      <c r="E1898" s="6902" t="s">
        <v>2094</v>
      </c>
      <c r="F1898" s="6902"/>
      <c r="G1898" s="2079">
        <v>15.23</v>
      </c>
    </row>
    <row r="1899" spans="1:7" ht="20.100000000000001" customHeight="1">
      <c r="A1899" s="2077"/>
      <c r="B1899" s="2078"/>
      <c r="C1899" s="2078"/>
      <c r="D1899" s="2078"/>
      <c r="E1899" s="6903" t="s">
        <v>2098</v>
      </c>
      <c r="F1899" s="6903"/>
      <c r="G1899" s="2080">
        <v>39.14</v>
      </c>
    </row>
    <row r="1900" spans="1:7" ht="15" customHeight="1">
      <c r="A1900" s="2077"/>
      <c r="B1900" s="2078"/>
      <c r="C1900" s="2078"/>
      <c r="D1900" s="2078"/>
      <c r="E1900" s="6904"/>
      <c r="F1900" s="6904"/>
      <c r="G1900" s="6905"/>
    </row>
    <row r="1901" spans="1:7" ht="15" customHeight="1">
      <c r="A1901" s="6897" t="s">
        <v>2649</v>
      </c>
      <c r="B1901" s="6898"/>
      <c r="C1901" s="6898"/>
      <c r="D1901" s="6898"/>
      <c r="E1901" s="6898"/>
      <c r="F1901" s="6898"/>
      <c r="G1901" s="6899"/>
    </row>
    <row r="1902" spans="1:7" ht="15" customHeight="1">
      <c r="A1902" s="6900" t="s">
        <v>2064</v>
      </c>
      <c r="B1902" s="6901"/>
      <c r="C1902" s="2062" t="s">
        <v>2065</v>
      </c>
      <c r="D1902" s="2062" t="s">
        <v>2066</v>
      </c>
      <c r="E1902" s="2062" t="s">
        <v>2067</v>
      </c>
      <c r="F1902" s="2062" t="s">
        <v>2068</v>
      </c>
      <c r="G1902" s="2074" t="s">
        <v>2015</v>
      </c>
    </row>
    <row r="1903" spans="1:7" ht="15" customHeight="1">
      <c r="A1903" s="2075" t="s">
        <v>2650</v>
      </c>
      <c r="B1903" s="2064" t="s">
        <v>1364</v>
      </c>
      <c r="C1903" s="2063" t="s">
        <v>21</v>
      </c>
      <c r="D1903" s="2063" t="s">
        <v>32</v>
      </c>
      <c r="E1903" s="2065">
        <v>1</v>
      </c>
      <c r="F1903" s="2066">
        <v>12.28</v>
      </c>
      <c r="G1903" s="2076">
        <v>12.28</v>
      </c>
    </row>
    <row r="1904" spans="1:7" ht="15" customHeight="1">
      <c r="A1904" s="2077"/>
      <c r="B1904" s="2078"/>
      <c r="C1904" s="2078"/>
      <c r="D1904" s="2078"/>
      <c r="E1904" s="6902" t="s">
        <v>2083</v>
      </c>
      <c r="F1904" s="6902"/>
      <c r="G1904" s="2079">
        <v>12.28</v>
      </c>
    </row>
    <row r="1905" spans="1:7" ht="15" customHeight="1">
      <c r="A1905" s="6900" t="s">
        <v>2084</v>
      </c>
      <c r="B1905" s="6901"/>
      <c r="C1905" s="2062" t="s">
        <v>2065</v>
      </c>
      <c r="D1905" s="2062" t="s">
        <v>2066</v>
      </c>
      <c r="E1905" s="2062" t="s">
        <v>2067</v>
      </c>
      <c r="F1905" s="2062" t="s">
        <v>2068</v>
      </c>
      <c r="G1905" s="2074" t="s">
        <v>2015</v>
      </c>
    </row>
    <row r="1906" spans="1:7" ht="18" customHeight="1">
      <c r="A1906" s="2075" t="s">
        <v>2550</v>
      </c>
      <c r="B1906" s="2064" t="s">
        <v>2551</v>
      </c>
      <c r="C1906" s="2063" t="s">
        <v>21</v>
      </c>
      <c r="D1906" s="2063" t="s">
        <v>2087</v>
      </c>
      <c r="E1906" s="2065">
        <v>0.18629999999999999</v>
      </c>
      <c r="F1906" s="2066">
        <v>32.630000000000003</v>
      </c>
      <c r="G1906" s="2076">
        <v>6.07</v>
      </c>
    </row>
    <row r="1907" spans="1:7" ht="15" customHeight="1">
      <c r="A1907" s="2075" t="s">
        <v>2514</v>
      </c>
      <c r="B1907" s="2064" t="s">
        <v>2515</v>
      </c>
      <c r="C1907" s="2063" t="s">
        <v>21</v>
      </c>
      <c r="D1907" s="2063" t="s">
        <v>2087</v>
      </c>
      <c r="E1907" s="2065">
        <v>0.18629999999999999</v>
      </c>
      <c r="F1907" s="2066">
        <v>43.58</v>
      </c>
      <c r="G1907" s="2076">
        <v>8.11</v>
      </c>
    </row>
    <row r="1908" spans="1:7" ht="9.9" customHeight="1">
      <c r="A1908" s="2077"/>
      <c r="B1908" s="2078"/>
      <c r="C1908" s="2078"/>
      <c r="D1908" s="2078"/>
      <c r="E1908" s="6902" t="s">
        <v>2094</v>
      </c>
      <c r="F1908" s="6902"/>
      <c r="G1908" s="2079">
        <v>14.18</v>
      </c>
    </row>
    <row r="1909" spans="1:7" ht="20.100000000000001" customHeight="1">
      <c r="A1909" s="2077"/>
      <c r="B1909" s="2078"/>
      <c r="C1909" s="2078"/>
      <c r="D1909" s="2078"/>
      <c r="E1909" s="6903" t="s">
        <v>2098</v>
      </c>
      <c r="F1909" s="6903"/>
      <c r="G1909" s="2080">
        <v>26.46</v>
      </c>
    </row>
    <row r="1910" spans="1:7" ht="15" customHeight="1">
      <c r="A1910" s="2077"/>
      <c r="B1910" s="2078"/>
      <c r="C1910" s="2078"/>
      <c r="D1910" s="2078"/>
      <c r="E1910" s="6904"/>
      <c r="F1910" s="6904"/>
      <c r="G1910" s="6905"/>
    </row>
    <row r="1911" spans="1:7" ht="15" customHeight="1">
      <c r="A1911" s="6897" t="s">
        <v>2651</v>
      </c>
      <c r="B1911" s="6898"/>
      <c r="C1911" s="6898"/>
      <c r="D1911" s="6898"/>
      <c r="E1911" s="6898"/>
      <c r="F1911" s="6898"/>
      <c r="G1911" s="6899"/>
    </row>
    <row r="1912" spans="1:7" ht="15" customHeight="1">
      <c r="A1912" s="6900" t="s">
        <v>2064</v>
      </c>
      <c r="B1912" s="6901"/>
      <c r="C1912" s="2062" t="s">
        <v>2065</v>
      </c>
      <c r="D1912" s="2062" t="s">
        <v>2066</v>
      </c>
      <c r="E1912" s="2062" t="s">
        <v>2067</v>
      </c>
      <c r="F1912" s="2062" t="s">
        <v>2068</v>
      </c>
      <c r="G1912" s="2074" t="s">
        <v>2015</v>
      </c>
    </row>
    <row r="1913" spans="1:7" ht="15" customHeight="1">
      <c r="A1913" s="2075" t="s">
        <v>2652</v>
      </c>
      <c r="B1913" s="2064" t="s">
        <v>1373</v>
      </c>
      <c r="C1913" s="2063" t="s">
        <v>21</v>
      </c>
      <c r="D1913" s="2063" t="s">
        <v>32</v>
      </c>
      <c r="E1913" s="2065">
        <v>1</v>
      </c>
      <c r="F1913" s="2066">
        <v>0.3</v>
      </c>
      <c r="G1913" s="2076">
        <v>0.3</v>
      </c>
    </row>
    <row r="1914" spans="1:7" ht="15" customHeight="1">
      <c r="A1914" s="2077"/>
      <c r="B1914" s="2078"/>
      <c r="C1914" s="2078"/>
      <c r="D1914" s="2078"/>
      <c r="E1914" s="6902" t="s">
        <v>2083</v>
      </c>
      <c r="F1914" s="6902"/>
      <c r="G1914" s="2079">
        <v>0.3</v>
      </c>
    </row>
    <row r="1915" spans="1:7" ht="15" customHeight="1">
      <c r="A1915" s="6900" t="s">
        <v>2084</v>
      </c>
      <c r="B1915" s="6901"/>
      <c r="C1915" s="2062" t="s">
        <v>2065</v>
      </c>
      <c r="D1915" s="2062" t="s">
        <v>2066</v>
      </c>
      <c r="E1915" s="2062" t="s">
        <v>2067</v>
      </c>
      <c r="F1915" s="2062" t="s">
        <v>2068</v>
      </c>
      <c r="G1915" s="2074" t="s">
        <v>2015</v>
      </c>
    </row>
    <row r="1916" spans="1:7" ht="18" customHeight="1">
      <c r="A1916" s="2075" t="s">
        <v>2092</v>
      </c>
      <c r="B1916" s="2064" t="s">
        <v>2140</v>
      </c>
      <c r="C1916" s="2063" t="s">
        <v>21</v>
      </c>
      <c r="D1916" s="2063" t="s">
        <v>2087</v>
      </c>
      <c r="E1916" s="2065">
        <v>0.02</v>
      </c>
      <c r="F1916" s="2066">
        <v>29.76</v>
      </c>
      <c r="G1916" s="2076">
        <v>0.59</v>
      </c>
    </row>
    <row r="1917" spans="1:7" ht="15" customHeight="1">
      <c r="A1917" s="2077"/>
      <c r="B1917" s="2078"/>
      <c r="C1917" s="2078"/>
      <c r="D1917" s="2078"/>
      <c r="E1917" s="6902" t="s">
        <v>2094</v>
      </c>
      <c r="F1917" s="6902"/>
      <c r="G1917" s="2079">
        <v>0.59</v>
      </c>
    </row>
    <row r="1918" spans="1:7" ht="9.9" customHeight="1">
      <c r="A1918" s="2077"/>
      <c r="B1918" s="2078"/>
      <c r="C1918" s="2078"/>
      <c r="D1918" s="2078"/>
      <c r="E1918" s="6903" t="s">
        <v>2098</v>
      </c>
      <c r="F1918" s="6903"/>
      <c r="G1918" s="2080">
        <v>0.89</v>
      </c>
    </row>
    <row r="1919" spans="1:7" ht="20.100000000000001" customHeight="1">
      <c r="A1919" s="2077"/>
      <c r="B1919" s="2078"/>
      <c r="C1919" s="2078"/>
      <c r="D1919" s="2078"/>
      <c r="E1919" s="6904"/>
      <c r="F1919" s="6904"/>
      <c r="G1919" s="6905"/>
    </row>
    <row r="1920" spans="1:7" ht="15" customHeight="1">
      <c r="A1920" s="6897" t="s">
        <v>2653</v>
      </c>
      <c r="B1920" s="6898"/>
      <c r="C1920" s="6898"/>
      <c r="D1920" s="6898"/>
      <c r="E1920" s="6898"/>
      <c r="F1920" s="6898"/>
      <c r="G1920" s="6899"/>
    </row>
    <row r="1921" spans="1:7" ht="21" customHeight="1">
      <c r="A1921" s="6900" t="s">
        <v>2064</v>
      </c>
      <c r="B1921" s="6901"/>
      <c r="C1921" s="2062" t="s">
        <v>2065</v>
      </c>
      <c r="D1921" s="2062" t="s">
        <v>2066</v>
      </c>
      <c r="E1921" s="2062" t="s">
        <v>2067</v>
      </c>
      <c r="F1921" s="2062" t="s">
        <v>2068</v>
      </c>
      <c r="G1921" s="2074" t="s">
        <v>2015</v>
      </c>
    </row>
    <row r="1922" spans="1:7" ht="15" customHeight="1">
      <c r="A1922" s="2075" t="s">
        <v>2654</v>
      </c>
      <c r="B1922" s="2064" t="s">
        <v>1376</v>
      </c>
      <c r="C1922" s="2063" t="s">
        <v>21</v>
      </c>
      <c r="D1922" s="2063" t="s">
        <v>32</v>
      </c>
      <c r="E1922" s="2065">
        <v>1</v>
      </c>
      <c r="F1922" s="2066">
        <v>19.28</v>
      </c>
      <c r="G1922" s="2076">
        <v>19.28</v>
      </c>
    </row>
    <row r="1923" spans="1:7" ht="15" customHeight="1">
      <c r="A1923" s="2077"/>
      <c r="B1923" s="2078"/>
      <c r="C1923" s="2078"/>
      <c r="D1923" s="2078"/>
      <c r="E1923" s="6902" t="s">
        <v>2083</v>
      </c>
      <c r="F1923" s="6902"/>
      <c r="G1923" s="2079">
        <v>19.28</v>
      </c>
    </row>
    <row r="1924" spans="1:7" ht="15" customHeight="1">
      <c r="A1924" s="6900" t="s">
        <v>2084</v>
      </c>
      <c r="B1924" s="6901"/>
      <c r="C1924" s="2062" t="s">
        <v>2065</v>
      </c>
      <c r="D1924" s="2062" t="s">
        <v>2066</v>
      </c>
      <c r="E1924" s="2062" t="s">
        <v>2067</v>
      </c>
      <c r="F1924" s="2062" t="s">
        <v>2068</v>
      </c>
      <c r="G1924" s="2074" t="s">
        <v>2015</v>
      </c>
    </row>
    <row r="1925" spans="1:7" ht="15" customHeight="1">
      <c r="A1925" s="2075" t="s">
        <v>2550</v>
      </c>
      <c r="B1925" s="2064" t="s">
        <v>2551</v>
      </c>
      <c r="C1925" s="2063" t="s">
        <v>21</v>
      </c>
      <c r="D1925" s="2063" t="s">
        <v>2087</v>
      </c>
      <c r="E1925" s="2065">
        <v>0.18629999999999999</v>
      </c>
      <c r="F1925" s="2066">
        <v>32.630000000000003</v>
      </c>
      <c r="G1925" s="2076">
        <v>6.07</v>
      </c>
    </row>
    <row r="1926" spans="1:7" ht="18" customHeight="1">
      <c r="A1926" s="2075" t="s">
        <v>2514</v>
      </c>
      <c r="B1926" s="2064" t="s">
        <v>2515</v>
      </c>
      <c r="C1926" s="2063" t="s">
        <v>21</v>
      </c>
      <c r="D1926" s="2063" t="s">
        <v>2087</v>
      </c>
      <c r="E1926" s="2065">
        <v>0.18629999999999999</v>
      </c>
      <c r="F1926" s="2066">
        <v>43.58</v>
      </c>
      <c r="G1926" s="2076">
        <v>8.11</v>
      </c>
    </row>
    <row r="1927" spans="1:7" ht="15" customHeight="1">
      <c r="A1927" s="2077"/>
      <c r="B1927" s="2078"/>
      <c r="C1927" s="2078"/>
      <c r="D1927" s="2078"/>
      <c r="E1927" s="6902" t="s">
        <v>2094</v>
      </c>
      <c r="F1927" s="6902"/>
      <c r="G1927" s="2079">
        <v>14.18</v>
      </c>
    </row>
    <row r="1928" spans="1:7" ht="9.9" customHeight="1">
      <c r="A1928" s="2077"/>
      <c r="B1928" s="2078"/>
      <c r="C1928" s="2078"/>
      <c r="D1928" s="2078"/>
      <c r="E1928" s="6903" t="s">
        <v>2098</v>
      </c>
      <c r="F1928" s="6903"/>
      <c r="G1928" s="2080">
        <v>33.46</v>
      </c>
    </row>
    <row r="1929" spans="1:7" ht="20.100000000000001" customHeight="1">
      <c r="A1929" s="2077"/>
      <c r="B1929" s="2078"/>
      <c r="C1929" s="2078"/>
      <c r="D1929" s="2078"/>
      <c r="E1929" s="6904"/>
      <c r="F1929" s="6904"/>
      <c r="G1929" s="6905"/>
    </row>
    <row r="1930" spans="1:7" ht="15" customHeight="1">
      <c r="A1930" s="6897" t="s">
        <v>2655</v>
      </c>
      <c r="B1930" s="6898"/>
      <c r="C1930" s="6898"/>
      <c r="D1930" s="6898"/>
      <c r="E1930" s="6898"/>
      <c r="F1930" s="6898"/>
      <c r="G1930" s="6899"/>
    </row>
    <row r="1931" spans="1:7" ht="15" customHeight="1">
      <c r="A1931" s="6900" t="s">
        <v>2064</v>
      </c>
      <c r="B1931" s="6901"/>
      <c r="C1931" s="2062" t="s">
        <v>2065</v>
      </c>
      <c r="D1931" s="2062" t="s">
        <v>2066</v>
      </c>
      <c r="E1931" s="2062" t="s">
        <v>2067</v>
      </c>
      <c r="F1931" s="2062" t="s">
        <v>2068</v>
      </c>
      <c r="G1931" s="2074" t="s">
        <v>2015</v>
      </c>
    </row>
    <row r="1932" spans="1:7" ht="21" customHeight="1">
      <c r="A1932" s="2075" t="s">
        <v>2656</v>
      </c>
      <c r="B1932" s="2064" t="s">
        <v>2657</v>
      </c>
      <c r="C1932" s="2063" t="s">
        <v>21</v>
      </c>
      <c r="D1932" s="2063" t="s">
        <v>40</v>
      </c>
      <c r="E1932" s="2065">
        <v>1.2434000000000001</v>
      </c>
      <c r="F1932" s="2066">
        <v>48.64</v>
      </c>
      <c r="G1932" s="2076">
        <v>60.47</v>
      </c>
    </row>
    <row r="1933" spans="1:7" ht="15" customHeight="1">
      <c r="A1933" s="2075" t="s">
        <v>2641</v>
      </c>
      <c r="B1933" s="2064" t="s">
        <v>2642</v>
      </c>
      <c r="C1933" s="2063" t="s">
        <v>21</v>
      </c>
      <c r="D1933" s="2063" t="s">
        <v>32</v>
      </c>
      <c r="E1933" s="2065">
        <v>9.4000000000000004E-3</v>
      </c>
      <c r="F1933" s="2066">
        <v>7.87</v>
      </c>
      <c r="G1933" s="2076">
        <v>7.0000000000000007E-2</v>
      </c>
    </row>
    <row r="1934" spans="1:7" ht="15" customHeight="1">
      <c r="A1934" s="2077"/>
      <c r="B1934" s="2078"/>
      <c r="C1934" s="2078"/>
      <c r="D1934" s="2078"/>
      <c r="E1934" s="6902" t="s">
        <v>2083</v>
      </c>
      <c r="F1934" s="6902"/>
      <c r="G1934" s="2079">
        <v>60.54</v>
      </c>
    </row>
    <row r="1935" spans="1:7" ht="15" customHeight="1">
      <c r="A1935" s="6900" t="s">
        <v>2084</v>
      </c>
      <c r="B1935" s="6901"/>
      <c r="C1935" s="2062" t="s">
        <v>2065</v>
      </c>
      <c r="D1935" s="2062" t="s">
        <v>2066</v>
      </c>
      <c r="E1935" s="2062" t="s">
        <v>2067</v>
      </c>
      <c r="F1935" s="2062" t="s">
        <v>2068</v>
      </c>
      <c r="G1935" s="2074" t="s">
        <v>2015</v>
      </c>
    </row>
    <row r="1936" spans="1:7" ht="15" customHeight="1">
      <c r="A1936" s="2075" t="s">
        <v>2550</v>
      </c>
      <c r="B1936" s="2064" t="s">
        <v>2551</v>
      </c>
      <c r="C1936" s="2063" t="s">
        <v>21</v>
      </c>
      <c r="D1936" s="2063" t="s">
        <v>2087</v>
      </c>
      <c r="E1936" s="2065">
        <v>5.0999999999999997E-2</v>
      </c>
      <c r="F1936" s="2066">
        <v>32.630000000000003</v>
      </c>
      <c r="G1936" s="2076">
        <v>1.66</v>
      </c>
    </row>
    <row r="1937" spans="1:7" ht="18" customHeight="1">
      <c r="A1937" s="2075" t="s">
        <v>2514</v>
      </c>
      <c r="B1937" s="2064" t="s">
        <v>2515</v>
      </c>
      <c r="C1937" s="2063" t="s">
        <v>21</v>
      </c>
      <c r="D1937" s="2063" t="s">
        <v>2087</v>
      </c>
      <c r="E1937" s="2065">
        <v>5.0999999999999997E-2</v>
      </c>
      <c r="F1937" s="2066">
        <v>43.58</v>
      </c>
      <c r="G1937" s="2076">
        <v>2.2200000000000002</v>
      </c>
    </row>
    <row r="1938" spans="1:7" ht="15" customHeight="1">
      <c r="A1938" s="2077"/>
      <c r="B1938" s="2078"/>
      <c r="C1938" s="2078"/>
      <c r="D1938" s="2078"/>
      <c r="E1938" s="6902" t="s">
        <v>2094</v>
      </c>
      <c r="F1938" s="6902"/>
      <c r="G1938" s="2079">
        <v>3.88</v>
      </c>
    </row>
    <row r="1939" spans="1:7" ht="9.9" customHeight="1">
      <c r="A1939" s="2077"/>
      <c r="B1939" s="2078"/>
      <c r="C1939" s="2078"/>
      <c r="D1939" s="2078"/>
      <c r="E1939" s="6903" t="s">
        <v>2098</v>
      </c>
      <c r="F1939" s="6903"/>
      <c r="G1939" s="2080">
        <v>64.42</v>
      </c>
    </row>
    <row r="1940" spans="1:7" ht="20.100000000000001" customHeight="1">
      <c r="A1940" s="2077"/>
      <c r="B1940" s="2078"/>
      <c r="C1940" s="2078"/>
      <c r="D1940" s="2078"/>
      <c r="E1940" s="6904"/>
      <c r="F1940" s="6904"/>
      <c r="G1940" s="6905"/>
    </row>
    <row r="1941" spans="1:7" ht="15" customHeight="1">
      <c r="A1941" s="6897" t="s">
        <v>2658</v>
      </c>
      <c r="B1941" s="6898"/>
      <c r="C1941" s="6898"/>
      <c r="D1941" s="6898"/>
      <c r="E1941" s="6898"/>
      <c r="F1941" s="6898"/>
      <c r="G1941" s="6899"/>
    </row>
    <row r="1942" spans="1:7" ht="21" customHeight="1">
      <c r="A1942" s="6900" t="s">
        <v>2064</v>
      </c>
      <c r="B1942" s="6901"/>
      <c r="C1942" s="2062" t="s">
        <v>2065</v>
      </c>
      <c r="D1942" s="2062" t="s">
        <v>2066</v>
      </c>
      <c r="E1942" s="2062" t="s">
        <v>2067</v>
      </c>
      <c r="F1942" s="2062" t="s">
        <v>2068</v>
      </c>
      <c r="G1942" s="2074" t="s">
        <v>2015</v>
      </c>
    </row>
    <row r="1943" spans="1:7" ht="15" customHeight="1">
      <c r="A1943" s="2075" t="s">
        <v>2659</v>
      </c>
      <c r="B1943" s="2064" t="s">
        <v>1454</v>
      </c>
      <c r="C1943" s="2063" t="s">
        <v>21</v>
      </c>
      <c r="D1943" s="2063" t="s">
        <v>32</v>
      </c>
      <c r="E1943" s="2065">
        <v>1</v>
      </c>
      <c r="F1943" s="2066">
        <v>2.56</v>
      </c>
      <c r="G1943" s="2076">
        <v>2.56</v>
      </c>
    </row>
    <row r="1944" spans="1:7" ht="15" customHeight="1">
      <c r="A1944" s="2077"/>
      <c r="B1944" s="2078"/>
      <c r="C1944" s="2078"/>
      <c r="D1944" s="2078"/>
      <c r="E1944" s="6902" t="s">
        <v>2083</v>
      </c>
      <c r="F1944" s="6902"/>
      <c r="G1944" s="2079">
        <v>2.56</v>
      </c>
    </row>
    <row r="1945" spans="1:7" ht="15" customHeight="1">
      <c r="A1945" s="6900" t="s">
        <v>19</v>
      </c>
      <c r="B1945" s="6901"/>
      <c r="C1945" s="2062" t="s">
        <v>2065</v>
      </c>
      <c r="D1945" s="2062" t="s">
        <v>2066</v>
      </c>
      <c r="E1945" s="2062" t="s">
        <v>2067</v>
      </c>
      <c r="F1945" s="2062" t="s">
        <v>2068</v>
      </c>
      <c r="G1945" s="2074" t="s">
        <v>2015</v>
      </c>
    </row>
    <row r="1946" spans="1:7" ht="15" customHeight="1">
      <c r="A1946" s="2075" t="s">
        <v>1456</v>
      </c>
      <c r="B1946" s="2064" t="s">
        <v>1457</v>
      </c>
      <c r="C1946" s="2063" t="s">
        <v>21</v>
      </c>
      <c r="D1946" s="2063" t="s">
        <v>32</v>
      </c>
      <c r="E1946" s="2065">
        <v>1</v>
      </c>
      <c r="F1946" s="2066">
        <v>14.4</v>
      </c>
      <c r="G1946" s="2076">
        <v>14.4</v>
      </c>
    </row>
    <row r="1947" spans="1:7" ht="18" customHeight="1">
      <c r="A1947" s="2077"/>
      <c r="B1947" s="2078"/>
      <c r="C1947" s="2078"/>
      <c r="D1947" s="2078"/>
      <c r="E1947" s="6902" t="s">
        <v>2097</v>
      </c>
      <c r="F1947" s="6902"/>
      <c r="G1947" s="2079">
        <v>14.4</v>
      </c>
    </row>
    <row r="1948" spans="1:7" ht="15" customHeight="1">
      <c r="A1948" s="2077"/>
      <c r="B1948" s="2078"/>
      <c r="C1948" s="2078"/>
      <c r="D1948" s="2078"/>
      <c r="E1948" s="6903" t="s">
        <v>2098</v>
      </c>
      <c r="F1948" s="6903"/>
      <c r="G1948" s="2080">
        <v>16.96</v>
      </c>
    </row>
    <row r="1949" spans="1:7" ht="29.1" customHeight="1">
      <c r="A1949" s="2077"/>
      <c r="B1949" s="2078"/>
      <c r="C1949" s="2078"/>
      <c r="D1949" s="2078"/>
      <c r="E1949" s="6904"/>
      <c r="F1949" s="6904"/>
      <c r="G1949" s="6905"/>
    </row>
    <row r="1950" spans="1:7" ht="15" customHeight="1">
      <c r="A1950" s="6897" t="s">
        <v>2660</v>
      </c>
      <c r="B1950" s="6898"/>
      <c r="C1950" s="6898"/>
      <c r="D1950" s="6898"/>
      <c r="E1950" s="6898"/>
      <c r="F1950" s="6898"/>
      <c r="G1950" s="6899"/>
    </row>
    <row r="1951" spans="1:7" ht="15" customHeight="1">
      <c r="A1951" s="6900" t="s">
        <v>2064</v>
      </c>
      <c r="B1951" s="6901"/>
      <c r="C1951" s="2062" t="s">
        <v>2065</v>
      </c>
      <c r="D1951" s="2062" t="s">
        <v>2066</v>
      </c>
      <c r="E1951" s="2062" t="s">
        <v>2067</v>
      </c>
      <c r="F1951" s="2062" t="s">
        <v>2068</v>
      </c>
      <c r="G1951" s="2074" t="s">
        <v>2015</v>
      </c>
    </row>
    <row r="1952" spans="1:7" ht="9.9" customHeight="1">
      <c r="A1952" s="2075" t="s">
        <v>2661</v>
      </c>
      <c r="B1952" s="2064" t="s">
        <v>2662</v>
      </c>
      <c r="C1952" s="2063" t="s">
        <v>21</v>
      </c>
      <c r="D1952" s="2063" t="s">
        <v>32</v>
      </c>
      <c r="E1952" s="2065">
        <v>1</v>
      </c>
      <c r="F1952" s="2066">
        <v>61.18</v>
      </c>
      <c r="G1952" s="2076">
        <v>61.18</v>
      </c>
    </row>
    <row r="1953" spans="1:7" ht="20.100000000000001" customHeight="1">
      <c r="A1953" s="2077"/>
      <c r="B1953" s="2078"/>
      <c r="C1953" s="2078"/>
      <c r="D1953" s="2078"/>
      <c r="E1953" s="6902" t="s">
        <v>2083</v>
      </c>
      <c r="F1953" s="6902"/>
      <c r="G1953" s="2079">
        <v>61.18</v>
      </c>
    </row>
    <row r="1954" spans="1:7" ht="15" customHeight="1">
      <c r="A1954" s="6900" t="s">
        <v>2084</v>
      </c>
      <c r="B1954" s="6901"/>
      <c r="C1954" s="2062" t="s">
        <v>2065</v>
      </c>
      <c r="D1954" s="2062" t="s">
        <v>2066</v>
      </c>
      <c r="E1954" s="2062" t="s">
        <v>2067</v>
      </c>
      <c r="F1954" s="2062" t="s">
        <v>2068</v>
      </c>
      <c r="G1954" s="2074" t="s">
        <v>2015</v>
      </c>
    </row>
    <row r="1955" spans="1:7" ht="21" customHeight="1">
      <c r="A1955" s="2075" t="s">
        <v>2550</v>
      </c>
      <c r="B1955" s="2064" t="s">
        <v>2551</v>
      </c>
      <c r="C1955" s="2063" t="s">
        <v>21</v>
      </c>
      <c r="D1955" s="2063" t="s">
        <v>2087</v>
      </c>
      <c r="E1955" s="2065">
        <v>0.2</v>
      </c>
      <c r="F1955" s="2066">
        <v>32.630000000000003</v>
      </c>
      <c r="G1955" s="2076">
        <v>6.52</v>
      </c>
    </row>
    <row r="1956" spans="1:7" ht="15" customHeight="1">
      <c r="A1956" s="2075" t="s">
        <v>2514</v>
      </c>
      <c r="B1956" s="2064" t="s">
        <v>2515</v>
      </c>
      <c r="C1956" s="2063" t="s">
        <v>21</v>
      </c>
      <c r="D1956" s="2063" t="s">
        <v>2087</v>
      </c>
      <c r="E1956" s="2065">
        <v>0.2</v>
      </c>
      <c r="F1956" s="2066">
        <v>43.58</v>
      </c>
      <c r="G1956" s="2076">
        <v>8.7100000000000009</v>
      </c>
    </row>
    <row r="1957" spans="1:7" ht="15" customHeight="1">
      <c r="A1957" s="2077"/>
      <c r="B1957" s="2078"/>
      <c r="C1957" s="2078"/>
      <c r="D1957" s="2078"/>
      <c r="E1957" s="6902" t="s">
        <v>2094</v>
      </c>
      <c r="F1957" s="6902"/>
      <c r="G1957" s="2079">
        <v>15.23</v>
      </c>
    </row>
    <row r="1958" spans="1:7" ht="15" customHeight="1">
      <c r="A1958" s="2077"/>
      <c r="B1958" s="2078"/>
      <c r="C1958" s="2078"/>
      <c r="D1958" s="2078"/>
      <c r="E1958" s="6903" t="s">
        <v>2098</v>
      </c>
      <c r="F1958" s="6903"/>
      <c r="G1958" s="2080">
        <v>76.41</v>
      </c>
    </row>
    <row r="1959" spans="1:7" ht="15" customHeight="1">
      <c r="A1959" s="2077"/>
      <c r="B1959" s="2078"/>
      <c r="C1959" s="2078"/>
      <c r="D1959" s="2078"/>
      <c r="E1959" s="6904"/>
      <c r="F1959" s="6904"/>
      <c r="G1959" s="6905"/>
    </row>
    <row r="1960" spans="1:7" ht="18" customHeight="1">
      <c r="A1960" s="6897" t="s">
        <v>2663</v>
      </c>
      <c r="B1960" s="6898"/>
      <c r="C1960" s="6898"/>
      <c r="D1960" s="6898"/>
      <c r="E1960" s="6898"/>
      <c r="F1960" s="6898"/>
      <c r="G1960" s="6899"/>
    </row>
    <row r="1961" spans="1:7" ht="15" customHeight="1">
      <c r="A1961" s="6900" t="s">
        <v>2064</v>
      </c>
      <c r="B1961" s="6901"/>
      <c r="C1961" s="2062" t="s">
        <v>2065</v>
      </c>
      <c r="D1961" s="2062" t="s">
        <v>2066</v>
      </c>
      <c r="E1961" s="2062" t="s">
        <v>2067</v>
      </c>
      <c r="F1961" s="2062" t="s">
        <v>2068</v>
      </c>
      <c r="G1961" s="2074" t="s">
        <v>2015</v>
      </c>
    </row>
    <row r="1962" spans="1:7" ht="9.9" customHeight="1">
      <c r="A1962" s="2075" t="s">
        <v>2664</v>
      </c>
      <c r="B1962" s="2064" t="s">
        <v>2665</v>
      </c>
      <c r="C1962" s="2063" t="s">
        <v>21</v>
      </c>
      <c r="D1962" s="2063" t="s">
        <v>32</v>
      </c>
      <c r="E1962" s="2065">
        <v>1</v>
      </c>
      <c r="F1962" s="2066">
        <v>143.44</v>
      </c>
      <c r="G1962" s="2076">
        <v>143.44</v>
      </c>
    </row>
    <row r="1963" spans="1:7" ht="20.100000000000001" customHeight="1">
      <c r="A1963" s="2075" t="s">
        <v>2666</v>
      </c>
      <c r="B1963" s="2064" t="s">
        <v>2667</v>
      </c>
      <c r="C1963" s="2063" t="s">
        <v>21</v>
      </c>
      <c r="D1963" s="2063" t="s">
        <v>32</v>
      </c>
      <c r="E1963" s="2065">
        <v>4</v>
      </c>
      <c r="F1963" s="2066">
        <v>1.31</v>
      </c>
      <c r="G1963" s="2076">
        <v>5.24</v>
      </c>
    </row>
    <row r="1964" spans="1:7" ht="15" customHeight="1">
      <c r="A1964" s="2077"/>
      <c r="B1964" s="2078"/>
      <c r="C1964" s="2078"/>
      <c r="D1964" s="2078"/>
      <c r="E1964" s="6902" t="s">
        <v>2083</v>
      </c>
      <c r="F1964" s="6902"/>
      <c r="G1964" s="2079">
        <v>148.68</v>
      </c>
    </row>
    <row r="1965" spans="1:7" ht="21" customHeight="1">
      <c r="A1965" s="6900" t="s">
        <v>2084</v>
      </c>
      <c r="B1965" s="6901"/>
      <c r="C1965" s="2062" t="s">
        <v>2065</v>
      </c>
      <c r="D1965" s="2062" t="s">
        <v>2066</v>
      </c>
      <c r="E1965" s="2062" t="s">
        <v>2067</v>
      </c>
      <c r="F1965" s="2062" t="s">
        <v>2068</v>
      </c>
      <c r="G1965" s="2074" t="s">
        <v>2015</v>
      </c>
    </row>
    <row r="1966" spans="1:7" ht="15" customHeight="1">
      <c r="A1966" s="2075" t="s">
        <v>2550</v>
      </c>
      <c r="B1966" s="2064" t="s">
        <v>2551</v>
      </c>
      <c r="C1966" s="2063" t="s">
        <v>21</v>
      </c>
      <c r="D1966" s="2063" t="s">
        <v>2087</v>
      </c>
      <c r="E1966" s="2065">
        <v>0.25</v>
      </c>
      <c r="F1966" s="2066">
        <v>32.630000000000003</v>
      </c>
      <c r="G1966" s="2076">
        <v>8.15</v>
      </c>
    </row>
    <row r="1967" spans="1:7" ht="15" customHeight="1">
      <c r="A1967" s="2075" t="s">
        <v>2514</v>
      </c>
      <c r="B1967" s="2064" t="s">
        <v>2515</v>
      </c>
      <c r="C1967" s="2063" t="s">
        <v>21</v>
      </c>
      <c r="D1967" s="2063" t="s">
        <v>2087</v>
      </c>
      <c r="E1967" s="2065">
        <v>0.25</v>
      </c>
      <c r="F1967" s="2066">
        <v>43.58</v>
      </c>
      <c r="G1967" s="2076">
        <v>10.89</v>
      </c>
    </row>
    <row r="1968" spans="1:7" ht="15" customHeight="1">
      <c r="A1968" s="2077"/>
      <c r="B1968" s="2078"/>
      <c r="C1968" s="2078"/>
      <c r="D1968" s="2078"/>
      <c r="E1968" s="6902" t="s">
        <v>2094</v>
      </c>
      <c r="F1968" s="6902"/>
      <c r="G1968" s="2079">
        <v>19.04</v>
      </c>
    </row>
    <row r="1969" spans="1:7" ht="15" customHeight="1">
      <c r="A1969" s="2077"/>
      <c r="B1969" s="2078"/>
      <c r="C1969" s="2078"/>
      <c r="D1969" s="2078"/>
      <c r="E1969" s="6903" t="s">
        <v>2098</v>
      </c>
      <c r="F1969" s="6903"/>
      <c r="G1969" s="2080">
        <v>167.72</v>
      </c>
    </row>
    <row r="1970" spans="1:7" ht="18" customHeight="1">
      <c r="A1970" s="2077"/>
      <c r="B1970" s="2078"/>
      <c r="C1970" s="2078"/>
      <c r="D1970" s="2078"/>
      <c r="E1970" s="6904"/>
      <c r="F1970" s="6904"/>
      <c r="G1970" s="6905"/>
    </row>
    <row r="1971" spans="1:7" ht="15" customHeight="1">
      <c r="A1971" s="6897" t="s">
        <v>2668</v>
      </c>
      <c r="B1971" s="6898"/>
      <c r="C1971" s="6898"/>
      <c r="D1971" s="6898"/>
      <c r="E1971" s="6898"/>
      <c r="F1971" s="6898"/>
      <c r="G1971" s="6899"/>
    </row>
    <row r="1972" spans="1:7" ht="9.9" customHeight="1">
      <c r="A1972" s="6900" t="s">
        <v>2064</v>
      </c>
      <c r="B1972" s="6901"/>
      <c r="C1972" s="2062" t="s">
        <v>2065</v>
      </c>
      <c r="D1972" s="2062" t="s">
        <v>2066</v>
      </c>
      <c r="E1972" s="2062" t="s">
        <v>2067</v>
      </c>
      <c r="F1972" s="2062" t="s">
        <v>2068</v>
      </c>
      <c r="G1972" s="2074" t="s">
        <v>2015</v>
      </c>
    </row>
    <row r="1973" spans="1:7" ht="20.100000000000001" customHeight="1">
      <c r="A1973" s="2075" t="s">
        <v>2669</v>
      </c>
      <c r="B1973" s="2064" t="s">
        <v>2670</v>
      </c>
      <c r="C1973" s="2063" t="s">
        <v>21</v>
      </c>
      <c r="D1973" s="2063" t="s">
        <v>32</v>
      </c>
      <c r="E1973" s="2065">
        <v>1</v>
      </c>
      <c r="F1973" s="2066">
        <v>156.49</v>
      </c>
      <c r="G1973" s="2076">
        <v>156.49</v>
      </c>
    </row>
    <row r="1974" spans="1:7" ht="15" customHeight="1">
      <c r="A1974" s="2075" t="s">
        <v>2666</v>
      </c>
      <c r="B1974" s="2064" t="s">
        <v>2667</v>
      </c>
      <c r="C1974" s="2063" t="s">
        <v>21</v>
      </c>
      <c r="D1974" s="2063" t="s">
        <v>32</v>
      </c>
      <c r="E1974" s="2065">
        <v>4</v>
      </c>
      <c r="F1974" s="2066">
        <v>1.31</v>
      </c>
      <c r="G1974" s="2076">
        <v>5.24</v>
      </c>
    </row>
    <row r="1975" spans="1:7" ht="21" customHeight="1">
      <c r="A1975" s="2077"/>
      <c r="B1975" s="2078"/>
      <c r="C1975" s="2078"/>
      <c r="D1975" s="2078"/>
      <c r="E1975" s="6902" t="s">
        <v>2083</v>
      </c>
      <c r="F1975" s="6902"/>
      <c r="G1975" s="2079">
        <v>161.72999999999999</v>
      </c>
    </row>
    <row r="1976" spans="1:7" ht="15" customHeight="1">
      <c r="A1976" s="6900" t="s">
        <v>2084</v>
      </c>
      <c r="B1976" s="6901"/>
      <c r="C1976" s="2062" t="s">
        <v>2065</v>
      </c>
      <c r="D1976" s="2062" t="s">
        <v>2066</v>
      </c>
      <c r="E1976" s="2062" t="s">
        <v>2067</v>
      </c>
      <c r="F1976" s="2062" t="s">
        <v>2068</v>
      </c>
      <c r="G1976" s="2074" t="s">
        <v>2015</v>
      </c>
    </row>
    <row r="1977" spans="1:7" ht="15" customHeight="1">
      <c r="A1977" s="2075" t="s">
        <v>2550</v>
      </c>
      <c r="B1977" s="2064" t="s">
        <v>2551</v>
      </c>
      <c r="C1977" s="2063" t="s">
        <v>21</v>
      </c>
      <c r="D1977" s="2063" t="s">
        <v>2087</v>
      </c>
      <c r="E1977" s="2065">
        <v>0.25</v>
      </c>
      <c r="F1977" s="2066">
        <v>32.630000000000003</v>
      </c>
      <c r="G1977" s="2076">
        <v>8.15</v>
      </c>
    </row>
    <row r="1978" spans="1:7" ht="15" customHeight="1">
      <c r="A1978" s="2075" t="s">
        <v>2514</v>
      </c>
      <c r="B1978" s="2064" t="s">
        <v>2515</v>
      </c>
      <c r="C1978" s="2063" t="s">
        <v>21</v>
      </c>
      <c r="D1978" s="2063" t="s">
        <v>2087</v>
      </c>
      <c r="E1978" s="2065">
        <v>0.25</v>
      </c>
      <c r="F1978" s="2066">
        <v>43.58</v>
      </c>
      <c r="G1978" s="2076">
        <v>10.89</v>
      </c>
    </row>
    <row r="1979" spans="1:7" ht="18" customHeight="1">
      <c r="A1979" s="2077"/>
      <c r="B1979" s="2078"/>
      <c r="C1979" s="2078"/>
      <c r="D1979" s="2078"/>
      <c r="E1979" s="6902" t="s">
        <v>2094</v>
      </c>
      <c r="F1979" s="6902"/>
      <c r="G1979" s="2079">
        <v>19.04</v>
      </c>
    </row>
    <row r="1980" spans="1:7" ht="15" customHeight="1">
      <c r="A1980" s="2077"/>
      <c r="B1980" s="2078"/>
      <c r="C1980" s="2078"/>
      <c r="D1980" s="2078"/>
      <c r="E1980" s="6903" t="s">
        <v>2098</v>
      </c>
      <c r="F1980" s="6903"/>
      <c r="G1980" s="2080">
        <v>180.77</v>
      </c>
    </row>
    <row r="1981" spans="1:7" ht="9.9" customHeight="1">
      <c r="A1981" s="2077"/>
      <c r="B1981" s="2078"/>
      <c r="C1981" s="2078"/>
      <c r="D1981" s="2078"/>
      <c r="E1981" s="6904"/>
      <c r="F1981" s="6904"/>
      <c r="G1981" s="6905"/>
    </row>
    <row r="1982" spans="1:7" ht="20.100000000000001" customHeight="1">
      <c r="A1982" s="6897" t="s">
        <v>2671</v>
      </c>
      <c r="B1982" s="6898"/>
      <c r="C1982" s="6898"/>
      <c r="D1982" s="6898"/>
      <c r="E1982" s="6898"/>
      <c r="F1982" s="6898"/>
      <c r="G1982" s="6899"/>
    </row>
    <row r="1983" spans="1:7" ht="15" customHeight="1">
      <c r="A1983" s="6900" t="s">
        <v>2064</v>
      </c>
      <c r="B1983" s="6901"/>
      <c r="C1983" s="2062" t="s">
        <v>2065</v>
      </c>
      <c r="D1983" s="2062" t="s">
        <v>2066</v>
      </c>
      <c r="E1983" s="2062" t="s">
        <v>2067</v>
      </c>
      <c r="F1983" s="2062" t="s">
        <v>2068</v>
      </c>
      <c r="G1983" s="2074" t="s">
        <v>2015</v>
      </c>
    </row>
    <row r="1984" spans="1:7" ht="21" customHeight="1">
      <c r="A1984" s="2075" t="s">
        <v>2672</v>
      </c>
      <c r="B1984" s="2064" t="s">
        <v>2673</v>
      </c>
      <c r="C1984" s="2063" t="s">
        <v>21</v>
      </c>
      <c r="D1984" s="2063" t="s">
        <v>32</v>
      </c>
      <c r="E1984" s="2065">
        <v>1</v>
      </c>
      <c r="F1984" s="2066">
        <v>292.02999999999997</v>
      </c>
      <c r="G1984" s="2076">
        <v>292.02999999999997</v>
      </c>
    </row>
    <row r="1985" spans="1:7" ht="15" customHeight="1">
      <c r="A1985" s="2075" t="s">
        <v>2666</v>
      </c>
      <c r="B1985" s="2064" t="s">
        <v>2667</v>
      </c>
      <c r="C1985" s="2063" t="s">
        <v>21</v>
      </c>
      <c r="D1985" s="2063" t="s">
        <v>32</v>
      </c>
      <c r="E1985" s="2065">
        <v>4</v>
      </c>
      <c r="F1985" s="2066">
        <v>1.31</v>
      </c>
      <c r="G1985" s="2076">
        <v>5.24</v>
      </c>
    </row>
    <row r="1986" spans="1:7" ht="15" customHeight="1">
      <c r="A1986" s="2077"/>
      <c r="B1986" s="2078"/>
      <c r="C1986" s="2078"/>
      <c r="D1986" s="2078"/>
      <c r="E1986" s="6902" t="s">
        <v>2083</v>
      </c>
      <c r="F1986" s="6902"/>
      <c r="G1986" s="2079">
        <v>297.27</v>
      </c>
    </row>
    <row r="1987" spans="1:7" ht="15" customHeight="1">
      <c r="A1987" s="6900" t="s">
        <v>2084</v>
      </c>
      <c r="B1987" s="6901"/>
      <c r="C1987" s="2062" t="s">
        <v>2065</v>
      </c>
      <c r="D1987" s="2062" t="s">
        <v>2066</v>
      </c>
      <c r="E1987" s="2062" t="s">
        <v>2067</v>
      </c>
      <c r="F1987" s="2062" t="s">
        <v>2068</v>
      </c>
      <c r="G1987" s="2074" t="s">
        <v>2015</v>
      </c>
    </row>
    <row r="1988" spans="1:7" ht="15" customHeight="1">
      <c r="A1988" s="2075" t="s">
        <v>2550</v>
      </c>
      <c r="B1988" s="2064" t="s">
        <v>2551</v>
      </c>
      <c r="C1988" s="2063" t="s">
        <v>21</v>
      </c>
      <c r="D1988" s="2063" t="s">
        <v>2087</v>
      </c>
      <c r="E1988" s="2065">
        <v>0.3</v>
      </c>
      <c r="F1988" s="2066">
        <v>32.630000000000003</v>
      </c>
      <c r="G1988" s="2076">
        <v>9.7799999999999994</v>
      </c>
    </row>
    <row r="1989" spans="1:7" ht="18" customHeight="1">
      <c r="A1989" s="2075" t="s">
        <v>2514</v>
      </c>
      <c r="B1989" s="2064" t="s">
        <v>2515</v>
      </c>
      <c r="C1989" s="2063" t="s">
        <v>21</v>
      </c>
      <c r="D1989" s="2063" t="s">
        <v>2087</v>
      </c>
      <c r="E1989" s="2065">
        <v>0.3</v>
      </c>
      <c r="F1989" s="2066">
        <v>43.58</v>
      </c>
      <c r="G1989" s="2076">
        <v>13.07</v>
      </c>
    </row>
    <row r="1990" spans="1:7" ht="15" customHeight="1">
      <c r="A1990" s="2077"/>
      <c r="B1990" s="2078"/>
      <c r="C1990" s="2078"/>
      <c r="D1990" s="2078"/>
      <c r="E1990" s="6902" t="s">
        <v>2094</v>
      </c>
      <c r="F1990" s="6902"/>
      <c r="G1990" s="2079">
        <v>22.85</v>
      </c>
    </row>
    <row r="1991" spans="1:7" ht="9.9" customHeight="1">
      <c r="A1991" s="2077"/>
      <c r="B1991" s="2078"/>
      <c r="C1991" s="2078"/>
      <c r="D1991" s="2078"/>
      <c r="E1991" s="6903" t="s">
        <v>2098</v>
      </c>
      <c r="F1991" s="6903"/>
      <c r="G1991" s="2080">
        <v>320.12</v>
      </c>
    </row>
    <row r="1992" spans="1:7" ht="20.100000000000001" customHeight="1">
      <c r="A1992" s="2077"/>
      <c r="B1992" s="2078"/>
      <c r="C1992" s="2078"/>
      <c r="D1992" s="2078"/>
      <c r="E1992" s="6904"/>
      <c r="F1992" s="6904"/>
      <c r="G1992" s="6905"/>
    </row>
    <row r="1993" spans="1:7" ht="15" customHeight="1">
      <c r="A1993" s="6897" t="s">
        <v>2674</v>
      </c>
      <c r="B1993" s="6898"/>
      <c r="C1993" s="6898"/>
      <c r="D1993" s="6898"/>
      <c r="E1993" s="6898"/>
      <c r="F1993" s="6898"/>
      <c r="G1993" s="6899"/>
    </row>
    <row r="1994" spans="1:7" ht="21" customHeight="1">
      <c r="A1994" s="6900" t="s">
        <v>2064</v>
      </c>
      <c r="B1994" s="6901"/>
      <c r="C1994" s="2062" t="s">
        <v>2065</v>
      </c>
      <c r="D1994" s="2062" t="s">
        <v>2066</v>
      </c>
      <c r="E1994" s="2062" t="s">
        <v>2067</v>
      </c>
      <c r="F1994" s="2062" t="s">
        <v>2068</v>
      </c>
      <c r="G1994" s="2074" t="s">
        <v>2015</v>
      </c>
    </row>
    <row r="1995" spans="1:7" ht="15" customHeight="1">
      <c r="A1995" s="2075" t="s">
        <v>2675</v>
      </c>
      <c r="B1995" s="2064" t="s">
        <v>2676</v>
      </c>
      <c r="C1995" s="2063" t="s">
        <v>21</v>
      </c>
      <c r="D1995" s="2063" t="s">
        <v>32</v>
      </c>
      <c r="E1995" s="2065">
        <v>1</v>
      </c>
      <c r="F1995" s="2066">
        <v>498.69</v>
      </c>
      <c r="G1995" s="2076">
        <v>498.69</v>
      </c>
    </row>
    <row r="1996" spans="1:7" ht="15" customHeight="1">
      <c r="A1996" s="2075" t="s">
        <v>2677</v>
      </c>
      <c r="B1996" s="2064" t="s">
        <v>2678</v>
      </c>
      <c r="C1996" s="2063" t="s">
        <v>21</v>
      </c>
      <c r="D1996" s="2063" t="s">
        <v>32</v>
      </c>
      <c r="E1996" s="2065">
        <v>3</v>
      </c>
      <c r="F1996" s="2066">
        <v>8.32</v>
      </c>
      <c r="G1996" s="2076">
        <v>24.96</v>
      </c>
    </row>
    <row r="1997" spans="1:7" ht="29.1" customHeight="1">
      <c r="A1997" s="2077"/>
      <c r="B1997" s="2078"/>
      <c r="C1997" s="2078"/>
      <c r="D1997" s="2078"/>
      <c r="E1997" s="6902" t="s">
        <v>2083</v>
      </c>
      <c r="F1997" s="6902"/>
      <c r="G1997" s="2079">
        <v>523.65</v>
      </c>
    </row>
    <row r="1998" spans="1:7" ht="15" customHeight="1">
      <c r="A1998" s="6900" t="s">
        <v>2084</v>
      </c>
      <c r="B1998" s="6901"/>
      <c r="C1998" s="2062" t="s">
        <v>2065</v>
      </c>
      <c r="D1998" s="2062" t="s">
        <v>2066</v>
      </c>
      <c r="E1998" s="2062" t="s">
        <v>2067</v>
      </c>
      <c r="F1998" s="2062" t="s">
        <v>2068</v>
      </c>
      <c r="G1998" s="2074" t="s">
        <v>2015</v>
      </c>
    </row>
    <row r="1999" spans="1:7" ht="15" customHeight="1">
      <c r="A1999" s="2075" t="s">
        <v>2550</v>
      </c>
      <c r="B1999" s="2064" t="s">
        <v>2551</v>
      </c>
      <c r="C1999" s="2063" t="s">
        <v>21</v>
      </c>
      <c r="D1999" s="2063" t="s">
        <v>2087</v>
      </c>
      <c r="E1999" s="2065">
        <v>1.3231999999999999</v>
      </c>
      <c r="F1999" s="2066">
        <v>32.630000000000003</v>
      </c>
      <c r="G1999" s="2076">
        <v>43.17</v>
      </c>
    </row>
    <row r="2000" spans="1:7" ht="9.9" customHeight="1">
      <c r="A2000" s="2075" t="s">
        <v>2514</v>
      </c>
      <c r="B2000" s="2064" t="s">
        <v>2515</v>
      </c>
      <c r="C2000" s="2063" t="s">
        <v>21</v>
      </c>
      <c r="D2000" s="2063" t="s">
        <v>2087</v>
      </c>
      <c r="E2000" s="2065">
        <v>1.3231999999999999</v>
      </c>
      <c r="F2000" s="2066">
        <v>43.58</v>
      </c>
      <c r="G2000" s="2076">
        <v>57.66</v>
      </c>
    </row>
    <row r="2001" spans="1:7" ht="20.100000000000001" customHeight="1">
      <c r="A2001" s="2077"/>
      <c r="B2001" s="2078"/>
      <c r="C2001" s="2078"/>
      <c r="D2001" s="2078"/>
      <c r="E2001" s="6902" t="s">
        <v>2094</v>
      </c>
      <c r="F2001" s="6902"/>
      <c r="G2001" s="2079">
        <v>100.83</v>
      </c>
    </row>
    <row r="2002" spans="1:7" ht="15" customHeight="1">
      <c r="A2002" s="2077"/>
      <c r="B2002" s="2078"/>
      <c r="C2002" s="2078"/>
      <c r="D2002" s="2078"/>
      <c r="E2002" s="6903" t="s">
        <v>2098</v>
      </c>
      <c r="F2002" s="6903"/>
      <c r="G2002" s="2080">
        <v>624.48</v>
      </c>
    </row>
    <row r="2003" spans="1:7" ht="21" customHeight="1">
      <c r="A2003" s="2077"/>
      <c r="B2003" s="2078"/>
      <c r="C2003" s="2078"/>
      <c r="D2003" s="2078"/>
      <c r="E2003" s="6904"/>
      <c r="F2003" s="6904"/>
      <c r="G2003" s="6905"/>
    </row>
    <row r="2004" spans="1:7" ht="15" customHeight="1">
      <c r="A2004" s="6897" t="s">
        <v>2679</v>
      </c>
      <c r="B2004" s="6898"/>
      <c r="C2004" s="6898"/>
      <c r="D2004" s="6898"/>
      <c r="E2004" s="6898"/>
      <c r="F2004" s="6898"/>
      <c r="G2004" s="6899"/>
    </row>
    <row r="2005" spans="1:7" ht="15" customHeight="1">
      <c r="A2005" s="6900" t="s">
        <v>2064</v>
      </c>
      <c r="B2005" s="6901"/>
      <c r="C2005" s="2062" t="s">
        <v>2065</v>
      </c>
      <c r="D2005" s="2062" t="s">
        <v>2066</v>
      </c>
      <c r="E2005" s="2062" t="s">
        <v>2067</v>
      </c>
      <c r="F2005" s="2062" t="s">
        <v>2068</v>
      </c>
      <c r="G2005" s="2074" t="s">
        <v>2015</v>
      </c>
    </row>
    <row r="2006" spans="1:7" ht="15" customHeight="1">
      <c r="A2006" s="2075" t="s">
        <v>2680</v>
      </c>
      <c r="B2006" s="2064" t="s">
        <v>2681</v>
      </c>
      <c r="C2006" s="2063" t="s">
        <v>21</v>
      </c>
      <c r="D2006" s="2063" t="s">
        <v>32</v>
      </c>
      <c r="E2006" s="2065">
        <v>1</v>
      </c>
      <c r="F2006" s="2066">
        <v>289.89</v>
      </c>
      <c r="G2006" s="2076">
        <v>289.89</v>
      </c>
    </row>
    <row r="2007" spans="1:7" ht="15" customHeight="1">
      <c r="A2007" s="2075" t="s">
        <v>2666</v>
      </c>
      <c r="B2007" s="2064" t="s">
        <v>2667</v>
      </c>
      <c r="C2007" s="2063" t="s">
        <v>21</v>
      </c>
      <c r="D2007" s="2063" t="s">
        <v>32</v>
      </c>
      <c r="E2007" s="2065">
        <v>4</v>
      </c>
      <c r="F2007" s="2066">
        <v>1.31</v>
      </c>
      <c r="G2007" s="2076">
        <v>5.24</v>
      </c>
    </row>
    <row r="2008" spans="1:7" ht="18" customHeight="1">
      <c r="A2008" s="2077"/>
      <c r="B2008" s="2078"/>
      <c r="C2008" s="2078"/>
      <c r="D2008" s="2078"/>
      <c r="E2008" s="6902" t="s">
        <v>2083</v>
      </c>
      <c r="F2008" s="6902"/>
      <c r="G2008" s="2079">
        <v>295.13</v>
      </c>
    </row>
    <row r="2009" spans="1:7" ht="15" customHeight="1">
      <c r="A2009" s="6900" t="s">
        <v>2084</v>
      </c>
      <c r="B2009" s="6901"/>
      <c r="C2009" s="2062" t="s">
        <v>2065</v>
      </c>
      <c r="D2009" s="2062" t="s">
        <v>2066</v>
      </c>
      <c r="E2009" s="2062" t="s">
        <v>2067</v>
      </c>
      <c r="F2009" s="2062" t="s">
        <v>2068</v>
      </c>
      <c r="G2009" s="2074" t="s">
        <v>2015</v>
      </c>
    </row>
    <row r="2010" spans="1:7" ht="9.9" customHeight="1">
      <c r="A2010" s="2075" t="s">
        <v>2550</v>
      </c>
      <c r="B2010" s="2064" t="s">
        <v>2551</v>
      </c>
      <c r="C2010" s="2063" t="s">
        <v>21</v>
      </c>
      <c r="D2010" s="2063" t="s">
        <v>2087</v>
      </c>
      <c r="E2010" s="2065">
        <v>0.3</v>
      </c>
      <c r="F2010" s="2066">
        <v>32.630000000000003</v>
      </c>
      <c r="G2010" s="2076">
        <v>9.7799999999999994</v>
      </c>
    </row>
    <row r="2011" spans="1:7" ht="20.100000000000001" customHeight="1">
      <c r="A2011" s="2075" t="s">
        <v>2514</v>
      </c>
      <c r="B2011" s="2064" t="s">
        <v>2515</v>
      </c>
      <c r="C2011" s="2063" t="s">
        <v>21</v>
      </c>
      <c r="D2011" s="2063" t="s">
        <v>2087</v>
      </c>
      <c r="E2011" s="2065">
        <v>0.3</v>
      </c>
      <c r="F2011" s="2066">
        <v>43.58</v>
      </c>
      <c r="G2011" s="2076">
        <v>13.07</v>
      </c>
    </row>
    <row r="2012" spans="1:7" ht="15" customHeight="1">
      <c r="A2012" s="2077"/>
      <c r="B2012" s="2078"/>
      <c r="C2012" s="2078"/>
      <c r="D2012" s="2078"/>
      <c r="E2012" s="6902" t="s">
        <v>2094</v>
      </c>
      <c r="F2012" s="6902"/>
      <c r="G2012" s="2079">
        <v>22.85</v>
      </c>
    </row>
    <row r="2013" spans="1:7" ht="21" customHeight="1">
      <c r="A2013" s="2077"/>
      <c r="B2013" s="2078"/>
      <c r="C2013" s="2078"/>
      <c r="D2013" s="2078"/>
      <c r="E2013" s="6903" t="s">
        <v>2098</v>
      </c>
      <c r="F2013" s="6903"/>
      <c r="G2013" s="2080">
        <v>317.98</v>
      </c>
    </row>
    <row r="2014" spans="1:7" ht="29.1" customHeight="1">
      <c r="A2014" s="2077"/>
      <c r="B2014" s="2078"/>
      <c r="C2014" s="2078"/>
      <c r="D2014" s="2078"/>
      <c r="E2014" s="6904"/>
      <c r="F2014" s="6904"/>
      <c r="G2014" s="6905"/>
    </row>
    <row r="2015" spans="1:7" ht="15" customHeight="1">
      <c r="A2015" s="6897" t="s">
        <v>2682</v>
      </c>
      <c r="B2015" s="6898"/>
      <c r="C2015" s="6898"/>
      <c r="D2015" s="6898"/>
      <c r="E2015" s="6898"/>
      <c r="F2015" s="6898"/>
      <c r="G2015" s="6899"/>
    </row>
    <row r="2016" spans="1:7" ht="15" customHeight="1">
      <c r="A2016" s="6900" t="s">
        <v>2064</v>
      </c>
      <c r="B2016" s="6901"/>
      <c r="C2016" s="2062" t="s">
        <v>2065</v>
      </c>
      <c r="D2016" s="2062" t="s">
        <v>2066</v>
      </c>
      <c r="E2016" s="2062" t="s">
        <v>2067</v>
      </c>
      <c r="F2016" s="2062" t="s">
        <v>2068</v>
      </c>
      <c r="G2016" s="2074" t="s">
        <v>2015</v>
      </c>
    </row>
    <row r="2017" spans="1:7" ht="15" customHeight="1">
      <c r="A2017" s="2075" t="s">
        <v>2680</v>
      </c>
      <c r="B2017" s="2064" t="s">
        <v>2681</v>
      </c>
      <c r="C2017" s="2063" t="s">
        <v>21</v>
      </c>
      <c r="D2017" s="2063" t="s">
        <v>32</v>
      </c>
      <c r="E2017" s="2065">
        <v>1.1000000000000001</v>
      </c>
      <c r="F2017" s="2066">
        <v>289.89</v>
      </c>
      <c r="G2017" s="2076">
        <v>318.87</v>
      </c>
    </row>
    <row r="2018" spans="1:7" ht="15" customHeight="1">
      <c r="A2018" s="2075" t="s">
        <v>2666</v>
      </c>
      <c r="B2018" s="2064" t="s">
        <v>2667</v>
      </c>
      <c r="C2018" s="2063" t="s">
        <v>21</v>
      </c>
      <c r="D2018" s="2063" t="s">
        <v>32</v>
      </c>
      <c r="E2018" s="2065">
        <v>4</v>
      </c>
      <c r="F2018" s="2066">
        <v>1.31</v>
      </c>
      <c r="G2018" s="2076">
        <v>5.24</v>
      </c>
    </row>
    <row r="2019" spans="1:7" ht="18" customHeight="1">
      <c r="A2019" s="2077"/>
      <c r="B2019" s="2078"/>
      <c r="C2019" s="2078"/>
      <c r="D2019" s="2078"/>
      <c r="E2019" s="6902" t="s">
        <v>2083</v>
      </c>
      <c r="F2019" s="6902"/>
      <c r="G2019" s="2079">
        <v>324.11</v>
      </c>
    </row>
    <row r="2020" spans="1:7" ht="15" customHeight="1">
      <c r="A2020" s="6900" t="s">
        <v>2084</v>
      </c>
      <c r="B2020" s="6901"/>
      <c r="C2020" s="2062" t="s">
        <v>2065</v>
      </c>
      <c r="D2020" s="2062" t="s">
        <v>2066</v>
      </c>
      <c r="E2020" s="2062" t="s">
        <v>2067</v>
      </c>
      <c r="F2020" s="2062" t="s">
        <v>2068</v>
      </c>
      <c r="G2020" s="2074" t="s">
        <v>2015</v>
      </c>
    </row>
    <row r="2021" spans="1:7" ht="9.9" customHeight="1">
      <c r="A2021" s="2075" t="s">
        <v>2550</v>
      </c>
      <c r="B2021" s="2064" t="s">
        <v>2551</v>
      </c>
      <c r="C2021" s="2063" t="s">
        <v>21</v>
      </c>
      <c r="D2021" s="2063" t="s">
        <v>2087</v>
      </c>
      <c r="E2021" s="2065">
        <v>0.3</v>
      </c>
      <c r="F2021" s="2066">
        <v>32.630000000000003</v>
      </c>
      <c r="G2021" s="2076">
        <v>9.7799999999999994</v>
      </c>
    </row>
    <row r="2022" spans="1:7" ht="20.100000000000001" customHeight="1">
      <c r="A2022" s="2075" t="s">
        <v>2514</v>
      </c>
      <c r="B2022" s="2064" t="s">
        <v>2515</v>
      </c>
      <c r="C2022" s="2063" t="s">
        <v>21</v>
      </c>
      <c r="D2022" s="2063" t="s">
        <v>2087</v>
      </c>
      <c r="E2022" s="2065">
        <v>0.3</v>
      </c>
      <c r="F2022" s="2066">
        <v>43.58</v>
      </c>
      <c r="G2022" s="2076">
        <v>13.07</v>
      </c>
    </row>
    <row r="2023" spans="1:7" ht="15" customHeight="1">
      <c r="A2023" s="2077"/>
      <c r="B2023" s="2078"/>
      <c r="C2023" s="2078"/>
      <c r="D2023" s="2078"/>
      <c r="E2023" s="6902" t="s">
        <v>2094</v>
      </c>
      <c r="F2023" s="6902"/>
      <c r="G2023" s="2079">
        <v>22.85</v>
      </c>
    </row>
    <row r="2024" spans="1:7" ht="21" customHeight="1">
      <c r="A2024" s="2077"/>
      <c r="B2024" s="2078"/>
      <c r="C2024" s="2078"/>
      <c r="D2024" s="2078"/>
      <c r="E2024" s="6903" t="s">
        <v>2098</v>
      </c>
      <c r="F2024" s="6903"/>
      <c r="G2024" s="2080">
        <v>346.96</v>
      </c>
    </row>
    <row r="2025" spans="1:7" ht="29.1" customHeight="1">
      <c r="A2025" s="2077"/>
      <c r="B2025" s="2078"/>
      <c r="C2025" s="2078"/>
      <c r="D2025" s="2078"/>
      <c r="E2025" s="6904"/>
      <c r="F2025" s="6904"/>
      <c r="G2025" s="6905"/>
    </row>
    <row r="2026" spans="1:7" ht="15" customHeight="1">
      <c r="A2026" s="6897" t="s">
        <v>2683</v>
      </c>
      <c r="B2026" s="6898"/>
      <c r="C2026" s="6898"/>
      <c r="D2026" s="6898"/>
      <c r="E2026" s="6898"/>
      <c r="F2026" s="6898"/>
      <c r="G2026" s="6899"/>
    </row>
    <row r="2027" spans="1:7" ht="15" customHeight="1">
      <c r="A2027" s="6900" t="s">
        <v>2064</v>
      </c>
      <c r="B2027" s="6901"/>
      <c r="C2027" s="2062" t="s">
        <v>2065</v>
      </c>
      <c r="D2027" s="2062" t="s">
        <v>2066</v>
      </c>
      <c r="E2027" s="2062" t="s">
        <v>2067</v>
      </c>
      <c r="F2027" s="2062" t="s">
        <v>2068</v>
      </c>
      <c r="G2027" s="2074" t="s">
        <v>2015</v>
      </c>
    </row>
    <row r="2028" spans="1:7" ht="15" customHeight="1">
      <c r="A2028" s="2075" t="s">
        <v>2684</v>
      </c>
      <c r="B2028" s="2064" t="s">
        <v>2685</v>
      </c>
      <c r="C2028" s="2063" t="s">
        <v>2296</v>
      </c>
      <c r="D2028" s="2063" t="s">
        <v>40</v>
      </c>
      <c r="E2028" s="2065">
        <v>1</v>
      </c>
      <c r="F2028" s="2066">
        <v>66.36</v>
      </c>
      <c r="G2028" s="2076">
        <v>66.36</v>
      </c>
    </row>
    <row r="2029" spans="1:7" ht="15" customHeight="1">
      <c r="A2029" s="2075" t="s">
        <v>2686</v>
      </c>
      <c r="B2029" s="2064" t="s">
        <v>2687</v>
      </c>
      <c r="C2029" s="2063" t="s">
        <v>2296</v>
      </c>
      <c r="D2029" s="2063" t="s">
        <v>40</v>
      </c>
      <c r="E2029" s="2065">
        <v>1</v>
      </c>
      <c r="F2029" s="2066">
        <v>58.96</v>
      </c>
      <c r="G2029" s="2076">
        <v>58.96</v>
      </c>
    </row>
    <row r="2030" spans="1:7" ht="18" customHeight="1">
      <c r="A2030" s="2077"/>
      <c r="B2030" s="2078"/>
      <c r="C2030" s="2078"/>
      <c r="D2030" s="2078"/>
      <c r="E2030" s="6902" t="s">
        <v>2083</v>
      </c>
      <c r="F2030" s="6902"/>
      <c r="G2030" s="2079">
        <v>125.32</v>
      </c>
    </row>
    <row r="2031" spans="1:7" ht="15" customHeight="1">
      <c r="A2031" s="6900" t="s">
        <v>2084</v>
      </c>
      <c r="B2031" s="6901"/>
      <c r="C2031" s="2062" t="s">
        <v>2065</v>
      </c>
      <c r="D2031" s="2062" t="s">
        <v>2066</v>
      </c>
      <c r="E2031" s="2062" t="s">
        <v>2067</v>
      </c>
      <c r="F2031" s="2062" t="s">
        <v>2068</v>
      </c>
      <c r="G2031" s="2074" t="s">
        <v>2015</v>
      </c>
    </row>
    <row r="2032" spans="1:7" ht="9.9" customHeight="1">
      <c r="A2032" s="2075" t="s">
        <v>2550</v>
      </c>
      <c r="B2032" s="2064" t="s">
        <v>2551</v>
      </c>
      <c r="C2032" s="2063" t="s">
        <v>21</v>
      </c>
      <c r="D2032" s="2063" t="s">
        <v>2087</v>
      </c>
      <c r="E2032" s="2065">
        <v>8.5199999999999998E-2</v>
      </c>
      <c r="F2032" s="2066">
        <v>32.630000000000003</v>
      </c>
      <c r="G2032" s="2076">
        <v>2.78</v>
      </c>
    </row>
    <row r="2033" spans="1:7" ht="20.100000000000001" customHeight="1">
      <c r="A2033" s="2075" t="s">
        <v>2514</v>
      </c>
      <c r="B2033" s="2064" t="s">
        <v>2515</v>
      </c>
      <c r="C2033" s="2063" t="s">
        <v>21</v>
      </c>
      <c r="D2033" s="2063" t="s">
        <v>2087</v>
      </c>
      <c r="E2033" s="2065">
        <v>8.5199999999999998E-2</v>
      </c>
      <c r="F2033" s="2066">
        <v>43.58</v>
      </c>
      <c r="G2033" s="2076">
        <v>3.71</v>
      </c>
    </row>
    <row r="2034" spans="1:7" ht="15" customHeight="1">
      <c r="A2034" s="2077"/>
      <c r="B2034" s="2078"/>
      <c r="C2034" s="2078"/>
      <c r="D2034" s="2078"/>
      <c r="E2034" s="6902" t="s">
        <v>2094</v>
      </c>
      <c r="F2034" s="6902"/>
      <c r="G2034" s="2079">
        <v>6.49</v>
      </c>
    </row>
    <row r="2035" spans="1:7" ht="21" customHeight="1">
      <c r="A2035" s="6900" t="s">
        <v>19</v>
      </c>
      <c r="B2035" s="6901"/>
      <c r="C2035" s="2062" t="s">
        <v>2065</v>
      </c>
      <c r="D2035" s="2062" t="s">
        <v>2066</v>
      </c>
      <c r="E2035" s="2062" t="s">
        <v>2067</v>
      </c>
      <c r="F2035" s="2062" t="s">
        <v>2068</v>
      </c>
      <c r="G2035" s="2074" t="s">
        <v>2015</v>
      </c>
    </row>
    <row r="2036" spans="1:7" ht="29.1" customHeight="1">
      <c r="A2036" s="2075" t="s">
        <v>2688</v>
      </c>
      <c r="B2036" s="2064" t="s">
        <v>2689</v>
      </c>
      <c r="C2036" s="2063" t="s">
        <v>21</v>
      </c>
      <c r="D2036" s="2063" t="s">
        <v>40</v>
      </c>
      <c r="E2036" s="2065">
        <v>1</v>
      </c>
      <c r="F2036" s="2066">
        <v>62.99</v>
      </c>
      <c r="G2036" s="2076">
        <v>62.99</v>
      </c>
    </row>
    <row r="2037" spans="1:7" ht="15" customHeight="1">
      <c r="A2037" s="2077"/>
      <c r="B2037" s="2078"/>
      <c r="C2037" s="2078"/>
      <c r="D2037" s="2078"/>
      <c r="E2037" s="6902" t="s">
        <v>2097</v>
      </c>
      <c r="F2037" s="6902"/>
      <c r="G2037" s="2079">
        <v>62.99</v>
      </c>
    </row>
    <row r="2038" spans="1:7" ht="15" customHeight="1">
      <c r="A2038" s="2077"/>
      <c r="B2038" s="2078"/>
      <c r="C2038" s="2078"/>
      <c r="D2038" s="2078"/>
      <c r="E2038" s="6903" t="s">
        <v>2098</v>
      </c>
      <c r="F2038" s="6903"/>
      <c r="G2038" s="2080">
        <v>194.8</v>
      </c>
    </row>
    <row r="2039" spans="1:7" ht="15" customHeight="1">
      <c r="A2039" s="2077"/>
      <c r="B2039" s="2078"/>
      <c r="C2039" s="2078"/>
      <c r="D2039" s="2078"/>
      <c r="E2039" s="6904"/>
      <c r="F2039" s="6904"/>
      <c r="G2039" s="6905"/>
    </row>
    <row r="2040" spans="1:7" ht="15" customHeight="1">
      <c r="A2040" s="6897" t="s">
        <v>2690</v>
      </c>
      <c r="B2040" s="6898"/>
      <c r="C2040" s="6898"/>
      <c r="D2040" s="6898"/>
      <c r="E2040" s="6898"/>
      <c r="F2040" s="6898"/>
      <c r="G2040" s="6899"/>
    </row>
    <row r="2041" spans="1:7" ht="18" customHeight="1">
      <c r="A2041" s="6900" t="s">
        <v>2064</v>
      </c>
      <c r="B2041" s="6901"/>
      <c r="C2041" s="2062" t="s">
        <v>2065</v>
      </c>
      <c r="D2041" s="2062" t="s">
        <v>2066</v>
      </c>
      <c r="E2041" s="2062" t="s">
        <v>2067</v>
      </c>
      <c r="F2041" s="2062" t="s">
        <v>2068</v>
      </c>
      <c r="G2041" s="2074" t="s">
        <v>2015</v>
      </c>
    </row>
    <row r="2042" spans="1:7" ht="15" customHeight="1">
      <c r="A2042" s="2075" t="s">
        <v>2691</v>
      </c>
      <c r="B2042" s="2064" t="s">
        <v>2692</v>
      </c>
      <c r="C2042" s="2063" t="s">
        <v>2296</v>
      </c>
      <c r="D2042" s="2063" t="s">
        <v>40</v>
      </c>
      <c r="E2042" s="2065">
        <v>1</v>
      </c>
      <c r="F2042" s="2066">
        <v>38.39</v>
      </c>
      <c r="G2042" s="2076">
        <v>38.39</v>
      </c>
    </row>
    <row r="2043" spans="1:7" ht="9.9" customHeight="1">
      <c r="A2043" s="2075" t="s">
        <v>2693</v>
      </c>
      <c r="B2043" s="2064" t="s">
        <v>2694</v>
      </c>
      <c r="C2043" s="2063" t="s">
        <v>2296</v>
      </c>
      <c r="D2043" s="2063" t="s">
        <v>40</v>
      </c>
      <c r="E2043" s="2065">
        <v>1</v>
      </c>
      <c r="F2043" s="2066">
        <v>19.260000000000002</v>
      </c>
      <c r="G2043" s="2076">
        <v>19.260000000000002</v>
      </c>
    </row>
    <row r="2044" spans="1:7" ht="20.100000000000001" customHeight="1">
      <c r="A2044" s="2077"/>
      <c r="B2044" s="2078"/>
      <c r="C2044" s="2078"/>
      <c r="D2044" s="2078"/>
      <c r="E2044" s="6902" t="s">
        <v>2083</v>
      </c>
      <c r="F2044" s="6902"/>
      <c r="G2044" s="2079">
        <v>57.65</v>
      </c>
    </row>
    <row r="2045" spans="1:7" ht="15" customHeight="1">
      <c r="A2045" s="6900" t="s">
        <v>2084</v>
      </c>
      <c r="B2045" s="6901"/>
      <c r="C2045" s="2062" t="s">
        <v>2065</v>
      </c>
      <c r="D2045" s="2062" t="s">
        <v>2066</v>
      </c>
      <c r="E2045" s="2062" t="s">
        <v>2067</v>
      </c>
      <c r="F2045" s="2062" t="s">
        <v>2068</v>
      </c>
      <c r="G2045" s="2074" t="s">
        <v>2015</v>
      </c>
    </row>
    <row r="2046" spans="1:7" ht="21" customHeight="1">
      <c r="A2046" s="2075" t="s">
        <v>2550</v>
      </c>
      <c r="B2046" s="2064" t="s">
        <v>2551</v>
      </c>
      <c r="C2046" s="2063" t="s">
        <v>21</v>
      </c>
      <c r="D2046" s="2063" t="s">
        <v>2087</v>
      </c>
      <c r="E2046" s="2065">
        <v>8.5199999999999998E-2</v>
      </c>
      <c r="F2046" s="2066">
        <v>32.630000000000003</v>
      </c>
      <c r="G2046" s="2076">
        <v>2.78</v>
      </c>
    </row>
    <row r="2047" spans="1:7" ht="29.1" customHeight="1">
      <c r="A2047" s="2075" t="s">
        <v>2514</v>
      </c>
      <c r="B2047" s="2064" t="s">
        <v>2515</v>
      </c>
      <c r="C2047" s="2063" t="s">
        <v>21</v>
      </c>
      <c r="D2047" s="2063" t="s">
        <v>2087</v>
      </c>
      <c r="E2047" s="2065">
        <v>8.5199999999999998E-2</v>
      </c>
      <c r="F2047" s="2066">
        <v>43.58</v>
      </c>
      <c r="G2047" s="2076">
        <v>3.71</v>
      </c>
    </row>
    <row r="2048" spans="1:7" ht="15" customHeight="1">
      <c r="A2048" s="2077"/>
      <c r="B2048" s="2078"/>
      <c r="C2048" s="2078"/>
      <c r="D2048" s="2078"/>
      <c r="E2048" s="6902" t="s">
        <v>2094</v>
      </c>
      <c r="F2048" s="6902"/>
      <c r="G2048" s="2079">
        <v>6.49</v>
      </c>
    </row>
    <row r="2049" spans="1:7" ht="15" customHeight="1">
      <c r="A2049" s="6900" t="s">
        <v>19</v>
      </c>
      <c r="B2049" s="6901"/>
      <c r="C2049" s="2062" t="s">
        <v>2065</v>
      </c>
      <c r="D2049" s="2062" t="s">
        <v>2066</v>
      </c>
      <c r="E2049" s="2062" t="s">
        <v>2067</v>
      </c>
      <c r="F2049" s="2062" t="s">
        <v>2068</v>
      </c>
      <c r="G2049" s="2074" t="s">
        <v>2015</v>
      </c>
    </row>
    <row r="2050" spans="1:7" ht="15" customHeight="1">
      <c r="A2050" s="2075" t="s">
        <v>2688</v>
      </c>
      <c r="B2050" s="2064" t="s">
        <v>2689</v>
      </c>
      <c r="C2050" s="2063" t="s">
        <v>21</v>
      </c>
      <c r="D2050" s="2063" t="s">
        <v>40</v>
      </c>
      <c r="E2050" s="2065">
        <v>1</v>
      </c>
      <c r="F2050" s="2066">
        <v>62.99</v>
      </c>
      <c r="G2050" s="2076">
        <v>62.99</v>
      </c>
    </row>
    <row r="2051" spans="1:7" ht="15" customHeight="1">
      <c r="A2051" s="2077"/>
      <c r="B2051" s="2078"/>
      <c r="C2051" s="2078"/>
      <c r="D2051" s="2078"/>
      <c r="E2051" s="6902" t="s">
        <v>2097</v>
      </c>
      <c r="F2051" s="6902"/>
      <c r="G2051" s="2079">
        <v>62.99</v>
      </c>
    </row>
    <row r="2052" spans="1:7" ht="18" customHeight="1">
      <c r="A2052" s="2077"/>
      <c r="B2052" s="2078"/>
      <c r="C2052" s="2078"/>
      <c r="D2052" s="2078"/>
      <c r="E2052" s="6903" t="s">
        <v>2098</v>
      </c>
      <c r="F2052" s="6903"/>
      <c r="G2052" s="2080">
        <v>127.13</v>
      </c>
    </row>
    <row r="2053" spans="1:7" ht="15" customHeight="1">
      <c r="A2053" s="2077"/>
      <c r="B2053" s="2078"/>
      <c r="C2053" s="2078"/>
      <c r="D2053" s="2078"/>
      <c r="E2053" s="6904"/>
      <c r="F2053" s="6904"/>
      <c r="G2053" s="6905"/>
    </row>
    <row r="2054" spans="1:7" ht="9.9" customHeight="1">
      <c r="A2054" s="6897" t="s">
        <v>2612</v>
      </c>
      <c r="B2054" s="6898"/>
      <c r="C2054" s="6898"/>
      <c r="D2054" s="6898"/>
      <c r="E2054" s="6898"/>
      <c r="F2054" s="6898"/>
      <c r="G2054" s="6899"/>
    </row>
    <row r="2055" spans="1:7" ht="20.100000000000001" customHeight="1">
      <c r="A2055" s="6900" t="s">
        <v>2064</v>
      </c>
      <c r="B2055" s="6901"/>
      <c r="C2055" s="2062" t="s">
        <v>2065</v>
      </c>
      <c r="D2055" s="2062" t="s">
        <v>2066</v>
      </c>
      <c r="E2055" s="2062" t="s">
        <v>2067</v>
      </c>
      <c r="F2055" s="2062" t="s">
        <v>2068</v>
      </c>
      <c r="G2055" s="2074" t="s">
        <v>2015</v>
      </c>
    </row>
    <row r="2056" spans="1:7" ht="15" customHeight="1">
      <c r="A2056" s="2075" t="s">
        <v>2613</v>
      </c>
      <c r="B2056" s="2064" t="s">
        <v>2614</v>
      </c>
      <c r="C2056" s="2063" t="s">
        <v>21</v>
      </c>
      <c r="D2056" s="2063" t="s">
        <v>32</v>
      </c>
      <c r="E2056" s="2065">
        <v>1</v>
      </c>
      <c r="F2056" s="2066">
        <v>9.92</v>
      </c>
      <c r="G2056" s="2076">
        <v>9.92</v>
      </c>
    </row>
    <row r="2057" spans="1:7" ht="21" customHeight="1">
      <c r="A2057" s="2077"/>
      <c r="B2057" s="2078"/>
      <c r="C2057" s="2078"/>
      <c r="D2057" s="2078"/>
      <c r="E2057" s="6902" t="s">
        <v>2083</v>
      </c>
      <c r="F2057" s="6902"/>
      <c r="G2057" s="2079">
        <v>9.92</v>
      </c>
    </row>
    <row r="2058" spans="1:7" ht="29.1" customHeight="1">
      <c r="A2058" s="6900" t="s">
        <v>2084</v>
      </c>
      <c r="B2058" s="6901"/>
      <c r="C2058" s="2062" t="s">
        <v>2065</v>
      </c>
      <c r="D2058" s="2062" t="s">
        <v>2066</v>
      </c>
      <c r="E2058" s="2062" t="s">
        <v>2067</v>
      </c>
      <c r="F2058" s="2062" t="s">
        <v>2068</v>
      </c>
      <c r="G2058" s="2074" t="s">
        <v>2015</v>
      </c>
    </row>
    <row r="2059" spans="1:7" ht="15" customHeight="1">
      <c r="A2059" s="2075" t="s">
        <v>2550</v>
      </c>
      <c r="B2059" s="2064" t="s">
        <v>2551</v>
      </c>
      <c r="C2059" s="2063" t="s">
        <v>21</v>
      </c>
      <c r="D2059" s="2063" t="s">
        <v>2087</v>
      </c>
      <c r="E2059" s="2065">
        <v>0.1</v>
      </c>
      <c r="F2059" s="2066">
        <v>32.630000000000003</v>
      </c>
      <c r="G2059" s="2076">
        <v>3.26</v>
      </c>
    </row>
    <row r="2060" spans="1:7" ht="15" customHeight="1">
      <c r="A2060" s="2075" t="s">
        <v>2514</v>
      </c>
      <c r="B2060" s="2064" t="s">
        <v>2515</v>
      </c>
      <c r="C2060" s="2063" t="s">
        <v>21</v>
      </c>
      <c r="D2060" s="2063" t="s">
        <v>2087</v>
      </c>
      <c r="E2060" s="2065">
        <v>0.1</v>
      </c>
      <c r="F2060" s="2066">
        <v>43.58</v>
      </c>
      <c r="G2060" s="2076">
        <v>4.3499999999999996</v>
      </c>
    </row>
    <row r="2061" spans="1:7" ht="15" customHeight="1">
      <c r="A2061" s="2077"/>
      <c r="B2061" s="2078"/>
      <c r="C2061" s="2078"/>
      <c r="D2061" s="2078"/>
      <c r="E2061" s="6902" t="s">
        <v>2094</v>
      </c>
      <c r="F2061" s="6902"/>
      <c r="G2061" s="2079">
        <v>7.61</v>
      </c>
    </row>
    <row r="2062" spans="1:7" ht="15" customHeight="1">
      <c r="A2062" s="2077"/>
      <c r="B2062" s="2078"/>
      <c r="C2062" s="2078"/>
      <c r="D2062" s="2078"/>
      <c r="E2062" s="6903" t="s">
        <v>2098</v>
      </c>
      <c r="F2062" s="6903"/>
      <c r="G2062" s="2080">
        <v>17.53</v>
      </c>
    </row>
    <row r="2063" spans="1:7" ht="18" customHeight="1">
      <c r="A2063" s="2077"/>
      <c r="B2063" s="2078"/>
      <c r="C2063" s="2078"/>
      <c r="D2063" s="2078"/>
      <c r="E2063" s="6904"/>
      <c r="F2063" s="6904"/>
      <c r="G2063" s="6905"/>
    </row>
    <row r="2064" spans="1:7" ht="15" customHeight="1">
      <c r="A2064" s="6897" t="s">
        <v>2695</v>
      </c>
      <c r="B2064" s="6898"/>
      <c r="C2064" s="6898"/>
      <c r="D2064" s="6898"/>
      <c r="E2064" s="6898"/>
      <c r="F2064" s="6898"/>
      <c r="G2064" s="6899"/>
    </row>
    <row r="2065" spans="1:7" ht="9.9" customHeight="1">
      <c r="A2065" s="6900" t="s">
        <v>2064</v>
      </c>
      <c r="B2065" s="6901"/>
      <c r="C2065" s="2062" t="s">
        <v>2065</v>
      </c>
      <c r="D2065" s="2062" t="s">
        <v>2066</v>
      </c>
      <c r="E2065" s="2062" t="s">
        <v>2067</v>
      </c>
      <c r="F2065" s="2062" t="s">
        <v>2068</v>
      </c>
      <c r="G2065" s="2074" t="s">
        <v>2015</v>
      </c>
    </row>
    <row r="2066" spans="1:7" ht="20.100000000000001" customHeight="1">
      <c r="A2066" s="2075" t="s">
        <v>2696</v>
      </c>
      <c r="B2066" s="2064" t="s">
        <v>2697</v>
      </c>
      <c r="C2066" s="2063" t="s">
        <v>21</v>
      </c>
      <c r="D2066" s="2063" t="s">
        <v>32</v>
      </c>
      <c r="E2066" s="2065">
        <v>50.4</v>
      </c>
      <c r="F2066" s="2066">
        <v>1.63</v>
      </c>
      <c r="G2066" s="2076">
        <v>82.15</v>
      </c>
    </row>
    <row r="2067" spans="1:7" ht="15" customHeight="1">
      <c r="A2067" s="2075" t="s">
        <v>2547</v>
      </c>
      <c r="B2067" s="2064" t="s">
        <v>1337</v>
      </c>
      <c r="C2067" s="2063" t="s">
        <v>21</v>
      </c>
      <c r="D2067" s="2063" t="s">
        <v>32</v>
      </c>
      <c r="E2067" s="2065">
        <v>25.2</v>
      </c>
      <c r="F2067" s="2066">
        <v>0.35</v>
      </c>
      <c r="G2067" s="2076">
        <v>8.82</v>
      </c>
    </row>
    <row r="2068" spans="1:7" ht="21" customHeight="1">
      <c r="A2068" s="2075" t="s">
        <v>2698</v>
      </c>
      <c r="B2068" s="2064" t="s">
        <v>2699</v>
      </c>
      <c r="C2068" s="2063" t="s">
        <v>2296</v>
      </c>
      <c r="D2068" s="2063" t="s">
        <v>32</v>
      </c>
      <c r="E2068" s="2065">
        <v>1</v>
      </c>
      <c r="F2068" s="2066">
        <v>16.260000000000002</v>
      </c>
      <c r="G2068" s="2076">
        <v>16.260000000000002</v>
      </c>
    </row>
    <row r="2069" spans="1:7" ht="29.1" customHeight="1">
      <c r="A2069" s="2077"/>
      <c r="B2069" s="2078"/>
      <c r="C2069" s="2078"/>
      <c r="D2069" s="2078"/>
      <c r="E2069" s="6902" t="s">
        <v>2083</v>
      </c>
      <c r="F2069" s="6902"/>
      <c r="G2069" s="2079">
        <v>107.23</v>
      </c>
    </row>
    <row r="2070" spans="1:7" ht="15" customHeight="1">
      <c r="A2070" s="6900" t="s">
        <v>2084</v>
      </c>
      <c r="B2070" s="6901"/>
      <c r="C2070" s="2062" t="s">
        <v>2065</v>
      </c>
      <c r="D2070" s="2062" t="s">
        <v>2066</v>
      </c>
      <c r="E2070" s="2062" t="s">
        <v>2067</v>
      </c>
      <c r="F2070" s="2062" t="s">
        <v>2068</v>
      </c>
      <c r="G2070" s="2074" t="s">
        <v>2015</v>
      </c>
    </row>
    <row r="2071" spans="1:7" ht="15" customHeight="1">
      <c r="A2071" s="2075" t="s">
        <v>2550</v>
      </c>
      <c r="B2071" s="2064" t="s">
        <v>2551</v>
      </c>
      <c r="C2071" s="2063" t="s">
        <v>21</v>
      </c>
      <c r="D2071" s="2063" t="s">
        <v>2087</v>
      </c>
      <c r="E2071" s="2065">
        <v>0.51129999999999998</v>
      </c>
      <c r="F2071" s="2066">
        <v>32.630000000000003</v>
      </c>
      <c r="G2071" s="2076">
        <v>16.68</v>
      </c>
    </row>
    <row r="2072" spans="1:7" ht="15" customHeight="1">
      <c r="A2072" s="2075" t="s">
        <v>2514</v>
      </c>
      <c r="B2072" s="2064" t="s">
        <v>2515</v>
      </c>
      <c r="C2072" s="2063" t="s">
        <v>21</v>
      </c>
      <c r="D2072" s="2063" t="s">
        <v>2087</v>
      </c>
      <c r="E2072" s="2065">
        <v>0.51129999999999998</v>
      </c>
      <c r="F2072" s="2066">
        <v>43.58</v>
      </c>
      <c r="G2072" s="2076">
        <v>22.28</v>
      </c>
    </row>
    <row r="2073" spans="1:7" ht="15" customHeight="1">
      <c r="A2073" s="2077"/>
      <c r="B2073" s="2078"/>
      <c r="C2073" s="2078"/>
      <c r="D2073" s="2078"/>
      <c r="E2073" s="6902" t="s">
        <v>2094</v>
      </c>
      <c r="F2073" s="6902"/>
      <c r="G2073" s="2079">
        <v>38.96</v>
      </c>
    </row>
    <row r="2074" spans="1:7" ht="18" customHeight="1">
      <c r="A2074" s="2077"/>
      <c r="B2074" s="2078"/>
      <c r="C2074" s="2078"/>
      <c r="D2074" s="2078"/>
      <c r="E2074" s="6903" t="s">
        <v>2098</v>
      </c>
      <c r="F2074" s="6903"/>
      <c r="G2074" s="2080">
        <v>146.19</v>
      </c>
    </row>
    <row r="2075" spans="1:7" ht="15" customHeight="1">
      <c r="A2075" s="2077"/>
      <c r="B2075" s="2078"/>
      <c r="C2075" s="2078"/>
      <c r="D2075" s="2078"/>
      <c r="E2075" s="6904"/>
      <c r="F2075" s="6904"/>
      <c r="G2075" s="6905"/>
    </row>
    <row r="2076" spans="1:7" ht="9.9" customHeight="1">
      <c r="A2076" s="6897" t="s">
        <v>2700</v>
      </c>
      <c r="B2076" s="6898"/>
      <c r="C2076" s="6898"/>
      <c r="D2076" s="6898"/>
      <c r="E2076" s="6898"/>
      <c r="F2076" s="6898"/>
      <c r="G2076" s="6899"/>
    </row>
    <row r="2077" spans="1:7" ht="20.100000000000001" customHeight="1">
      <c r="A2077" s="6900" t="s">
        <v>2064</v>
      </c>
      <c r="B2077" s="6901"/>
      <c r="C2077" s="2062" t="s">
        <v>2065</v>
      </c>
      <c r="D2077" s="2062" t="s">
        <v>2066</v>
      </c>
      <c r="E2077" s="2062" t="s">
        <v>2067</v>
      </c>
      <c r="F2077" s="2062" t="s">
        <v>2068</v>
      </c>
      <c r="G2077" s="2074" t="s">
        <v>2015</v>
      </c>
    </row>
    <row r="2078" spans="1:7" ht="15" customHeight="1">
      <c r="A2078" s="2075" t="s">
        <v>2696</v>
      </c>
      <c r="B2078" s="2064" t="s">
        <v>2697</v>
      </c>
      <c r="C2078" s="2063" t="s">
        <v>21</v>
      </c>
      <c r="D2078" s="2063" t="s">
        <v>32</v>
      </c>
      <c r="E2078" s="2065">
        <v>50.4</v>
      </c>
      <c r="F2078" s="2066">
        <v>1.63</v>
      </c>
      <c r="G2078" s="2076">
        <v>82.15</v>
      </c>
    </row>
    <row r="2079" spans="1:7" ht="21" customHeight="1">
      <c r="A2079" s="2075" t="s">
        <v>2547</v>
      </c>
      <c r="B2079" s="2064" t="s">
        <v>1337</v>
      </c>
      <c r="C2079" s="2063" t="s">
        <v>21</v>
      </c>
      <c r="D2079" s="2063" t="s">
        <v>32</v>
      </c>
      <c r="E2079" s="2065">
        <v>25.2</v>
      </c>
      <c r="F2079" s="2066">
        <v>0.35</v>
      </c>
      <c r="G2079" s="2076">
        <v>8.82</v>
      </c>
    </row>
    <row r="2080" spans="1:7" ht="29.1" customHeight="1">
      <c r="A2080" s="2075" t="s">
        <v>2701</v>
      </c>
      <c r="B2080" s="2064" t="s">
        <v>2702</v>
      </c>
      <c r="C2080" s="2063" t="s">
        <v>2296</v>
      </c>
      <c r="D2080" s="2063" t="s">
        <v>32</v>
      </c>
      <c r="E2080" s="2065">
        <v>1</v>
      </c>
      <c r="F2080" s="2066">
        <v>7.08</v>
      </c>
      <c r="G2080" s="2076">
        <v>7.08</v>
      </c>
    </row>
    <row r="2081" spans="1:7" ht="15" customHeight="1">
      <c r="A2081" s="2077"/>
      <c r="B2081" s="2078"/>
      <c r="C2081" s="2078"/>
      <c r="D2081" s="2078"/>
      <c r="E2081" s="6902" t="s">
        <v>2083</v>
      </c>
      <c r="F2081" s="6902"/>
      <c r="G2081" s="2079">
        <v>98.05</v>
      </c>
    </row>
    <row r="2082" spans="1:7" ht="15" customHeight="1">
      <c r="A2082" s="6900" t="s">
        <v>2084</v>
      </c>
      <c r="B2082" s="6901"/>
      <c r="C2082" s="2062" t="s">
        <v>2065</v>
      </c>
      <c r="D2082" s="2062" t="s">
        <v>2066</v>
      </c>
      <c r="E2082" s="2062" t="s">
        <v>2067</v>
      </c>
      <c r="F2082" s="2062" t="s">
        <v>2068</v>
      </c>
      <c r="G2082" s="2074" t="s">
        <v>2015</v>
      </c>
    </row>
    <row r="2083" spans="1:7" ht="15" customHeight="1">
      <c r="A2083" s="2075" t="s">
        <v>2550</v>
      </c>
      <c r="B2083" s="2064" t="s">
        <v>2551</v>
      </c>
      <c r="C2083" s="2063" t="s">
        <v>21</v>
      </c>
      <c r="D2083" s="2063" t="s">
        <v>2087</v>
      </c>
      <c r="E2083" s="2065">
        <v>0.51129999999999998</v>
      </c>
      <c r="F2083" s="2066">
        <v>32.630000000000003</v>
      </c>
      <c r="G2083" s="2076">
        <v>16.68</v>
      </c>
    </row>
    <row r="2084" spans="1:7" ht="15" customHeight="1">
      <c r="A2084" s="2075" t="s">
        <v>2514</v>
      </c>
      <c r="B2084" s="2064" t="s">
        <v>2515</v>
      </c>
      <c r="C2084" s="2063" t="s">
        <v>21</v>
      </c>
      <c r="D2084" s="2063" t="s">
        <v>2087</v>
      </c>
      <c r="E2084" s="2065">
        <v>0.51129999999999998</v>
      </c>
      <c r="F2084" s="2066">
        <v>43.58</v>
      </c>
      <c r="G2084" s="2076">
        <v>22.28</v>
      </c>
    </row>
    <row r="2085" spans="1:7" ht="18" customHeight="1">
      <c r="A2085" s="2077"/>
      <c r="B2085" s="2078"/>
      <c r="C2085" s="2078"/>
      <c r="D2085" s="2078"/>
      <c r="E2085" s="6902" t="s">
        <v>2094</v>
      </c>
      <c r="F2085" s="6902"/>
      <c r="G2085" s="2079">
        <v>38.96</v>
      </c>
    </row>
    <row r="2086" spans="1:7" ht="15" customHeight="1">
      <c r="A2086" s="2077"/>
      <c r="B2086" s="2078"/>
      <c r="C2086" s="2078"/>
      <c r="D2086" s="2078"/>
      <c r="E2086" s="6903" t="s">
        <v>2098</v>
      </c>
      <c r="F2086" s="6903"/>
      <c r="G2086" s="2080">
        <v>137.01</v>
      </c>
    </row>
    <row r="2087" spans="1:7" ht="9.9" customHeight="1">
      <c r="A2087" s="2077"/>
      <c r="B2087" s="2078"/>
      <c r="C2087" s="2078"/>
      <c r="D2087" s="2078"/>
      <c r="E2087" s="6904"/>
      <c r="F2087" s="6904"/>
      <c r="G2087" s="6905"/>
    </row>
    <row r="2088" spans="1:7" ht="20.100000000000001" customHeight="1">
      <c r="A2088" s="6897" t="s">
        <v>2703</v>
      </c>
      <c r="B2088" s="6898"/>
      <c r="C2088" s="6898"/>
      <c r="D2088" s="6898"/>
      <c r="E2088" s="6898"/>
      <c r="F2088" s="6898"/>
      <c r="G2088" s="6899"/>
    </row>
    <row r="2089" spans="1:7" ht="15" customHeight="1">
      <c r="A2089" s="6900" t="s">
        <v>2064</v>
      </c>
      <c r="B2089" s="6901"/>
      <c r="C2089" s="2062" t="s">
        <v>2065</v>
      </c>
      <c r="D2089" s="2062" t="s">
        <v>2066</v>
      </c>
      <c r="E2089" s="2062" t="s">
        <v>2067</v>
      </c>
      <c r="F2089" s="2062" t="s">
        <v>2068</v>
      </c>
      <c r="G2089" s="2074" t="s">
        <v>2015</v>
      </c>
    </row>
    <row r="2090" spans="1:7" ht="29.1" customHeight="1">
      <c r="A2090" s="2075" t="s">
        <v>2696</v>
      </c>
      <c r="B2090" s="2064" t="s">
        <v>2697</v>
      </c>
      <c r="C2090" s="2063" t="s">
        <v>21</v>
      </c>
      <c r="D2090" s="2063" t="s">
        <v>32</v>
      </c>
      <c r="E2090" s="2065">
        <v>50.4</v>
      </c>
      <c r="F2090" s="2066">
        <v>1.63</v>
      </c>
      <c r="G2090" s="2076">
        <v>82.15</v>
      </c>
    </row>
    <row r="2091" spans="1:7" ht="29.1" customHeight="1">
      <c r="A2091" s="2075" t="s">
        <v>2547</v>
      </c>
      <c r="B2091" s="2064" t="s">
        <v>1337</v>
      </c>
      <c r="C2091" s="2063" t="s">
        <v>21</v>
      </c>
      <c r="D2091" s="2063" t="s">
        <v>32</v>
      </c>
      <c r="E2091" s="2065">
        <v>25.2</v>
      </c>
      <c r="F2091" s="2066">
        <v>0.35</v>
      </c>
      <c r="G2091" s="2076">
        <v>8.82</v>
      </c>
    </row>
    <row r="2092" spans="1:7" ht="15" customHeight="1">
      <c r="A2092" s="2075" t="s">
        <v>2704</v>
      </c>
      <c r="B2092" s="2064" t="s">
        <v>2705</v>
      </c>
      <c r="C2092" s="2063" t="s">
        <v>2296</v>
      </c>
      <c r="D2092" s="2063" t="s">
        <v>32</v>
      </c>
      <c r="E2092" s="2065">
        <v>1</v>
      </c>
      <c r="F2092" s="2066">
        <v>18.84</v>
      </c>
      <c r="G2092" s="2076">
        <v>18.84</v>
      </c>
    </row>
    <row r="2093" spans="1:7" ht="15" customHeight="1">
      <c r="A2093" s="2077"/>
      <c r="B2093" s="2078"/>
      <c r="C2093" s="2078"/>
      <c r="D2093" s="2078"/>
      <c r="E2093" s="6902" t="s">
        <v>2083</v>
      </c>
      <c r="F2093" s="6902"/>
      <c r="G2093" s="2079">
        <v>109.81</v>
      </c>
    </row>
    <row r="2094" spans="1:7" ht="15" customHeight="1">
      <c r="A2094" s="6900" t="s">
        <v>2084</v>
      </c>
      <c r="B2094" s="6901"/>
      <c r="C2094" s="2062" t="s">
        <v>2065</v>
      </c>
      <c r="D2094" s="2062" t="s">
        <v>2066</v>
      </c>
      <c r="E2094" s="2062" t="s">
        <v>2067</v>
      </c>
      <c r="F2094" s="2062" t="s">
        <v>2068</v>
      </c>
      <c r="G2094" s="2074" t="s">
        <v>2015</v>
      </c>
    </row>
    <row r="2095" spans="1:7" ht="15" customHeight="1">
      <c r="A2095" s="2075" t="s">
        <v>2550</v>
      </c>
      <c r="B2095" s="2064" t="s">
        <v>2551</v>
      </c>
      <c r="C2095" s="2063" t="s">
        <v>21</v>
      </c>
      <c r="D2095" s="2063" t="s">
        <v>2087</v>
      </c>
      <c r="E2095" s="2065">
        <v>0.51129999999999998</v>
      </c>
      <c r="F2095" s="2066">
        <v>32.630000000000003</v>
      </c>
      <c r="G2095" s="2076">
        <v>16.68</v>
      </c>
    </row>
    <row r="2096" spans="1:7" ht="18" customHeight="1">
      <c r="A2096" s="2075" t="s">
        <v>2514</v>
      </c>
      <c r="B2096" s="2064" t="s">
        <v>2515</v>
      </c>
      <c r="C2096" s="2063" t="s">
        <v>21</v>
      </c>
      <c r="D2096" s="2063" t="s">
        <v>2087</v>
      </c>
      <c r="E2096" s="2065">
        <v>0.51129999999999998</v>
      </c>
      <c r="F2096" s="2066">
        <v>43.58</v>
      </c>
      <c r="G2096" s="2076">
        <v>22.28</v>
      </c>
    </row>
    <row r="2097" spans="1:7" ht="15" customHeight="1">
      <c r="A2097" s="2077"/>
      <c r="B2097" s="2078"/>
      <c r="C2097" s="2078"/>
      <c r="D2097" s="2078"/>
      <c r="E2097" s="6902" t="s">
        <v>2094</v>
      </c>
      <c r="F2097" s="6902"/>
      <c r="G2097" s="2079">
        <v>38.96</v>
      </c>
    </row>
    <row r="2098" spans="1:7" ht="38.1" customHeight="1">
      <c r="A2098" s="2077"/>
      <c r="B2098" s="2078"/>
      <c r="C2098" s="2078"/>
      <c r="D2098" s="2078"/>
      <c r="E2098" s="6903" t="s">
        <v>2098</v>
      </c>
      <c r="F2098" s="6903"/>
      <c r="G2098" s="2080">
        <v>148.77000000000001</v>
      </c>
    </row>
    <row r="2099" spans="1:7" ht="15" customHeight="1">
      <c r="A2099" s="2077"/>
      <c r="B2099" s="2078"/>
      <c r="C2099" s="2078"/>
      <c r="D2099" s="2078"/>
      <c r="E2099" s="6904"/>
      <c r="F2099" s="6904"/>
      <c r="G2099" s="6905"/>
    </row>
    <row r="2100" spans="1:7" ht="15" customHeight="1">
      <c r="A2100" s="6897" t="s">
        <v>2706</v>
      </c>
      <c r="B2100" s="6898"/>
      <c r="C2100" s="6898"/>
      <c r="D2100" s="6898"/>
      <c r="E2100" s="6898"/>
      <c r="F2100" s="6898"/>
      <c r="G2100" s="6899"/>
    </row>
    <row r="2101" spans="1:7" ht="9.9" customHeight="1">
      <c r="A2101" s="6900" t="s">
        <v>2064</v>
      </c>
      <c r="B2101" s="6901"/>
      <c r="C2101" s="2062" t="s">
        <v>2065</v>
      </c>
      <c r="D2101" s="2062" t="s">
        <v>2066</v>
      </c>
      <c r="E2101" s="2062" t="s">
        <v>2067</v>
      </c>
      <c r="F2101" s="2062" t="s">
        <v>2068</v>
      </c>
      <c r="G2101" s="2074" t="s">
        <v>2015</v>
      </c>
    </row>
    <row r="2102" spans="1:7" ht="20.100000000000001" customHeight="1">
      <c r="A2102" s="2075" t="s">
        <v>2707</v>
      </c>
      <c r="B2102" s="2064" t="s">
        <v>1561</v>
      </c>
      <c r="C2102" s="2063" t="s">
        <v>21</v>
      </c>
      <c r="D2102" s="2063" t="s">
        <v>32</v>
      </c>
      <c r="E2102" s="2065">
        <v>1</v>
      </c>
      <c r="F2102" s="2066">
        <v>118.23</v>
      </c>
      <c r="G2102" s="2076">
        <v>118.23</v>
      </c>
    </row>
    <row r="2103" spans="1:7" ht="15" customHeight="1">
      <c r="A2103" s="2077"/>
      <c r="B2103" s="2078"/>
      <c r="C2103" s="2078"/>
      <c r="D2103" s="2078"/>
      <c r="E2103" s="6902" t="s">
        <v>2083</v>
      </c>
      <c r="F2103" s="6902"/>
      <c r="G2103" s="2079">
        <v>118.23</v>
      </c>
    </row>
    <row r="2104" spans="1:7" ht="29.1" customHeight="1">
      <c r="A2104" s="6900" t="s">
        <v>2084</v>
      </c>
      <c r="B2104" s="6901"/>
      <c r="C2104" s="2062" t="s">
        <v>2065</v>
      </c>
      <c r="D2104" s="2062" t="s">
        <v>2066</v>
      </c>
      <c r="E2104" s="2062" t="s">
        <v>2067</v>
      </c>
      <c r="F2104" s="2062" t="s">
        <v>2068</v>
      </c>
      <c r="G2104" s="2074" t="s">
        <v>2015</v>
      </c>
    </row>
    <row r="2105" spans="1:7" ht="29.1" customHeight="1">
      <c r="A2105" s="2075" t="s">
        <v>2550</v>
      </c>
      <c r="B2105" s="2064" t="s">
        <v>2551</v>
      </c>
      <c r="C2105" s="2063" t="s">
        <v>21</v>
      </c>
      <c r="D2105" s="2063" t="s">
        <v>2087</v>
      </c>
      <c r="E2105" s="2065">
        <v>0.3</v>
      </c>
      <c r="F2105" s="2066">
        <v>32.630000000000003</v>
      </c>
      <c r="G2105" s="2076">
        <v>9.7799999999999994</v>
      </c>
    </row>
    <row r="2106" spans="1:7" ht="15" customHeight="1">
      <c r="A2106" s="2075" t="s">
        <v>2514</v>
      </c>
      <c r="B2106" s="2064" t="s">
        <v>2515</v>
      </c>
      <c r="C2106" s="2063" t="s">
        <v>21</v>
      </c>
      <c r="D2106" s="2063" t="s">
        <v>2087</v>
      </c>
      <c r="E2106" s="2065">
        <v>0.3</v>
      </c>
      <c r="F2106" s="2066">
        <v>43.58</v>
      </c>
      <c r="G2106" s="2076">
        <v>13.07</v>
      </c>
    </row>
    <row r="2107" spans="1:7" ht="15" customHeight="1">
      <c r="A2107" s="2077"/>
      <c r="B2107" s="2078"/>
      <c r="C2107" s="2078"/>
      <c r="D2107" s="2078"/>
      <c r="E2107" s="6902" t="s">
        <v>2094</v>
      </c>
      <c r="F2107" s="6902"/>
      <c r="G2107" s="2079">
        <v>22.85</v>
      </c>
    </row>
    <row r="2108" spans="1:7" ht="15" customHeight="1">
      <c r="A2108" s="2077"/>
      <c r="B2108" s="2078"/>
      <c r="C2108" s="2078"/>
      <c r="D2108" s="2078"/>
      <c r="E2108" s="6903" t="s">
        <v>2098</v>
      </c>
      <c r="F2108" s="6903"/>
      <c r="G2108" s="2080">
        <v>141.08000000000001</v>
      </c>
    </row>
    <row r="2109" spans="1:7" ht="15" customHeight="1">
      <c r="A2109" s="2077"/>
      <c r="B2109" s="2078"/>
      <c r="C2109" s="2078"/>
      <c r="D2109" s="2078"/>
      <c r="E2109" s="6904"/>
      <c r="F2109" s="6904"/>
      <c r="G2109" s="6905"/>
    </row>
    <row r="2110" spans="1:7" ht="18" customHeight="1">
      <c r="A2110" s="6897" t="s">
        <v>2708</v>
      </c>
      <c r="B2110" s="6898"/>
      <c r="C2110" s="6898"/>
      <c r="D2110" s="6898"/>
      <c r="E2110" s="6898"/>
      <c r="F2110" s="6898"/>
      <c r="G2110" s="6899"/>
    </row>
    <row r="2111" spans="1:7" ht="15" customHeight="1">
      <c r="A2111" s="6900" t="s">
        <v>2064</v>
      </c>
      <c r="B2111" s="6901"/>
      <c r="C2111" s="2062" t="s">
        <v>2065</v>
      </c>
      <c r="D2111" s="2062" t="s">
        <v>2066</v>
      </c>
      <c r="E2111" s="2062" t="s">
        <v>2067</v>
      </c>
      <c r="F2111" s="2062" t="s">
        <v>2068</v>
      </c>
      <c r="G2111" s="2074" t="s">
        <v>2015</v>
      </c>
    </row>
    <row r="2112" spans="1:7" ht="38.1" customHeight="1">
      <c r="A2112" s="2075" t="s">
        <v>2641</v>
      </c>
      <c r="B2112" s="2064" t="s">
        <v>2642</v>
      </c>
      <c r="C2112" s="2063" t="s">
        <v>21</v>
      </c>
      <c r="D2112" s="2063" t="s">
        <v>32</v>
      </c>
      <c r="E2112" s="2065">
        <v>0.1</v>
      </c>
      <c r="F2112" s="2066">
        <v>7.87</v>
      </c>
      <c r="G2112" s="2076">
        <v>0.78</v>
      </c>
    </row>
    <row r="2113" spans="1:7" ht="15" customHeight="1">
      <c r="A2113" s="2075" t="s">
        <v>2709</v>
      </c>
      <c r="B2113" s="2064" t="s">
        <v>2710</v>
      </c>
      <c r="C2113" s="2063" t="s">
        <v>21</v>
      </c>
      <c r="D2113" s="2063" t="s">
        <v>32</v>
      </c>
      <c r="E2113" s="2065">
        <v>1</v>
      </c>
      <c r="F2113" s="2066">
        <v>14.49</v>
      </c>
      <c r="G2113" s="2076">
        <v>14.49</v>
      </c>
    </row>
    <row r="2114" spans="1:7" ht="15" customHeight="1">
      <c r="A2114" s="2077"/>
      <c r="B2114" s="2078"/>
      <c r="C2114" s="2078"/>
      <c r="D2114" s="2078"/>
      <c r="E2114" s="6902" t="s">
        <v>2083</v>
      </c>
      <c r="F2114" s="6902"/>
      <c r="G2114" s="2079">
        <v>15.27</v>
      </c>
    </row>
    <row r="2115" spans="1:7" ht="9.9" customHeight="1">
      <c r="A2115" s="6900" t="s">
        <v>2084</v>
      </c>
      <c r="B2115" s="6901"/>
      <c r="C2115" s="2062" t="s">
        <v>2065</v>
      </c>
      <c r="D2115" s="2062" t="s">
        <v>2066</v>
      </c>
      <c r="E2115" s="2062" t="s">
        <v>2067</v>
      </c>
      <c r="F2115" s="2062" t="s">
        <v>2068</v>
      </c>
      <c r="G2115" s="2074" t="s">
        <v>2015</v>
      </c>
    </row>
    <row r="2116" spans="1:7" ht="20.100000000000001" customHeight="1">
      <c r="A2116" s="2075" t="s">
        <v>2085</v>
      </c>
      <c r="B2116" s="2064" t="s">
        <v>2417</v>
      </c>
      <c r="C2116" s="2063" t="s">
        <v>21</v>
      </c>
      <c r="D2116" s="2063" t="s">
        <v>2087</v>
      </c>
      <c r="E2116" s="2065">
        <v>0.15</v>
      </c>
      <c r="F2116" s="2066">
        <v>31.51</v>
      </c>
      <c r="G2116" s="2076">
        <v>4.72</v>
      </c>
    </row>
    <row r="2117" spans="1:7" ht="15" customHeight="1">
      <c r="A2117" s="2075" t="s">
        <v>2088</v>
      </c>
      <c r="B2117" s="2064" t="s">
        <v>2418</v>
      </c>
      <c r="C2117" s="2063" t="s">
        <v>21</v>
      </c>
      <c r="D2117" s="2063" t="s">
        <v>2087</v>
      </c>
      <c r="E2117" s="2065">
        <v>0.15</v>
      </c>
      <c r="F2117" s="2066">
        <v>38.1</v>
      </c>
      <c r="G2117" s="2076">
        <v>5.71</v>
      </c>
    </row>
    <row r="2118" spans="1:7" ht="38.1" customHeight="1">
      <c r="A2118" s="2077"/>
      <c r="B2118" s="2078"/>
      <c r="C2118" s="2078"/>
      <c r="D2118" s="2078"/>
      <c r="E2118" s="6902" t="s">
        <v>2094</v>
      </c>
      <c r="F2118" s="6902"/>
      <c r="G2118" s="2079">
        <v>10.43</v>
      </c>
    </row>
    <row r="2119" spans="1:7" ht="15" customHeight="1">
      <c r="A2119" s="2077"/>
      <c r="B2119" s="2078"/>
      <c r="C2119" s="2078"/>
      <c r="D2119" s="2078"/>
      <c r="E2119" s="6903" t="s">
        <v>2098</v>
      </c>
      <c r="F2119" s="6903"/>
      <c r="G2119" s="2080">
        <v>25.7</v>
      </c>
    </row>
    <row r="2120" spans="1:7" ht="15" customHeight="1">
      <c r="A2120" s="2077"/>
      <c r="B2120" s="2078"/>
      <c r="C2120" s="2078"/>
      <c r="D2120" s="2078"/>
      <c r="E2120" s="6904"/>
      <c r="F2120" s="6904"/>
      <c r="G2120" s="6905"/>
    </row>
    <row r="2121" spans="1:7" ht="15" customHeight="1">
      <c r="A2121" s="6897" t="s">
        <v>2711</v>
      </c>
      <c r="B2121" s="6898"/>
      <c r="C2121" s="6898"/>
      <c r="D2121" s="6898"/>
      <c r="E2121" s="6898"/>
      <c r="F2121" s="6898"/>
      <c r="G2121" s="6899"/>
    </row>
    <row r="2122" spans="1:7" ht="15" customHeight="1">
      <c r="A2122" s="6900" t="s">
        <v>2064</v>
      </c>
      <c r="B2122" s="6901"/>
      <c r="C2122" s="2062" t="s">
        <v>2065</v>
      </c>
      <c r="D2122" s="2062" t="s">
        <v>2066</v>
      </c>
      <c r="E2122" s="2062" t="s">
        <v>2067</v>
      </c>
      <c r="F2122" s="2062" t="s">
        <v>2068</v>
      </c>
      <c r="G2122" s="2074" t="s">
        <v>2015</v>
      </c>
    </row>
    <row r="2123" spans="1:7" ht="18" customHeight="1">
      <c r="A2123" s="2075" t="s">
        <v>2641</v>
      </c>
      <c r="B2123" s="2064" t="s">
        <v>2642</v>
      </c>
      <c r="C2123" s="2063" t="s">
        <v>21</v>
      </c>
      <c r="D2123" s="2063" t="s">
        <v>32</v>
      </c>
      <c r="E2123" s="2065">
        <v>0.05</v>
      </c>
      <c r="F2123" s="2066">
        <v>7.87</v>
      </c>
      <c r="G2123" s="2076">
        <v>0.39</v>
      </c>
    </row>
    <row r="2124" spans="1:7" ht="15" customHeight="1">
      <c r="A2124" s="2075" t="s">
        <v>2712</v>
      </c>
      <c r="B2124" s="2064" t="s">
        <v>2713</v>
      </c>
      <c r="C2124" s="2063" t="s">
        <v>21</v>
      </c>
      <c r="D2124" s="2063" t="s">
        <v>32</v>
      </c>
      <c r="E2124" s="2065">
        <v>1</v>
      </c>
      <c r="F2124" s="2066">
        <v>8.01</v>
      </c>
      <c r="G2124" s="2076">
        <v>8.01</v>
      </c>
    </row>
    <row r="2125" spans="1:7" ht="9.9" customHeight="1">
      <c r="A2125" s="2077"/>
      <c r="B2125" s="2078"/>
      <c r="C2125" s="2078"/>
      <c r="D2125" s="2078"/>
      <c r="E2125" s="6902" t="s">
        <v>2083</v>
      </c>
      <c r="F2125" s="6902"/>
      <c r="G2125" s="2079">
        <v>8.4</v>
      </c>
    </row>
    <row r="2126" spans="1:7" ht="20.100000000000001" customHeight="1">
      <c r="A2126" s="6900" t="s">
        <v>2084</v>
      </c>
      <c r="B2126" s="6901"/>
      <c r="C2126" s="2062" t="s">
        <v>2065</v>
      </c>
      <c r="D2126" s="2062" t="s">
        <v>2066</v>
      </c>
      <c r="E2126" s="2062" t="s">
        <v>2067</v>
      </c>
      <c r="F2126" s="2062" t="s">
        <v>2068</v>
      </c>
      <c r="G2126" s="2074" t="s">
        <v>2015</v>
      </c>
    </row>
    <row r="2127" spans="1:7" ht="15" customHeight="1">
      <c r="A2127" s="2075" t="s">
        <v>2085</v>
      </c>
      <c r="B2127" s="2064" t="s">
        <v>2417</v>
      </c>
      <c r="C2127" s="2063" t="s">
        <v>21</v>
      </c>
      <c r="D2127" s="2063" t="s">
        <v>2087</v>
      </c>
      <c r="E2127" s="2065">
        <v>0.15</v>
      </c>
      <c r="F2127" s="2066">
        <v>31.51</v>
      </c>
      <c r="G2127" s="2076">
        <v>4.72</v>
      </c>
    </row>
    <row r="2128" spans="1:7" ht="21" customHeight="1">
      <c r="A2128" s="2075" t="s">
        <v>2088</v>
      </c>
      <c r="B2128" s="2064" t="s">
        <v>2418</v>
      </c>
      <c r="C2128" s="2063" t="s">
        <v>21</v>
      </c>
      <c r="D2128" s="2063" t="s">
        <v>2087</v>
      </c>
      <c r="E2128" s="2065">
        <v>0.15</v>
      </c>
      <c r="F2128" s="2066">
        <v>38.1</v>
      </c>
      <c r="G2128" s="2076">
        <v>5.71</v>
      </c>
    </row>
    <row r="2129" spans="1:7" ht="15" customHeight="1">
      <c r="A2129" s="2077"/>
      <c r="B2129" s="2078"/>
      <c r="C2129" s="2078"/>
      <c r="D2129" s="2078"/>
      <c r="E2129" s="6902" t="s">
        <v>2094</v>
      </c>
      <c r="F2129" s="6902"/>
      <c r="G2129" s="2079">
        <v>10.43</v>
      </c>
    </row>
    <row r="2130" spans="1:7" ht="29.1" customHeight="1">
      <c r="A2130" s="2077"/>
      <c r="B2130" s="2078"/>
      <c r="C2130" s="2078"/>
      <c r="D2130" s="2078"/>
      <c r="E2130" s="6903" t="s">
        <v>2098</v>
      </c>
      <c r="F2130" s="6903"/>
      <c r="G2130" s="2080">
        <v>18.829999999999998</v>
      </c>
    </row>
    <row r="2131" spans="1:7" ht="15" customHeight="1">
      <c r="A2131" s="2077"/>
      <c r="B2131" s="2078"/>
      <c r="C2131" s="2078"/>
      <c r="D2131" s="2078"/>
      <c r="E2131" s="6904"/>
      <c r="F2131" s="6904"/>
      <c r="G2131" s="6905"/>
    </row>
    <row r="2132" spans="1:7" ht="15" customHeight="1">
      <c r="A2132" s="6897" t="s">
        <v>2714</v>
      </c>
      <c r="B2132" s="6898"/>
      <c r="C2132" s="6898"/>
      <c r="D2132" s="6898"/>
      <c r="E2132" s="6898"/>
      <c r="F2132" s="6898"/>
      <c r="G2132" s="6899"/>
    </row>
    <row r="2133" spans="1:7" ht="15" customHeight="1">
      <c r="A2133" s="6900" t="s">
        <v>2064</v>
      </c>
      <c r="B2133" s="6901"/>
      <c r="C2133" s="2062" t="s">
        <v>2065</v>
      </c>
      <c r="D2133" s="2062" t="s">
        <v>2066</v>
      </c>
      <c r="E2133" s="2062" t="s">
        <v>2067</v>
      </c>
      <c r="F2133" s="2062" t="s">
        <v>2068</v>
      </c>
      <c r="G2133" s="2074" t="s">
        <v>2015</v>
      </c>
    </row>
    <row r="2134" spans="1:7" ht="15" customHeight="1">
      <c r="A2134" s="2075" t="s">
        <v>2715</v>
      </c>
      <c r="B2134" s="2064" t="s">
        <v>2716</v>
      </c>
      <c r="C2134" s="2063" t="s">
        <v>21</v>
      </c>
      <c r="D2134" s="2063" t="s">
        <v>40</v>
      </c>
      <c r="E2134" s="2065">
        <v>1.3</v>
      </c>
      <c r="F2134" s="2066">
        <v>13.57</v>
      </c>
      <c r="G2134" s="2076">
        <v>17.64</v>
      </c>
    </row>
    <row r="2135" spans="1:7" ht="18" customHeight="1">
      <c r="A2135" s="2077"/>
      <c r="B2135" s="2078"/>
      <c r="C2135" s="2078"/>
      <c r="D2135" s="2078"/>
      <c r="E2135" s="6902" t="s">
        <v>2083</v>
      </c>
      <c r="F2135" s="6902"/>
      <c r="G2135" s="2079">
        <v>17.64</v>
      </c>
    </row>
    <row r="2136" spans="1:7" ht="15" customHeight="1">
      <c r="A2136" s="6900" t="s">
        <v>2084</v>
      </c>
      <c r="B2136" s="6901"/>
      <c r="C2136" s="2062" t="s">
        <v>2065</v>
      </c>
      <c r="D2136" s="2062" t="s">
        <v>2066</v>
      </c>
      <c r="E2136" s="2062" t="s">
        <v>2067</v>
      </c>
      <c r="F2136" s="2062" t="s">
        <v>2068</v>
      </c>
      <c r="G2136" s="2074" t="s">
        <v>2015</v>
      </c>
    </row>
    <row r="2137" spans="1:7" ht="9.9" customHeight="1">
      <c r="A2137" s="2075" t="s">
        <v>2550</v>
      </c>
      <c r="B2137" s="2064" t="s">
        <v>2551</v>
      </c>
      <c r="C2137" s="2063" t="s">
        <v>21</v>
      </c>
      <c r="D2137" s="2063" t="s">
        <v>2087</v>
      </c>
      <c r="E2137" s="2065">
        <v>0.1721</v>
      </c>
      <c r="F2137" s="2066">
        <v>32.630000000000003</v>
      </c>
      <c r="G2137" s="2076">
        <v>5.61</v>
      </c>
    </row>
    <row r="2138" spans="1:7" ht="20.100000000000001" customHeight="1">
      <c r="A2138" s="2075" t="s">
        <v>2514</v>
      </c>
      <c r="B2138" s="2064" t="s">
        <v>2515</v>
      </c>
      <c r="C2138" s="2063" t="s">
        <v>21</v>
      </c>
      <c r="D2138" s="2063" t="s">
        <v>2087</v>
      </c>
      <c r="E2138" s="2065">
        <v>0.1721</v>
      </c>
      <c r="F2138" s="2066">
        <v>43.58</v>
      </c>
      <c r="G2138" s="2076">
        <v>7.5</v>
      </c>
    </row>
    <row r="2139" spans="1:7" ht="15" customHeight="1">
      <c r="A2139" s="2077"/>
      <c r="B2139" s="2078"/>
      <c r="C2139" s="2078"/>
      <c r="D2139" s="2078"/>
      <c r="E2139" s="6902" t="s">
        <v>2094</v>
      </c>
      <c r="F2139" s="6902"/>
      <c r="G2139" s="2079">
        <v>13.11</v>
      </c>
    </row>
    <row r="2140" spans="1:7" ht="21" customHeight="1">
      <c r="A2140" s="2077"/>
      <c r="B2140" s="2078"/>
      <c r="C2140" s="2078"/>
      <c r="D2140" s="2078"/>
      <c r="E2140" s="6903" t="s">
        <v>2098</v>
      </c>
      <c r="F2140" s="6903"/>
      <c r="G2140" s="2080">
        <v>30.75</v>
      </c>
    </row>
    <row r="2141" spans="1:7" ht="15" customHeight="1">
      <c r="A2141" s="2077"/>
      <c r="B2141" s="2078"/>
      <c r="C2141" s="2078"/>
      <c r="D2141" s="2078"/>
      <c r="E2141" s="6904"/>
      <c r="F2141" s="6904"/>
      <c r="G2141" s="6905"/>
    </row>
    <row r="2142" spans="1:7" ht="29.1" customHeight="1">
      <c r="A2142" s="6897" t="s">
        <v>2717</v>
      </c>
      <c r="B2142" s="6898"/>
      <c r="C2142" s="6898"/>
      <c r="D2142" s="6898"/>
      <c r="E2142" s="6898"/>
      <c r="F2142" s="6898"/>
      <c r="G2142" s="6899"/>
    </row>
    <row r="2143" spans="1:7" ht="15" customHeight="1">
      <c r="A2143" s="6900" t="s">
        <v>2064</v>
      </c>
      <c r="B2143" s="6901"/>
      <c r="C2143" s="2062" t="s">
        <v>2065</v>
      </c>
      <c r="D2143" s="2062" t="s">
        <v>2066</v>
      </c>
      <c r="E2143" s="2062" t="s">
        <v>2067</v>
      </c>
      <c r="F2143" s="2062" t="s">
        <v>2068</v>
      </c>
      <c r="G2143" s="2074" t="s">
        <v>2015</v>
      </c>
    </row>
    <row r="2144" spans="1:7" ht="15" customHeight="1">
      <c r="A2144" s="2075" t="s">
        <v>2718</v>
      </c>
      <c r="B2144" s="2064" t="s">
        <v>2719</v>
      </c>
      <c r="C2144" s="2063" t="s">
        <v>21</v>
      </c>
      <c r="D2144" s="2063" t="s">
        <v>40</v>
      </c>
      <c r="E2144" s="2065">
        <v>1.0169999999999999</v>
      </c>
      <c r="F2144" s="2066">
        <v>9.85</v>
      </c>
      <c r="G2144" s="2076">
        <v>10.01</v>
      </c>
    </row>
    <row r="2145" spans="1:7" ht="15" customHeight="1">
      <c r="A2145" s="2077"/>
      <c r="B2145" s="2078"/>
      <c r="C2145" s="2078"/>
      <c r="D2145" s="2078"/>
      <c r="E2145" s="6902" t="s">
        <v>2083</v>
      </c>
      <c r="F2145" s="6902"/>
      <c r="G2145" s="2079">
        <v>10.01</v>
      </c>
    </row>
    <row r="2146" spans="1:7" ht="15" customHeight="1">
      <c r="A2146" s="6900" t="s">
        <v>2084</v>
      </c>
      <c r="B2146" s="6901"/>
      <c r="C2146" s="2062" t="s">
        <v>2065</v>
      </c>
      <c r="D2146" s="2062" t="s">
        <v>2066</v>
      </c>
      <c r="E2146" s="2062" t="s">
        <v>2067</v>
      </c>
      <c r="F2146" s="2062" t="s">
        <v>2068</v>
      </c>
      <c r="G2146" s="2074" t="s">
        <v>2015</v>
      </c>
    </row>
    <row r="2147" spans="1:7" ht="18" customHeight="1">
      <c r="A2147" s="2075" t="s">
        <v>2550</v>
      </c>
      <c r="B2147" s="2064" t="s">
        <v>2551</v>
      </c>
      <c r="C2147" s="2063" t="s">
        <v>21</v>
      </c>
      <c r="D2147" s="2063" t="s">
        <v>2087</v>
      </c>
      <c r="E2147" s="2065">
        <v>0.16300000000000001</v>
      </c>
      <c r="F2147" s="2066">
        <v>32.630000000000003</v>
      </c>
      <c r="G2147" s="2076">
        <v>5.31</v>
      </c>
    </row>
    <row r="2148" spans="1:7" ht="15" customHeight="1">
      <c r="A2148" s="2075" t="s">
        <v>2514</v>
      </c>
      <c r="B2148" s="2064" t="s">
        <v>2515</v>
      </c>
      <c r="C2148" s="2063" t="s">
        <v>21</v>
      </c>
      <c r="D2148" s="2063" t="s">
        <v>2087</v>
      </c>
      <c r="E2148" s="2065">
        <v>0.16300000000000001</v>
      </c>
      <c r="F2148" s="2066">
        <v>43.58</v>
      </c>
      <c r="G2148" s="2076">
        <v>7.1</v>
      </c>
    </row>
    <row r="2149" spans="1:7" ht="9.9" customHeight="1">
      <c r="A2149" s="2077"/>
      <c r="B2149" s="2078"/>
      <c r="C2149" s="2078"/>
      <c r="D2149" s="2078"/>
      <c r="E2149" s="6902" t="s">
        <v>2094</v>
      </c>
      <c r="F2149" s="6902"/>
      <c r="G2149" s="2079">
        <v>12.41</v>
      </c>
    </row>
    <row r="2150" spans="1:7" ht="20.100000000000001" customHeight="1">
      <c r="A2150" s="2077"/>
      <c r="B2150" s="2078"/>
      <c r="C2150" s="2078"/>
      <c r="D2150" s="2078"/>
      <c r="E2150" s="6903" t="s">
        <v>2098</v>
      </c>
      <c r="F2150" s="6903"/>
      <c r="G2150" s="2080">
        <v>22.42</v>
      </c>
    </row>
    <row r="2151" spans="1:7" ht="15" customHeight="1">
      <c r="A2151" s="2077"/>
      <c r="B2151" s="2078"/>
      <c r="C2151" s="2078"/>
      <c r="D2151" s="2078"/>
      <c r="E2151" s="6904"/>
      <c r="F2151" s="6904"/>
      <c r="G2151" s="6905"/>
    </row>
    <row r="2152" spans="1:7" ht="15" customHeight="1">
      <c r="A2152" s="6897" t="s">
        <v>2720</v>
      </c>
      <c r="B2152" s="6898"/>
      <c r="C2152" s="6898"/>
      <c r="D2152" s="6898"/>
      <c r="E2152" s="6898"/>
      <c r="F2152" s="6898"/>
      <c r="G2152" s="6899"/>
    </row>
    <row r="2153" spans="1:7" ht="15" customHeight="1">
      <c r="A2153" s="6900" t="s">
        <v>2064</v>
      </c>
      <c r="B2153" s="6901"/>
      <c r="C2153" s="2062" t="s">
        <v>2065</v>
      </c>
      <c r="D2153" s="2062" t="s">
        <v>2066</v>
      </c>
      <c r="E2153" s="2062" t="s">
        <v>2067</v>
      </c>
      <c r="F2153" s="2062" t="s">
        <v>2068</v>
      </c>
      <c r="G2153" s="2074" t="s">
        <v>2015</v>
      </c>
    </row>
    <row r="2154" spans="1:7" ht="15" customHeight="1">
      <c r="A2154" s="2075" t="s">
        <v>2721</v>
      </c>
      <c r="B2154" s="2064" t="s">
        <v>2722</v>
      </c>
      <c r="C2154" s="2063" t="s">
        <v>21</v>
      </c>
      <c r="D2154" s="2063" t="s">
        <v>32</v>
      </c>
      <c r="E2154" s="2065">
        <v>1</v>
      </c>
      <c r="F2154" s="2066">
        <v>12.11</v>
      </c>
      <c r="G2154" s="2076">
        <v>12.11</v>
      </c>
    </row>
    <row r="2155" spans="1:7" ht="15" customHeight="1">
      <c r="A2155" s="2077"/>
      <c r="B2155" s="2078"/>
      <c r="C2155" s="2078"/>
      <c r="D2155" s="2078"/>
      <c r="E2155" s="6902" t="s">
        <v>2083</v>
      </c>
      <c r="F2155" s="6902"/>
      <c r="G2155" s="2079">
        <v>12.11</v>
      </c>
    </row>
    <row r="2156" spans="1:7" ht="15" customHeight="1">
      <c r="A2156" s="6900" t="s">
        <v>2084</v>
      </c>
      <c r="B2156" s="6901"/>
      <c r="C2156" s="2062" t="s">
        <v>2065</v>
      </c>
      <c r="D2156" s="2062" t="s">
        <v>2066</v>
      </c>
      <c r="E2156" s="2062" t="s">
        <v>2067</v>
      </c>
      <c r="F2156" s="2062" t="s">
        <v>2068</v>
      </c>
      <c r="G2156" s="2074" t="s">
        <v>2015</v>
      </c>
    </row>
    <row r="2157" spans="1:7" ht="18" customHeight="1">
      <c r="A2157" s="2075" t="s">
        <v>2550</v>
      </c>
      <c r="B2157" s="2064" t="s">
        <v>2551</v>
      </c>
      <c r="C2157" s="2063" t="s">
        <v>21</v>
      </c>
      <c r="D2157" s="2063" t="s">
        <v>2087</v>
      </c>
      <c r="E2157" s="2065">
        <v>0.05</v>
      </c>
      <c r="F2157" s="2066">
        <v>32.630000000000003</v>
      </c>
      <c r="G2157" s="2076">
        <v>1.63</v>
      </c>
    </row>
    <row r="2158" spans="1:7" ht="15" customHeight="1">
      <c r="A2158" s="2075" t="s">
        <v>2514</v>
      </c>
      <c r="B2158" s="2064" t="s">
        <v>2515</v>
      </c>
      <c r="C2158" s="2063" t="s">
        <v>21</v>
      </c>
      <c r="D2158" s="2063" t="s">
        <v>2087</v>
      </c>
      <c r="E2158" s="2065">
        <v>0.05</v>
      </c>
      <c r="F2158" s="2066">
        <v>43.58</v>
      </c>
      <c r="G2158" s="2076">
        <v>2.17</v>
      </c>
    </row>
    <row r="2159" spans="1:7" ht="9.9" customHeight="1">
      <c r="A2159" s="2077"/>
      <c r="B2159" s="2078"/>
      <c r="C2159" s="2078"/>
      <c r="D2159" s="2078"/>
      <c r="E2159" s="6902" t="s">
        <v>2094</v>
      </c>
      <c r="F2159" s="6902"/>
      <c r="G2159" s="2079">
        <v>3.8</v>
      </c>
    </row>
    <row r="2160" spans="1:7" ht="20.100000000000001" customHeight="1">
      <c r="A2160" s="2077"/>
      <c r="B2160" s="2078"/>
      <c r="C2160" s="2078"/>
      <c r="D2160" s="2078"/>
      <c r="E2160" s="6903" t="s">
        <v>2098</v>
      </c>
      <c r="F2160" s="6903"/>
      <c r="G2160" s="2080">
        <v>15.91</v>
      </c>
    </row>
    <row r="2161" spans="1:7" ht="15" customHeight="1">
      <c r="A2161" s="2077"/>
      <c r="B2161" s="2078"/>
      <c r="C2161" s="2078"/>
      <c r="D2161" s="2078"/>
      <c r="E2161" s="6904"/>
      <c r="F2161" s="6904"/>
      <c r="G2161" s="6905"/>
    </row>
    <row r="2162" spans="1:7" ht="21" customHeight="1">
      <c r="A2162" s="6897" t="s">
        <v>2723</v>
      </c>
      <c r="B2162" s="6898"/>
      <c r="C2162" s="6898"/>
      <c r="D2162" s="6898"/>
      <c r="E2162" s="6898"/>
      <c r="F2162" s="6898"/>
      <c r="G2162" s="6899"/>
    </row>
    <row r="2163" spans="1:7" ht="15" customHeight="1">
      <c r="A2163" s="6900" t="s">
        <v>2064</v>
      </c>
      <c r="B2163" s="6901"/>
      <c r="C2163" s="2062" t="s">
        <v>2065</v>
      </c>
      <c r="D2163" s="2062" t="s">
        <v>2066</v>
      </c>
      <c r="E2163" s="2062" t="s">
        <v>2067</v>
      </c>
      <c r="F2163" s="2062" t="s">
        <v>2068</v>
      </c>
      <c r="G2163" s="2074" t="s">
        <v>2015</v>
      </c>
    </row>
    <row r="2164" spans="1:7" ht="29.1" customHeight="1">
      <c r="A2164" s="2075" t="s">
        <v>2724</v>
      </c>
      <c r="B2164" s="2064" t="s">
        <v>2725</v>
      </c>
      <c r="C2164" s="2063" t="s">
        <v>21</v>
      </c>
      <c r="D2164" s="2063" t="s">
        <v>40</v>
      </c>
      <c r="E2164" s="2065">
        <v>1</v>
      </c>
      <c r="F2164" s="2066">
        <v>7.06</v>
      </c>
      <c r="G2164" s="2076">
        <v>7.06</v>
      </c>
    </row>
    <row r="2165" spans="1:7" ht="15" customHeight="1">
      <c r="A2165" s="2077"/>
      <c r="B2165" s="2078"/>
      <c r="C2165" s="2078"/>
      <c r="D2165" s="2078"/>
      <c r="E2165" s="6902" t="s">
        <v>2083</v>
      </c>
      <c r="F2165" s="6902"/>
      <c r="G2165" s="2079">
        <v>7.06</v>
      </c>
    </row>
    <row r="2166" spans="1:7" ht="15" customHeight="1">
      <c r="A2166" s="6900" t="s">
        <v>2084</v>
      </c>
      <c r="B2166" s="6901"/>
      <c r="C2166" s="2062" t="s">
        <v>2065</v>
      </c>
      <c r="D2166" s="2062" t="s">
        <v>2066</v>
      </c>
      <c r="E2166" s="2062" t="s">
        <v>2067</v>
      </c>
      <c r="F2166" s="2062" t="s">
        <v>2068</v>
      </c>
      <c r="G2166" s="2074" t="s">
        <v>2015</v>
      </c>
    </row>
    <row r="2167" spans="1:7" ht="15" customHeight="1">
      <c r="A2167" s="2075" t="s">
        <v>2324</v>
      </c>
      <c r="B2167" s="2064" t="s">
        <v>2325</v>
      </c>
      <c r="C2167" s="2063" t="s">
        <v>21</v>
      </c>
      <c r="D2167" s="2063" t="s">
        <v>2087</v>
      </c>
      <c r="E2167" s="2065">
        <v>0.9</v>
      </c>
      <c r="F2167" s="2066">
        <v>31.03</v>
      </c>
      <c r="G2167" s="2076">
        <v>27.92</v>
      </c>
    </row>
    <row r="2168" spans="1:7" ht="15" customHeight="1">
      <c r="A2168" s="2075" t="s">
        <v>2514</v>
      </c>
      <c r="B2168" s="2064" t="s">
        <v>2515</v>
      </c>
      <c r="C2168" s="2063" t="s">
        <v>21</v>
      </c>
      <c r="D2168" s="2063" t="s">
        <v>2087</v>
      </c>
      <c r="E2168" s="2065">
        <v>0.9</v>
      </c>
      <c r="F2168" s="2066">
        <v>43.58</v>
      </c>
      <c r="G2168" s="2076">
        <v>39.22</v>
      </c>
    </row>
    <row r="2169" spans="1:7" ht="18" customHeight="1">
      <c r="A2169" s="2077"/>
      <c r="B2169" s="2078"/>
      <c r="C2169" s="2078"/>
      <c r="D2169" s="2078"/>
      <c r="E2169" s="6902" t="s">
        <v>2094</v>
      </c>
      <c r="F2169" s="6902"/>
      <c r="G2169" s="2079">
        <v>67.14</v>
      </c>
    </row>
    <row r="2170" spans="1:7" ht="15" customHeight="1">
      <c r="A2170" s="2077"/>
      <c r="B2170" s="2078"/>
      <c r="C2170" s="2078"/>
      <c r="D2170" s="2078"/>
      <c r="E2170" s="6903" t="s">
        <v>2098</v>
      </c>
      <c r="F2170" s="6903"/>
      <c r="G2170" s="2080">
        <v>74.2</v>
      </c>
    </row>
    <row r="2171" spans="1:7" ht="9.9" customHeight="1">
      <c r="A2171" s="2077"/>
      <c r="B2171" s="2078"/>
      <c r="C2171" s="2078"/>
      <c r="D2171" s="2078"/>
      <c r="E2171" s="6904"/>
      <c r="F2171" s="6904"/>
      <c r="G2171" s="6905"/>
    </row>
    <row r="2172" spans="1:7" ht="20.100000000000001" customHeight="1">
      <c r="A2172" s="6897" t="s">
        <v>2726</v>
      </c>
      <c r="B2172" s="6898"/>
      <c r="C2172" s="6898"/>
      <c r="D2172" s="6898"/>
      <c r="E2172" s="6898"/>
      <c r="F2172" s="6898"/>
      <c r="G2172" s="6899"/>
    </row>
    <row r="2173" spans="1:7" ht="15" customHeight="1">
      <c r="A2173" s="6900" t="s">
        <v>2064</v>
      </c>
      <c r="B2173" s="6901"/>
      <c r="C2173" s="2062" t="s">
        <v>2065</v>
      </c>
      <c r="D2173" s="2062" t="s">
        <v>2066</v>
      </c>
      <c r="E2173" s="2062" t="s">
        <v>2067</v>
      </c>
      <c r="F2173" s="2062" t="s">
        <v>2068</v>
      </c>
      <c r="G2173" s="2074" t="s">
        <v>2015</v>
      </c>
    </row>
    <row r="2174" spans="1:7" ht="21" customHeight="1">
      <c r="A2174" s="2075" t="s">
        <v>2727</v>
      </c>
      <c r="B2174" s="2064" t="s">
        <v>2728</v>
      </c>
      <c r="C2174" s="2063" t="s">
        <v>21</v>
      </c>
      <c r="D2174" s="2063" t="s">
        <v>32</v>
      </c>
      <c r="E2174" s="2065">
        <v>1</v>
      </c>
      <c r="F2174" s="2066">
        <v>8.89</v>
      </c>
      <c r="G2174" s="2076">
        <v>8.89</v>
      </c>
    </row>
    <row r="2175" spans="1:7" ht="21" customHeight="1">
      <c r="A2175" s="2075" t="s">
        <v>2729</v>
      </c>
      <c r="B2175" s="2064" t="s">
        <v>2730</v>
      </c>
      <c r="C2175" s="2063" t="s">
        <v>21</v>
      </c>
      <c r="D2175" s="2063" t="s">
        <v>32</v>
      </c>
      <c r="E2175" s="2065">
        <v>1</v>
      </c>
      <c r="F2175" s="2066">
        <v>24.24</v>
      </c>
      <c r="G2175" s="2076">
        <v>24.24</v>
      </c>
    </row>
    <row r="2176" spans="1:7" ht="15" customHeight="1">
      <c r="A2176" s="2077"/>
      <c r="B2176" s="2078"/>
      <c r="C2176" s="2078"/>
      <c r="D2176" s="2078"/>
      <c r="E2176" s="6902" t="s">
        <v>2083</v>
      </c>
      <c r="F2176" s="6902"/>
      <c r="G2176" s="2079">
        <v>33.130000000000003</v>
      </c>
    </row>
    <row r="2177" spans="1:7" ht="15" customHeight="1">
      <c r="A2177" s="6900" t="s">
        <v>2084</v>
      </c>
      <c r="B2177" s="6901"/>
      <c r="C2177" s="2062" t="s">
        <v>2065</v>
      </c>
      <c r="D2177" s="2062" t="s">
        <v>2066</v>
      </c>
      <c r="E2177" s="2062" t="s">
        <v>2067</v>
      </c>
      <c r="F2177" s="2062" t="s">
        <v>2068</v>
      </c>
      <c r="G2177" s="2074" t="s">
        <v>2015</v>
      </c>
    </row>
    <row r="2178" spans="1:7" ht="21" customHeight="1">
      <c r="A2178" s="2075" t="s">
        <v>2550</v>
      </c>
      <c r="B2178" s="2064" t="s">
        <v>2551</v>
      </c>
      <c r="C2178" s="2063" t="s">
        <v>21</v>
      </c>
      <c r="D2178" s="2063" t="s">
        <v>2087</v>
      </c>
      <c r="E2178" s="2065">
        <v>0.14080000000000001</v>
      </c>
      <c r="F2178" s="2066">
        <v>32.630000000000003</v>
      </c>
      <c r="G2178" s="2076">
        <v>4.59</v>
      </c>
    </row>
    <row r="2179" spans="1:7" ht="21" customHeight="1">
      <c r="A2179" s="2075" t="s">
        <v>2514</v>
      </c>
      <c r="B2179" s="2064" t="s">
        <v>2515</v>
      </c>
      <c r="C2179" s="2063" t="s">
        <v>21</v>
      </c>
      <c r="D2179" s="2063" t="s">
        <v>2087</v>
      </c>
      <c r="E2179" s="2065">
        <v>0.33789999999999998</v>
      </c>
      <c r="F2179" s="2066">
        <v>43.58</v>
      </c>
      <c r="G2179" s="2076">
        <v>14.72</v>
      </c>
    </row>
    <row r="2180" spans="1:7" ht="18" customHeight="1">
      <c r="A2180" s="2077"/>
      <c r="B2180" s="2078"/>
      <c r="C2180" s="2078"/>
      <c r="D2180" s="2078"/>
      <c r="E2180" s="6902" t="s">
        <v>2094</v>
      </c>
      <c r="F2180" s="6902"/>
      <c r="G2180" s="2079">
        <v>19.309999999999999</v>
      </c>
    </row>
    <row r="2181" spans="1:7" ht="15" customHeight="1">
      <c r="A2181" s="2077"/>
      <c r="B2181" s="2078"/>
      <c r="C2181" s="2078"/>
      <c r="D2181" s="2078"/>
      <c r="E2181" s="6903" t="s">
        <v>2098</v>
      </c>
      <c r="F2181" s="6903"/>
      <c r="G2181" s="2080">
        <v>52.44</v>
      </c>
    </row>
    <row r="2182" spans="1:7" ht="9.9" customHeight="1">
      <c r="A2182" s="2077"/>
      <c r="B2182" s="2078"/>
      <c r="C2182" s="2078"/>
      <c r="D2182" s="2078"/>
      <c r="E2182" s="6904"/>
      <c r="F2182" s="6904"/>
      <c r="G2182" s="6905"/>
    </row>
    <row r="2183" spans="1:7" ht="20.100000000000001" customHeight="1">
      <c r="A2183" s="6897" t="s">
        <v>2731</v>
      </c>
      <c r="B2183" s="6898"/>
      <c r="C2183" s="6898"/>
      <c r="D2183" s="6898"/>
      <c r="E2183" s="6898"/>
      <c r="F2183" s="6898"/>
      <c r="G2183" s="6899"/>
    </row>
    <row r="2184" spans="1:7" ht="15" customHeight="1">
      <c r="A2184" s="6900" t="s">
        <v>2064</v>
      </c>
      <c r="B2184" s="6901"/>
      <c r="C2184" s="2062" t="s">
        <v>2065</v>
      </c>
      <c r="D2184" s="2062" t="s">
        <v>2066</v>
      </c>
      <c r="E2184" s="2062" t="s">
        <v>2067</v>
      </c>
      <c r="F2184" s="2062" t="s">
        <v>2068</v>
      </c>
      <c r="G2184" s="2074" t="s">
        <v>2015</v>
      </c>
    </row>
    <row r="2185" spans="1:7" ht="21" customHeight="1">
      <c r="A2185" s="2075" t="s">
        <v>2727</v>
      </c>
      <c r="B2185" s="2064" t="s">
        <v>2728</v>
      </c>
      <c r="C2185" s="2063" t="s">
        <v>21</v>
      </c>
      <c r="D2185" s="2063" t="s">
        <v>32</v>
      </c>
      <c r="E2185" s="2065">
        <v>3</v>
      </c>
      <c r="F2185" s="2066">
        <v>8.89</v>
      </c>
      <c r="G2185" s="2076">
        <v>26.67</v>
      </c>
    </row>
    <row r="2186" spans="1:7" ht="21" customHeight="1">
      <c r="A2186" s="2075" t="s">
        <v>2729</v>
      </c>
      <c r="B2186" s="2064" t="s">
        <v>2730</v>
      </c>
      <c r="C2186" s="2063" t="s">
        <v>21</v>
      </c>
      <c r="D2186" s="2063" t="s">
        <v>32</v>
      </c>
      <c r="E2186" s="2065">
        <v>3</v>
      </c>
      <c r="F2186" s="2066">
        <v>24.24</v>
      </c>
      <c r="G2186" s="2076">
        <v>72.72</v>
      </c>
    </row>
    <row r="2187" spans="1:7" ht="15" customHeight="1">
      <c r="A2187" s="2077"/>
      <c r="B2187" s="2078"/>
      <c r="C2187" s="2078"/>
      <c r="D2187" s="2078"/>
      <c r="E2187" s="6902" t="s">
        <v>2083</v>
      </c>
      <c r="F2187" s="6902"/>
      <c r="G2187" s="2079">
        <v>99.39</v>
      </c>
    </row>
    <row r="2188" spans="1:7" ht="15" customHeight="1">
      <c r="A2188" s="6900" t="s">
        <v>2084</v>
      </c>
      <c r="B2188" s="6901"/>
      <c r="C2188" s="2062" t="s">
        <v>2065</v>
      </c>
      <c r="D2188" s="2062" t="s">
        <v>2066</v>
      </c>
      <c r="E2188" s="2062" t="s">
        <v>2067</v>
      </c>
      <c r="F2188" s="2062" t="s">
        <v>2068</v>
      </c>
      <c r="G2188" s="2074" t="s">
        <v>2015</v>
      </c>
    </row>
    <row r="2189" spans="1:7" ht="21" customHeight="1">
      <c r="A2189" s="2075" t="s">
        <v>2550</v>
      </c>
      <c r="B2189" s="2064" t="s">
        <v>2551</v>
      </c>
      <c r="C2189" s="2063" t="s">
        <v>21</v>
      </c>
      <c r="D2189" s="2063" t="s">
        <v>2087</v>
      </c>
      <c r="E2189" s="2065">
        <v>0.14080000000000001</v>
      </c>
      <c r="F2189" s="2066">
        <v>32.630000000000003</v>
      </c>
      <c r="G2189" s="2076">
        <v>4.59</v>
      </c>
    </row>
    <row r="2190" spans="1:7" ht="21" customHeight="1">
      <c r="A2190" s="2075" t="s">
        <v>2514</v>
      </c>
      <c r="B2190" s="2064" t="s">
        <v>2515</v>
      </c>
      <c r="C2190" s="2063" t="s">
        <v>21</v>
      </c>
      <c r="D2190" s="2063" t="s">
        <v>2087</v>
      </c>
      <c r="E2190" s="2065">
        <v>0.33789999999999998</v>
      </c>
      <c r="F2190" s="2066">
        <v>43.58</v>
      </c>
      <c r="G2190" s="2076">
        <v>14.72</v>
      </c>
    </row>
    <row r="2191" spans="1:7" ht="18" customHeight="1">
      <c r="A2191" s="2077"/>
      <c r="B2191" s="2078"/>
      <c r="C2191" s="2078"/>
      <c r="D2191" s="2078"/>
      <c r="E2191" s="6902" t="s">
        <v>2094</v>
      </c>
      <c r="F2191" s="6902"/>
      <c r="G2191" s="2079">
        <v>19.309999999999999</v>
      </c>
    </row>
    <row r="2192" spans="1:7" ht="15" customHeight="1">
      <c r="A2192" s="2077"/>
      <c r="B2192" s="2078"/>
      <c r="C2192" s="2078"/>
      <c r="D2192" s="2078"/>
      <c r="E2192" s="6903" t="s">
        <v>2098</v>
      </c>
      <c r="F2192" s="6903"/>
      <c r="G2192" s="2080">
        <v>118.7</v>
      </c>
    </row>
    <row r="2193" spans="1:7" ht="9.9" customHeight="1">
      <c r="A2193" s="2077"/>
      <c r="B2193" s="2078"/>
      <c r="C2193" s="2078"/>
      <c r="D2193" s="2078"/>
      <c r="E2193" s="6904"/>
      <c r="F2193" s="6904"/>
      <c r="G2193" s="6905"/>
    </row>
    <row r="2194" spans="1:7" ht="20.100000000000001" customHeight="1">
      <c r="A2194" s="6897" t="s">
        <v>2732</v>
      </c>
      <c r="B2194" s="6898"/>
      <c r="C2194" s="6898"/>
      <c r="D2194" s="6898"/>
      <c r="E2194" s="6898"/>
      <c r="F2194" s="6898"/>
      <c r="G2194" s="6899"/>
    </row>
    <row r="2195" spans="1:7" ht="15" customHeight="1">
      <c r="A2195" s="6900" t="s">
        <v>2064</v>
      </c>
      <c r="B2195" s="6901"/>
      <c r="C2195" s="2062" t="s">
        <v>2065</v>
      </c>
      <c r="D2195" s="2062" t="s">
        <v>2066</v>
      </c>
      <c r="E2195" s="2062" t="s">
        <v>2067</v>
      </c>
      <c r="F2195" s="2062" t="s">
        <v>2068</v>
      </c>
      <c r="G2195" s="2074" t="s">
        <v>2015</v>
      </c>
    </row>
    <row r="2196" spans="1:7" ht="29.1" customHeight="1">
      <c r="A2196" s="2075" t="s">
        <v>2727</v>
      </c>
      <c r="B2196" s="2064" t="s">
        <v>2728</v>
      </c>
      <c r="C2196" s="2063" t="s">
        <v>21</v>
      </c>
      <c r="D2196" s="2063" t="s">
        <v>32</v>
      </c>
      <c r="E2196" s="2065">
        <v>3</v>
      </c>
      <c r="F2196" s="2066">
        <v>8.89</v>
      </c>
      <c r="G2196" s="2076">
        <v>26.67</v>
      </c>
    </row>
    <row r="2197" spans="1:7" ht="29.1" customHeight="1">
      <c r="A2197" s="2075" t="s">
        <v>2729</v>
      </c>
      <c r="B2197" s="2064" t="s">
        <v>2730</v>
      </c>
      <c r="C2197" s="2063" t="s">
        <v>21</v>
      </c>
      <c r="D2197" s="2063" t="s">
        <v>32</v>
      </c>
      <c r="E2197" s="2065">
        <v>3</v>
      </c>
      <c r="F2197" s="2066">
        <v>24.24</v>
      </c>
      <c r="G2197" s="2076">
        <v>72.72</v>
      </c>
    </row>
    <row r="2198" spans="1:7" ht="15" customHeight="1">
      <c r="A2198" s="2077"/>
      <c r="B2198" s="2078"/>
      <c r="C2198" s="2078"/>
      <c r="D2198" s="2078"/>
      <c r="E2198" s="6902" t="s">
        <v>2083</v>
      </c>
      <c r="F2198" s="6902"/>
      <c r="G2198" s="2079">
        <v>99.39</v>
      </c>
    </row>
    <row r="2199" spans="1:7" ht="15" customHeight="1">
      <c r="A2199" s="6900" t="s">
        <v>2084</v>
      </c>
      <c r="B2199" s="6901"/>
      <c r="C2199" s="2062" t="s">
        <v>2065</v>
      </c>
      <c r="D2199" s="2062" t="s">
        <v>2066</v>
      </c>
      <c r="E2199" s="2062" t="s">
        <v>2067</v>
      </c>
      <c r="F2199" s="2062" t="s">
        <v>2068</v>
      </c>
      <c r="G2199" s="2074" t="s">
        <v>2015</v>
      </c>
    </row>
    <row r="2200" spans="1:7" ht="15" customHeight="1">
      <c r="A2200" s="2075" t="s">
        <v>2550</v>
      </c>
      <c r="B2200" s="2064" t="s">
        <v>2551</v>
      </c>
      <c r="C2200" s="2063" t="s">
        <v>21</v>
      </c>
      <c r="D2200" s="2063" t="s">
        <v>2087</v>
      </c>
      <c r="E2200" s="2065">
        <v>0.14080000000000001</v>
      </c>
      <c r="F2200" s="2066">
        <v>32.630000000000003</v>
      </c>
      <c r="G2200" s="2076">
        <v>4.59</v>
      </c>
    </row>
    <row r="2201" spans="1:7" ht="15" customHeight="1">
      <c r="A2201" s="2075" t="s">
        <v>2514</v>
      </c>
      <c r="B2201" s="2064" t="s">
        <v>2515</v>
      </c>
      <c r="C2201" s="2063" t="s">
        <v>21</v>
      </c>
      <c r="D2201" s="2063" t="s">
        <v>2087</v>
      </c>
      <c r="E2201" s="2065">
        <v>0.33789999999999998</v>
      </c>
      <c r="F2201" s="2066">
        <v>43.58</v>
      </c>
      <c r="G2201" s="2076">
        <v>14.72</v>
      </c>
    </row>
    <row r="2202" spans="1:7" ht="18" customHeight="1">
      <c r="A2202" s="2077"/>
      <c r="B2202" s="2078"/>
      <c r="C2202" s="2078"/>
      <c r="D2202" s="2078"/>
      <c r="E2202" s="6902" t="s">
        <v>2094</v>
      </c>
      <c r="F2202" s="6902"/>
      <c r="G2202" s="2079">
        <v>19.309999999999999</v>
      </c>
    </row>
    <row r="2203" spans="1:7" ht="15" customHeight="1">
      <c r="A2203" s="2077"/>
      <c r="B2203" s="2078"/>
      <c r="C2203" s="2078"/>
      <c r="D2203" s="2078"/>
      <c r="E2203" s="6903" t="s">
        <v>2098</v>
      </c>
      <c r="F2203" s="6903"/>
      <c r="G2203" s="2080">
        <v>118.7</v>
      </c>
    </row>
    <row r="2204" spans="1:7" ht="38.1" customHeight="1">
      <c r="A2204" s="2077"/>
      <c r="B2204" s="2078"/>
      <c r="C2204" s="2078"/>
      <c r="D2204" s="2078"/>
      <c r="E2204" s="6904"/>
      <c r="F2204" s="6904"/>
      <c r="G2204" s="6905"/>
    </row>
    <row r="2205" spans="1:7" ht="15" customHeight="1">
      <c r="A2205" s="6897" t="s">
        <v>2733</v>
      </c>
      <c r="B2205" s="6898"/>
      <c r="C2205" s="6898"/>
      <c r="D2205" s="6898"/>
      <c r="E2205" s="6898"/>
      <c r="F2205" s="6898"/>
      <c r="G2205" s="6899"/>
    </row>
    <row r="2206" spans="1:7" ht="15" customHeight="1">
      <c r="A2206" s="6900" t="s">
        <v>2064</v>
      </c>
      <c r="B2206" s="6901"/>
      <c r="C2206" s="2062" t="s">
        <v>2065</v>
      </c>
      <c r="D2206" s="2062" t="s">
        <v>2066</v>
      </c>
      <c r="E2206" s="2062" t="s">
        <v>2067</v>
      </c>
      <c r="F2206" s="2062" t="s">
        <v>2068</v>
      </c>
      <c r="G2206" s="2074" t="s">
        <v>2015</v>
      </c>
    </row>
    <row r="2207" spans="1:7" ht="9.9" customHeight="1">
      <c r="A2207" s="2075" t="s">
        <v>2734</v>
      </c>
      <c r="B2207" s="2064" t="s">
        <v>2735</v>
      </c>
      <c r="C2207" s="2063" t="s">
        <v>21</v>
      </c>
      <c r="D2207" s="2063" t="s">
        <v>32</v>
      </c>
      <c r="E2207" s="2065">
        <v>4</v>
      </c>
      <c r="F2207" s="2066">
        <v>27.22</v>
      </c>
      <c r="G2207" s="2076">
        <v>108.88</v>
      </c>
    </row>
    <row r="2208" spans="1:7" ht="20.100000000000001" customHeight="1">
      <c r="A2208" s="2077"/>
      <c r="B2208" s="2078"/>
      <c r="C2208" s="2078"/>
      <c r="D2208" s="2078"/>
      <c r="E2208" s="6902" t="s">
        <v>2083</v>
      </c>
      <c r="F2208" s="6902"/>
      <c r="G2208" s="2079">
        <v>108.88</v>
      </c>
    </row>
    <row r="2209" spans="1:7" ht="15" customHeight="1">
      <c r="A2209" s="6900" t="s">
        <v>2084</v>
      </c>
      <c r="B2209" s="6901"/>
      <c r="C2209" s="2062" t="s">
        <v>2065</v>
      </c>
      <c r="D2209" s="2062" t="s">
        <v>2066</v>
      </c>
      <c r="E2209" s="2062" t="s">
        <v>2067</v>
      </c>
      <c r="F2209" s="2062" t="s">
        <v>2068</v>
      </c>
      <c r="G2209" s="2074" t="s">
        <v>2015</v>
      </c>
    </row>
    <row r="2210" spans="1:7" ht="29.1" customHeight="1">
      <c r="A2210" s="2075" t="s">
        <v>2550</v>
      </c>
      <c r="B2210" s="2064" t="s">
        <v>2551</v>
      </c>
      <c r="C2210" s="2063" t="s">
        <v>21</v>
      </c>
      <c r="D2210" s="2063" t="s">
        <v>2087</v>
      </c>
      <c r="E2210" s="2065">
        <v>0.17349999999999999</v>
      </c>
      <c r="F2210" s="2066">
        <v>32.630000000000003</v>
      </c>
      <c r="G2210" s="2076">
        <v>5.66</v>
      </c>
    </row>
    <row r="2211" spans="1:7" ht="15" customHeight="1">
      <c r="A2211" s="2075" t="s">
        <v>2514</v>
      </c>
      <c r="B2211" s="2064" t="s">
        <v>2515</v>
      </c>
      <c r="C2211" s="2063" t="s">
        <v>21</v>
      </c>
      <c r="D2211" s="2063" t="s">
        <v>2087</v>
      </c>
      <c r="E2211" s="2065">
        <v>0.41649999999999998</v>
      </c>
      <c r="F2211" s="2066">
        <v>43.58</v>
      </c>
      <c r="G2211" s="2076">
        <v>18.149999999999999</v>
      </c>
    </row>
    <row r="2212" spans="1:7" ht="15" customHeight="1">
      <c r="A2212" s="2077"/>
      <c r="B2212" s="2078"/>
      <c r="C2212" s="2078"/>
      <c r="D2212" s="2078"/>
      <c r="E2212" s="6902" t="s">
        <v>2094</v>
      </c>
      <c r="F2212" s="6902"/>
      <c r="G2212" s="2079">
        <v>23.81</v>
      </c>
    </row>
    <row r="2213" spans="1:7" ht="15" customHeight="1">
      <c r="A2213" s="2077"/>
      <c r="B2213" s="2078"/>
      <c r="C2213" s="2078"/>
      <c r="D2213" s="2078"/>
      <c r="E2213" s="6903" t="s">
        <v>2098</v>
      </c>
      <c r="F2213" s="6903"/>
      <c r="G2213" s="2080">
        <v>132.69</v>
      </c>
    </row>
    <row r="2214" spans="1:7" ht="15" customHeight="1">
      <c r="A2214" s="2077"/>
      <c r="B2214" s="2078"/>
      <c r="C2214" s="2078"/>
      <c r="D2214" s="2078"/>
      <c r="E2214" s="6904"/>
      <c r="F2214" s="6904"/>
      <c r="G2214" s="6905"/>
    </row>
    <row r="2215" spans="1:7" ht="18" customHeight="1">
      <c r="A2215" s="6897" t="s">
        <v>2736</v>
      </c>
      <c r="B2215" s="6898"/>
      <c r="C2215" s="6898"/>
      <c r="D2215" s="6898"/>
      <c r="E2215" s="6898"/>
      <c r="F2215" s="6898"/>
      <c r="G2215" s="6899"/>
    </row>
    <row r="2216" spans="1:7" ht="15" customHeight="1">
      <c r="A2216" s="6900" t="s">
        <v>2064</v>
      </c>
      <c r="B2216" s="6901"/>
      <c r="C2216" s="2062" t="s">
        <v>2065</v>
      </c>
      <c r="D2216" s="2062" t="s">
        <v>2066</v>
      </c>
      <c r="E2216" s="2062" t="s">
        <v>2067</v>
      </c>
      <c r="F2216" s="2062" t="s">
        <v>2068</v>
      </c>
      <c r="G2216" s="2074" t="s">
        <v>2015</v>
      </c>
    </row>
    <row r="2217" spans="1:7" ht="9.9" customHeight="1">
      <c r="A2217" s="2075" t="s">
        <v>2737</v>
      </c>
      <c r="B2217" s="2064" t="s">
        <v>2738</v>
      </c>
      <c r="C2217" s="2063" t="s">
        <v>21</v>
      </c>
      <c r="D2217" s="2063" t="s">
        <v>32</v>
      </c>
      <c r="E2217" s="2065">
        <v>1</v>
      </c>
      <c r="F2217" s="2066">
        <v>4.6399999999999997</v>
      </c>
      <c r="G2217" s="2076">
        <v>4.6399999999999997</v>
      </c>
    </row>
    <row r="2218" spans="1:7" ht="20.100000000000001" customHeight="1">
      <c r="A2218" s="2075" t="s">
        <v>2739</v>
      </c>
      <c r="B2218" s="2064" t="s">
        <v>2740</v>
      </c>
      <c r="C2218" s="2063" t="s">
        <v>21</v>
      </c>
      <c r="D2218" s="2063" t="s">
        <v>32</v>
      </c>
      <c r="E2218" s="2065">
        <v>1</v>
      </c>
      <c r="F2218" s="2066">
        <v>107.48</v>
      </c>
      <c r="G2218" s="2076">
        <v>107.48</v>
      </c>
    </row>
    <row r="2219" spans="1:7" ht="15" customHeight="1">
      <c r="A2219" s="2077"/>
      <c r="B2219" s="2078"/>
      <c r="C2219" s="2078"/>
      <c r="D2219" s="2078"/>
      <c r="E2219" s="6902" t="s">
        <v>2083</v>
      </c>
      <c r="F2219" s="6902"/>
      <c r="G2219" s="2079">
        <v>112.12</v>
      </c>
    </row>
    <row r="2220" spans="1:7" ht="15" customHeight="1">
      <c r="A2220" s="6900" t="s">
        <v>2084</v>
      </c>
      <c r="B2220" s="6901"/>
      <c r="C2220" s="2062" t="s">
        <v>2065</v>
      </c>
      <c r="D2220" s="2062" t="s">
        <v>2066</v>
      </c>
      <c r="E2220" s="2062" t="s">
        <v>2067</v>
      </c>
      <c r="F2220" s="2062" t="s">
        <v>2068</v>
      </c>
      <c r="G2220" s="2074" t="s">
        <v>2015</v>
      </c>
    </row>
    <row r="2221" spans="1:7" ht="15" customHeight="1">
      <c r="A2221" s="2075" t="s">
        <v>2550</v>
      </c>
      <c r="B2221" s="2064" t="s">
        <v>2551</v>
      </c>
      <c r="C2221" s="2063" t="s">
        <v>21</v>
      </c>
      <c r="D2221" s="2063" t="s">
        <v>2087</v>
      </c>
      <c r="E2221" s="2065">
        <v>0.18329999999999999</v>
      </c>
      <c r="F2221" s="2066">
        <v>32.630000000000003</v>
      </c>
      <c r="G2221" s="2076">
        <v>5.98</v>
      </c>
    </row>
    <row r="2222" spans="1:7" ht="15" customHeight="1">
      <c r="A2222" s="2075" t="s">
        <v>2514</v>
      </c>
      <c r="B2222" s="2064" t="s">
        <v>2515</v>
      </c>
      <c r="C2222" s="2063" t="s">
        <v>21</v>
      </c>
      <c r="D2222" s="2063" t="s">
        <v>2087</v>
      </c>
      <c r="E2222" s="2065">
        <v>0.45179999999999998</v>
      </c>
      <c r="F2222" s="2066">
        <v>43.58</v>
      </c>
      <c r="G2222" s="2076">
        <v>19.68</v>
      </c>
    </row>
    <row r="2223" spans="1:7" ht="15" customHeight="1">
      <c r="A2223" s="2077"/>
      <c r="B2223" s="2078"/>
      <c r="C2223" s="2078"/>
      <c r="D2223" s="2078"/>
      <c r="E2223" s="6902" t="s">
        <v>2094</v>
      </c>
      <c r="F2223" s="6902"/>
      <c r="G2223" s="2079">
        <v>25.66</v>
      </c>
    </row>
    <row r="2224" spans="1:7" ht="15" customHeight="1">
      <c r="A2224" s="2077"/>
      <c r="B2224" s="2078"/>
      <c r="C2224" s="2078"/>
      <c r="D2224" s="2078"/>
      <c r="E2224" s="6903" t="s">
        <v>2098</v>
      </c>
      <c r="F2224" s="6903"/>
      <c r="G2224" s="2080">
        <v>137.78</v>
      </c>
    </row>
    <row r="2225" spans="1:7" ht="18" customHeight="1">
      <c r="A2225" s="2077"/>
      <c r="B2225" s="2078"/>
      <c r="C2225" s="2078"/>
      <c r="D2225" s="2078"/>
      <c r="E2225" s="6904"/>
      <c r="F2225" s="6904"/>
      <c r="G2225" s="6905"/>
    </row>
    <row r="2226" spans="1:7" ht="15" customHeight="1">
      <c r="A2226" s="6897" t="s">
        <v>2741</v>
      </c>
      <c r="B2226" s="6898"/>
      <c r="C2226" s="6898"/>
      <c r="D2226" s="6898"/>
      <c r="E2226" s="6898"/>
      <c r="F2226" s="6898"/>
      <c r="G2226" s="6899"/>
    </row>
    <row r="2227" spans="1:7" ht="9.9" customHeight="1">
      <c r="A2227" s="6900" t="s">
        <v>2064</v>
      </c>
      <c r="B2227" s="6901"/>
      <c r="C2227" s="2062" t="s">
        <v>2065</v>
      </c>
      <c r="D2227" s="2062" t="s">
        <v>2066</v>
      </c>
      <c r="E2227" s="2062" t="s">
        <v>2067</v>
      </c>
      <c r="F2227" s="2062" t="s">
        <v>2068</v>
      </c>
      <c r="G2227" s="2074" t="s">
        <v>2015</v>
      </c>
    </row>
    <row r="2228" spans="1:7" ht="20.100000000000001" customHeight="1">
      <c r="A2228" s="2075" t="s">
        <v>2742</v>
      </c>
      <c r="B2228" s="2064" t="s">
        <v>2743</v>
      </c>
      <c r="C2228" s="2063" t="s">
        <v>21</v>
      </c>
      <c r="D2228" s="2063" t="s">
        <v>32</v>
      </c>
      <c r="E2228" s="2065">
        <v>1</v>
      </c>
      <c r="F2228" s="2066">
        <v>910.91</v>
      </c>
      <c r="G2228" s="2076">
        <v>910.91</v>
      </c>
    </row>
    <row r="2229" spans="1:7" ht="15" customHeight="1">
      <c r="A2229" s="2077"/>
      <c r="B2229" s="2078"/>
      <c r="C2229" s="2078"/>
      <c r="D2229" s="2078"/>
      <c r="E2229" s="6902" t="s">
        <v>2083</v>
      </c>
      <c r="F2229" s="6902"/>
      <c r="G2229" s="2079">
        <v>910.91</v>
      </c>
    </row>
    <row r="2230" spans="1:7" ht="21" customHeight="1">
      <c r="A2230" s="6900" t="s">
        <v>2084</v>
      </c>
      <c r="B2230" s="6901"/>
      <c r="C2230" s="2062" t="s">
        <v>2065</v>
      </c>
      <c r="D2230" s="2062" t="s">
        <v>2066</v>
      </c>
      <c r="E2230" s="2062" t="s">
        <v>2067</v>
      </c>
      <c r="F2230" s="2062" t="s">
        <v>2068</v>
      </c>
      <c r="G2230" s="2074" t="s">
        <v>2015</v>
      </c>
    </row>
    <row r="2231" spans="1:7" ht="15" customHeight="1">
      <c r="A2231" s="2075" t="s">
        <v>2550</v>
      </c>
      <c r="B2231" s="2064" t="s">
        <v>2551</v>
      </c>
      <c r="C2231" s="2063" t="s">
        <v>21</v>
      </c>
      <c r="D2231" s="2063" t="s">
        <v>2087</v>
      </c>
      <c r="E2231" s="2065">
        <v>0.63839999999999997</v>
      </c>
      <c r="F2231" s="2066">
        <v>32.630000000000003</v>
      </c>
      <c r="G2231" s="2076">
        <v>20.83</v>
      </c>
    </row>
    <row r="2232" spans="1:7" ht="15" customHeight="1">
      <c r="A2232" s="2075" t="s">
        <v>2514</v>
      </c>
      <c r="B2232" s="2064" t="s">
        <v>2515</v>
      </c>
      <c r="C2232" s="2063" t="s">
        <v>21</v>
      </c>
      <c r="D2232" s="2063" t="s">
        <v>2087</v>
      </c>
      <c r="E2232" s="2065">
        <v>0.63839999999999997</v>
      </c>
      <c r="F2232" s="2066">
        <v>43.58</v>
      </c>
      <c r="G2232" s="2076">
        <v>27.82</v>
      </c>
    </row>
    <row r="2233" spans="1:7" ht="15" customHeight="1">
      <c r="A2233" s="2077"/>
      <c r="B2233" s="2078"/>
      <c r="C2233" s="2078"/>
      <c r="D2233" s="2078"/>
      <c r="E2233" s="6902" t="s">
        <v>2094</v>
      </c>
      <c r="F2233" s="6902"/>
      <c r="G2233" s="2079">
        <v>48.65</v>
      </c>
    </row>
    <row r="2234" spans="1:7" ht="15" customHeight="1">
      <c r="A2234" s="6900" t="s">
        <v>19</v>
      </c>
      <c r="B2234" s="6901"/>
      <c r="C2234" s="2062" t="s">
        <v>2065</v>
      </c>
      <c r="D2234" s="2062" t="s">
        <v>2066</v>
      </c>
      <c r="E2234" s="2062" t="s">
        <v>2067</v>
      </c>
      <c r="F2234" s="2062" t="s">
        <v>2068</v>
      </c>
      <c r="G2234" s="2074" t="s">
        <v>2015</v>
      </c>
    </row>
    <row r="2235" spans="1:7" ht="18" customHeight="1">
      <c r="A2235" s="2075" t="s">
        <v>2744</v>
      </c>
      <c r="B2235" s="2064" t="s">
        <v>2745</v>
      </c>
      <c r="C2235" s="2063" t="s">
        <v>21</v>
      </c>
      <c r="D2235" s="2063" t="s">
        <v>62</v>
      </c>
      <c r="E2235" s="2065">
        <v>1.89E-2</v>
      </c>
      <c r="F2235" s="2066">
        <v>692.39</v>
      </c>
      <c r="G2235" s="2076">
        <v>13.08</v>
      </c>
    </row>
    <row r="2236" spans="1:7" ht="15" customHeight="1">
      <c r="A2236" s="2077"/>
      <c r="B2236" s="2078"/>
      <c r="C2236" s="2078"/>
      <c r="D2236" s="2078"/>
      <c r="E2236" s="6902" t="s">
        <v>2097</v>
      </c>
      <c r="F2236" s="6902"/>
      <c r="G2236" s="2079">
        <v>13.08</v>
      </c>
    </row>
    <row r="2237" spans="1:7" ht="45.9" customHeight="1">
      <c r="A2237" s="2077"/>
      <c r="B2237" s="2078"/>
      <c r="C2237" s="2078"/>
      <c r="D2237" s="2078"/>
      <c r="E2237" s="6903" t="s">
        <v>2098</v>
      </c>
      <c r="F2237" s="6903"/>
      <c r="G2237" s="2080">
        <v>972.64</v>
      </c>
    </row>
    <row r="2238" spans="1:7" ht="15" customHeight="1">
      <c r="A2238" s="2077"/>
      <c r="B2238" s="2078"/>
      <c r="C2238" s="2078"/>
      <c r="D2238" s="2078"/>
      <c r="E2238" s="6904"/>
      <c r="F2238" s="6904"/>
      <c r="G2238" s="6905"/>
    </row>
    <row r="2239" spans="1:7" ht="15" customHeight="1">
      <c r="A2239" s="6897" t="s">
        <v>2746</v>
      </c>
      <c r="B2239" s="6898"/>
      <c r="C2239" s="6898"/>
      <c r="D2239" s="6898"/>
      <c r="E2239" s="6898"/>
      <c r="F2239" s="6898"/>
      <c r="G2239" s="6899"/>
    </row>
    <row r="2240" spans="1:7" ht="9.9" customHeight="1">
      <c r="A2240" s="6900" t="s">
        <v>2064</v>
      </c>
      <c r="B2240" s="6901"/>
      <c r="C2240" s="2062" t="s">
        <v>2065</v>
      </c>
      <c r="D2240" s="2062" t="s">
        <v>2066</v>
      </c>
      <c r="E2240" s="2062" t="s">
        <v>2067</v>
      </c>
      <c r="F2240" s="2062" t="s">
        <v>2068</v>
      </c>
      <c r="G2240" s="2074" t="s">
        <v>2015</v>
      </c>
    </row>
    <row r="2241" spans="1:7" ht="20.100000000000001" customHeight="1">
      <c r="A2241" s="2075" t="s">
        <v>2747</v>
      </c>
      <c r="B2241" s="2064" t="s">
        <v>2748</v>
      </c>
      <c r="C2241" s="2063" t="s">
        <v>2296</v>
      </c>
      <c r="D2241" s="2063" t="s">
        <v>32</v>
      </c>
      <c r="E2241" s="2065">
        <v>2</v>
      </c>
      <c r="F2241" s="2066">
        <v>2203.2600000000002</v>
      </c>
      <c r="G2241" s="2076">
        <v>4406.5200000000004</v>
      </c>
    </row>
    <row r="2242" spans="1:7" ht="15" customHeight="1">
      <c r="A2242" s="2077"/>
      <c r="B2242" s="2078"/>
      <c r="C2242" s="2078"/>
      <c r="D2242" s="2078"/>
      <c r="E2242" s="6902" t="s">
        <v>2083</v>
      </c>
      <c r="F2242" s="6902"/>
      <c r="G2242" s="2079">
        <v>4406.5200000000004</v>
      </c>
    </row>
    <row r="2243" spans="1:7" ht="21" customHeight="1">
      <c r="A2243" s="6900" t="s">
        <v>2084</v>
      </c>
      <c r="B2243" s="6901"/>
      <c r="C2243" s="2062" t="s">
        <v>2065</v>
      </c>
      <c r="D2243" s="2062" t="s">
        <v>2066</v>
      </c>
      <c r="E2243" s="2062" t="s">
        <v>2067</v>
      </c>
      <c r="F2243" s="2062" t="s">
        <v>2068</v>
      </c>
      <c r="G2243" s="2074" t="s">
        <v>2015</v>
      </c>
    </row>
    <row r="2244" spans="1:7" ht="15" customHeight="1">
      <c r="A2244" s="2075" t="s">
        <v>2550</v>
      </c>
      <c r="B2244" s="2064" t="s">
        <v>2551</v>
      </c>
      <c r="C2244" s="2063" t="s">
        <v>21</v>
      </c>
      <c r="D2244" s="2063" t="s">
        <v>2087</v>
      </c>
      <c r="E2244" s="2065">
        <v>8</v>
      </c>
      <c r="F2244" s="2066">
        <v>32.630000000000003</v>
      </c>
      <c r="G2244" s="2076">
        <v>261.04000000000002</v>
      </c>
    </row>
    <row r="2245" spans="1:7" ht="15" customHeight="1">
      <c r="A2245" s="2075" t="s">
        <v>2514</v>
      </c>
      <c r="B2245" s="2064" t="s">
        <v>2515</v>
      </c>
      <c r="C2245" s="2063" t="s">
        <v>21</v>
      </c>
      <c r="D2245" s="2063" t="s">
        <v>2087</v>
      </c>
      <c r="E2245" s="2065">
        <v>8</v>
      </c>
      <c r="F2245" s="2066">
        <v>43.58</v>
      </c>
      <c r="G2245" s="2076">
        <v>348.64</v>
      </c>
    </row>
    <row r="2246" spans="1:7" ht="15" customHeight="1">
      <c r="A2246" s="2075" t="s">
        <v>2749</v>
      </c>
      <c r="B2246" s="2064" t="s">
        <v>2750</v>
      </c>
      <c r="C2246" s="2063" t="s">
        <v>21</v>
      </c>
      <c r="D2246" s="2063" t="s">
        <v>2087</v>
      </c>
      <c r="E2246" s="2065">
        <v>8</v>
      </c>
      <c r="F2246" s="2066">
        <v>49.44</v>
      </c>
      <c r="G2246" s="2076">
        <v>395.52</v>
      </c>
    </row>
    <row r="2247" spans="1:7" ht="15" customHeight="1">
      <c r="A2247" s="2077"/>
      <c r="B2247" s="2078"/>
      <c r="C2247" s="2078"/>
      <c r="D2247" s="2078"/>
      <c r="E2247" s="6902" t="s">
        <v>2094</v>
      </c>
      <c r="F2247" s="6902"/>
      <c r="G2247" s="2079">
        <v>1005.2</v>
      </c>
    </row>
    <row r="2248" spans="1:7" ht="18" customHeight="1">
      <c r="A2248" s="2077"/>
      <c r="B2248" s="2078"/>
      <c r="C2248" s="2078"/>
      <c r="D2248" s="2078"/>
      <c r="E2248" s="6903" t="s">
        <v>2098</v>
      </c>
      <c r="F2248" s="6903"/>
      <c r="G2248" s="2080">
        <v>5411.72</v>
      </c>
    </row>
    <row r="2249" spans="1:7" ht="15" customHeight="1">
      <c r="A2249" s="2077"/>
      <c r="B2249" s="2078"/>
      <c r="C2249" s="2078"/>
      <c r="D2249" s="2078"/>
      <c r="E2249" s="6904"/>
      <c r="F2249" s="6904"/>
      <c r="G2249" s="6905"/>
    </row>
    <row r="2250" spans="1:7" ht="9.9" customHeight="1">
      <c r="A2250" s="6897" t="s">
        <v>2751</v>
      </c>
      <c r="B2250" s="6898"/>
      <c r="C2250" s="6898"/>
      <c r="D2250" s="6898"/>
      <c r="E2250" s="6898"/>
      <c r="F2250" s="6898"/>
      <c r="G2250" s="6899"/>
    </row>
    <row r="2251" spans="1:7" ht="20.100000000000001" customHeight="1">
      <c r="A2251" s="6900" t="s">
        <v>2064</v>
      </c>
      <c r="B2251" s="6901"/>
      <c r="C2251" s="2062" t="s">
        <v>2065</v>
      </c>
      <c r="D2251" s="2062" t="s">
        <v>2066</v>
      </c>
      <c r="E2251" s="2062" t="s">
        <v>2067</v>
      </c>
      <c r="F2251" s="2062" t="s">
        <v>2068</v>
      </c>
      <c r="G2251" s="2074" t="s">
        <v>2015</v>
      </c>
    </row>
    <row r="2252" spans="1:7" ht="15" customHeight="1">
      <c r="A2252" s="2075" t="s">
        <v>2752</v>
      </c>
      <c r="B2252" s="2064" t="s">
        <v>2753</v>
      </c>
      <c r="C2252" s="2063" t="s">
        <v>21</v>
      </c>
      <c r="D2252" s="2063" t="s">
        <v>32</v>
      </c>
      <c r="E2252" s="2065">
        <v>1</v>
      </c>
      <c r="F2252" s="2066">
        <v>36.380000000000003</v>
      </c>
      <c r="G2252" s="2076">
        <v>36.380000000000003</v>
      </c>
    </row>
    <row r="2253" spans="1:7" ht="15" customHeight="1">
      <c r="A2253" s="2077"/>
      <c r="B2253" s="2078"/>
      <c r="C2253" s="2078"/>
      <c r="D2253" s="2078"/>
      <c r="E2253" s="6902" t="s">
        <v>2083</v>
      </c>
      <c r="F2253" s="6902"/>
      <c r="G2253" s="2079">
        <v>36.380000000000003</v>
      </c>
    </row>
    <row r="2254" spans="1:7" ht="15" customHeight="1">
      <c r="A2254" s="6900" t="s">
        <v>2084</v>
      </c>
      <c r="B2254" s="6901"/>
      <c r="C2254" s="2062" t="s">
        <v>2065</v>
      </c>
      <c r="D2254" s="2062" t="s">
        <v>2066</v>
      </c>
      <c r="E2254" s="2062" t="s">
        <v>2067</v>
      </c>
      <c r="F2254" s="2062" t="s">
        <v>2068</v>
      </c>
      <c r="G2254" s="2074" t="s">
        <v>2015</v>
      </c>
    </row>
    <row r="2255" spans="1:7" ht="15" customHeight="1">
      <c r="A2255" s="2075" t="s">
        <v>2550</v>
      </c>
      <c r="B2255" s="2064" t="s">
        <v>2551</v>
      </c>
      <c r="C2255" s="2063" t="s">
        <v>21</v>
      </c>
      <c r="D2255" s="2063" t="s">
        <v>2087</v>
      </c>
      <c r="E2255" s="2065">
        <v>0.5</v>
      </c>
      <c r="F2255" s="2066">
        <v>32.630000000000003</v>
      </c>
      <c r="G2255" s="2076">
        <v>16.309999999999999</v>
      </c>
    </row>
    <row r="2256" spans="1:7" ht="15" customHeight="1">
      <c r="A2256" s="2075" t="s">
        <v>2749</v>
      </c>
      <c r="B2256" s="2064" t="s">
        <v>2750</v>
      </c>
      <c r="C2256" s="2063" t="s">
        <v>21</v>
      </c>
      <c r="D2256" s="2063" t="s">
        <v>2087</v>
      </c>
      <c r="E2256" s="2065">
        <v>0.3</v>
      </c>
      <c r="F2256" s="2066">
        <v>49.44</v>
      </c>
      <c r="G2256" s="2076">
        <v>14.83</v>
      </c>
    </row>
    <row r="2257" spans="1:7" ht="15" customHeight="1">
      <c r="A2257" s="2077"/>
      <c r="B2257" s="2078"/>
      <c r="C2257" s="2078"/>
      <c r="D2257" s="2078"/>
      <c r="E2257" s="6902" t="s">
        <v>2094</v>
      </c>
      <c r="F2257" s="6902"/>
      <c r="G2257" s="2079">
        <v>31.14</v>
      </c>
    </row>
    <row r="2258" spans="1:7" ht="18" customHeight="1">
      <c r="A2258" s="2077"/>
      <c r="B2258" s="2078"/>
      <c r="C2258" s="2078"/>
      <c r="D2258" s="2078"/>
      <c r="E2258" s="6903" t="s">
        <v>2098</v>
      </c>
      <c r="F2258" s="6903"/>
      <c r="G2258" s="2080">
        <v>67.52</v>
      </c>
    </row>
    <row r="2259" spans="1:7" ht="15" customHeight="1">
      <c r="A2259" s="2077"/>
      <c r="B2259" s="2078"/>
      <c r="C2259" s="2078"/>
      <c r="D2259" s="2078"/>
      <c r="E2259" s="6904"/>
      <c r="F2259" s="6904"/>
      <c r="G2259" s="6905"/>
    </row>
    <row r="2260" spans="1:7" ht="9.9" customHeight="1">
      <c r="A2260" s="6897" t="s">
        <v>2754</v>
      </c>
      <c r="B2260" s="6898"/>
      <c r="C2260" s="6898"/>
      <c r="D2260" s="6898"/>
      <c r="E2260" s="6898"/>
      <c r="F2260" s="6898"/>
      <c r="G2260" s="6899"/>
    </row>
    <row r="2261" spans="1:7" ht="20.100000000000001" customHeight="1">
      <c r="A2261" s="6900" t="s">
        <v>2064</v>
      </c>
      <c r="B2261" s="6901"/>
      <c r="C2261" s="2062" t="s">
        <v>2065</v>
      </c>
      <c r="D2261" s="2062" t="s">
        <v>2066</v>
      </c>
      <c r="E2261" s="2062" t="s">
        <v>2067</v>
      </c>
      <c r="F2261" s="2062" t="s">
        <v>2068</v>
      </c>
      <c r="G2261" s="2074" t="s">
        <v>2015</v>
      </c>
    </row>
    <row r="2262" spans="1:7" ht="15" customHeight="1">
      <c r="A2262" s="2075" t="s">
        <v>2755</v>
      </c>
      <c r="B2262" s="2064" t="s">
        <v>2756</v>
      </c>
      <c r="C2262" s="2063" t="s">
        <v>2296</v>
      </c>
      <c r="D2262" s="2063" t="s">
        <v>32</v>
      </c>
      <c r="E2262" s="2065">
        <v>1</v>
      </c>
      <c r="F2262" s="2066">
        <v>101.52</v>
      </c>
      <c r="G2262" s="2076">
        <v>101.52</v>
      </c>
    </row>
    <row r="2263" spans="1:7" ht="21" customHeight="1">
      <c r="A2263" s="2077"/>
      <c r="B2263" s="2078"/>
      <c r="C2263" s="2078"/>
      <c r="D2263" s="2078"/>
      <c r="E2263" s="6902" t="s">
        <v>2083</v>
      </c>
      <c r="F2263" s="6902"/>
      <c r="G2263" s="2079">
        <v>101.52</v>
      </c>
    </row>
    <row r="2264" spans="1:7" ht="29.1" customHeight="1">
      <c r="A2264" s="6900" t="s">
        <v>2084</v>
      </c>
      <c r="B2264" s="6901"/>
      <c r="C2264" s="2062" t="s">
        <v>2065</v>
      </c>
      <c r="D2264" s="2062" t="s">
        <v>2066</v>
      </c>
      <c r="E2264" s="2062" t="s">
        <v>2067</v>
      </c>
      <c r="F2264" s="2062" t="s">
        <v>2068</v>
      </c>
      <c r="G2264" s="2074" t="s">
        <v>2015</v>
      </c>
    </row>
    <row r="2265" spans="1:7" ht="15" customHeight="1">
      <c r="A2265" s="2075" t="s">
        <v>2550</v>
      </c>
      <c r="B2265" s="2064" t="s">
        <v>2551</v>
      </c>
      <c r="C2265" s="2063" t="s">
        <v>21</v>
      </c>
      <c r="D2265" s="2063" t="s">
        <v>2087</v>
      </c>
      <c r="E2265" s="2065">
        <v>0.5</v>
      </c>
      <c r="F2265" s="2066">
        <v>32.630000000000003</v>
      </c>
      <c r="G2265" s="2076">
        <v>16.309999999999999</v>
      </c>
    </row>
    <row r="2266" spans="1:7" ht="15" customHeight="1">
      <c r="A2266" s="2075" t="s">
        <v>2514</v>
      </c>
      <c r="B2266" s="2064" t="s">
        <v>2515</v>
      </c>
      <c r="C2266" s="2063" t="s">
        <v>21</v>
      </c>
      <c r="D2266" s="2063" t="s">
        <v>2087</v>
      </c>
      <c r="E2266" s="2065">
        <v>1</v>
      </c>
      <c r="F2266" s="2066">
        <v>43.58</v>
      </c>
      <c r="G2266" s="2076">
        <v>43.58</v>
      </c>
    </row>
    <row r="2267" spans="1:7" ht="15" customHeight="1">
      <c r="A2267" s="2077"/>
      <c r="B2267" s="2078"/>
      <c r="C2267" s="2078"/>
      <c r="D2267" s="2078"/>
      <c r="E2267" s="6902" t="s">
        <v>2094</v>
      </c>
      <c r="F2267" s="6902"/>
      <c r="G2267" s="2079">
        <v>59.89</v>
      </c>
    </row>
    <row r="2268" spans="1:7" ht="15" customHeight="1">
      <c r="A2268" s="2077"/>
      <c r="B2268" s="2078"/>
      <c r="C2268" s="2078"/>
      <c r="D2268" s="2078"/>
      <c r="E2268" s="6903" t="s">
        <v>2098</v>
      </c>
      <c r="F2268" s="6903"/>
      <c r="G2268" s="2080">
        <v>161.41</v>
      </c>
    </row>
    <row r="2269" spans="1:7" ht="18" customHeight="1">
      <c r="A2269" s="2077"/>
      <c r="B2269" s="2078"/>
      <c r="C2269" s="2078"/>
      <c r="D2269" s="2078"/>
      <c r="E2269" s="6904"/>
      <c r="F2269" s="6904"/>
      <c r="G2269" s="6905"/>
    </row>
    <row r="2270" spans="1:7" ht="15" customHeight="1">
      <c r="A2270" s="6897" t="s">
        <v>2757</v>
      </c>
      <c r="B2270" s="6898"/>
      <c r="C2270" s="6898"/>
      <c r="D2270" s="6898"/>
      <c r="E2270" s="6898"/>
      <c r="F2270" s="6898"/>
      <c r="G2270" s="6899"/>
    </row>
    <row r="2271" spans="1:7" ht="9.9" customHeight="1">
      <c r="A2271" s="6900" t="s">
        <v>2064</v>
      </c>
      <c r="B2271" s="6901"/>
      <c r="C2271" s="2062" t="s">
        <v>2065</v>
      </c>
      <c r="D2271" s="2062" t="s">
        <v>2066</v>
      </c>
      <c r="E2271" s="2062" t="s">
        <v>2067</v>
      </c>
      <c r="F2271" s="2062" t="s">
        <v>2068</v>
      </c>
      <c r="G2271" s="2074" t="s">
        <v>2015</v>
      </c>
    </row>
    <row r="2272" spans="1:7" ht="20.100000000000001" customHeight="1">
      <c r="A2272" s="2075" t="s">
        <v>2758</v>
      </c>
      <c r="B2272" s="2064" t="s">
        <v>2759</v>
      </c>
      <c r="C2272" s="2063" t="s">
        <v>2296</v>
      </c>
      <c r="D2272" s="2063" t="s">
        <v>32</v>
      </c>
      <c r="E2272" s="2065">
        <v>1</v>
      </c>
      <c r="F2272" s="2066">
        <v>22.1</v>
      </c>
      <c r="G2272" s="2076">
        <v>22.1</v>
      </c>
    </row>
    <row r="2273" spans="1:7" ht="15" customHeight="1">
      <c r="A2273" s="2077"/>
      <c r="B2273" s="2078"/>
      <c r="C2273" s="2078"/>
      <c r="D2273" s="2078"/>
      <c r="E2273" s="6902" t="s">
        <v>2083</v>
      </c>
      <c r="F2273" s="6902"/>
      <c r="G2273" s="2079">
        <v>22.1</v>
      </c>
    </row>
    <row r="2274" spans="1:7" ht="29.1" customHeight="1">
      <c r="A2274" s="6900" t="s">
        <v>2084</v>
      </c>
      <c r="B2274" s="6901"/>
      <c r="C2274" s="2062" t="s">
        <v>2065</v>
      </c>
      <c r="D2274" s="2062" t="s">
        <v>2066</v>
      </c>
      <c r="E2274" s="2062" t="s">
        <v>2067</v>
      </c>
      <c r="F2274" s="2062" t="s">
        <v>2068</v>
      </c>
      <c r="G2274" s="2074" t="s">
        <v>2015</v>
      </c>
    </row>
    <row r="2275" spans="1:7" ht="15" customHeight="1">
      <c r="A2275" s="2075" t="s">
        <v>2514</v>
      </c>
      <c r="B2275" s="2064" t="s">
        <v>2515</v>
      </c>
      <c r="C2275" s="2063" t="s">
        <v>21</v>
      </c>
      <c r="D2275" s="2063" t="s">
        <v>2087</v>
      </c>
      <c r="E2275" s="2065">
        <v>0.2</v>
      </c>
      <c r="F2275" s="2066">
        <v>43.58</v>
      </c>
      <c r="G2275" s="2076">
        <v>8.7100000000000009</v>
      </c>
    </row>
    <row r="2276" spans="1:7" ht="15" customHeight="1">
      <c r="A2276" s="2077"/>
      <c r="B2276" s="2078"/>
      <c r="C2276" s="2078"/>
      <c r="D2276" s="2078"/>
      <c r="E2276" s="6902" t="s">
        <v>2094</v>
      </c>
      <c r="F2276" s="6902"/>
      <c r="G2276" s="2079">
        <v>8.7100000000000009</v>
      </c>
    </row>
    <row r="2277" spans="1:7" ht="15" customHeight="1">
      <c r="A2277" s="2077"/>
      <c r="B2277" s="2078"/>
      <c r="C2277" s="2078"/>
      <c r="D2277" s="2078"/>
      <c r="E2277" s="6903" t="s">
        <v>2098</v>
      </c>
      <c r="F2277" s="6903"/>
      <c r="G2277" s="2080">
        <v>30.81</v>
      </c>
    </row>
    <row r="2278" spans="1:7" ht="15" customHeight="1">
      <c r="A2278" s="2077"/>
      <c r="B2278" s="2078"/>
      <c r="C2278" s="2078"/>
      <c r="D2278" s="2078"/>
      <c r="E2278" s="6904"/>
      <c r="F2278" s="6904"/>
      <c r="G2278" s="6905"/>
    </row>
    <row r="2279" spans="1:7" ht="18" customHeight="1">
      <c r="A2279" s="6897" t="s">
        <v>2760</v>
      </c>
      <c r="B2279" s="6898"/>
      <c r="C2279" s="6898"/>
      <c r="D2279" s="6898"/>
      <c r="E2279" s="6898"/>
      <c r="F2279" s="6898"/>
      <c r="G2279" s="6899"/>
    </row>
    <row r="2280" spans="1:7" ht="15" customHeight="1">
      <c r="A2280" s="6900" t="s">
        <v>2064</v>
      </c>
      <c r="B2280" s="6901"/>
      <c r="C2280" s="2062" t="s">
        <v>2065</v>
      </c>
      <c r="D2280" s="2062" t="s">
        <v>2066</v>
      </c>
      <c r="E2280" s="2062" t="s">
        <v>2067</v>
      </c>
      <c r="F2280" s="2062" t="s">
        <v>2068</v>
      </c>
      <c r="G2280" s="2074" t="s">
        <v>2015</v>
      </c>
    </row>
    <row r="2281" spans="1:7" ht="9.9" customHeight="1">
      <c r="A2281" s="2075" t="s">
        <v>2761</v>
      </c>
      <c r="B2281" s="2064" t="s">
        <v>2762</v>
      </c>
      <c r="C2281" s="2063" t="s">
        <v>2296</v>
      </c>
      <c r="D2281" s="2063" t="s">
        <v>32</v>
      </c>
      <c r="E2281" s="2065">
        <v>1</v>
      </c>
      <c r="F2281" s="2066">
        <v>153.21</v>
      </c>
      <c r="G2281" s="2076">
        <v>153.21</v>
      </c>
    </row>
    <row r="2282" spans="1:7" ht="20.100000000000001" customHeight="1">
      <c r="A2282" s="2077"/>
      <c r="B2282" s="2078"/>
      <c r="C2282" s="2078"/>
      <c r="D2282" s="2078"/>
      <c r="E2282" s="6902" t="s">
        <v>2083</v>
      </c>
      <c r="F2282" s="6902"/>
      <c r="G2282" s="2079">
        <v>153.21</v>
      </c>
    </row>
    <row r="2283" spans="1:7" ht="15" customHeight="1">
      <c r="A2283" s="6900" t="s">
        <v>2084</v>
      </c>
      <c r="B2283" s="6901"/>
      <c r="C2283" s="2062" t="s">
        <v>2065</v>
      </c>
      <c r="D2283" s="2062" t="s">
        <v>2066</v>
      </c>
      <c r="E2283" s="2062" t="s">
        <v>2067</v>
      </c>
      <c r="F2283" s="2062" t="s">
        <v>2068</v>
      </c>
      <c r="G2283" s="2074" t="s">
        <v>2015</v>
      </c>
    </row>
    <row r="2284" spans="1:7" ht="29.1" customHeight="1">
      <c r="A2284" s="2075" t="s">
        <v>2324</v>
      </c>
      <c r="B2284" s="2064" t="s">
        <v>2325</v>
      </c>
      <c r="C2284" s="2063" t="s">
        <v>21</v>
      </c>
      <c r="D2284" s="2063" t="s">
        <v>2087</v>
      </c>
      <c r="E2284" s="2065">
        <v>0.75</v>
      </c>
      <c r="F2284" s="2066">
        <v>31.03</v>
      </c>
      <c r="G2284" s="2076">
        <v>23.27</v>
      </c>
    </row>
    <row r="2285" spans="1:7" ht="15" customHeight="1">
      <c r="A2285" s="2075" t="s">
        <v>2514</v>
      </c>
      <c r="B2285" s="2064" t="s">
        <v>2515</v>
      </c>
      <c r="C2285" s="2063" t="s">
        <v>21</v>
      </c>
      <c r="D2285" s="2063" t="s">
        <v>2087</v>
      </c>
      <c r="E2285" s="2065">
        <v>0.75</v>
      </c>
      <c r="F2285" s="2066">
        <v>43.58</v>
      </c>
      <c r="G2285" s="2076">
        <v>32.68</v>
      </c>
    </row>
    <row r="2286" spans="1:7" ht="15" customHeight="1">
      <c r="A2286" s="2077"/>
      <c r="B2286" s="2078"/>
      <c r="C2286" s="2078"/>
      <c r="D2286" s="2078"/>
      <c r="E2286" s="6902" t="s">
        <v>2094</v>
      </c>
      <c r="F2286" s="6902"/>
      <c r="G2286" s="2079">
        <v>55.95</v>
      </c>
    </row>
    <row r="2287" spans="1:7" ht="15" customHeight="1">
      <c r="A2287" s="2077"/>
      <c r="B2287" s="2078"/>
      <c r="C2287" s="2078"/>
      <c r="D2287" s="2078"/>
      <c r="E2287" s="6903" t="s">
        <v>2098</v>
      </c>
      <c r="F2287" s="6903"/>
      <c r="G2287" s="2080">
        <v>209.16</v>
      </c>
    </row>
    <row r="2288" spans="1:7" ht="15" customHeight="1">
      <c r="A2288" s="2077"/>
      <c r="B2288" s="2078"/>
      <c r="C2288" s="2078"/>
      <c r="D2288" s="2078"/>
      <c r="E2288" s="6904"/>
      <c r="F2288" s="6904"/>
      <c r="G2288" s="6905"/>
    </row>
    <row r="2289" spans="1:7" ht="18" customHeight="1">
      <c r="A2289" s="6897" t="s">
        <v>2763</v>
      </c>
      <c r="B2289" s="6898"/>
      <c r="C2289" s="6898"/>
      <c r="D2289" s="6898"/>
      <c r="E2289" s="6898"/>
      <c r="F2289" s="6898"/>
      <c r="G2289" s="6899"/>
    </row>
    <row r="2290" spans="1:7" ht="15" customHeight="1">
      <c r="A2290" s="6900" t="s">
        <v>2064</v>
      </c>
      <c r="B2290" s="6901"/>
      <c r="C2290" s="2062" t="s">
        <v>2065</v>
      </c>
      <c r="D2290" s="2062" t="s">
        <v>2066</v>
      </c>
      <c r="E2290" s="2062" t="s">
        <v>2067</v>
      </c>
      <c r="F2290" s="2062" t="s">
        <v>2068</v>
      </c>
      <c r="G2290" s="2074" t="s">
        <v>2015</v>
      </c>
    </row>
    <row r="2291" spans="1:7" ht="9.9" customHeight="1">
      <c r="A2291" s="2075" t="s">
        <v>2627</v>
      </c>
      <c r="B2291" s="2064" t="s">
        <v>2628</v>
      </c>
      <c r="C2291" s="2063" t="s">
        <v>21</v>
      </c>
      <c r="D2291" s="2063" t="s">
        <v>32</v>
      </c>
      <c r="E2291" s="2065">
        <v>2</v>
      </c>
      <c r="F2291" s="2066">
        <v>0.22</v>
      </c>
      <c r="G2291" s="2076">
        <v>0.44</v>
      </c>
    </row>
    <row r="2292" spans="1:7" ht="20.100000000000001" customHeight="1">
      <c r="A2292" s="2075" t="s">
        <v>2758</v>
      </c>
      <c r="B2292" s="2064" t="s">
        <v>2759</v>
      </c>
      <c r="C2292" s="2063" t="s">
        <v>2296</v>
      </c>
      <c r="D2292" s="2063" t="s">
        <v>32</v>
      </c>
      <c r="E2292" s="2065">
        <v>1</v>
      </c>
      <c r="F2292" s="2066">
        <v>22.1</v>
      </c>
      <c r="G2292" s="2076">
        <v>22.1</v>
      </c>
    </row>
    <row r="2293" spans="1:7" ht="15" customHeight="1">
      <c r="A2293" s="2077"/>
      <c r="B2293" s="2078"/>
      <c r="C2293" s="2078"/>
      <c r="D2293" s="2078"/>
      <c r="E2293" s="6902" t="s">
        <v>2083</v>
      </c>
      <c r="F2293" s="6902"/>
      <c r="G2293" s="2079">
        <v>22.54</v>
      </c>
    </row>
    <row r="2294" spans="1:7" ht="15" customHeight="1">
      <c r="A2294" s="6900" t="s">
        <v>2084</v>
      </c>
      <c r="B2294" s="6901"/>
      <c r="C2294" s="2062" t="s">
        <v>2065</v>
      </c>
      <c r="D2294" s="2062" t="s">
        <v>2066</v>
      </c>
      <c r="E2294" s="2062" t="s">
        <v>2067</v>
      </c>
      <c r="F2294" s="2062" t="s">
        <v>2068</v>
      </c>
      <c r="G2294" s="2074" t="s">
        <v>2015</v>
      </c>
    </row>
    <row r="2295" spans="1:7" ht="21" customHeight="1">
      <c r="A2295" s="2075" t="s">
        <v>2324</v>
      </c>
      <c r="B2295" s="2064" t="s">
        <v>2325</v>
      </c>
      <c r="C2295" s="2063" t="s">
        <v>21</v>
      </c>
      <c r="D2295" s="2063" t="s">
        <v>2087</v>
      </c>
      <c r="E2295" s="2065">
        <v>0.2</v>
      </c>
      <c r="F2295" s="2066">
        <v>31.03</v>
      </c>
      <c r="G2295" s="2076">
        <v>6.2</v>
      </c>
    </row>
    <row r="2296" spans="1:7" ht="38.1" customHeight="1">
      <c r="A2296" s="2075" t="s">
        <v>2514</v>
      </c>
      <c r="B2296" s="2064" t="s">
        <v>2515</v>
      </c>
      <c r="C2296" s="2063" t="s">
        <v>21</v>
      </c>
      <c r="D2296" s="2063" t="s">
        <v>2087</v>
      </c>
      <c r="E2296" s="2065">
        <v>0.2</v>
      </c>
      <c r="F2296" s="2066">
        <v>43.58</v>
      </c>
      <c r="G2296" s="2076">
        <v>8.7100000000000009</v>
      </c>
    </row>
    <row r="2297" spans="1:7" ht="15" customHeight="1">
      <c r="A2297" s="2077"/>
      <c r="B2297" s="2078"/>
      <c r="C2297" s="2078"/>
      <c r="D2297" s="2078"/>
      <c r="E2297" s="6902" t="s">
        <v>2094</v>
      </c>
      <c r="F2297" s="6902"/>
      <c r="G2297" s="2079">
        <v>14.91</v>
      </c>
    </row>
    <row r="2298" spans="1:7" ht="15" customHeight="1">
      <c r="A2298" s="2077"/>
      <c r="B2298" s="2078"/>
      <c r="C2298" s="2078"/>
      <c r="D2298" s="2078"/>
      <c r="E2298" s="6903" t="s">
        <v>2098</v>
      </c>
      <c r="F2298" s="6903"/>
      <c r="G2298" s="2080">
        <v>37.450000000000003</v>
      </c>
    </row>
    <row r="2299" spans="1:7" ht="15" customHeight="1">
      <c r="A2299" s="2077"/>
      <c r="B2299" s="2078"/>
      <c r="C2299" s="2078"/>
      <c r="D2299" s="2078"/>
      <c r="E2299" s="6904"/>
      <c r="F2299" s="6904"/>
      <c r="G2299" s="6905"/>
    </row>
    <row r="2300" spans="1:7" ht="15" customHeight="1">
      <c r="A2300" s="6897" t="s">
        <v>2617</v>
      </c>
      <c r="B2300" s="6898"/>
      <c r="C2300" s="6898"/>
      <c r="D2300" s="6898"/>
      <c r="E2300" s="6898"/>
      <c r="F2300" s="6898"/>
      <c r="G2300" s="6899"/>
    </row>
    <row r="2301" spans="1:7" ht="18" customHeight="1">
      <c r="A2301" s="6900" t="s">
        <v>2064</v>
      </c>
      <c r="B2301" s="6901"/>
      <c r="C2301" s="2062" t="s">
        <v>2065</v>
      </c>
      <c r="D2301" s="2062" t="s">
        <v>2066</v>
      </c>
      <c r="E2301" s="2062" t="s">
        <v>2067</v>
      </c>
      <c r="F2301" s="2062" t="s">
        <v>2068</v>
      </c>
      <c r="G2301" s="2074" t="s">
        <v>2015</v>
      </c>
    </row>
    <row r="2302" spans="1:7" ht="15" customHeight="1">
      <c r="A2302" s="2075" t="s">
        <v>2618</v>
      </c>
      <c r="B2302" s="2064" t="s">
        <v>2619</v>
      </c>
      <c r="C2302" s="2063" t="s">
        <v>21</v>
      </c>
      <c r="D2302" s="2063" t="s">
        <v>32</v>
      </c>
      <c r="E2302" s="2065">
        <v>1</v>
      </c>
      <c r="F2302" s="2066">
        <v>1.43</v>
      </c>
      <c r="G2302" s="2076">
        <v>1.43</v>
      </c>
    </row>
    <row r="2303" spans="1:7" ht="9.9" customHeight="1">
      <c r="A2303" s="2077"/>
      <c r="B2303" s="2078"/>
      <c r="C2303" s="2078"/>
      <c r="D2303" s="2078"/>
      <c r="E2303" s="6902" t="s">
        <v>2083</v>
      </c>
      <c r="F2303" s="6902"/>
      <c r="G2303" s="2079">
        <v>1.43</v>
      </c>
    </row>
    <row r="2304" spans="1:7" ht="20.100000000000001" customHeight="1">
      <c r="A2304" s="6900" t="s">
        <v>2084</v>
      </c>
      <c r="B2304" s="6901"/>
      <c r="C2304" s="2062" t="s">
        <v>2065</v>
      </c>
      <c r="D2304" s="2062" t="s">
        <v>2066</v>
      </c>
      <c r="E2304" s="2062" t="s">
        <v>2067</v>
      </c>
      <c r="F2304" s="2062" t="s">
        <v>2068</v>
      </c>
      <c r="G2304" s="2074" t="s">
        <v>2015</v>
      </c>
    </row>
    <row r="2305" spans="1:7" ht="15" customHeight="1">
      <c r="A2305" s="2075" t="s">
        <v>2550</v>
      </c>
      <c r="B2305" s="2064" t="s">
        <v>2551</v>
      </c>
      <c r="C2305" s="2063" t="s">
        <v>21</v>
      </c>
      <c r="D2305" s="2063" t="s">
        <v>2087</v>
      </c>
      <c r="E2305" s="2065">
        <v>0.01</v>
      </c>
      <c r="F2305" s="2066">
        <v>32.630000000000003</v>
      </c>
      <c r="G2305" s="2076">
        <v>0.32</v>
      </c>
    </row>
    <row r="2306" spans="1:7" ht="15" customHeight="1">
      <c r="A2306" s="2075" t="s">
        <v>2514</v>
      </c>
      <c r="B2306" s="2064" t="s">
        <v>2515</v>
      </c>
      <c r="C2306" s="2063" t="s">
        <v>21</v>
      </c>
      <c r="D2306" s="2063" t="s">
        <v>2087</v>
      </c>
      <c r="E2306" s="2065">
        <v>0.01</v>
      </c>
      <c r="F2306" s="2066">
        <v>43.58</v>
      </c>
      <c r="G2306" s="2076">
        <v>0.43</v>
      </c>
    </row>
    <row r="2307" spans="1:7" ht="21" customHeight="1">
      <c r="A2307" s="2077"/>
      <c r="B2307" s="2078"/>
      <c r="C2307" s="2078"/>
      <c r="D2307" s="2078"/>
      <c r="E2307" s="6902" t="s">
        <v>2094</v>
      </c>
      <c r="F2307" s="6902"/>
      <c r="G2307" s="2079">
        <v>0.75</v>
      </c>
    </row>
    <row r="2308" spans="1:7" ht="38.1" customHeight="1">
      <c r="A2308" s="2077"/>
      <c r="B2308" s="2078"/>
      <c r="C2308" s="2078"/>
      <c r="D2308" s="2078"/>
      <c r="E2308" s="6903" t="s">
        <v>2098</v>
      </c>
      <c r="F2308" s="6903"/>
      <c r="G2308" s="2080">
        <v>2.1800000000000002</v>
      </c>
    </row>
    <row r="2309" spans="1:7" ht="15" customHeight="1">
      <c r="A2309" s="2077"/>
      <c r="B2309" s="2078"/>
      <c r="C2309" s="2078"/>
      <c r="D2309" s="2078"/>
      <c r="E2309" s="6904"/>
      <c r="F2309" s="6904"/>
      <c r="G2309" s="6905"/>
    </row>
    <row r="2310" spans="1:7" ht="15" customHeight="1">
      <c r="A2310" s="6897" t="s">
        <v>2626</v>
      </c>
      <c r="B2310" s="6898"/>
      <c r="C2310" s="6898"/>
      <c r="D2310" s="6898"/>
      <c r="E2310" s="6898"/>
      <c r="F2310" s="6898"/>
      <c r="G2310" s="6899"/>
    </row>
    <row r="2311" spans="1:7" ht="15" customHeight="1">
      <c r="A2311" s="6900" t="s">
        <v>2064</v>
      </c>
      <c r="B2311" s="6901"/>
      <c r="C2311" s="2062" t="s">
        <v>2065</v>
      </c>
      <c r="D2311" s="2062" t="s">
        <v>2066</v>
      </c>
      <c r="E2311" s="2062" t="s">
        <v>2067</v>
      </c>
      <c r="F2311" s="2062" t="s">
        <v>2068</v>
      </c>
      <c r="G2311" s="2074" t="s">
        <v>2015</v>
      </c>
    </row>
    <row r="2312" spans="1:7" ht="15" customHeight="1">
      <c r="A2312" s="2075" t="s">
        <v>2627</v>
      </c>
      <c r="B2312" s="2064" t="s">
        <v>2628</v>
      </c>
      <c r="C2312" s="2063" t="s">
        <v>21</v>
      </c>
      <c r="D2312" s="2063" t="s">
        <v>32</v>
      </c>
      <c r="E2312" s="2065">
        <v>1</v>
      </c>
      <c r="F2312" s="2066">
        <v>0.22</v>
      </c>
      <c r="G2312" s="2076">
        <v>0.22</v>
      </c>
    </row>
    <row r="2313" spans="1:7" ht="18" customHeight="1">
      <c r="A2313" s="2077"/>
      <c r="B2313" s="2078"/>
      <c r="C2313" s="2078"/>
      <c r="D2313" s="2078"/>
      <c r="E2313" s="6902" t="s">
        <v>2083</v>
      </c>
      <c r="F2313" s="6902"/>
      <c r="G2313" s="2079">
        <v>0.22</v>
      </c>
    </row>
    <row r="2314" spans="1:7" ht="15" customHeight="1">
      <c r="A2314" s="6900" t="s">
        <v>2084</v>
      </c>
      <c r="B2314" s="6901"/>
      <c r="C2314" s="2062" t="s">
        <v>2065</v>
      </c>
      <c r="D2314" s="2062" t="s">
        <v>2066</v>
      </c>
      <c r="E2314" s="2062" t="s">
        <v>2067</v>
      </c>
      <c r="F2314" s="2062" t="s">
        <v>2068</v>
      </c>
      <c r="G2314" s="2074" t="s">
        <v>2015</v>
      </c>
    </row>
    <row r="2315" spans="1:7" ht="9.9" customHeight="1">
      <c r="A2315" s="2075" t="s">
        <v>2550</v>
      </c>
      <c r="B2315" s="2064" t="s">
        <v>2551</v>
      </c>
      <c r="C2315" s="2063" t="s">
        <v>21</v>
      </c>
      <c r="D2315" s="2063" t="s">
        <v>2087</v>
      </c>
      <c r="E2315" s="2065">
        <v>0.01</v>
      </c>
      <c r="F2315" s="2066">
        <v>32.630000000000003</v>
      </c>
      <c r="G2315" s="2076">
        <v>0.32</v>
      </c>
    </row>
    <row r="2316" spans="1:7" ht="20.100000000000001" customHeight="1">
      <c r="A2316" s="2075" t="s">
        <v>2514</v>
      </c>
      <c r="B2316" s="2064" t="s">
        <v>2515</v>
      </c>
      <c r="C2316" s="2063" t="s">
        <v>21</v>
      </c>
      <c r="D2316" s="2063" t="s">
        <v>2087</v>
      </c>
      <c r="E2316" s="2065">
        <v>0.01</v>
      </c>
      <c r="F2316" s="2066">
        <v>43.58</v>
      </c>
      <c r="G2316" s="2076">
        <v>0.43</v>
      </c>
    </row>
    <row r="2317" spans="1:7" ht="15" customHeight="1">
      <c r="A2317" s="2077"/>
      <c r="B2317" s="2078"/>
      <c r="C2317" s="2078"/>
      <c r="D2317" s="2078"/>
      <c r="E2317" s="6902" t="s">
        <v>2094</v>
      </c>
      <c r="F2317" s="6902"/>
      <c r="G2317" s="2079">
        <v>0.75</v>
      </c>
    </row>
    <row r="2318" spans="1:7" ht="29.1" customHeight="1">
      <c r="A2318" s="2077"/>
      <c r="B2318" s="2078"/>
      <c r="C2318" s="2078"/>
      <c r="D2318" s="2078"/>
      <c r="E2318" s="6903" t="s">
        <v>2098</v>
      </c>
      <c r="F2318" s="6903"/>
      <c r="G2318" s="2080">
        <v>0.97</v>
      </c>
    </row>
    <row r="2319" spans="1:7" ht="15" customHeight="1">
      <c r="A2319" s="2077"/>
      <c r="B2319" s="2078"/>
      <c r="C2319" s="2078"/>
      <c r="D2319" s="2078"/>
      <c r="E2319" s="6904"/>
      <c r="F2319" s="6904"/>
      <c r="G2319" s="6905"/>
    </row>
    <row r="2320" spans="1:7" ht="15" customHeight="1">
      <c r="A2320" s="6897" t="s">
        <v>2764</v>
      </c>
      <c r="B2320" s="6898"/>
      <c r="C2320" s="6898"/>
      <c r="D2320" s="6898"/>
      <c r="E2320" s="6898"/>
      <c r="F2320" s="6898"/>
      <c r="G2320" s="6899"/>
    </row>
    <row r="2321" spans="1:7" ht="15" customHeight="1">
      <c r="A2321" s="6900" t="s">
        <v>2064</v>
      </c>
      <c r="B2321" s="6901"/>
      <c r="C2321" s="2062" t="s">
        <v>2065</v>
      </c>
      <c r="D2321" s="2062" t="s">
        <v>2066</v>
      </c>
      <c r="E2321" s="2062" t="s">
        <v>2067</v>
      </c>
      <c r="F2321" s="2062" t="s">
        <v>2068</v>
      </c>
      <c r="G2321" s="2074" t="s">
        <v>2015</v>
      </c>
    </row>
    <row r="2322" spans="1:7" ht="15" customHeight="1">
      <c r="A2322" s="2075" t="s">
        <v>2765</v>
      </c>
      <c r="B2322" s="2064" t="s">
        <v>2766</v>
      </c>
      <c r="C2322" s="2063" t="s">
        <v>21</v>
      </c>
      <c r="D2322" s="2063" t="s">
        <v>32</v>
      </c>
      <c r="E2322" s="2065">
        <v>1</v>
      </c>
      <c r="F2322" s="2066">
        <v>2.5</v>
      </c>
      <c r="G2322" s="2076">
        <v>2.5</v>
      </c>
    </row>
    <row r="2323" spans="1:7" ht="18" customHeight="1">
      <c r="A2323" s="2077"/>
      <c r="B2323" s="2078"/>
      <c r="C2323" s="2078"/>
      <c r="D2323" s="2078"/>
      <c r="E2323" s="6902" t="s">
        <v>2083</v>
      </c>
      <c r="F2323" s="6902"/>
      <c r="G2323" s="2079">
        <v>2.5</v>
      </c>
    </row>
    <row r="2324" spans="1:7" ht="15" customHeight="1">
      <c r="A2324" s="6900" t="s">
        <v>2084</v>
      </c>
      <c r="B2324" s="6901"/>
      <c r="C2324" s="2062" t="s">
        <v>2065</v>
      </c>
      <c r="D2324" s="2062" t="s">
        <v>2066</v>
      </c>
      <c r="E2324" s="2062" t="s">
        <v>2067</v>
      </c>
      <c r="F2324" s="2062" t="s">
        <v>2068</v>
      </c>
      <c r="G2324" s="2074" t="s">
        <v>2015</v>
      </c>
    </row>
    <row r="2325" spans="1:7" ht="38.1" customHeight="1">
      <c r="A2325" s="2075" t="s">
        <v>2550</v>
      </c>
      <c r="B2325" s="2064" t="s">
        <v>2551</v>
      </c>
      <c r="C2325" s="2063" t="s">
        <v>21</v>
      </c>
      <c r="D2325" s="2063" t="s">
        <v>2087</v>
      </c>
      <c r="E2325" s="2065">
        <v>0.01</v>
      </c>
      <c r="F2325" s="2066">
        <v>32.630000000000003</v>
      </c>
      <c r="G2325" s="2076">
        <v>0.32</v>
      </c>
    </row>
    <row r="2326" spans="1:7" ht="15" customHeight="1">
      <c r="A2326" s="2075" t="s">
        <v>2514</v>
      </c>
      <c r="B2326" s="2064" t="s">
        <v>2515</v>
      </c>
      <c r="C2326" s="2063" t="s">
        <v>21</v>
      </c>
      <c r="D2326" s="2063" t="s">
        <v>2087</v>
      </c>
      <c r="E2326" s="2065">
        <v>0.01</v>
      </c>
      <c r="F2326" s="2066">
        <v>43.58</v>
      </c>
      <c r="G2326" s="2076">
        <v>0.43</v>
      </c>
    </row>
    <row r="2327" spans="1:7" ht="15" customHeight="1">
      <c r="A2327" s="2077"/>
      <c r="B2327" s="2078"/>
      <c r="C2327" s="2078"/>
      <c r="D2327" s="2078"/>
      <c r="E2327" s="6902" t="s">
        <v>2094</v>
      </c>
      <c r="F2327" s="6902"/>
      <c r="G2327" s="2079">
        <v>0.75</v>
      </c>
    </row>
    <row r="2328" spans="1:7" ht="9.9" customHeight="1">
      <c r="A2328" s="2077"/>
      <c r="B2328" s="2078"/>
      <c r="C2328" s="2078"/>
      <c r="D2328" s="2078"/>
      <c r="E2328" s="6903" t="s">
        <v>2098</v>
      </c>
      <c r="F2328" s="6903"/>
      <c r="G2328" s="2080">
        <v>3.25</v>
      </c>
    </row>
    <row r="2329" spans="1:7" ht="20.100000000000001" customHeight="1">
      <c r="A2329" s="2077"/>
      <c r="B2329" s="2078"/>
      <c r="C2329" s="2078"/>
      <c r="D2329" s="2078"/>
      <c r="E2329" s="6904"/>
      <c r="F2329" s="6904"/>
      <c r="G2329" s="6905"/>
    </row>
    <row r="2330" spans="1:7" ht="15" customHeight="1">
      <c r="A2330" s="6897" t="s">
        <v>2630</v>
      </c>
      <c r="B2330" s="6898"/>
      <c r="C2330" s="6898"/>
      <c r="D2330" s="6898"/>
      <c r="E2330" s="6898"/>
      <c r="F2330" s="6898"/>
      <c r="G2330" s="6899"/>
    </row>
    <row r="2331" spans="1:7" ht="29.1" customHeight="1">
      <c r="A2331" s="6900" t="s">
        <v>2064</v>
      </c>
      <c r="B2331" s="6901"/>
      <c r="C2331" s="2062" t="s">
        <v>2065</v>
      </c>
      <c r="D2331" s="2062" t="s">
        <v>2066</v>
      </c>
      <c r="E2331" s="2062" t="s">
        <v>2067</v>
      </c>
      <c r="F2331" s="2062" t="s">
        <v>2068</v>
      </c>
      <c r="G2331" s="2074" t="s">
        <v>2015</v>
      </c>
    </row>
    <row r="2332" spans="1:7" ht="15" customHeight="1">
      <c r="A2332" s="2075" t="s">
        <v>2547</v>
      </c>
      <c r="B2332" s="2064" t="s">
        <v>1337</v>
      </c>
      <c r="C2332" s="2063" t="s">
        <v>21</v>
      </c>
      <c r="D2332" s="2063" t="s">
        <v>32</v>
      </c>
      <c r="E2332" s="2065">
        <v>1</v>
      </c>
      <c r="F2332" s="2066">
        <v>0.35</v>
      </c>
      <c r="G2332" s="2076">
        <v>0.35</v>
      </c>
    </row>
    <row r="2333" spans="1:7" ht="15" customHeight="1">
      <c r="A2333" s="2077"/>
      <c r="B2333" s="2078"/>
      <c r="C2333" s="2078"/>
      <c r="D2333" s="2078"/>
      <c r="E2333" s="6902" t="s">
        <v>2083</v>
      </c>
      <c r="F2333" s="6902"/>
      <c r="G2333" s="2079">
        <v>0.35</v>
      </c>
    </row>
    <row r="2334" spans="1:7" ht="15" customHeight="1">
      <c r="A2334" s="6900" t="s">
        <v>2084</v>
      </c>
      <c r="B2334" s="6901"/>
      <c r="C2334" s="2062" t="s">
        <v>2065</v>
      </c>
      <c r="D2334" s="2062" t="s">
        <v>2066</v>
      </c>
      <c r="E2334" s="2062" t="s">
        <v>2067</v>
      </c>
      <c r="F2334" s="2062" t="s">
        <v>2068</v>
      </c>
      <c r="G2334" s="2074" t="s">
        <v>2015</v>
      </c>
    </row>
    <row r="2335" spans="1:7" ht="15" customHeight="1">
      <c r="A2335" s="2075" t="s">
        <v>2550</v>
      </c>
      <c r="B2335" s="2064" t="s">
        <v>2551</v>
      </c>
      <c r="C2335" s="2063" t="s">
        <v>21</v>
      </c>
      <c r="D2335" s="2063" t="s">
        <v>2087</v>
      </c>
      <c r="E2335" s="2065">
        <v>0.01</v>
      </c>
      <c r="F2335" s="2066">
        <v>32.630000000000003</v>
      </c>
      <c r="G2335" s="2076">
        <v>0.32</v>
      </c>
    </row>
    <row r="2336" spans="1:7" ht="15" customHeight="1">
      <c r="A2336" s="2075" t="s">
        <v>2514</v>
      </c>
      <c r="B2336" s="2064" t="s">
        <v>2515</v>
      </c>
      <c r="C2336" s="2063" t="s">
        <v>21</v>
      </c>
      <c r="D2336" s="2063" t="s">
        <v>2087</v>
      </c>
      <c r="E2336" s="2065">
        <v>0.01</v>
      </c>
      <c r="F2336" s="2066">
        <v>43.58</v>
      </c>
      <c r="G2336" s="2076">
        <v>0.43</v>
      </c>
    </row>
    <row r="2337" spans="1:7" ht="18" customHeight="1">
      <c r="A2337" s="2077"/>
      <c r="B2337" s="2078"/>
      <c r="C2337" s="2078"/>
      <c r="D2337" s="2078"/>
      <c r="E2337" s="6902" t="s">
        <v>2094</v>
      </c>
      <c r="F2337" s="6902"/>
      <c r="G2337" s="2079">
        <v>0.75</v>
      </c>
    </row>
    <row r="2338" spans="1:7" ht="15" customHeight="1">
      <c r="A2338" s="2077"/>
      <c r="B2338" s="2078"/>
      <c r="C2338" s="2078"/>
      <c r="D2338" s="2078"/>
      <c r="E2338" s="6903" t="s">
        <v>2098</v>
      </c>
      <c r="F2338" s="6903"/>
      <c r="G2338" s="2080">
        <v>1.1000000000000001</v>
      </c>
    </row>
    <row r="2339" spans="1:7" ht="9.9" customHeight="1">
      <c r="A2339" s="2077"/>
      <c r="B2339" s="2078"/>
      <c r="C2339" s="2078"/>
      <c r="D2339" s="2078"/>
      <c r="E2339" s="6904"/>
      <c r="F2339" s="6904"/>
      <c r="G2339" s="6905"/>
    </row>
    <row r="2340" spans="1:7" ht="20.100000000000001" customHeight="1">
      <c r="A2340" s="6897" t="s">
        <v>2767</v>
      </c>
      <c r="B2340" s="6898"/>
      <c r="C2340" s="6898"/>
      <c r="D2340" s="6898"/>
      <c r="E2340" s="6898"/>
      <c r="F2340" s="6898"/>
      <c r="G2340" s="6899"/>
    </row>
    <row r="2341" spans="1:7" ht="15" customHeight="1">
      <c r="A2341" s="6900" t="s">
        <v>2064</v>
      </c>
      <c r="B2341" s="6901"/>
      <c r="C2341" s="2062" t="s">
        <v>2065</v>
      </c>
      <c r="D2341" s="2062" t="s">
        <v>2066</v>
      </c>
      <c r="E2341" s="2062" t="s">
        <v>2067</v>
      </c>
      <c r="F2341" s="2062" t="s">
        <v>2068</v>
      </c>
      <c r="G2341" s="2074" t="s">
        <v>2015</v>
      </c>
    </row>
    <row r="2342" spans="1:7" ht="21" customHeight="1">
      <c r="A2342" s="2075" t="s">
        <v>2768</v>
      </c>
      <c r="B2342" s="2064" t="s">
        <v>1679</v>
      </c>
      <c r="C2342" s="2063" t="s">
        <v>21</v>
      </c>
      <c r="D2342" s="2063" t="s">
        <v>32</v>
      </c>
      <c r="E2342" s="2065">
        <v>1</v>
      </c>
      <c r="F2342" s="2066">
        <v>174.09</v>
      </c>
      <c r="G2342" s="2076">
        <v>174.09</v>
      </c>
    </row>
    <row r="2343" spans="1:7" ht="15" customHeight="1">
      <c r="A2343" s="2077"/>
      <c r="B2343" s="2078"/>
      <c r="C2343" s="2078"/>
      <c r="D2343" s="2078"/>
      <c r="E2343" s="6902" t="s">
        <v>2083</v>
      </c>
      <c r="F2343" s="6902"/>
      <c r="G2343" s="2079">
        <v>174.09</v>
      </c>
    </row>
    <row r="2344" spans="1:7" ht="15" customHeight="1">
      <c r="A2344" s="6900" t="s">
        <v>2084</v>
      </c>
      <c r="B2344" s="6901"/>
      <c r="C2344" s="2062" t="s">
        <v>2065</v>
      </c>
      <c r="D2344" s="2062" t="s">
        <v>2066</v>
      </c>
      <c r="E2344" s="2062" t="s">
        <v>2067</v>
      </c>
      <c r="F2344" s="2062" t="s">
        <v>2068</v>
      </c>
      <c r="G2344" s="2074" t="s">
        <v>2015</v>
      </c>
    </row>
    <row r="2345" spans="1:7" ht="15" customHeight="1">
      <c r="A2345" s="2075" t="s">
        <v>2090</v>
      </c>
      <c r="B2345" s="2064" t="s">
        <v>2139</v>
      </c>
      <c r="C2345" s="2063" t="s">
        <v>21</v>
      </c>
      <c r="D2345" s="2063" t="s">
        <v>2087</v>
      </c>
      <c r="E2345" s="2065">
        <v>4.7569999999999997</v>
      </c>
      <c r="F2345" s="2066">
        <v>34.08</v>
      </c>
      <c r="G2345" s="2076">
        <v>162.11000000000001</v>
      </c>
    </row>
    <row r="2346" spans="1:7" ht="15" customHeight="1">
      <c r="A2346" s="2075" t="s">
        <v>2092</v>
      </c>
      <c r="B2346" s="2064" t="s">
        <v>2140</v>
      </c>
      <c r="C2346" s="2063" t="s">
        <v>21</v>
      </c>
      <c r="D2346" s="2063" t="s">
        <v>2087</v>
      </c>
      <c r="E2346" s="2065">
        <v>4.7569999999999997</v>
      </c>
      <c r="F2346" s="2066">
        <v>29.76</v>
      </c>
      <c r="G2346" s="2076">
        <v>141.56</v>
      </c>
    </row>
    <row r="2347" spans="1:7" ht="18" customHeight="1">
      <c r="A2347" s="2077"/>
      <c r="B2347" s="2078"/>
      <c r="C2347" s="2078"/>
      <c r="D2347" s="2078"/>
      <c r="E2347" s="6902" t="s">
        <v>2094</v>
      </c>
      <c r="F2347" s="6902"/>
      <c r="G2347" s="2079">
        <v>303.67</v>
      </c>
    </row>
    <row r="2348" spans="1:7" ht="15" customHeight="1">
      <c r="A2348" s="2077"/>
      <c r="B2348" s="2078"/>
      <c r="C2348" s="2078"/>
      <c r="D2348" s="2078"/>
      <c r="E2348" s="6903" t="s">
        <v>2098</v>
      </c>
      <c r="F2348" s="6903"/>
      <c r="G2348" s="2080">
        <v>477.76</v>
      </c>
    </row>
    <row r="2349" spans="1:7" ht="9.9" customHeight="1">
      <c r="A2349" s="2077"/>
      <c r="B2349" s="2078"/>
      <c r="C2349" s="2078"/>
      <c r="D2349" s="2078"/>
      <c r="E2349" s="6904"/>
      <c r="F2349" s="6904"/>
      <c r="G2349" s="6905"/>
    </row>
    <row r="2350" spans="1:7" ht="20.100000000000001" customHeight="1">
      <c r="A2350" s="6897" t="s">
        <v>2741</v>
      </c>
      <c r="B2350" s="6898"/>
      <c r="C2350" s="6898"/>
      <c r="D2350" s="6898"/>
      <c r="E2350" s="6898"/>
      <c r="F2350" s="6898"/>
      <c r="G2350" s="6899"/>
    </row>
    <row r="2351" spans="1:7" ht="15" customHeight="1">
      <c r="A2351" s="6900" t="s">
        <v>2064</v>
      </c>
      <c r="B2351" s="6901"/>
      <c r="C2351" s="2062" t="s">
        <v>2065</v>
      </c>
      <c r="D2351" s="2062" t="s">
        <v>2066</v>
      </c>
      <c r="E2351" s="2062" t="s">
        <v>2067</v>
      </c>
      <c r="F2351" s="2062" t="s">
        <v>2068</v>
      </c>
      <c r="G2351" s="2074" t="s">
        <v>2015</v>
      </c>
    </row>
    <row r="2352" spans="1:7" ht="29.1" customHeight="1">
      <c r="A2352" s="2075" t="s">
        <v>2742</v>
      </c>
      <c r="B2352" s="2064" t="s">
        <v>2743</v>
      </c>
      <c r="C2352" s="2063" t="s">
        <v>21</v>
      </c>
      <c r="D2352" s="2063" t="s">
        <v>32</v>
      </c>
      <c r="E2352" s="2065">
        <v>1</v>
      </c>
      <c r="F2352" s="2066">
        <v>910.91</v>
      </c>
      <c r="G2352" s="2076">
        <v>910.91</v>
      </c>
    </row>
    <row r="2353" spans="1:7" ht="15" customHeight="1">
      <c r="A2353" s="2077"/>
      <c r="B2353" s="2078"/>
      <c r="C2353" s="2078"/>
      <c r="D2353" s="2078"/>
      <c r="E2353" s="6902" t="s">
        <v>2083</v>
      </c>
      <c r="F2353" s="6902"/>
      <c r="G2353" s="2079">
        <v>910.91</v>
      </c>
    </row>
    <row r="2354" spans="1:7" ht="15" customHeight="1">
      <c r="A2354" s="6900" t="s">
        <v>2084</v>
      </c>
      <c r="B2354" s="6901"/>
      <c r="C2354" s="2062" t="s">
        <v>2065</v>
      </c>
      <c r="D2354" s="2062" t="s">
        <v>2066</v>
      </c>
      <c r="E2354" s="2062" t="s">
        <v>2067</v>
      </c>
      <c r="F2354" s="2062" t="s">
        <v>2068</v>
      </c>
      <c r="G2354" s="2074" t="s">
        <v>2015</v>
      </c>
    </row>
    <row r="2355" spans="1:7" ht="15" customHeight="1">
      <c r="A2355" s="2075" t="s">
        <v>2550</v>
      </c>
      <c r="B2355" s="2064" t="s">
        <v>2551</v>
      </c>
      <c r="C2355" s="2063" t="s">
        <v>21</v>
      </c>
      <c r="D2355" s="2063" t="s">
        <v>2087</v>
      </c>
      <c r="E2355" s="2065">
        <v>0.63839999999999997</v>
      </c>
      <c r="F2355" s="2066">
        <v>32.630000000000003</v>
      </c>
      <c r="G2355" s="2076">
        <v>20.83</v>
      </c>
    </row>
    <row r="2356" spans="1:7" ht="15" customHeight="1">
      <c r="A2356" s="2075" t="s">
        <v>2514</v>
      </c>
      <c r="B2356" s="2064" t="s">
        <v>2515</v>
      </c>
      <c r="C2356" s="2063" t="s">
        <v>21</v>
      </c>
      <c r="D2356" s="2063" t="s">
        <v>2087</v>
      </c>
      <c r="E2356" s="2065">
        <v>0.63839999999999997</v>
      </c>
      <c r="F2356" s="2066">
        <v>43.58</v>
      </c>
      <c r="G2356" s="2076">
        <v>27.82</v>
      </c>
    </row>
    <row r="2357" spans="1:7" ht="18" customHeight="1">
      <c r="A2357" s="2077"/>
      <c r="B2357" s="2078"/>
      <c r="C2357" s="2078"/>
      <c r="D2357" s="2078"/>
      <c r="E2357" s="6902" t="s">
        <v>2094</v>
      </c>
      <c r="F2357" s="6902"/>
      <c r="G2357" s="2079">
        <v>48.65</v>
      </c>
    </row>
    <row r="2358" spans="1:7" ht="15" customHeight="1">
      <c r="A2358" s="6900" t="s">
        <v>19</v>
      </c>
      <c r="B2358" s="6901"/>
      <c r="C2358" s="2062" t="s">
        <v>2065</v>
      </c>
      <c r="D2358" s="2062" t="s">
        <v>2066</v>
      </c>
      <c r="E2358" s="2062" t="s">
        <v>2067</v>
      </c>
      <c r="F2358" s="2062" t="s">
        <v>2068</v>
      </c>
      <c r="G2358" s="2074" t="s">
        <v>2015</v>
      </c>
    </row>
    <row r="2359" spans="1:7" ht="9.9" customHeight="1">
      <c r="A2359" s="2075" t="s">
        <v>2744</v>
      </c>
      <c r="B2359" s="2064" t="s">
        <v>2745</v>
      </c>
      <c r="C2359" s="2063" t="s">
        <v>21</v>
      </c>
      <c r="D2359" s="2063" t="s">
        <v>62</v>
      </c>
      <c r="E2359" s="2065">
        <v>1.89E-2</v>
      </c>
      <c r="F2359" s="2066">
        <v>692.39</v>
      </c>
      <c r="G2359" s="2076">
        <v>13.08</v>
      </c>
    </row>
    <row r="2360" spans="1:7" ht="20.100000000000001" customHeight="1">
      <c r="A2360" s="2077"/>
      <c r="B2360" s="2078"/>
      <c r="C2360" s="2078"/>
      <c r="D2360" s="2078"/>
      <c r="E2360" s="6902" t="s">
        <v>2097</v>
      </c>
      <c r="F2360" s="6902"/>
      <c r="G2360" s="2079">
        <v>13.08</v>
      </c>
    </row>
    <row r="2361" spans="1:7" ht="15" customHeight="1">
      <c r="A2361" s="2077"/>
      <c r="B2361" s="2078"/>
      <c r="C2361" s="2078"/>
      <c r="D2361" s="2078"/>
      <c r="E2361" s="6903" t="s">
        <v>2098</v>
      </c>
      <c r="F2361" s="6903"/>
      <c r="G2361" s="2080">
        <v>972.64</v>
      </c>
    </row>
    <row r="2362" spans="1:7" ht="29.1" customHeight="1">
      <c r="A2362" s="2077"/>
      <c r="B2362" s="2078"/>
      <c r="C2362" s="2078"/>
      <c r="D2362" s="2078"/>
      <c r="E2362" s="6904"/>
      <c r="F2362" s="6904"/>
      <c r="G2362" s="6905"/>
    </row>
    <row r="2363" spans="1:7" ht="15" customHeight="1">
      <c r="A2363" s="6897" t="s">
        <v>2769</v>
      </c>
      <c r="B2363" s="6898"/>
      <c r="C2363" s="6898"/>
      <c r="D2363" s="6898"/>
      <c r="E2363" s="6898"/>
      <c r="F2363" s="6898"/>
      <c r="G2363" s="6899"/>
    </row>
    <row r="2364" spans="1:7" ht="15" customHeight="1">
      <c r="A2364" s="6900" t="s">
        <v>2064</v>
      </c>
      <c r="B2364" s="6901"/>
      <c r="C2364" s="2062" t="s">
        <v>2065</v>
      </c>
      <c r="D2364" s="2062" t="s">
        <v>2066</v>
      </c>
      <c r="E2364" s="2062" t="s">
        <v>2067</v>
      </c>
      <c r="F2364" s="2062" t="s">
        <v>2068</v>
      </c>
      <c r="G2364" s="2074" t="s">
        <v>2015</v>
      </c>
    </row>
    <row r="2365" spans="1:7" ht="15" customHeight="1">
      <c r="A2365" s="2075" t="s">
        <v>2770</v>
      </c>
      <c r="B2365" s="2064" t="s">
        <v>2771</v>
      </c>
      <c r="C2365" s="2063" t="s">
        <v>21</v>
      </c>
      <c r="D2365" s="2063" t="s">
        <v>32</v>
      </c>
      <c r="E2365" s="2065">
        <v>1</v>
      </c>
      <c r="F2365" s="2066">
        <v>16.420000000000002</v>
      </c>
      <c r="G2365" s="2076">
        <v>16.420000000000002</v>
      </c>
    </row>
    <row r="2366" spans="1:7" ht="18" customHeight="1">
      <c r="A2366" s="2077"/>
      <c r="B2366" s="2078"/>
      <c r="C2366" s="2078"/>
      <c r="D2366" s="2078"/>
      <c r="E2366" s="6902" t="s">
        <v>2083</v>
      </c>
      <c r="F2366" s="6902"/>
      <c r="G2366" s="2079">
        <v>16.420000000000002</v>
      </c>
    </row>
    <row r="2367" spans="1:7" ht="15" customHeight="1">
      <c r="A2367" s="6900" t="s">
        <v>2084</v>
      </c>
      <c r="B2367" s="6901"/>
      <c r="C2367" s="2062" t="s">
        <v>2065</v>
      </c>
      <c r="D2367" s="2062" t="s">
        <v>2066</v>
      </c>
      <c r="E2367" s="2062" t="s">
        <v>2067</v>
      </c>
      <c r="F2367" s="2062" t="s">
        <v>2068</v>
      </c>
      <c r="G2367" s="2074" t="s">
        <v>2015</v>
      </c>
    </row>
    <row r="2368" spans="1:7" ht="9.9" customHeight="1">
      <c r="A2368" s="2075" t="s">
        <v>2550</v>
      </c>
      <c r="B2368" s="2064" t="s">
        <v>2551</v>
      </c>
      <c r="C2368" s="2063" t="s">
        <v>21</v>
      </c>
      <c r="D2368" s="2063" t="s">
        <v>2087</v>
      </c>
      <c r="E2368" s="2065">
        <v>0.20619999999999999</v>
      </c>
      <c r="F2368" s="2066">
        <v>32.630000000000003</v>
      </c>
      <c r="G2368" s="2076">
        <v>6.72</v>
      </c>
    </row>
    <row r="2369" spans="1:7" ht="20.100000000000001" customHeight="1">
      <c r="A2369" s="2075" t="s">
        <v>2514</v>
      </c>
      <c r="B2369" s="2064" t="s">
        <v>2515</v>
      </c>
      <c r="C2369" s="2063" t="s">
        <v>21</v>
      </c>
      <c r="D2369" s="2063" t="s">
        <v>2087</v>
      </c>
      <c r="E2369" s="2065">
        <v>0.20619999999999999</v>
      </c>
      <c r="F2369" s="2066">
        <v>43.58</v>
      </c>
      <c r="G2369" s="2076">
        <v>8.98</v>
      </c>
    </row>
    <row r="2370" spans="1:7" ht="15" customHeight="1">
      <c r="A2370" s="2077"/>
      <c r="B2370" s="2078"/>
      <c r="C2370" s="2078"/>
      <c r="D2370" s="2078"/>
      <c r="E2370" s="6902" t="s">
        <v>2094</v>
      </c>
      <c r="F2370" s="6902"/>
      <c r="G2370" s="2079">
        <v>15.7</v>
      </c>
    </row>
    <row r="2371" spans="1:7" ht="29.1" customHeight="1">
      <c r="A2371" s="2077"/>
      <c r="B2371" s="2078"/>
      <c r="C2371" s="2078"/>
      <c r="D2371" s="2078"/>
      <c r="E2371" s="6903" t="s">
        <v>2098</v>
      </c>
      <c r="F2371" s="6903"/>
      <c r="G2371" s="2080">
        <v>32.119999999999997</v>
      </c>
    </row>
    <row r="2372" spans="1:7" ht="15" customHeight="1">
      <c r="A2372" s="2077"/>
      <c r="B2372" s="2078"/>
      <c r="C2372" s="2078"/>
      <c r="D2372" s="2078"/>
      <c r="E2372" s="6904"/>
      <c r="F2372" s="6904"/>
      <c r="G2372" s="6905"/>
    </row>
    <row r="2373" spans="1:7" ht="15" customHeight="1">
      <c r="A2373" s="6897" t="s">
        <v>2772</v>
      </c>
      <c r="B2373" s="6898"/>
      <c r="C2373" s="6898"/>
      <c r="D2373" s="6898"/>
      <c r="E2373" s="6898"/>
      <c r="F2373" s="6898"/>
      <c r="G2373" s="6899"/>
    </row>
    <row r="2374" spans="1:7" ht="15" customHeight="1">
      <c r="A2374" s="6900" t="s">
        <v>2064</v>
      </c>
      <c r="B2374" s="6901"/>
      <c r="C2374" s="2062" t="s">
        <v>2065</v>
      </c>
      <c r="D2374" s="2062" t="s">
        <v>2066</v>
      </c>
      <c r="E2374" s="2062" t="s">
        <v>2067</v>
      </c>
      <c r="F2374" s="2062" t="s">
        <v>2068</v>
      </c>
      <c r="G2374" s="2074" t="s">
        <v>2015</v>
      </c>
    </row>
    <row r="2375" spans="1:7" ht="15" customHeight="1">
      <c r="A2375" s="2075" t="s">
        <v>2773</v>
      </c>
      <c r="B2375" s="2064" t="s">
        <v>2774</v>
      </c>
      <c r="C2375" s="2063" t="s">
        <v>2296</v>
      </c>
      <c r="D2375" s="2063" t="s">
        <v>40</v>
      </c>
      <c r="E2375" s="2065">
        <v>1</v>
      </c>
      <c r="F2375" s="2066">
        <v>51.22</v>
      </c>
      <c r="G2375" s="2076">
        <v>51.22</v>
      </c>
    </row>
    <row r="2376" spans="1:7" ht="18" customHeight="1">
      <c r="A2376" s="2075" t="s">
        <v>2775</v>
      </c>
      <c r="B2376" s="2064" t="s">
        <v>2776</v>
      </c>
      <c r="C2376" s="2063" t="s">
        <v>2296</v>
      </c>
      <c r="D2376" s="2063" t="s">
        <v>40</v>
      </c>
      <c r="E2376" s="2065">
        <v>1</v>
      </c>
      <c r="F2376" s="2066">
        <v>35.450000000000003</v>
      </c>
      <c r="G2376" s="2076">
        <v>35.450000000000003</v>
      </c>
    </row>
    <row r="2377" spans="1:7" ht="15" customHeight="1">
      <c r="A2377" s="2077"/>
      <c r="B2377" s="2078"/>
      <c r="C2377" s="2078"/>
      <c r="D2377" s="2078"/>
      <c r="E2377" s="6902" t="s">
        <v>2083</v>
      </c>
      <c r="F2377" s="6902"/>
      <c r="G2377" s="2079">
        <v>86.67</v>
      </c>
    </row>
    <row r="2378" spans="1:7" ht="9.9" customHeight="1">
      <c r="A2378" s="6900" t="s">
        <v>2084</v>
      </c>
      <c r="B2378" s="6901"/>
      <c r="C2378" s="2062" t="s">
        <v>2065</v>
      </c>
      <c r="D2378" s="2062" t="s">
        <v>2066</v>
      </c>
      <c r="E2378" s="2062" t="s">
        <v>2067</v>
      </c>
      <c r="F2378" s="2062" t="s">
        <v>2068</v>
      </c>
      <c r="G2378" s="2074" t="s">
        <v>2015</v>
      </c>
    </row>
    <row r="2379" spans="1:7" ht="20.100000000000001" customHeight="1">
      <c r="A2379" s="2075" t="s">
        <v>2550</v>
      </c>
      <c r="B2379" s="2064" t="s">
        <v>2551</v>
      </c>
      <c r="C2379" s="2063" t="s">
        <v>21</v>
      </c>
      <c r="D2379" s="2063" t="s">
        <v>2087</v>
      </c>
      <c r="E2379" s="2065">
        <v>0.12</v>
      </c>
      <c r="F2379" s="2066">
        <v>32.630000000000003</v>
      </c>
      <c r="G2379" s="2076">
        <v>3.91</v>
      </c>
    </row>
    <row r="2380" spans="1:7" ht="15" customHeight="1">
      <c r="A2380" s="2075" t="s">
        <v>2514</v>
      </c>
      <c r="B2380" s="2064" t="s">
        <v>2515</v>
      </c>
      <c r="C2380" s="2063" t="s">
        <v>21</v>
      </c>
      <c r="D2380" s="2063" t="s">
        <v>2087</v>
      </c>
      <c r="E2380" s="2065">
        <v>0.12</v>
      </c>
      <c r="F2380" s="2066">
        <v>43.58</v>
      </c>
      <c r="G2380" s="2076">
        <v>5.22</v>
      </c>
    </row>
    <row r="2381" spans="1:7" ht="15" customHeight="1">
      <c r="A2381" s="2077"/>
      <c r="B2381" s="2078"/>
      <c r="C2381" s="2078"/>
      <c r="D2381" s="2078"/>
      <c r="E2381" s="6902" t="s">
        <v>2094</v>
      </c>
      <c r="F2381" s="6902"/>
      <c r="G2381" s="2079">
        <v>9.1300000000000008</v>
      </c>
    </row>
    <row r="2382" spans="1:7" ht="29.1" customHeight="1">
      <c r="A2382" s="6900" t="s">
        <v>19</v>
      </c>
      <c r="B2382" s="6901"/>
      <c r="C2382" s="2062" t="s">
        <v>2065</v>
      </c>
      <c r="D2382" s="2062" t="s">
        <v>2066</v>
      </c>
      <c r="E2382" s="2062" t="s">
        <v>2067</v>
      </c>
      <c r="F2382" s="2062" t="s">
        <v>2068</v>
      </c>
      <c r="G2382" s="2074" t="s">
        <v>2015</v>
      </c>
    </row>
    <row r="2383" spans="1:7" ht="15" customHeight="1">
      <c r="A2383" s="2075" t="s">
        <v>2688</v>
      </c>
      <c r="B2383" s="2064" t="s">
        <v>2689</v>
      </c>
      <c r="C2383" s="2063" t="s">
        <v>21</v>
      </c>
      <c r="D2383" s="2063" t="s">
        <v>40</v>
      </c>
      <c r="E2383" s="2065">
        <v>1</v>
      </c>
      <c r="F2383" s="2066">
        <v>62.99</v>
      </c>
      <c r="G2383" s="2076">
        <v>62.99</v>
      </c>
    </row>
    <row r="2384" spans="1:7" ht="15" customHeight="1">
      <c r="A2384" s="2077"/>
      <c r="B2384" s="2078"/>
      <c r="C2384" s="2078"/>
      <c r="D2384" s="2078"/>
      <c r="E2384" s="6902" t="s">
        <v>2097</v>
      </c>
      <c r="F2384" s="6902"/>
      <c r="G2384" s="2079">
        <v>62.99</v>
      </c>
    </row>
    <row r="2385" spans="1:7" ht="15" customHeight="1">
      <c r="A2385" s="2077"/>
      <c r="B2385" s="2078"/>
      <c r="C2385" s="2078"/>
      <c r="D2385" s="2078"/>
      <c r="E2385" s="6903" t="s">
        <v>2098</v>
      </c>
      <c r="F2385" s="6903"/>
      <c r="G2385" s="2080">
        <v>158.79</v>
      </c>
    </row>
    <row r="2386" spans="1:7" ht="15" customHeight="1">
      <c r="A2386" s="2077"/>
      <c r="B2386" s="2078"/>
      <c r="C2386" s="2078"/>
      <c r="D2386" s="2078"/>
      <c r="E2386" s="6904"/>
      <c r="F2386" s="6904"/>
      <c r="G2386" s="6905"/>
    </row>
    <row r="2387" spans="1:7" ht="18" customHeight="1">
      <c r="A2387" s="6897" t="s">
        <v>2777</v>
      </c>
      <c r="B2387" s="6898"/>
      <c r="C2387" s="6898"/>
      <c r="D2387" s="6898"/>
      <c r="E2387" s="6898"/>
      <c r="F2387" s="6898"/>
      <c r="G2387" s="6899"/>
    </row>
    <row r="2388" spans="1:7" ht="15" customHeight="1">
      <c r="A2388" s="6900" t="s">
        <v>2064</v>
      </c>
      <c r="B2388" s="6901"/>
      <c r="C2388" s="2062" t="s">
        <v>2065</v>
      </c>
      <c r="D2388" s="2062" t="s">
        <v>2066</v>
      </c>
      <c r="E2388" s="2062" t="s">
        <v>2067</v>
      </c>
      <c r="F2388" s="2062" t="s">
        <v>2068</v>
      </c>
      <c r="G2388" s="2074" t="s">
        <v>2015</v>
      </c>
    </row>
    <row r="2389" spans="1:7" ht="9.9" customHeight="1">
      <c r="A2389" s="2075" t="s">
        <v>2778</v>
      </c>
      <c r="B2389" s="2064" t="s">
        <v>1709</v>
      </c>
      <c r="C2389" s="2063" t="s">
        <v>21</v>
      </c>
      <c r="D2389" s="2063" t="s">
        <v>32</v>
      </c>
      <c r="E2389" s="2065">
        <v>1</v>
      </c>
      <c r="F2389" s="2066">
        <v>307.01</v>
      </c>
      <c r="G2389" s="2076">
        <v>307.01</v>
      </c>
    </row>
    <row r="2390" spans="1:7" ht="20.100000000000001" customHeight="1">
      <c r="A2390" s="2077"/>
      <c r="B2390" s="2078"/>
      <c r="C2390" s="2078"/>
      <c r="D2390" s="2078"/>
      <c r="E2390" s="6902" t="s">
        <v>2083</v>
      </c>
      <c r="F2390" s="6902"/>
      <c r="G2390" s="2079">
        <v>307.01</v>
      </c>
    </row>
    <row r="2391" spans="1:7" ht="15" customHeight="1">
      <c r="A2391" s="6900" t="s">
        <v>2084</v>
      </c>
      <c r="B2391" s="6901"/>
      <c r="C2391" s="2062" t="s">
        <v>2065</v>
      </c>
      <c r="D2391" s="2062" t="s">
        <v>2066</v>
      </c>
      <c r="E2391" s="2062" t="s">
        <v>2067</v>
      </c>
      <c r="F2391" s="2062" t="s">
        <v>2068</v>
      </c>
      <c r="G2391" s="2074" t="s">
        <v>2015</v>
      </c>
    </row>
    <row r="2392" spans="1:7" ht="21" customHeight="1">
      <c r="A2392" s="2075" t="s">
        <v>2550</v>
      </c>
      <c r="B2392" s="2064" t="s">
        <v>2551</v>
      </c>
      <c r="C2392" s="2063" t="s">
        <v>21</v>
      </c>
      <c r="D2392" s="2063" t="s">
        <v>2087</v>
      </c>
      <c r="E2392" s="2065">
        <v>0.4</v>
      </c>
      <c r="F2392" s="2066">
        <v>32.630000000000003</v>
      </c>
      <c r="G2392" s="2076">
        <v>13.05</v>
      </c>
    </row>
    <row r="2393" spans="1:7" ht="15" customHeight="1">
      <c r="A2393" s="2075" t="s">
        <v>2514</v>
      </c>
      <c r="B2393" s="2064" t="s">
        <v>2515</v>
      </c>
      <c r="C2393" s="2063" t="s">
        <v>21</v>
      </c>
      <c r="D2393" s="2063" t="s">
        <v>2087</v>
      </c>
      <c r="E2393" s="2065">
        <v>0.4</v>
      </c>
      <c r="F2393" s="2066">
        <v>43.58</v>
      </c>
      <c r="G2393" s="2076">
        <v>17.43</v>
      </c>
    </row>
    <row r="2394" spans="1:7" ht="15" customHeight="1">
      <c r="A2394" s="2077"/>
      <c r="B2394" s="2078"/>
      <c r="C2394" s="2078"/>
      <c r="D2394" s="2078"/>
      <c r="E2394" s="6902" t="s">
        <v>2094</v>
      </c>
      <c r="F2394" s="6902"/>
      <c r="G2394" s="2079">
        <v>30.48</v>
      </c>
    </row>
    <row r="2395" spans="1:7" ht="15" customHeight="1">
      <c r="A2395" s="2077"/>
      <c r="B2395" s="2078"/>
      <c r="C2395" s="2078"/>
      <c r="D2395" s="2078"/>
      <c r="E2395" s="6903" t="s">
        <v>2098</v>
      </c>
      <c r="F2395" s="6903"/>
      <c r="G2395" s="2080">
        <v>337.49</v>
      </c>
    </row>
    <row r="2396" spans="1:7" ht="15" customHeight="1">
      <c r="A2396" s="2077"/>
      <c r="B2396" s="2078"/>
      <c r="C2396" s="2078"/>
      <c r="D2396" s="2078"/>
      <c r="E2396" s="6904"/>
      <c r="F2396" s="6904"/>
      <c r="G2396" s="6905"/>
    </row>
    <row r="2397" spans="1:7" ht="18" customHeight="1">
      <c r="A2397" s="6897" t="s">
        <v>2706</v>
      </c>
      <c r="B2397" s="6898"/>
      <c r="C2397" s="6898"/>
      <c r="D2397" s="6898"/>
      <c r="E2397" s="6898"/>
      <c r="F2397" s="6898"/>
      <c r="G2397" s="6899"/>
    </row>
    <row r="2398" spans="1:7" ht="15" customHeight="1">
      <c r="A2398" s="6900" t="s">
        <v>2064</v>
      </c>
      <c r="B2398" s="6901"/>
      <c r="C2398" s="2062" t="s">
        <v>2065</v>
      </c>
      <c r="D2398" s="2062" t="s">
        <v>2066</v>
      </c>
      <c r="E2398" s="2062" t="s">
        <v>2067</v>
      </c>
      <c r="F2398" s="2062" t="s">
        <v>2068</v>
      </c>
      <c r="G2398" s="2074" t="s">
        <v>2015</v>
      </c>
    </row>
    <row r="2399" spans="1:7" ht="9.9" customHeight="1">
      <c r="A2399" s="2075" t="s">
        <v>2707</v>
      </c>
      <c r="B2399" s="2064" t="s">
        <v>1561</v>
      </c>
      <c r="C2399" s="2063" t="s">
        <v>21</v>
      </c>
      <c r="D2399" s="2063" t="s">
        <v>32</v>
      </c>
      <c r="E2399" s="2065">
        <v>1</v>
      </c>
      <c r="F2399" s="2066">
        <v>118.23</v>
      </c>
      <c r="G2399" s="2076">
        <v>118.23</v>
      </c>
    </row>
    <row r="2400" spans="1:7" ht="20.100000000000001" customHeight="1">
      <c r="A2400" s="2077"/>
      <c r="B2400" s="2078"/>
      <c r="C2400" s="2078"/>
      <c r="D2400" s="2078"/>
      <c r="E2400" s="6902" t="s">
        <v>2083</v>
      </c>
      <c r="F2400" s="6902"/>
      <c r="G2400" s="2079">
        <v>118.23</v>
      </c>
    </row>
    <row r="2401" spans="1:7" ht="15" customHeight="1">
      <c r="A2401" s="6900" t="s">
        <v>2084</v>
      </c>
      <c r="B2401" s="6901"/>
      <c r="C2401" s="2062" t="s">
        <v>2065</v>
      </c>
      <c r="D2401" s="2062" t="s">
        <v>2066</v>
      </c>
      <c r="E2401" s="2062" t="s">
        <v>2067</v>
      </c>
      <c r="F2401" s="2062" t="s">
        <v>2068</v>
      </c>
      <c r="G2401" s="2074" t="s">
        <v>2015</v>
      </c>
    </row>
    <row r="2402" spans="1:7" ht="15" customHeight="1">
      <c r="A2402" s="2075" t="s">
        <v>2550</v>
      </c>
      <c r="B2402" s="2064" t="s">
        <v>2551</v>
      </c>
      <c r="C2402" s="2063" t="s">
        <v>21</v>
      </c>
      <c r="D2402" s="2063" t="s">
        <v>2087</v>
      </c>
      <c r="E2402" s="2065">
        <v>0.3</v>
      </c>
      <c r="F2402" s="2066">
        <v>32.630000000000003</v>
      </c>
      <c r="G2402" s="2076">
        <v>9.7799999999999994</v>
      </c>
    </row>
    <row r="2403" spans="1:7" ht="15" customHeight="1">
      <c r="A2403" s="2075" t="s">
        <v>2514</v>
      </c>
      <c r="B2403" s="2064" t="s">
        <v>2515</v>
      </c>
      <c r="C2403" s="2063" t="s">
        <v>21</v>
      </c>
      <c r="D2403" s="2063" t="s">
        <v>2087</v>
      </c>
      <c r="E2403" s="2065">
        <v>0.3</v>
      </c>
      <c r="F2403" s="2066">
        <v>43.58</v>
      </c>
      <c r="G2403" s="2076">
        <v>13.07</v>
      </c>
    </row>
    <row r="2404" spans="1:7" ht="15" customHeight="1">
      <c r="A2404" s="2077"/>
      <c r="B2404" s="2078"/>
      <c r="C2404" s="2078"/>
      <c r="D2404" s="2078"/>
      <c r="E2404" s="6902" t="s">
        <v>2094</v>
      </c>
      <c r="F2404" s="6902"/>
      <c r="G2404" s="2079">
        <v>22.85</v>
      </c>
    </row>
    <row r="2405" spans="1:7" ht="15" customHeight="1">
      <c r="A2405" s="2077"/>
      <c r="B2405" s="2078"/>
      <c r="C2405" s="2078"/>
      <c r="D2405" s="2078"/>
      <c r="E2405" s="6903" t="s">
        <v>2098</v>
      </c>
      <c r="F2405" s="6903"/>
      <c r="G2405" s="2080">
        <v>141.08000000000001</v>
      </c>
    </row>
    <row r="2406" spans="1:7" ht="15" customHeight="1">
      <c r="A2406" s="2077"/>
      <c r="B2406" s="2078"/>
      <c r="C2406" s="2078"/>
      <c r="D2406" s="2078"/>
      <c r="E2406" s="6904"/>
      <c r="F2406" s="6904"/>
      <c r="G2406" s="6905"/>
    </row>
    <row r="2407" spans="1:7" ht="18" customHeight="1">
      <c r="A2407" s="6897" t="s">
        <v>2612</v>
      </c>
      <c r="B2407" s="6898"/>
      <c r="C2407" s="6898"/>
      <c r="D2407" s="6898"/>
      <c r="E2407" s="6898"/>
      <c r="F2407" s="6898"/>
      <c r="G2407" s="6899"/>
    </row>
    <row r="2408" spans="1:7" ht="15" customHeight="1">
      <c r="A2408" s="6900" t="s">
        <v>2064</v>
      </c>
      <c r="B2408" s="6901"/>
      <c r="C2408" s="2062" t="s">
        <v>2065</v>
      </c>
      <c r="D2408" s="2062" t="s">
        <v>2066</v>
      </c>
      <c r="E2408" s="2062" t="s">
        <v>2067</v>
      </c>
      <c r="F2408" s="2062" t="s">
        <v>2068</v>
      </c>
      <c r="G2408" s="2074" t="s">
        <v>2015</v>
      </c>
    </row>
    <row r="2409" spans="1:7" ht="9.9" customHeight="1">
      <c r="A2409" s="2075" t="s">
        <v>2613</v>
      </c>
      <c r="B2409" s="2064" t="s">
        <v>2614</v>
      </c>
      <c r="C2409" s="2063" t="s">
        <v>21</v>
      </c>
      <c r="D2409" s="2063" t="s">
        <v>32</v>
      </c>
      <c r="E2409" s="2065">
        <v>1</v>
      </c>
      <c r="F2409" s="2066">
        <v>9.92</v>
      </c>
      <c r="G2409" s="2076">
        <v>9.92</v>
      </c>
    </row>
    <row r="2410" spans="1:7" ht="20.100000000000001" customHeight="1">
      <c r="A2410" s="2077"/>
      <c r="B2410" s="2078"/>
      <c r="C2410" s="2078"/>
      <c r="D2410" s="2078"/>
      <c r="E2410" s="6902" t="s">
        <v>2083</v>
      </c>
      <c r="F2410" s="6902"/>
      <c r="G2410" s="2079">
        <v>9.92</v>
      </c>
    </row>
    <row r="2411" spans="1:7" ht="15" customHeight="1">
      <c r="A2411" s="6900" t="s">
        <v>2084</v>
      </c>
      <c r="B2411" s="6901"/>
      <c r="C2411" s="2062" t="s">
        <v>2065</v>
      </c>
      <c r="D2411" s="2062" t="s">
        <v>2066</v>
      </c>
      <c r="E2411" s="2062" t="s">
        <v>2067</v>
      </c>
      <c r="F2411" s="2062" t="s">
        <v>2068</v>
      </c>
      <c r="G2411" s="2074" t="s">
        <v>2015</v>
      </c>
    </row>
    <row r="2412" spans="1:7" ht="21" customHeight="1">
      <c r="A2412" s="2075" t="s">
        <v>2550</v>
      </c>
      <c r="B2412" s="2064" t="s">
        <v>2551</v>
      </c>
      <c r="C2412" s="2063" t="s">
        <v>21</v>
      </c>
      <c r="D2412" s="2063" t="s">
        <v>2087</v>
      </c>
      <c r="E2412" s="2065">
        <v>0.1</v>
      </c>
      <c r="F2412" s="2066">
        <v>32.630000000000003</v>
      </c>
      <c r="G2412" s="2076">
        <v>3.26</v>
      </c>
    </row>
    <row r="2413" spans="1:7" ht="15" customHeight="1">
      <c r="A2413" s="2075" t="s">
        <v>2514</v>
      </c>
      <c r="B2413" s="2064" t="s">
        <v>2515</v>
      </c>
      <c r="C2413" s="2063" t="s">
        <v>21</v>
      </c>
      <c r="D2413" s="2063" t="s">
        <v>2087</v>
      </c>
      <c r="E2413" s="2065">
        <v>0.1</v>
      </c>
      <c r="F2413" s="2066">
        <v>43.58</v>
      </c>
      <c r="G2413" s="2076">
        <v>4.3499999999999996</v>
      </c>
    </row>
    <row r="2414" spans="1:7" ht="15" customHeight="1">
      <c r="A2414" s="2077"/>
      <c r="B2414" s="2078"/>
      <c r="C2414" s="2078"/>
      <c r="D2414" s="2078"/>
      <c r="E2414" s="6902" t="s">
        <v>2094</v>
      </c>
      <c r="F2414" s="6902"/>
      <c r="G2414" s="2079">
        <v>7.61</v>
      </c>
    </row>
    <row r="2415" spans="1:7" ht="15" customHeight="1">
      <c r="A2415" s="2077"/>
      <c r="B2415" s="2078"/>
      <c r="C2415" s="2078"/>
      <c r="D2415" s="2078"/>
      <c r="E2415" s="6903" t="s">
        <v>2098</v>
      </c>
      <c r="F2415" s="6903"/>
      <c r="G2415" s="2080">
        <v>17.53</v>
      </c>
    </row>
    <row r="2416" spans="1:7" ht="15" customHeight="1">
      <c r="A2416" s="2077"/>
      <c r="B2416" s="2078"/>
      <c r="C2416" s="2078"/>
      <c r="D2416" s="2078"/>
      <c r="E2416" s="6904"/>
      <c r="F2416" s="6904"/>
      <c r="G2416" s="6905"/>
    </row>
    <row r="2417" spans="1:7" ht="18" customHeight="1">
      <c r="A2417" s="6897" t="s">
        <v>2779</v>
      </c>
      <c r="B2417" s="6898"/>
      <c r="C2417" s="6898"/>
      <c r="D2417" s="6898"/>
      <c r="E2417" s="6898"/>
      <c r="F2417" s="6898"/>
      <c r="G2417" s="6899"/>
    </row>
    <row r="2418" spans="1:7" ht="15" customHeight="1">
      <c r="A2418" s="6900" t="s">
        <v>2064</v>
      </c>
      <c r="B2418" s="6901"/>
      <c r="C2418" s="2062" t="s">
        <v>2065</v>
      </c>
      <c r="D2418" s="2062" t="s">
        <v>2066</v>
      </c>
      <c r="E2418" s="2062" t="s">
        <v>2067</v>
      </c>
      <c r="F2418" s="2062" t="s">
        <v>2068</v>
      </c>
      <c r="G2418" s="2074" t="s">
        <v>2015</v>
      </c>
    </row>
    <row r="2419" spans="1:7" ht="9.9" customHeight="1">
      <c r="A2419" s="2075" t="s">
        <v>2780</v>
      </c>
      <c r="B2419" s="2064" t="s">
        <v>2781</v>
      </c>
      <c r="C2419" s="2063" t="s">
        <v>21</v>
      </c>
      <c r="D2419" s="2063" t="s">
        <v>32</v>
      </c>
      <c r="E2419" s="2065">
        <v>1</v>
      </c>
      <c r="F2419" s="2066">
        <v>5.42</v>
      </c>
      <c r="G2419" s="2076">
        <v>5.42</v>
      </c>
    </row>
    <row r="2420" spans="1:7" ht="20.100000000000001" customHeight="1">
      <c r="A2420" s="2077"/>
      <c r="B2420" s="2078"/>
      <c r="C2420" s="2078"/>
      <c r="D2420" s="2078"/>
      <c r="E2420" s="6902" t="s">
        <v>2083</v>
      </c>
      <c r="F2420" s="6902"/>
      <c r="G2420" s="2079">
        <v>5.42</v>
      </c>
    </row>
    <row r="2421" spans="1:7" ht="15" customHeight="1">
      <c r="A2421" s="6900" t="s">
        <v>2084</v>
      </c>
      <c r="B2421" s="6901"/>
      <c r="C2421" s="2062" t="s">
        <v>2065</v>
      </c>
      <c r="D2421" s="2062" t="s">
        <v>2066</v>
      </c>
      <c r="E2421" s="2062" t="s">
        <v>2067</v>
      </c>
      <c r="F2421" s="2062" t="s">
        <v>2068</v>
      </c>
      <c r="G2421" s="2074" t="s">
        <v>2015</v>
      </c>
    </row>
    <row r="2422" spans="1:7" ht="15" customHeight="1">
      <c r="A2422" s="2075" t="s">
        <v>2324</v>
      </c>
      <c r="B2422" s="2064" t="s">
        <v>2325</v>
      </c>
      <c r="C2422" s="2063" t="s">
        <v>21</v>
      </c>
      <c r="D2422" s="2063" t="s">
        <v>2087</v>
      </c>
      <c r="E2422" s="2065">
        <v>0.2</v>
      </c>
      <c r="F2422" s="2066">
        <v>31.03</v>
      </c>
      <c r="G2422" s="2076">
        <v>6.2</v>
      </c>
    </row>
    <row r="2423" spans="1:7" ht="15" customHeight="1">
      <c r="A2423" s="2075" t="s">
        <v>2514</v>
      </c>
      <c r="B2423" s="2064" t="s">
        <v>2515</v>
      </c>
      <c r="C2423" s="2063" t="s">
        <v>21</v>
      </c>
      <c r="D2423" s="2063" t="s">
        <v>2087</v>
      </c>
      <c r="E2423" s="2065">
        <v>0.2</v>
      </c>
      <c r="F2423" s="2066">
        <v>43.58</v>
      </c>
      <c r="G2423" s="2076">
        <v>8.7100000000000009</v>
      </c>
    </row>
    <row r="2424" spans="1:7" ht="15" customHeight="1">
      <c r="A2424" s="2077"/>
      <c r="B2424" s="2078"/>
      <c r="C2424" s="2078"/>
      <c r="D2424" s="2078"/>
      <c r="E2424" s="6902" t="s">
        <v>2094</v>
      </c>
      <c r="F2424" s="6902"/>
      <c r="G2424" s="2079">
        <v>14.91</v>
      </c>
    </row>
    <row r="2425" spans="1:7" ht="15" customHeight="1">
      <c r="A2425" s="2077"/>
      <c r="B2425" s="2078"/>
      <c r="C2425" s="2078"/>
      <c r="D2425" s="2078"/>
      <c r="E2425" s="6903" t="s">
        <v>2098</v>
      </c>
      <c r="F2425" s="6903"/>
      <c r="G2425" s="2080">
        <v>20.329999999999998</v>
      </c>
    </row>
    <row r="2426" spans="1:7" ht="15" customHeight="1">
      <c r="A2426" s="2077"/>
      <c r="B2426" s="2078"/>
      <c r="C2426" s="2078"/>
      <c r="D2426" s="2078"/>
      <c r="E2426" s="6904"/>
      <c r="F2426" s="6904"/>
      <c r="G2426" s="6905"/>
    </row>
    <row r="2427" spans="1:7" ht="18" customHeight="1">
      <c r="A2427" s="6897" t="s">
        <v>2782</v>
      </c>
      <c r="B2427" s="6898"/>
      <c r="C2427" s="6898"/>
      <c r="D2427" s="6898"/>
      <c r="E2427" s="6898"/>
      <c r="F2427" s="6898"/>
      <c r="G2427" s="6899"/>
    </row>
    <row r="2428" spans="1:7" ht="15" customHeight="1">
      <c r="A2428" s="6900" t="s">
        <v>2064</v>
      </c>
      <c r="B2428" s="6901"/>
      <c r="C2428" s="2062" t="s">
        <v>2065</v>
      </c>
      <c r="D2428" s="2062" t="s">
        <v>2066</v>
      </c>
      <c r="E2428" s="2062" t="s">
        <v>2067</v>
      </c>
      <c r="F2428" s="2062" t="s">
        <v>2068</v>
      </c>
      <c r="G2428" s="2074" t="s">
        <v>2015</v>
      </c>
    </row>
    <row r="2429" spans="1:7" ht="9.9" customHeight="1">
      <c r="A2429" s="2075" t="s">
        <v>2696</v>
      </c>
      <c r="B2429" s="2064" t="s">
        <v>2697</v>
      </c>
      <c r="C2429" s="2063" t="s">
        <v>21</v>
      </c>
      <c r="D2429" s="2063" t="s">
        <v>32</v>
      </c>
      <c r="E2429" s="2065">
        <v>50.4</v>
      </c>
      <c r="F2429" s="2066">
        <v>1.63</v>
      </c>
      <c r="G2429" s="2076">
        <v>82.15</v>
      </c>
    </row>
    <row r="2430" spans="1:7" ht="20.100000000000001" customHeight="1">
      <c r="A2430" s="2075" t="s">
        <v>2547</v>
      </c>
      <c r="B2430" s="2064" t="s">
        <v>1337</v>
      </c>
      <c r="C2430" s="2063" t="s">
        <v>21</v>
      </c>
      <c r="D2430" s="2063" t="s">
        <v>32</v>
      </c>
      <c r="E2430" s="2065">
        <v>25.2</v>
      </c>
      <c r="F2430" s="2066">
        <v>0.35</v>
      </c>
      <c r="G2430" s="2076">
        <v>8.82</v>
      </c>
    </row>
    <row r="2431" spans="1:7" ht="15" customHeight="1">
      <c r="A2431" s="2075" t="s">
        <v>2783</v>
      </c>
      <c r="B2431" s="2064" t="s">
        <v>2784</v>
      </c>
      <c r="C2431" s="2063" t="s">
        <v>2296</v>
      </c>
      <c r="D2431" s="2063" t="s">
        <v>32</v>
      </c>
      <c r="E2431" s="2065">
        <v>1</v>
      </c>
      <c r="F2431" s="2066">
        <v>13.72</v>
      </c>
      <c r="G2431" s="2076">
        <v>13.72</v>
      </c>
    </row>
    <row r="2432" spans="1:7" ht="21" customHeight="1">
      <c r="A2432" s="2077"/>
      <c r="B2432" s="2078"/>
      <c r="C2432" s="2078"/>
      <c r="D2432" s="2078"/>
      <c r="E2432" s="6902" t="s">
        <v>2083</v>
      </c>
      <c r="F2432" s="6902"/>
      <c r="G2432" s="2079">
        <v>104.69</v>
      </c>
    </row>
    <row r="2433" spans="1:7" ht="15" customHeight="1">
      <c r="A2433" s="6900" t="s">
        <v>2084</v>
      </c>
      <c r="B2433" s="6901"/>
      <c r="C2433" s="2062" t="s">
        <v>2065</v>
      </c>
      <c r="D2433" s="2062" t="s">
        <v>2066</v>
      </c>
      <c r="E2433" s="2062" t="s">
        <v>2067</v>
      </c>
      <c r="F2433" s="2062" t="s">
        <v>2068</v>
      </c>
      <c r="G2433" s="2074" t="s">
        <v>2015</v>
      </c>
    </row>
    <row r="2434" spans="1:7" ht="15" customHeight="1">
      <c r="A2434" s="2075" t="s">
        <v>2550</v>
      </c>
      <c r="B2434" s="2064" t="s">
        <v>2551</v>
      </c>
      <c r="C2434" s="2063" t="s">
        <v>21</v>
      </c>
      <c r="D2434" s="2063" t="s">
        <v>2087</v>
      </c>
      <c r="E2434" s="2065">
        <v>0.51129999999999998</v>
      </c>
      <c r="F2434" s="2066">
        <v>32.630000000000003</v>
      </c>
      <c r="G2434" s="2076">
        <v>16.68</v>
      </c>
    </row>
    <row r="2435" spans="1:7" ht="15" customHeight="1">
      <c r="A2435" s="2075" t="s">
        <v>2514</v>
      </c>
      <c r="B2435" s="2064" t="s">
        <v>2515</v>
      </c>
      <c r="C2435" s="2063" t="s">
        <v>21</v>
      </c>
      <c r="D2435" s="2063" t="s">
        <v>2087</v>
      </c>
      <c r="E2435" s="2065">
        <v>0.51129999999999998</v>
      </c>
      <c r="F2435" s="2066">
        <v>43.58</v>
      </c>
      <c r="G2435" s="2076">
        <v>22.28</v>
      </c>
    </row>
    <row r="2436" spans="1:7" ht="15" customHeight="1">
      <c r="A2436" s="2077"/>
      <c r="B2436" s="2078"/>
      <c r="C2436" s="2078"/>
      <c r="D2436" s="2078"/>
      <c r="E2436" s="6902" t="s">
        <v>2094</v>
      </c>
      <c r="F2436" s="6902"/>
      <c r="G2436" s="2079">
        <v>38.96</v>
      </c>
    </row>
    <row r="2437" spans="1:7" ht="18" customHeight="1">
      <c r="A2437" s="2077"/>
      <c r="B2437" s="2078"/>
      <c r="C2437" s="2078"/>
      <c r="D2437" s="2078"/>
      <c r="E2437" s="6903" t="s">
        <v>2098</v>
      </c>
      <c r="F2437" s="6903"/>
      <c r="G2437" s="2080">
        <v>143.65</v>
      </c>
    </row>
    <row r="2438" spans="1:7" ht="15" customHeight="1">
      <c r="A2438" s="2077"/>
      <c r="B2438" s="2078"/>
      <c r="C2438" s="2078"/>
      <c r="D2438" s="2078"/>
      <c r="E2438" s="6904"/>
      <c r="F2438" s="6904"/>
      <c r="G2438" s="6905"/>
    </row>
    <row r="2439" spans="1:7" ht="9.9" customHeight="1">
      <c r="A2439" s="6897" t="s">
        <v>2785</v>
      </c>
      <c r="B2439" s="6898"/>
      <c r="C2439" s="6898"/>
      <c r="D2439" s="6898"/>
      <c r="E2439" s="6898"/>
      <c r="F2439" s="6898"/>
      <c r="G2439" s="6899"/>
    </row>
    <row r="2440" spans="1:7" ht="20.100000000000001" customHeight="1">
      <c r="A2440" s="6900" t="s">
        <v>2064</v>
      </c>
      <c r="B2440" s="6901"/>
      <c r="C2440" s="2062" t="s">
        <v>2065</v>
      </c>
      <c r="D2440" s="2062" t="s">
        <v>2066</v>
      </c>
      <c r="E2440" s="2062" t="s">
        <v>2067</v>
      </c>
      <c r="F2440" s="2062" t="s">
        <v>2068</v>
      </c>
      <c r="G2440" s="2074" t="s">
        <v>2015</v>
      </c>
    </row>
    <row r="2441" spans="1:7" ht="15" customHeight="1">
      <c r="A2441" s="2075" t="s">
        <v>2786</v>
      </c>
      <c r="B2441" s="2064" t="s">
        <v>2787</v>
      </c>
      <c r="C2441" s="2063" t="s">
        <v>2062</v>
      </c>
      <c r="D2441" s="2063" t="s">
        <v>32</v>
      </c>
      <c r="E2441" s="2065">
        <v>1</v>
      </c>
      <c r="F2441" s="2066">
        <v>15.36</v>
      </c>
      <c r="G2441" s="2076">
        <v>15.36</v>
      </c>
    </row>
    <row r="2442" spans="1:7" ht="29.1" customHeight="1">
      <c r="A2442" s="2077"/>
      <c r="B2442" s="2078"/>
      <c r="C2442" s="2078"/>
      <c r="D2442" s="2078"/>
      <c r="E2442" s="6902" t="s">
        <v>2083</v>
      </c>
      <c r="F2442" s="6902"/>
      <c r="G2442" s="2079">
        <v>15.36</v>
      </c>
    </row>
    <row r="2443" spans="1:7" ht="15" customHeight="1">
      <c r="A2443" s="6900" t="s">
        <v>2084</v>
      </c>
      <c r="B2443" s="6901"/>
      <c r="C2443" s="2062" t="s">
        <v>2065</v>
      </c>
      <c r="D2443" s="2062" t="s">
        <v>2066</v>
      </c>
      <c r="E2443" s="2062" t="s">
        <v>2067</v>
      </c>
      <c r="F2443" s="2062" t="s">
        <v>2068</v>
      </c>
      <c r="G2443" s="2074" t="s">
        <v>2015</v>
      </c>
    </row>
    <row r="2444" spans="1:7" ht="15" customHeight="1">
      <c r="A2444" s="2075" t="s">
        <v>2324</v>
      </c>
      <c r="B2444" s="2064" t="s">
        <v>2325</v>
      </c>
      <c r="C2444" s="2063" t="s">
        <v>21</v>
      </c>
      <c r="D2444" s="2063" t="s">
        <v>2087</v>
      </c>
      <c r="E2444" s="2065">
        <v>0.17</v>
      </c>
      <c r="F2444" s="2066">
        <v>31.03</v>
      </c>
      <c r="G2444" s="2076">
        <v>5.27</v>
      </c>
    </row>
    <row r="2445" spans="1:7" ht="15" customHeight="1">
      <c r="A2445" s="2075" t="s">
        <v>2514</v>
      </c>
      <c r="B2445" s="2064" t="s">
        <v>2515</v>
      </c>
      <c r="C2445" s="2063" t="s">
        <v>21</v>
      </c>
      <c r="D2445" s="2063" t="s">
        <v>2087</v>
      </c>
      <c r="E2445" s="2065">
        <v>0.17</v>
      </c>
      <c r="F2445" s="2066">
        <v>43.58</v>
      </c>
      <c r="G2445" s="2076">
        <v>7.4</v>
      </c>
    </row>
    <row r="2446" spans="1:7" ht="15" customHeight="1">
      <c r="A2446" s="2077"/>
      <c r="B2446" s="2078"/>
      <c r="C2446" s="2078"/>
      <c r="D2446" s="2078"/>
      <c r="E2446" s="6902" t="s">
        <v>2094</v>
      </c>
      <c r="F2446" s="6902"/>
      <c r="G2446" s="2079">
        <v>12.67</v>
      </c>
    </row>
    <row r="2447" spans="1:7" ht="18" customHeight="1">
      <c r="A2447" s="2077"/>
      <c r="B2447" s="2078"/>
      <c r="C2447" s="2078"/>
      <c r="D2447" s="2078"/>
      <c r="E2447" s="6903" t="s">
        <v>2098</v>
      </c>
      <c r="F2447" s="6903"/>
      <c r="G2447" s="2080">
        <v>28.03</v>
      </c>
    </row>
    <row r="2448" spans="1:7" ht="15" customHeight="1">
      <c r="A2448" s="2077"/>
      <c r="B2448" s="2078"/>
      <c r="C2448" s="2078"/>
      <c r="D2448" s="2078"/>
      <c r="E2448" s="6904"/>
      <c r="F2448" s="6904"/>
      <c r="G2448" s="6905"/>
    </row>
    <row r="2449" spans="1:7" ht="38.1" customHeight="1">
      <c r="A2449" s="6897" t="s">
        <v>2788</v>
      </c>
      <c r="B2449" s="6898"/>
      <c r="C2449" s="6898"/>
      <c r="D2449" s="6898"/>
      <c r="E2449" s="6898"/>
      <c r="F2449" s="6898"/>
      <c r="G2449" s="6899"/>
    </row>
    <row r="2450" spans="1:7" ht="15" customHeight="1">
      <c r="A2450" s="6900" t="s">
        <v>2064</v>
      </c>
      <c r="B2450" s="6901"/>
      <c r="C2450" s="2062" t="s">
        <v>2065</v>
      </c>
      <c r="D2450" s="2062" t="s">
        <v>2066</v>
      </c>
      <c r="E2450" s="2062" t="s">
        <v>2067</v>
      </c>
      <c r="F2450" s="2062" t="s">
        <v>2068</v>
      </c>
      <c r="G2450" s="2074" t="s">
        <v>2015</v>
      </c>
    </row>
    <row r="2451" spans="1:7" ht="15" customHeight="1">
      <c r="A2451" s="2075" t="s">
        <v>2545</v>
      </c>
      <c r="B2451" s="2064" t="s">
        <v>2546</v>
      </c>
      <c r="C2451" s="2063" t="s">
        <v>21</v>
      </c>
      <c r="D2451" s="2063" t="s">
        <v>32</v>
      </c>
      <c r="E2451" s="2065">
        <v>1.6667000000000001</v>
      </c>
      <c r="F2451" s="2066">
        <v>1.43</v>
      </c>
      <c r="G2451" s="2076">
        <v>2.38</v>
      </c>
    </row>
    <row r="2452" spans="1:7" ht="9.9" customHeight="1">
      <c r="A2452" s="2075" t="s">
        <v>2789</v>
      </c>
      <c r="B2452" s="2064" t="s">
        <v>2790</v>
      </c>
      <c r="C2452" s="2063" t="s">
        <v>21</v>
      </c>
      <c r="D2452" s="2063" t="s">
        <v>40</v>
      </c>
      <c r="E2452" s="2065">
        <v>1</v>
      </c>
      <c r="F2452" s="2066">
        <v>11.89</v>
      </c>
      <c r="G2452" s="2076">
        <v>11.89</v>
      </c>
    </row>
    <row r="2453" spans="1:7" ht="20.100000000000001" customHeight="1">
      <c r="A2453" s="2075" t="s">
        <v>2791</v>
      </c>
      <c r="B2453" s="2064" t="s">
        <v>2792</v>
      </c>
      <c r="C2453" s="2063" t="s">
        <v>21</v>
      </c>
      <c r="D2453" s="2063" t="s">
        <v>32</v>
      </c>
      <c r="E2453" s="2065">
        <v>1.6667000000000001</v>
      </c>
      <c r="F2453" s="2066">
        <v>0.25</v>
      </c>
      <c r="G2453" s="2076">
        <v>0.41</v>
      </c>
    </row>
    <row r="2454" spans="1:7" ht="15" customHeight="1">
      <c r="A2454" s="2077"/>
      <c r="B2454" s="2078"/>
      <c r="C2454" s="2078"/>
      <c r="D2454" s="2078"/>
      <c r="E2454" s="6902" t="s">
        <v>2083</v>
      </c>
      <c r="F2454" s="6902"/>
      <c r="G2454" s="2079">
        <v>14.68</v>
      </c>
    </row>
    <row r="2455" spans="1:7" ht="29.1" customHeight="1">
      <c r="A2455" s="6900" t="s">
        <v>2084</v>
      </c>
      <c r="B2455" s="6901"/>
      <c r="C2455" s="2062" t="s">
        <v>2065</v>
      </c>
      <c r="D2455" s="2062" t="s">
        <v>2066</v>
      </c>
      <c r="E2455" s="2062" t="s">
        <v>2067</v>
      </c>
      <c r="F2455" s="2062" t="s">
        <v>2068</v>
      </c>
      <c r="G2455" s="2074" t="s">
        <v>2015</v>
      </c>
    </row>
    <row r="2456" spans="1:7" ht="15" customHeight="1">
      <c r="A2456" s="2075" t="s">
        <v>2514</v>
      </c>
      <c r="B2456" s="2064" t="s">
        <v>2515</v>
      </c>
      <c r="C2456" s="2063" t="s">
        <v>21</v>
      </c>
      <c r="D2456" s="2063" t="s">
        <v>2087</v>
      </c>
      <c r="E2456" s="2065">
        <v>0.52710000000000001</v>
      </c>
      <c r="F2456" s="2066">
        <v>43.58</v>
      </c>
      <c r="G2456" s="2076">
        <v>22.97</v>
      </c>
    </row>
    <row r="2457" spans="1:7" ht="15" customHeight="1">
      <c r="A2457" s="2075" t="s">
        <v>2092</v>
      </c>
      <c r="B2457" s="2064" t="s">
        <v>2140</v>
      </c>
      <c r="C2457" s="2063" t="s">
        <v>21</v>
      </c>
      <c r="D2457" s="2063" t="s">
        <v>2087</v>
      </c>
      <c r="E2457" s="2065">
        <v>0.52710000000000001</v>
      </c>
      <c r="F2457" s="2066">
        <v>29.76</v>
      </c>
      <c r="G2457" s="2076">
        <v>15.68</v>
      </c>
    </row>
    <row r="2458" spans="1:7" ht="15" customHeight="1">
      <c r="A2458" s="2077"/>
      <c r="B2458" s="2078"/>
      <c r="C2458" s="2078"/>
      <c r="D2458" s="2078"/>
      <c r="E2458" s="6902" t="s">
        <v>2094</v>
      </c>
      <c r="F2458" s="6902"/>
      <c r="G2458" s="2079">
        <v>38.65</v>
      </c>
    </row>
    <row r="2459" spans="1:7" ht="15" customHeight="1">
      <c r="A2459" s="2077"/>
      <c r="B2459" s="2078"/>
      <c r="C2459" s="2078"/>
      <c r="D2459" s="2078"/>
      <c r="E2459" s="6903" t="s">
        <v>2098</v>
      </c>
      <c r="F2459" s="6903"/>
      <c r="G2459" s="2080">
        <v>53.33</v>
      </c>
    </row>
    <row r="2460" spans="1:7" ht="18" customHeight="1">
      <c r="A2460" s="2077"/>
      <c r="B2460" s="2078"/>
      <c r="C2460" s="2078"/>
      <c r="D2460" s="2078"/>
      <c r="E2460" s="6904"/>
      <c r="F2460" s="6904"/>
      <c r="G2460" s="6905"/>
    </row>
    <row r="2461" spans="1:7" ht="15" customHeight="1">
      <c r="A2461" s="6897" t="s">
        <v>2793</v>
      </c>
      <c r="B2461" s="6898"/>
      <c r="C2461" s="6898"/>
      <c r="D2461" s="6898"/>
      <c r="E2461" s="6898"/>
      <c r="F2461" s="6898"/>
      <c r="G2461" s="6899"/>
    </row>
    <row r="2462" spans="1:7" ht="9.9" customHeight="1">
      <c r="A2462" s="6900" t="s">
        <v>2064</v>
      </c>
      <c r="B2462" s="6901"/>
      <c r="C2462" s="2062" t="s">
        <v>2065</v>
      </c>
      <c r="D2462" s="2062" t="s">
        <v>2066</v>
      </c>
      <c r="E2462" s="2062" t="s">
        <v>2067</v>
      </c>
      <c r="F2462" s="2062" t="s">
        <v>2068</v>
      </c>
      <c r="G2462" s="2074" t="s">
        <v>2015</v>
      </c>
    </row>
    <row r="2463" spans="1:7" ht="20.100000000000001" customHeight="1">
      <c r="A2463" s="2075" t="s">
        <v>2794</v>
      </c>
      <c r="B2463" s="2064" t="s">
        <v>1741</v>
      </c>
      <c r="C2463" s="2063" t="s">
        <v>2062</v>
      </c>
      <c r="D2463" s="2063" t="s">
        <v>32</v>
      </c>
      <c r="E2463" s="2065">
        <v>1</v>
      </c>
      <c r="F2463" s="2066">
        <v>29</v>
      </c>
      <c r="G2463" s="2076">
        <v>29</v>
      </c>
    </row>
    <row r="2464" spans="1:7" ht="15" customHeight="1">
      <c r="A2464" s="2077"/>
      <c r="B2464" s="2078"/>
      <c r="C2464" s="2078"/>
      <c r="D2464" s="2078"/>
      <c r="E2464" s="6902" t="s">
        <v>2083</v>
      </c>
      <c r="F2464" s="6902"/>
      <c r="G2464" s="2079">
        <v>29</v>
      </c>
    </row>
    <row r="2465" spans="1:7" ht="29.1" customHeight="1">
      <c r="A2465" s="6900" t="s">
        <v>2084</v>
      </c>
      <c r="B2465" s="6901"/>
      <c r="C2465" s="2062" t="s">
        <v>2065</v>
      </c>
      <c r="D2465" s="2062" t="s">
        <v>2066</v>
      </c>
      <c r="E2465" s="2062" t="s">
        <v>2067</v>
      </c>
      <c r="F2465" s="2062" t="s">
        <v>2068</v>
      </c>
      <c r="G2465" s="2074" t="s">
        <v>2015</v>
      </c>
    </row>
    <row r="2466" spans="1:7" ht="29.1" customHeight="1">
      <c r="A2466" s="2075" t="s">
        <v>2324</v>
      </c>
      <c r="B2466" s="2064" t="s">
        <v>2325</v>
      </c>
      <c r="C2466" s="2063" t="s">
        <v>21</v>
      </c>
      <c r="D2466" s="2063" t="s">
        <v>2087</v>
      </c>
      <c r="E2466" s="2065">
        <v>0.17</v>
      </c>
      <c r="F2466" s="2066">
        <v>31.03</v>
      </c>
      <c r="G2466" s="2076">
        <v>5.27</v>
      </c>
    </row>
    <row r="2467" spans="1:7" ht="15" customHeight="1">
      <c r="A2467" s="2075" t="s">
        <v>2514</v>
      </c>
      <c r="B2467" s="2064" t="s">
        <v>2515</v>
      </c>
      <c r="C2467" s="2063" t="s">
        <v>21</v>
      </c>
      <c r="D2467" s="2063" t="s">
        <v>2087</v>
      </c>
      <c r="E2467" s="2065">
        <v>0.17</v>
      </c>
      <c r="F2467" s="2066">
        <v>43.58</v>
      </c>
      <c r="G2467" s="2076">
        <v>7.4</v>
      </c>
    </row>
    <row r="2468" spans="1:7" ht="15" customHeight="1">
      <c r="A2468" s="2077"/>
      <c r="B2468" s="2078"/>
      <c r="C2468" s="2078"/>
      <c r="D2468" s="2078"/>
      <c r="E2468" s="6902" t="s">
        <v>2094</v>
      </c>
      <c r="F2468" s="6902"/>
      <c r="G2468" s="2079">
        <v>12.67</v>
      </c>
    </row>
    <row r="2469" spans="1:7" ht="15" customHeight="1">
      <c r="A2469" s="2077"/>
      <c r="B2469" s="2078"/>
      <c r="C2469" s="2078"/>
      <c r="D2469" s="2078"/>
      <c r="E2469" s="6903" t="s">
        <v>2098</v>
      </c>
      <c r="F2469" s="6903"/>
      <c r="G2469" s="2080">
        <v>41.67</v>
      </c>
    </row>
    <row r="2470" spans="1:7" ht="15" customHeight="1">
      <c r="A2470" s="2077"/>
      <c r="B2470" s="2078"/>
      <c r="C2470" s="2078"/>
      <c r="D2470" s="2078"/>
      <c r="E2470" s="6904"/>
      <c r="F2470" s="6904"/>
      <c r="G2470" s="6905"/>
    </row>
    <row r="2471" spans="1:7" ht="18" customHeight="1">
      <c r="A2471" s="6897" t="s">
        <v>2795</v>
      </c>
      <c r="B2471" s="6898"/>
      <c r="C2471" s="6898"/>
      <c r="D2471" s="6898"/>
      <c r="E2471" s="6898"/>
      <c r="F2471" s="6898"/>
      <c r="G2471" s="6899"/>
    </row>
    <row r="2472" spans="1:7" ht="15" customHeight="1">
      <c r="A2472" s="6900" t="s">
        <v>2112</v>
      </c>
      <c r="B2472" s="6901"/>
      <c r="C2472" s="2062" t="s">
        <v>2065</v>
      </c>
      <c r="D2472" s="2062" t="s">
        <v>2066</v>
      </c>
      <c r="E2472" s="2062" t="s">
        <v>2067</v>
      </c>
      <c r="F2472" s="2062" t="s">
        <v>2068</v>
      </c>
      <c r="G2472" s="2074" t="s">
        <v>2015</v>
      </c>
    </row>
    <row r="2473" spans="1:7" ht="38.1" customHeight="1">
      <c r="A2473" s="2075" t="s">
        <v>2796</v>
      </c>
      <c r="B2473" s="2064" t="s">
        <v>2797</v>
      </c>
      <c r="C2473" s="2063" t="s">
        <v>2296</v>
      </c>
      <c r="D2473" s="2063" t="s">
        <v>32</v>
      </c>
      <c r="E2473" s="2065">
        <v>1</v>
      </c>
      <c r="F2473" s="2066">
        <v>426.52</v>
      </c>
      <c r="G2473" s="2076">
        <v>426.52</v>
      </c>
    </row>
    <row r="2474" spans="1:7" ht="15" customHeight="1">
      <c r="A2474" s="2077"/>
      <c r="B2474" s="2078"/>
      <c r="C2474" s="2078"/>
      <c r="D2474" s="2078"/>
      <c r="E2474" s="6902" t="s">
        <v>2115</v>
      </c>
      <c r="F2474" s="6902"/>
      <c r="G2474" s="2079">
        <v>426.52</v>
      </c>
    </row>
    <row r="2475" spans="1:7" ht="15" customHeight="1">
      <c r="A2475" s="6900" t="s">
        <v>2247</v>
      </c>
      <c r="B2475" s="6901"/>
      <c r="C2475" s="2062" t="s">
        <v>2065</v>
      </c>
      <c r="D2475" s="2062" t="s">
        <v>2066</v>
      </c>
      <c r="E2475" s="2062" t="s">
        <v>2067</v>
      </c>
      <c r="F2475" s="2062" t="s">
        <v>2068</v>
      </c>
      <c r="G2475" s="2074" t="s">
        <v>2015</v>
      </c>
    </row>
    <row r="2476" spans="1:7" ht="9.9" customHeight="1">
      <c r="A2476" s="2075" t="s">
        <v>2512</v>
      </c>
      <c r="B2476" s="2064" t="s">
        <v>2513</v>
      </c>
      <c r="C2476" s="2063" t="s">
        <v>21</v>
      </c>
      <c r="D2476" s="2063" t="s">
        <v>2087</v>
      </c>
      <c r="E2476" s="2065">
        <v>0.8</v>
      </c>
      <c r="F2476" s="2066">
        <v>22.81</v>
      </c>
      <c r="G2476" s="2076">
        <v>18.239999999999998</v>
      </c>
    </row>
    <row r="2477" spans="1:7" ht="20.100000000000001" customHeight="1">
      <c r="A2477" s="2075" t="s">
        <v>2798</v>
      </c>
      <c r="B2477" s="2064" t="s">
        <v>2799</v>
      </c>
      <c r="C2477" s="2063" t="s">
        <v>21</v>
      </c>
      <c r="D2477" s="2063" t="s">
        <v>2087</v>
      </c>
      <c r="E2477" s="2065">
        <v>0.8</v>
      </c>
      <c r="F2477" s="2066">
        <v>33.369999999999997</v>
      </c>
      <c r="G2477" s="2076">
        <v>26.69</v>
      </c>
    </row>
    <row r="2478" spans="1:7" ht="15" customHeight="1">
      <c r="A2478" s="2077"/>
      <c r="B2478" s="2078"/>
      <c r="C2478" s="2078"/>
      <c r="D2478" s="2078"/>
      <c r="E2478" s="6902" t="s">
        <v>2250</v>
      </c>
      <c r="F2478" s="6902"/>
      <c r="G2478" s="2079">
        <v>44.93</v>
      </c>
    </row>
    <row r="2479" spans="1:7" ht="15" customHeight="1">
      <c r="A2479" s="2077"/>
      <c r="B2479" s="2078"/>
      <c r="C2479" s="2078"/>
      <c r="D2479" s="2078"/>
      <c r="E2479" s="6903" t="s">
        <v>2098</v>
      </c>
      <c r="F2479" s="6903"/>
      <c r="G2479" s="2080">
        <v>471.45</v>
      </c>
    </row>
    <row r="2480" spans="1:7" ht="15" customHeight="1">
      <c r="A2480" s="2077"/>
      <c r="B2480" s="2078"/>
      <c r="C2480" s="2078"/>
      <c r="D2480" s="2078"/>
      <c r="E2480" s="6904"/>
      <c r="F2480" s="6904"/>
      <c r="G2480" s="6905"/>
    </row>
    <row r="2481" spans="1:7" ht="15" customHeight="1">
      <c r="A2481" s="6897" t="s">
        <v>2800</v>
      </c>
      <c r="B2481" s="6898"/>
      <c r="C2481" s="6898"/>
      <c r="D2481" s="6898"/>
      <c r="E2481" s="6898"/>
      <c r="F2481" s="6898"/>
      <c r="G2481" s="6899"/>
    </row>
    <row r="2482" spans="1:7" ht="15" customHeight="1">
      <c r="A2482" s="6900" t="s">
        <v>2064</v>
      </c>
      <c r="B2482" s="6901"/>
      <c r="C2482" s="2062" t="s">
        <v>2065</v>
      </c>
      <c r="D2482" s="2062" t="s">
        <v>2066</v>
      </c>
      <c r="E2482" s="2062" t="s">
        <v>2067</v>
      </c>
      <c r="F2482" s="2062" t="s">
        <v>2068</v>
      </c>
      <c r="G2482" s="2074" t="s">
        <v>2015</v>
      </c>
    </row>
    <row r="2483" spans="1:7" ht="15" customHeight="1">
      <c r="A2483" s="2075" t="s">
        <v>2801</v>
      </c>
      <c r="B2483" s="2064" t="s">
        <v>2802</v>
      </c>
      <c r="C2483" s="2063" t="s">
        <v>2296</v>
      </c>
      <c r="D2483" s="2063" t="s">
        <v>40</v>
      </c>
      <c r="E2483" s="2065">
        <v>1</v>
      </c>
      <c r="F2483" s="2066">
        <v>95.81</v>
      </c>
      <c r="G2483" s="2076">
        <v>95.81</v>
      </c>
    </row>
    <row r="2484" spans="1:7" ht="18" customHeight="1">
      <c r="A2484" s="2077"/>
      <c r="B2484" s="2078"/>
      <c r="C2484" s="2078"/>
      <c r="D2484" s="2078"/>
      <c r="E2484" s="6902" t="s">
        <v>2083</v>
      </c>
      <c r="F2484" s="6902"/>
      <c r="G2484" s="2079">
        <v>95.81</v>
      </c>
    </row>
    <row r="2485" spans="1:7" ht="15" customHeight="1">
      <c r="A2485" s="6900" t="s">
        <v>2247</v>
      </c>
      <c r="B2485" s="6901"/>
      <c r="C2485" s="2062" t="s">
        <v>2065</v>
      </c>
      <c r="D2485" s="2062" t="s">
        <v>2066</v>
      </c>
      <c r="E2485" s="2062" t="s">
        <v>2067</v>
      </c>
      <c r="F2485" s="2062" t="s">
        <v>2068</v>
      </c>
      <c r="G2485" s="2074" t="s">
        <v>2015</v>
      </c>
    </row>
    <row r="2486" spans="1:7" ht="9.9" customHeight="1">
      <c r="A2486" s="2075" t="s">
        <v>2803</v>
      </c>
      <c r="B2486" s="2064" t="s">
        <v>2804</v>
      </c>
      <c r="C2486" s="2063" t="s">
        <v>21</v>
      </c>
      <c r="D2486" s="2063" t="s">
        <v>2087</v>
      </c>
      <c r="E2486" s="2065">
        <v>0.5</v>
      </c>
      <c r="F2486" s="2066">
        <v>25.43</v>
      </c>
      <c r="G2486" s="2076">
        <v>12.71</v>
      </c>
    </row>
    <row r="2487" spans="1:7" ht="20.100000000000001" customHeight="1">
      <c r="A2487" s="2075" t="s">
        <v>2356</v>
      </c>
      <c r="B2487" s="2064" t="s">
        <v>2357</v>
      </c>
      <c r="C2487" s="2063" t="s">
        <v>21</v>
      </c>
      <c r="D2487" s="2063" t="s">
        <v>2087</v>
      </c>
      <c r="E2487" s="2065">
        <v>0.5</v>
      </c>
      <c r="F2487" s="2066">
        <v>20.48</v>
      </c>
      <c r="G2487" s="2076">
        <v>10.24</v>
      </c>
    </row>
    <row r="2488" spans="1:7" ht="15" customHeight="1">
      <c r="A2488" s="2077"/>
      <c r="B2488" s="2078"/>
      <c r="C2488" s="2078"/>
      <c r="D2488" s="2078"/>
      <c r="E2488" s="6902" t="s">
        <v>2250</v>
      </c>
      <c r="F2488" s="6902"/>
      <c r="G2488" s="2079">
        <v>22.95</v>
      </c>
    </row>
    <row r="2489" spans="1:7" ht="15" customHeight="1">
      <c r="A2489" s="2077"/>
      <c r="B2489" s="2078"/>
      <c r="C2489" s="2078"/>
      <c r="D2489" s="2078"/>
      <c r="E2489" s="6903" t="s">
        <v>2098</v>
      </c>
      <c r="F2489" s="6903"/>
      <c r="G2489" s="2080">
        <v>118.76</v>
      </c>
    </row>
    <row r="2490" spans="1:7" ht="15" customHeight="1">
      <c r="A2490" s="2077"/>
      <c r="B2490" s="2078"/>
      <c r="C2490" s="2078"/>
      <c r="D2490" s="2078"/>
      <c r="E2490" s="6904"/>
      <c r="F2490" s="6904"/>
      <c r="G2490" s="6905"/>
    </row>
    <row r="2491" spans="1:7" ht="15" customHeight="1">
      <c r="A2491" s="6897" t="s">
        <v>2805</v>
      </c>
      <c r="B2491" s="6898"/>
      <c r="C2491" s="6898"/>
      <c r="D2491" s="6898"/>
      <c r="E2491" s="6898"/>
      <c r="F2491" s="6898"/>
      <c r="G2491" s="6899"/>
    </row>
    <row r="2492" spans="1:7" ht="15" customHeight="1">
      <c r="A2492" s="6900" t="s">
        <v>2064</v>
      </c>
      <c r="B2492" s="6901"/>
      <c r="C2492" s="2062" t="s">
        <v>2065</v>
      </c>
      <c r="D2492" s="2062" t="s">
        <v>2066</v>
      </c>
      <c r="E2492" s="2062" t="s">
        <v>2067</v>
      </c>
      <c r="F2492" s="2062" t="s">
        <v>2068</v>
      </c>
      <c r="G2492" s="2074" t="s">
        <v>2015</v>
      </c>
    </row>
    <row r="2493" spans="1:7" ht="15" customHeight="1">
      <c r="A2493" s="2075" t="s">
        <v>2806</v>
      </c>
      <c r="B2493" s="2064" t="s">
        <v>2807</v>
      </c>
      <c r="C2493" s="2063" t="s">
        <v>2296</v>
      </c>
      <c r="D2493" s="2063" t="s">
        <v>24</v>
      </c>
      <c r="E2493" s="2065">
        <v>1</v>
      </c>
      <c r="F2493" s="2066">
        <v>8859.23</v>
      </c>
      <c r="G2493" s="2076">
        <v>8859.23</v>
      </c>
    </row>
    <row r="2494" spans="1:7" ht="18" customHeight="1">
      <c r="A2494" s="2077"/>
      <c r="B2494" s="2078"/>
      <c r="C2494" s="2078"/>
      <c r="D2494" s="2078"/>
      <c r="E2494" s="6902" t="s">
        <v>2083</v>
      </c>
      <c r="F2494" s="6902"/>
      <c r="G2494" s="2079">
        <v>8859.23</v>
      </c>
    </row>
    <row r="2495" spans="1:7" ht="15" customHeight="1">
      <c r="A2495" s="6900" t="s">
        <v>2247</v>
      </c>
      <c r="B2495" s="6901"/>
      <c r="C2495" s="2062" t="s">
        <v>2065</v>
      </c>
      <c r="D2495" s="2062" t="s">
        <v>2066</v>
      </c>
      <c r="E2495" s="2062" t="s">
        <v>2067</v>
      </c>
      <c r="F2495" s="2062" t="s">
        <v>2068</v>
      </c>
      <c r="G2495" s="2074" t="s">
        <v>2015</v>
      </c>
    </row>
    <row r="2496" spans="1:7" ht="9.9" customHeight="1">
      <c r="A2496" s="2075" t="s">
        <v>2803</v>
      </c>
      <c r="B2496" s="2064" t="s">
        <v>2804</v>
      </c>
      <c r="C2496" s="2063" t="s">
        <v>21</v>
      </c>
      <c r="D2496" s="2063" t="s">
        <v>2087</v>
      </c>
      <c r="E2496" s="2065">
        <v>1</v>
      </c>
      <c r="F2496" s="2066">
        <v>25.43</v>
      </c>
      <c r="G2496" s="2076">
        <v>25.43</v>
      </c>
    </row>
    <row r="2497" spans="1:7" ht="20.100000000000001" customHeight="1">
      <c r="A2497" s="2075" t="s">
        <v>2356</v>
      </c>
      <c r="B2497" s="2064" t="s">
        <v>2357</v>
      </c>
      <c r="C2497" s="2063" t="s">
        <v>21</v>
      </c>
      <c r="D2497" s="2063" t="s">
        <v>2087</v>
      </c>
      <c r="E2497" s="2065">
        <v>1.5</v>
      </c>
      <c r="F2497" s="2066">
        <v>20.48</v>
      </c>
      <c r="G2497" s="2076">
        <v>30.72</v>
      </c>
    </row>
    <row r="2498" spans="1:7" ht="15" customHeight="1">
      <c r="A2498" s="2077"/>
      <c r="B2498" s="2078"/>
      <c r="C2498" s="2078"/>
      <c r="D2498" s="2078"/>
      <c r="E2498" s="6902" t="s">
        <v>2250</v>
      </c>
      <c r="F2498" s="6902"/>
      <c r="G2498" s="2079">
        <v>56.15</v>
      </c>
    </row>
    <row r="2499" spans="1:7" ht="38.1" customHeight="1">
      <c r="A2499" s="2077"/>
      <c r="B2499" s="2078"/>
      <c r="C2499" s="2078"/>
      <c r="D2499" s="2078"/>
      <c r="E2499" s="6903" t="s">
        <v>2098</v>
      </c>
      <c r="F2499" s="6903"/>
      <c r="G2499" s="2080">
        <v>8915.3799999999992</v>
      </c>
    </row>
    <row r="2500" spans="1:7" ht="15" customHeight="1">
      <c r="A2500" s="2077"/>
      <c r="B2500" s="2078"/>
      <c r="C2500" s="2078"/>
      <c r="D2500" s="2078"/>
      <c r="E2500" s="6904"/>
      <c r="F2500" s="6904"/>
      <c r="G2500" s="6905"/>
    </row>
    <row r="2501" spans="1:7" ht="15" customHeight="1">
      <c r="A2501" s="6897" t="s">
        <v>2808</v>
      </c>
      <c r="B2501" s="6898"/>
      <c r="C2501" s="6898"/>
      <c r="D2501" s="6898"/>
      <c r="E2501" s="6898"/>
      <c r="F2501" s="6898"/>
      <c r="G2501" s="6899"/>
    </row>
    <row r="2502" spans="1:7" ht="15" customHeight="1">
      <c r="A2502" s="6900" t="s">
        <v>2064</v>
      </c>
      <c r="B2502" s="6901"/>
      <c r="C2502" s="2062" t="s">
        <v>2065</v>
      </c>
      <c r="D2502" s="2062" t="s">
        <v>2066</v>
      </c>
      <c r="E2502" s="2062" t="s">
        <v>2067</v>
      </c>
      <c r="F2502" s="2062" t="s">
        <v>2068</v>
      </c>
      <c r="G2502" s="2074" t="s">
        <v>2015</v>
      </c>
    </row>
    <row r="2503" spans="1:7" ht="15" customHeight="1">
      <c r="A2503" s="2075" t="s">
        <v>2809</v>
      </c>
      <c r="B2503" s="2064" t="s">
        <v>2810</v>
      </c>
      <c r="C2503" s="2063" t="s">
        <v>2296</v>
      </c>
      <c r="D2503" s="2063" t="s">
        <v>32</v>
      </c>
      <c r="E2503" s="2065">
        <v>1</v>
      </c>
      <c r="F2503" s="2066">
        <v>620.15</v>
      </c>
      <c r="G2503" s="2076">
        <v>620.15</v>
      </c>
    </row>
    <row r="2504" spans="1:7" ht="18" customHeight="1">
      <c r="A2504" s="2077"/>
      <c r="B2504" s="2078"/>
      <c r="C2504" s="2078"/>
      <c r="D2504" s="2078"/>
      <c r="E2504" s="6902" t="s">
        <v>2083</v>
      </c>
      <c r="F2504" s="6902"/>
      <c r="G2504" s="2079">
        <v>620.15</v>
      </c>
    </row>
    <row r="2505" spans="1:7" ht="15" customHeight="1">
      <c r="A2505" s="6900" t="s">
        <v>2084</v>
      </c>
      <c r="B2505" s="6901"/>
      <c r="C2505" s="2062" t="s">
        <v>2065</v>
      </c>
      <c r="D2505" s="2062" t="s">
        <v>2066</v>
      </c>
      <c r="E2505" s="2062" t="s">
        <v>2067</v>
      </c>
      <c r="F2505" s="2062" t="s">
        <v>2068</v>
      </c>
      <c r="G2505" s="2074" t="s">
        <v>2015</v>
      </c>
    </row>
    <row r="2506" spans="1:7" ht="9.9" customHeight="1">
      <c r="A2506" s="2075" t="s">
        <v>2085</v>
      </c>
      <c r="B2506" s="2064" t="s">
        <v>2417</v>
      </c>
      <c r="C2506" s="2063" t="s">
        <v>21</v>
      </c>
      <c r="D2506" s="2063" t="s">
        <v>2087</v>
      </c>
      <c r="E2506" s="2065">
        <v>0.3</v>
      </c>
      <c r="F2506" s="2066">
        <v>31.51</v>
      </c>
      <c r="G2506" s="2076">
        <v>9.4499999999999993</v>
      </c>
    </row>
    <row r="2507" spans="1:7" ht="20.100000000000001" customHeight="1">
      <c r="A2507" s="2075" t="s">
        <v>2088</v>
      </c>
      <c r="B2507" s="2064" t="s">
        <v>2418</v>
      </c>
      <c r="C2507" s="2063" t="s">
        <v>21</v>
      </c>
      <c r="D2507" s="2063" t="s">
        <v>2087</v>
      </c>
      <c r="E2507" s="2065">
        <v>0.5</v>
      </c>
      <c r="F2507" s="2066">
        <v>38.1</v>
      </c>
      <c r="G2507" s="2076">
        <v>19.05</v>
      </c>
    </row>
    <row r="2508" spans="1:7" ht="15" customHeight="1">
      <c r="A2508" s="2077"/>
      <c r="B2508" s="2078"/>
      <c r="C2508" s="2078"/>
      <c r="D2508" s="2078"/>
      <c r="E2508" s="6902" t="s">
        <v>2094</v>
      </c>
      <c r="F2508" s="6902"/>
      <c r="G2508" s="2079">
        <v>28.5</v>
      </c>
    </row>
    <row r="2509" spans="1:7" ht="29.1" customHeight="1">
      <c r="A2509" s="2077"/>
      <c r="B2509" s="2078"/>
      <c r="C2509" s="2078"/>
      <c r="D2509" s="2078"/>
      <c r="E2509" s="6903" t="s">
        <v>2098</v>
      </c>
      <c r="F2509" s="6903"/>
      <c r="G2509" s="2080">
        <v>648.65</v>
      </c>
    </row>
    <row r="2510" spans="1:7" ht="15" customHeight="1">
      <c r="A2510" s="2077"/>
      <c r="B2510" s="2078"/>
      <c r="C2510" s="2078"/>
      <c r="D2510" s="2078"/>
      <c r="E2510" s="6904"/>
      <c r="F2510" s="6904"/>
      <c r="G2510" s="6905"/>
    </row>
    <row r="2511" spans="1:7" ht="15" customHeight="1">
      <c r="A2511" s="6897" t="s">
        <v>2811</v>
      </c>
      <c r="B2511" s="6898"/>
      <c r="C2511" s="6898"/>
      <c r="D2511" s="6898"/>
      <c r="E2511" s="6898"/>
      <c r="F2511" s="6898"/>
      <c r="G2511" s="6899"/>
    </row>
    <row r="2512" spans="1:7" ht="15" customHeight="1">
      <c r="A2512" s="6900" t="s">
        <v>2064</v>
      </c>
      <c r="B2512" s="6901"/>
      <c r="C2512" s="2062" t="s">
        <v>2065</v>
      </c>
      <c r="D2512" s="2062" t="s">
        <v>2066</v>
      </c>
      <c r="E2512" s="2062" t="s">
        <v>2067</v>
      </c>
      <c r="F2512" s="2062" t="s">
        <v>2068</v>
      </c>
      <c r="G2512" s="2074" t="s">
        <v>2015</v>
      </c>
    </row>
    <row r="2513" spans="1:7" ht="15" customHeight="1">
      <c r="A2513" s="2075" t="s">
        <v>2812</v>
      </c>
      <c r="B2513" s="2064" t="s">
        <v>1794</v>
      </c>
      <c r="C2513" s="2063" t="s">
        <v>21</v>
      </c>
      <c r="D2513" s="2063" t="s">
        <v>32</v>
      </c>
      <c r="E2513" s="2065">
        <v>1</v>
      </c>
      <c r="F2513" s="2066">
        <v>7.8</v>
      </c>
      <c r="G2513" s="2076">
        <v>7.8</v>
      </c>
    </row>
    <row r="2514" spans="1:7" ht="18" customHeight="1">
      <c r="A2514" s="2075" t="s">
        <v>2432</v>
      </c>
      <c r="B2514" s="2064" t="s">
        <v>2433</v>
      </c>
      <c r="C2514" s="2063" t="s">
        <v>21</v>
      </c>
      <c r="D2514" s="2063" t="s">
        <v>32</v>
      </c>
      <c r="E2514" s="2065">
        <v>0.02</v>
      </c>
      <c r="F2514" s="2066">
        <v>8.85</v>
      </c>
      <c r="G2514" s="2076">
        <v>0.17</v>
      </c>
    </row>
    <row r="2515" spans="1:7" ht="15" customHeight="1">
      <c r="A2515" s="2077"/>
      <c r="B2515" s="2078"/>
      <c r="C2515" s="2078"/>
      <c r="D2515" s="2078"/>
      <c r="E2515" s="6902" t="s">
        <v>2083</v>
      </c>
      <c r="F2515" s="6902"/>
      <c r="G2515" s="2079">
        <v>7.97</v>
      </c>
    </row>
    <row r="2516" spans="1:7" ht="9.9" customHeight="1">
      <c r="A2516" s="6900" t="s">
        <v>2084</v>
      </c>
      <c r="B2516" s="6901"/>
      <c r="C2516" s="2062" t="s">
        <v>2065</v>
      </c>
      <c r="D2516" s="2062" t="s">
        <v>2066</v>
      </c>
      <c r="E2516" s="2062" t="s">
        <v>2067</v>
      </c>
      <c r="F2516" s="2062" t="s">
        <v>2068</v>
      </c>
      <c r="G2516" s="2074" t="s">
        <v>2015</v>
      </c>
    </row>
    <row r="2517" spans="1:7" ht="20.100000000000001" customHeight="1">
      <c r="A2517" s="2075" t="s">
        <v>2085</v>
      </c>
      <c r="B2517" s="2064" t="s">
        <v>2417</v>
      </c>
      <c r="C2517" s="2063" t="s">
        <v>21</v>
      </c>
      <c r="D2517" s="2063" t="s">
        <v>2087</v>
      </c>
      <c r="E2517" s="2065">
        <v>0.15</v>
      </c>
      <c r="F2517" s="2066">
        <v>31.51</v>
      </c>
      <c r="G2517" s="2076">
        <v>4.72</v>
      </c>
    </row>
    <row r="2518" spans="1:7" ht="15" customHeight="1">
      <c r="A2518" s="2075" t="s">
        <v>2088</v>
      </c>
      <c r="B2518" s="2064" t="s">
        <v>2418</v>
      </c>
      <c r="C2518" s="2063" t="s">
        <v>21</v>
      </c>
      <c r="D2518" s="2063" t="s">
        <v>2087</v>
      </c>
      <c r="E2518" s="2065">
        <v>0.15</v>
      </c>
      <c r="F2518" s="2066">
        <v>38.1</v>
      </c>
      <c r="G2518" s="2076">
        <v>5.71</v>
      </c>
    </row>
    <row r="2519" spans="1:7" ht="21" customHeight="1">
      <c r="A2519" s="2077"/>
      <c r="B2519" s="2078"/>
      <c r="C2519" s="2078"/>
      <c r="D2519" s="2078"/>
      <c r="E2519" s="6902" t="s">
        <v>2094</v>
      </c>
      <c r="F2519" s="6902"/>
      <c r="G2519" s="2079">
        <v>10.43</v>
      </c>
    </row>
    <row r="2520" spans="1:7" ht="15" customHeight="1">
      <c r="A2520" s="2077"/>
      <c r="B2520" s="2078"/>
      <c r="C2520" s="2078"/>
      <c r="D2520" s="2078"/>
      <c r="E2520" s="6903" t="s">
        <v>2098</v>
      </c>
      <c r="F2520" s="6903"/>
      <c r="G2520" s="2080">
        <v>18.399999999999999</v>
      </c>
    </row>
    <row r="2521" spans="1:7" ht="29.1" customHeight="1">
      <c r="A2521" s="2077"/>
      <c r="B2521" s="2078"/>
      <c r="C2521" s="2078"/>
      <c r="D2521" s="2078"/>
      <c r="E2521" s="6904"/>
      <c r="F2521" s="6904"/>
      <c r="G2521" s="6905"/>
    </row>
    <row r="2522" spans="1:7" ht="15" customHeight="1">
      <c r="A2522" s="6897" t="s">
        <v>2813</v>
      </c>
      <c r="B2522" s="6898"/>
      <c r="C2522" s="6898"/>
      <c r="D2522" s="6898"/>
      <c r="E2522" s="6898"/>
      <c r="F2522" s="6898"/>
      <c r="G2522" s="6899"/>
    </row>
    <row r="2523" spans="1:7" ht="15" customHeight="1">
      <c r="A2523" s="6900" t="s">
        <v>2064</v>
      </c>
      <c r="B2523" s="6901"/>
      <c r="C2523" s="2062" t="s">
        <v>2065</v>
      </c>
      <c r="D2523" s="2062" t="s">
        <v>2066</v>
      </c>
      <c r="E2523" s="2062" t="s">
        <v>2067</v>
      </c>
      <c r="F2523" s="2062" t="s">
        <v>2068</v>
      </c>
      <c r="G2523" s="2074" t="s">
        <v>2015</v>
      </c>
    </row>
    <row r="2524" spans="1:7" ht="15" customHeight="1">
      <c r="A2524" s="2075" t="s">
        <v>2432</v>
      </c>
      <c r="B2524" s="2064" t="s">
        <v>2433</v>
      </c>
      <c r="C2524" s="2063" t="s">
        <v>21</v>
      </c>
      <c r="D2524" s="2063" t="s">
        <v>32</v>
      </c>
      <c r="E2524" s="2065">
        <v>0.02</v>
      </c>
      <c r="F2524" s="2066">
        <v>8.85</v>
      </c>
      <c r="G2524" s="2076">
        <v>0.17</v>
      </c>
    </row>
    <row r="2525" spans="1:7" ht="15" customHeight="1">
      <c r="A2525" s="2075" t="s">
        <v>2814</v>
      </c>
      <c r="B2525" s="2064" t="s">
        <v>2815</v>
      </c>
      <c r="C2525" s="2063" t="s">
        <v>21</v>
      </c>
      <c r="D2525" s="2063" t="s">
        <v>32</v>
      </c>
      <c r="E2525" s="2065">
        <v>1.1000000000000001</v>
      </c>
      <c r="F2525" s="2066">
        <v>16.89</v>
      </c>
      <c r="G2525" s="2076">
        <v>18.57</v>
      </c>
    </row>
    <row r="2526" spans="1:7" ht="18" customHeight="1">
      <c r="A2526" s="2077"/>
      <c r="B2526" s="2078"/>
      <c r="C2526" s="2078"/>
      <c r="D2526" s="2078"/>
      <c r="E2526" s="6902" t="s">
        <v>2083</v>
      </c>
      <c r="F2526" s="6902"/>
      <c r="G2526" s="2079">
        <v>18.739999999999998</v>
      </c>
    </row>
    <row r="2527" spans="1:7" ht="15" customHeight="1">
      <c r="A2527" s="6900" t="s">
        <v>2084</v>
      </c>
      <c r="B2527" s="6901"/>
      <c r="C2527" s="2062" t="s">
        <v>2065</v>
      </c>
      <c r="D2527" s="2062" t="s">
        <v>2066</v>
      </c>
      <c r="E2527" s="2062" t="s">
        <v>2067</v>
      </c>
      <c r="F2527" s="2062" t="s">
        <v>2068</v>
      </c>
      <c r="G2527" s="2074" t="s">
        <v>2015</v>
      </c>
    </row>
    <row r="2528" spans="1:7" ht="9.9" customHeight="1">
      <c r="A2528" s="2075" t="s">
        <v>2085</v>
      </c>
      <c r="B2528" s="2064" t="s">
        <v>2417</v>
      </c>
      <c r="C2528" s="2063" t="s">
        <v>21</v>
      </c>
      <c r="D2528" s="2063" t="s">
        <v>2087</v>
      </c>
      <c r="E2528" s="2065">
        <v>0.15</v>
      </c>
      <c r="F2528" s="2066">
        <v>31.51</v>
      </c>
      <c r="G2528" s="2076">
        <v>4.72</v>
      </c>
    </row>
    <row r="2529" spans="1:7" ht="20.100000000000001" customHeight="1">
      <c r="A2529" s="2075" t="s">
        <v>2088</v>
      </c>
      <c r="B2529" s="2064" t="s">
        <v>2418</v>
      </c>
      <c r="C2529" s="2063" t="s">
        <v>21</v>
      </c>
      <c r="D2529" s="2063" t="s">
        <v>2087</v>
      </c>
      <c r="E2529" s="2065">
        <v>0.15</v>
      </c>
      <c r="F2529" s="2066">
        <v>38.1</v>
      </c>
      <c r="G2529" s="2076">
        <v>5.71</v>
      </c>
    </row>
    <row r="2530" spans="1:7" ht="15" customHeight="1">
      <c r="A2530" s="2077"/>
      <c r="B2530" s="2078"/>
      <c r="C2530" s="2078"/>
      <c r="D2530" s="2078"/>
      <c r="E2530" s="6902" t="s">
        <v>2094</v>
      </c>
      <c r="F2530" s="6902"/>
      <c r="G2530" s="2079">
        <v>10.43</v>
      </c>
    </row>
    <row r="2531" spans="1:7" ht="38.1" customHeight="1">
      <c r="A2531" s="2077"/>
      <c r="B2531" s="2078"/>
      <c r="C2531" s="2078"/>
      <c r="D2531" s="2078"/>
      <c r="E2531" s="6903" t="s">
        <v>2098</v>
      </c>
      <c r="F2531" s="6903"/>
      <c r="G2531" s="2080">
        <v>29.17</v>
      </c>
    </row>
    <row r="2532" spans="1:7" ht="15" customHeight="1">
      <c r="A2532" s="2077"/>
      <c r="B2532" s="2078"/>
      <c r="C2532" s="2078"/>
      <c r="D2532" s="2078"/>
      <c r="E2532" s="6904"/>
      <c r="F2532" s="6904"/>
      <c r="G2532" s="6905"/>
    </row>
    <row r="2533" spans="1:7" ht="15" customHeight="1">
      <c r="A2533" s="6897" t="s">
        <v>2816</v>
      </c>
      <c r="B2533" s="6898"/>
      <c r="C2533" s="6898"/>
      <c r="D2533" s="6898"/>
      <c r="E2533" s="6898"/>
      <c r="F2533" s="6898"/>
      <c r="G2533" s="6899"/>
    </row>
    <row r="2534" spans="1:7" ht="15" customHeight="1">
      <c r="A2534" s="6900" t="s">
        <v>2064</v>
      </c>
      <c r="B2534" s="6901"/>
      <c r="C2534" s="2062" t="s">
        <v>2065</v>
      </c>
      <c r="D2534" s="2062" t="s">
        <v>2066</v>
      </c>
      <c r="E2534" s="2062" t="s">
        <v>2067</v>
      </c>
      <c r="F2534" s="2062" t="s">
        <v>2068</v>
      </c>
      <c r="G2534" s="2074" t="s">
        <v>2015</v>
      </c>
    </row>
    <row r="2535" spans="1:7" ht="15" customHeight="1">
      <c r="A2535" s="2075" t="s">
        <v>2817</v>
      </c>
      <c r="B2535" s="2064" t="s">
        <v>2818</v>
      </c>
      <c r="C2535" s="2063" t="s">
        <v>21</v>
      </c>
      <c r="D2535" s="2063" t="s">
        <v>32</v>
      </c>
      <c r="E2535" s="2065">
        <v>2.1</v>
      </c>
      <c r="F2535" s="2066">
        <v>3.63</v>
      </c>
      <c r="G2535" s="2076">
        <v>7.62</v>
      </c>
    </row>
    <row r="2536" spans="1:7" ht="15" customHeight="1">
      <c r="A2536" s="2075" t="s">
        <v>2819</v>
      </c>
      <c r="B2536" s="2064" t="s">
        <v>2820</v>
      </c>
      <c r="C2536" s="2063" t="s">
        <v>2296</v>
      </c>
      <c r="D2536" s="2063" t="s">
        <v>103</v>
      </c>
      <c r="E2536" s="2065">
        <v>0.85</v>
      </c>
      <c r="F2536" s="2066">
        <v>66.61</v>
      </c>
      <c r="G2536" s="2076">
        <v>56.61</v>
      </c>
    </row>
    <row r="2537" spans="1:7" ht="15" customHeight="1">
      <c r="A2537" s="2075" t="s">
        <v>2821</v>
      </c>
      <c r="B2537" s="2064" t="s">
        <v>2822</v>
      </c>
      <c r="C2537" s="2063" t="s">
        <v>21</v>
      </c>
      <c r="D2537" s="2063" t="s">
        <v>2388</v>
      </c>
      <c r="E2537" s="2065">
        <v>1.1000000000000001</v>
      </c>
      <c r="F2537" s="2066">
        <v>31.7</v>
      </c>
      <c r="G2537" s="2076">
        <v>34.869999999999997</v>
      </c>
    </row>
    <row r="2538" spans="1:7" ht="9.9" customHeight="1">
      <c r="A2538" s="2075" t="s">
        <v>2821</v>
      </c>
      <c r="B2538" s="2064" t="s">
        <v>2822</v>
      </c>
      <c r="C2538" s="2063" t="s">
        <v>21</v>
      </c>
      <c r="D2538" s="2063" t="s">
        <v>2388</v>
      </c>
      <c r="E2538" s="2065">
        <v>0.85</v>
      </c>
      <c r="F2538" s="2066">
        <v>31.7</v>
      </c>
      <c r="G2538" s="2076">
        <v>26.94</v>
      </c>
    </row>
    <row r="2539" spans="1:7" ht="20.100000000000001" customHeight="1">
      <c r="A2539" s="2075" t="s">
        <v>2823</v>
      </c>
      <c r="B2539" s="2064" t="s">
        <v>2824</v>
      </c>
      <c r="C2539" s="2063" t="s">
        <v>21</v>
      </c>
      <c r="D2539" s="2063" t="s">
        <v>40</v>
      </c>
      <c r="E2539" s="2065">
        <v>11</v>
      </c>
      <c r="F2539" s="2066">
        <v>98.37</v>
      </c>
      <c r="G2539" s="2076">
        <v>1082.07</v>
      </c>
    </row>
    <row r="2540" spans="1:7" ht="15" customHeight="1">
      <c r="A2540" s="2075" t="s">
        <v>2825</v>
      </c>
      <c r="B2540" s="2064" t="s">
        <v>2826</v>
      </c>
      <c r="C2540" s="2063" t="s">
        <v>21</v>
      </c>
      <c r="D2540" s="2063" t="s">
        <v>40</v>
      </c>
      <c r="E2540" s="2065">
        <v>10.5</v>
      </c>
      <c r="F2540" s="2066">
        <v>113.02</v>
      </c>
      <c r="G2540" s="2076">
        <v>1186.71</v>
      </c>
    </row>
    <row r="2541" spans="1:7" ht="29.1" customHeight="1">
      <c r="A2541" s="2077"/>
      <c r="B2541" s="2078"/>
      <c r="C2541" s="2078"/>
      <c r="D2541" s="2078"/>
      <c r="E2541" s="6902" t="s">
        <v>2083</v>
      </c>
      <c r="F2541" s="6902"/>
      <c r="G2541" s="2079">
        <v>2394.8200000000002</v>
      </c>
    </row>
    <row r="2542" spans="1:7" ht="15" customHeight="1">
      <c r="A2542" s="6900" t="s">
        <v>2084</v>
      </c>
      <c r="B2542" s="6901"/>
      <c r="C2542" s="2062" t="s">
        <v>2065</v>
      </c>
      <c r="D2542" s="2062" t="s">
        <v>2066</v>
      </c>
      <c r="E2542" s="2062" t="s">
        <v>2067</v>
      </c>
      <c r="F2542" s="2062" t="s">
        <v>2068</v>
      </c>
      <c r="G2542" s="2074" t="s">
        <v>2015</v>
      </c>
    </row>
    <row r="2543" spans="1:7" ht="15" customHeight="1">
      <c r="A2543" s="2075" t="s">
        <v>2827</v>
      </c>
      <c r="B2543" s="2064" t="s">
        <v>2828</v>
      </c>
      <c r="C2543" s="2063" t="s">
        <v>21</v>
      </c>
      <c r="D2543" s="2063" t="s">
        <v>2087</v>
      </c>
      <c r="E2543" s="2065">
        <v>3.5</v>
      </c>
      <c r="F2543" s="2066">
        <v>33.89</v>
      </c>
      <c r="G2543" s="2076">
        <v>118.61</v>
      </c>
    </row>
    <row r="2544" spans="1:7" ht="15" customHeight="1">
      <c r="A2544" s="2075" t="s">
        <v>2090</v>
      </c>
      <c r="B2544" s="2064" t="s">
        <v>2139</v>
      </c>
      <c r="C2544" s="2063" t="s">
        <v>21</v>
      </c>
      <c r="D2544" s="2063" t="s">
        <v>2087</v>
      </c>
      <c r="E2544" s="2065">
        <v>1.91</v>
      </c>
      <c r="F2544" s="2066">
        <v>34.08</v>
      </c>
      <c r="G2544" s="2076">
        <v>65.09</v>
      </c>
    </row>
    <row r="2545" spans="1:7" ht="15" customHeight="1">
      <c r="A2545" s="2075" t="s">
        <v>2829</v>
      </c>
      <c r="B2545" s="2064" t="s">
        <v>2390</v>
      </c>
      <c r="C2545" s="2063" t="s">
        <v>21</v>
      </c>
      <c r="D2545" s="2063" t="s">
        <v>2102</v>
      </c>
      <c r="E2545" s="2065">
        <v>3.5</v>
      </c>
      <c r="F2545" s="2066">
        <v>6531.26</v>
      </c>
      <c r="G2545" s="2076">
        <v>22859.41</v>
      </c>
    </row>
    <row r="2546" spans="1:7" ht="15" customHeight="1">
      <c r="A2546" s="2075" t="s">
        <v>2092</v>
      </c>
      <c r="B2546" s="2064" t="s">
        <v>2140</v>
      </c>
      <c r="C2546" s="2063" t="s">
        <v>21</v>
      </c>
      <c r="D2546" s="2063" t="s">
        <v>2087</v>
      </c>
      <c r="E2546" s="2065">
        <v>12.5</v>
      </c>
      <c r="F2546" s="2066">
        <v>29.76</v>
      </c>
      <c r="G2546" s="2076">
        <v>372</v>
      </c>
    </row>
    <row r="2547" spans="1:7" ht="15" customHeight="1">
      <c r="A2547" s="2077"/>
      <c r="B2547" s="2078"/>
      <c r="C2547" s="2078"/>
      <c r="D2547" s="2078"/>
      <c r="E2547" s="6902" t="s">
        <v>2094</v>
      </c>
      <c r="F2547" s="6902"/>
      <c r="G2547" s="2079">
        <v>23415.11</v>
      </c>
    </row>
    <row r="2548" spans="1:7" ht="9.9" customHeight="1">
      <c r="A2548" s="6900" t="s">
        <v>19</v>
      </c>
      <c r="B2548" s="6901"/>
      <c r="C2548" s="2062" t="s">
        <v>2065</v>
      </c>
      <c r="D2548" s="2062" t="s">
        <v>2066</v>
      </c>
      <c r="E2548" s="2062" t="s">
        <v>2067</v>
      </c>
      <c r="F2548" s="2062" t="s">
        <v>2068</v>
      </c>
      <c r="G2548" s="2074" t="s">
        <v>2015</v>
      </c>
    </row>
    <row r="2549" spans="1:7" ht="20.100000000000001" customHeight="1">
      <c r="A2549" s="2075" t="s">
        <v>2830</v>
      </c>
      <c r="B2549" s="2064" t="s">
        <v>2831</v>
      </c>
      <c r="C2549" s="2063" t="s">
        <v>21</v>
      </c>
      <c r="D2549" s="2063" t="s">
        <v>2087</v>
      </c>
      <c r="E2549" s="2065">
        <v>0.85</v>
      </c>
      <c r="F2549" s="2066">
        <v>0.52</v>
      </c>
      <c r="G2549" s="2076">
        <v>0.44</v>
      </c>
    </row>
    <row r="2550" spans="1:7" ht="15" customHeight="1">
      <c r="A2550" s="2077"/>
      <c r="B2550" s="2078"/>
      <c r="C2550" s="2078"/>
      <c r="D2550" s="2078"/>
      <c r="E2550" s="6902" t="s">
        <v>2097</v>
      </c>
      <c r="F2550" s="6902"/>
      <c r="G2550" s="2079">
        <v>0.44</v>
      </c>
    </row>
    <row r="2551" spans="1:7" ht="29.1" customHeight="1">
      <c r="A2551" s="2077"/>
      <c r="B2551" s="2078"/>
      <c r="C2551" s="2078"/>
      <c r="D2551" s="2078"/>
      <c r="E2551" s="6903" t="s">
        <v>2098</v>
      </c>
      <c r="F2551" s="6903"/>
      <c r="G2551" s="2080">
        <v>25810.37</v>
      </c>
    </row>
    <row r="2552" spans="1:7" ht="15" customHeight="1">
      <c r="A2552" s="2077"/>
      <c r="B2552" s="2078"/>
      <c r="C2552" s="2078"/>
      <c r="D2552" s="2078"/>
      <c r="E2552" s="6904"/>
      <c r="F2552" s="6904"/>
      <c r="G2552" s="6905"/>
    </row>
    <row r="2553" spans="1:7" ht="15" customHeight="1">
      <c r="A2553" s="6897" t="s">
        <v>2832</v>
      </c>
      <c r="B2553" s="6898"/>
      <c r="C2553" s="6898"/>
      <c r="D2553" s="6898"/>
      <c r="E2553" s="6898"/>
      <c r="F2553" s="6898"/>
      <c r="G2553" s="6899"/>
    </row>
    <row r="2554" spans="1:7" ht="15" customHeight="1">
      <c r="A2554" s="6900" t="s">
        <v>2064</v>
      </c>
      <c r="B2554" s="6901"/>
      <c r="C2554" s="2062" t="s">
        <v>2065</v>
      </c>
      <c r="D2554" s="2062" t="s">
        <v>2066</v>
      </c>
      <c r="E2554" s="2062" t="s">
        <v>2067</v>
      </c>
      <c r="F2554" s="2062" t="s">
        <v>2068</v>
      </c>
      <c r="G2554" s="2074" t="s">
        <v>2015</v>
      </c>
    </row>
    <row r="2555" spans="1:7" ht="15" customHeight="1">
      <c r="A2555" s="2075" t="s">
        <v>2833</v>
      </c>
      <c r="B2555" s="2064" t="s">
        <v>2834</v>
      </c>
      <c r="C2555" s="2063" t="s">
        <v>21</v>
      </c>
      <c r="D2555" s="2063" t="s">
        <v>24</v>
      </c>
      <c r="E2555" s="2065">
        <v>1.0049999999999999</v>
      </c>
      <c r="F2555" s="2066">
        <v>747.16</v>
      </c>
      <c r="G2555" s="2076">
        <v>750.89</v>
      </c>
    </row>
    <row r="2556" spans="1:7" ht="15" customHeight="1">
      <c r="A2556" s="2075" t="s">
        <v>2502</v>
      </c>
      <c r="B2556" s="2064" t="s">
        <v>2503</v>
      </c>
      <c r="C2556" s="2063" t="s">
        <v>21</v>
      </c>
      <c r="D2556" s="2063" t="s">
        <v>103</v>
      </c>
      <c r="E2556" s="2065">
        <v>0.52280000000000004</v>
      </c>
      <c r="F2556" s="2066">
        <v>35.76</v>
      </c>
      <c r="G2556" s="2076">
        <v>18.690000000000001</v>
      </c>
    </row>
    <row r="2557" spans="1:7" ht="15" customHeight="1">
      <c r="A2557" s="2075" t="s">
        <v>2497</v>
      </c>
      <c r="B2557" s="2064" t="s">
        <v>2498</v>
      </c>
      <c r="C2557" s="2063" t="s">
        <v>21</v>
      </c>
      <c r="D2557" s="2063" t="s">
        <v>103</v>
      </c>
      <c r="E2557" s="2065">
        <v>2.1100000000000001E-2</v>
      </c>
      <c r="F2557" s="2066">
        <v>98.93</v>
      </c>
      <c r="G2557" s="2076">
        <v>2.08</v>
      </c>
    </row>
    <row r="2558" spans="1:7" ht="9.9" customHeight="1">
      <c r="A2558" s="2077"/>
      <c r="B2558" s="2078"/>
      <c r="C2558" s="2078"/>
      <c r="D2558" s="2078"/>
      <c r="E2558" s="6902" t="s">
        <v>2083</v>
      </c>
      <c r="F2558" s="6902"/>
      <c r="G2558" s="2079">
        <v>771.66</v>
      </c>
    </row>
    <row r="2559" spans="1:7" ht="20.100000000000001" customHeight="1">
      <c r="A2559" s="6900" t="s">
        <v>2084</v>
      </c>
      <c r="B2559" s="6901"/>
      <c r="C2559" s="2062" t="s">
        <v>2065</v>
      </c>
      <c r="D2559" s="2062" t="s">
        <v>2066</v>
      </c>
      <c r="E2559" s="2062" t="s">
        <v>2067</v>
      </c>
      <c r="F2559" s="2062" t="s">
        <v>2068</v>
      </c>
      <c r="G2559" s="2074" t="s">
        <v>2015</v>
      </c>
    </row>
    <row r="2560" spans="1:7" ht="15" customHeight="1">
      <c r="A2560" s="2075" t="s">
        <v>2504</v>
      </c>
      <c r="B2560" s="2064" t="s">
        <v>2505</v>
      </c>
      <c r="C2560" s="2063" t="s">
        <v>21</v>
      </c>
      <c r="D2560" s="2063" t="s">
        <v>2087</v>
      </c>
      <c r="E2560" s="2065">
        <v>1.4944</v>
      </c>
      <c r="F2560" s="2066">
        <v>34.82</v>
      </c>
      <c r="G2560" s="2076">
        <v>52.03</v>
      </c>
    </row>
    <row r="2561" spans="1:7" ht="29.1" customHeight="1">
      <c r="A2561" s="2075" t="s">
        <v>2092</v>
      </c>
      <c r="B2561" s="2064" t="s">
        <v>2140</v>
      </c>
      <c r="C2561" s="2063" t="s">
        <v>21</v>
      </c>
      <c r="D2561" s="2063" t="s">
        <v>2087</v>
      </c>
      <c r="E2561" s="2065">
        <v>0.98340000000000005</v>
      </c>
      <c r="F2561" s="2066">
        <v>29.76</v>
      </c>
      <c r="G2561" s="2076">
        <v>29.26</v>
      </c>
    </row>
    <row r="2562" spans="1:7" ht="15" customHeight="1">
      <c r="A2562" s="2077"/>
      <c r="B2562" s="2078"/>
      <c r="C2562" s="2078"/>
      <c r="D2562" s="2078"/>
      <c r="E2562" s="6902" t="s">
        <v>2094</v>
      </c>
      <c r="F2562" s="6902"/>
      <c r="G2562" s="2079">
        <v>81.290000000000006</v>
      </c>
    </row>
    <row r="2563" spans="1:7" ht="15" customHeight="1">
      <c r="A2563" s="2077"/>
      <c r="B2563" s="2078"/>
      <c r="C2563" s="2078"/>
      <c r="D2563" s="2078"/>
      <c r="E2563" s="6903" t="s">
        <v>2098</v>
      </c>
      <c r="F2563" s="6903"/>
      <c r="G2563" s="2080">
        <v>852.95</v>
      </c>
    </row>
    <row r="2564" spans="1:7" ht="15" customHeight="1">
      <c r="A2564" s="2077"/>
      <c r="B2564" s="2078"/>
      <c r="C2564" s="2078"/>
      <c r="D2564" s="2078"/>
      <c r="E2564" s="6904"/>
      <c r="F2564" s="6904"/>
      <c r="G2564" s="6905"/>
    </row>
    <row r="2565" spans="1:7" ht="15" customHeight="1">
      <c r="A2565" s="6897" t="s">
        <v>2835</v>
      </c>
      <c r="B2565" s="6898"/>
      <c r="C2565" s="6898"/>
      <c r="D2565" s="6898"/>
      <c r="E2565" s="6898"/>
      <c r="F2565" s="6898"/>
      <c r="G2565" s="6899"/>
    </row>
    <row r="2566" spans="1:7" ht="18" customHeight="1">
      <c r="A2566" s="6900" t="s">
        <v>2064</v>
      </c>
      <c r="B2566" s="6901"/>
      <c r="C2566" s="2062" t="s">
        <v>2065</v>
      </c>
      <c r="D2566" s="2062" t="s">
        <v>2066</v>
      </c>
      <c r="E2566" s="2062" t="s">
        <v>2067</v>
      </c>
      <c r="F2566" s="2062" t="s">
        <v>2068</v>
      </c>
      <c r="G2566" s="2074" t="s">
        <v>2015</v>
      </c>
    </row>
    <row r="2567" spans="1:7" ht="15" customHeight="1">
      <c r="A2567" s="2075" t="s">
        <v>2833</v>
      </c>
      <c r="B2567" s="2064" t="s">
        <v>2834</v>
      </c>
      <c r="C2567" s="2063" t="s">
        <v>21</v>
      </c>
      <c r="D2567" s="2063" t="s">
        <v>24</v>
      </c>
      <c r="E2567" s="2065">
        <v>1.0049999999999999</v>
      </c>
      <c r="F2567" s="2066">
        <v>747.16</v>
      </c>
      <c r="G2567" s="2076">
        <v>750.89</v>
      </c>
    </row>
    <row r="2568" spans="1:7" ht="9.9" customHeight="1">
      <c r="A2568" s="2075" t="s">
        <v>2502</v>
      </c>
      <c r="B2568" s="2064" t="s">
        <v>2503</v>
      </c>
      <c r="C2568" s="2063" t="s">
        <v>21</v>
      </c>
      <c r="D2568" s="2063" t="s">
        <v>103</v>
      </c>
      <c r="E2568" s="2065">
        <v>0.52280000000000004</v>
      </c>
      <c r="F2568" s="2066">
        <v>35.76</v>
      </c>
      <c r="G2568" s="2076">
        <v>18.690000000000001</v>
      </c>
    </row>
    <row r="2569" spans="1:7" ht="20.100000000000001" customHeight="1">
      <c r="A2569" s="2075" t="s">
        <v>2497</v>
      </c>
      <c r="B2569" s="2064" t="s">
        <v>2498</v>
      </c>
      <c r="C2569" s="2063" t="s">
        <v>21</v>
      </c>
      <c r="D2569" s="2063" t="s">
        <v>103</v>
      </c>
      <c r="E2569" s="2065">
        <v>2.1100000000000001E-2</v>
      </c>
      <c r="F2569" s="2066">
        <v>98.93</v>
      </c>
      <c r="G2569" s="2076">
        <v>2.08</v>
      </c>
    </row>
    <row r="2570" spans="1:7" ht="15" customHeight="1">
      <c r="A2570" s="2077"/>
      <c r="B2570" s="2078"/>
      <c r="C2570" s="2078"/>
      <c r="D2570" s="2078"/>
      <c r="E2570" s="6902" t="s">
        <v>2083</v>
      </c>
      <c r="F2570" s="6902"/>
      <c r="G2570" s="2079">
        <v>771.66</v>
      </c>
    </row>
    <row r="2571" spans="1:7" ht="15" customHeight="1">
      <c r="A2571" s="6900" t="s">
        <v>2084</v>
      </c>
      <c r="B2571" s="6901"/>
      <c r="C2571" s="2062" t="s">
        <v>2065</v>
      </c>
      <c r="D2571" s="2062" t="s">
        <v>2066</v>
      </c>
      <c r="E2571" s="2062" t="s">
        <v>2067</v>
      </c>
      <c r="F2571" s="2062" t="s">
        <v>2068</v>
      </c>
      <c r="G2571" s="2074" t="s">
        <v>2015</v>
      </c>
    </row>
    <row r="2572" spans="1:7" ht="15" customHeight="1">
      <c r="A2572" s="2075" t="s">
        <v>2504</v>
      </c>
      <c r="B2572" s="2064" t="s">
        <v>2505</v>
      </c>
      <c r="C2572" s="2063" t="s">
        <v>21</v>
      </c>
      <c r="D2572" s="2063" t="s">
        <v>2087</v>
      </c>
      <c r="E2572" s="2065">
        <v>1.4944</v>
      </c>
      <c r="F2572" s="2066">
        <v>34.82</v>
      </c>
      <c r="G2572" s="2076">
        <v>52.03</v>
      </c>
    </row>
    <row r="2573" spans="1:7" ht="15" customHeight="1">
      <c r="A2573" s="2075" t="s">
        <v>2092</v>
      </c>
      <c r="B2573" s="2064" t="s">
        <v>2140</v>
      </c>
      <c r="C2573" s="2063" t="s">
        <v>21</v>
      </c>
      <c r="D2573" s="2063" t="s">
        <v>2087</v>
      </c>
      <c r="E2573" s="2065">
        <v>0.98340000000000005</v>
      </c>
      <c r="F2573" s="2066">
        <v>29.76</v>
      </c>
      <c r="G2573" s="2076">
        <v>29.26</v>
      </c>
    </row>
    <row r="2574" spans="1:7" ht="15" customHeight="1">
      <c r="A2574" s="2077"/>
      <c r="B2574" s="2078"/>
      <c r="C2574" s="2078"/>
      <c r="D2574" s="2078"/>
      <c r="E2574" s="6902" t="s">
        <v>2094</v>
      </c>
      <c r="F2574" s="6902"/>
      <c r="G2574" s="2079">
        <v>81.290000000000006</v>
      </c>
    </row>
    <row r="2575" spans="1:7" ht="15" customHeight="1">
      <c r="A2575" s="2077"/>
      <c r="B2575" s="2078"/>
      <c r="C2575" s="2078"/>
      <c r="D2575" s="2078"/>
      <c r="E2575" s="6903" t="s">
        <v>2098</v>
      </c>
      <c r="F2575" s="6903"/>
      <c r="G2575" s="2080">
        <v>852.95</v>
      </c>
    </row>
    <row r="2576" spans="1:7" ht="18" customHeight="1">
      <c r="A2576" s="2077"/>
      <c r="B2576" s="2078"/>
      <c r="C2576" s="2078"/>
      <c r="D2576" s="2078"/>
      <c r="E2576" s="6904"/>
      <c r="F2576" s="6904"/>
      <c r="G2576" s="6905"/>
    </row>
    <row r="2577" spans="1:7" ht="15" customHeight="1">
      <c r="A2577" s="6897" t="s">
        <v>2836</v>
      </c>
      <c r="B2577" s="6898"/>
      <c r="C2577" s="6898"/>
      <c r="D2577" s="6898"/>
      <c r="E2577" s="6898"/>
      <c r="F2577" s="6898"/>
      <c r="G2577" s="6899"/>
    </row>
    <row r="2578" spans="1:7" ht="9.9" customHeight="1">
      <c r="A2578" s="6900" t="s">
        <v>2064</v>
      </c>
      <c r="B2578" s="6901"/>
      <c r="C2578" s="2062" t="s">
        <v>2065</v>
      </c>
      <c r="D2578" s="2062" t="s">
        <v>2066</v>
      </c>
      <c r="E2578" s="2062" t="s">
        <v>2067</v>
      </c>
      <c r="F2578" s="2062" t="s">
        <v>2068</v>
      </c>
      <c r="G2578" s="2074" t="s">
        <v>2015</v>
      </c>
    </row>
    <row r="2579" spans="1:7" ht="20.100000000000001" customHeight="1">
      <c r="A2579" s="2075" t="s">
        <v>2833</v>
      </c>
      <c r="B2579" s="2064" t="s">
        <v>2834</v>
      </c>
      <c r="C2579" s="2063" t="s">
        <v>21</v>
      </c>
      <c r="D2579" s="2063" t="s">
        <v>24</v>
      </c>
      <c r="E2579" s="2065">
        <v>1</v>
      </c>
      <c r="F2579" s="2066">
        <v>747.16</v>
      </c>
      <c r="G2579" s="2076">
        <v>747.16</v>
      </c>
    </row>
    <row r="2580" spans="1:7" ht="15" customHeight="1">
      <c r="A2580" s="2075" t="s">
        <v>2497</v>
      </c>
      <c r="B2580" s="2064" t="s">
        <v>2498</v>
      </c>
      <c r="C2580" s="2063" t="s">
        <v>21</v>
      </c>
      <c r="D2580" s="2063" t="s">
        <v>103</v>
      </c>
      <c r="E2580" s="2065">
        <v>1.54E-2</v>
      </c>
      <c r="F2580" s="2066">
        <v>98.93</v>
      </c>
      <c r="G2580" s="2076">
        <v>1.52</v>
      </c>
    </row>
    <row r="2581" spans="1:7" ht="21" customHeight="1">
      <c r="A2581" s="2077"/>
      <c r="B2581" s="2078"/>
      <c r="C2581" s="2078"/>
      <c r="D2581" s="2078"/>
      <c r="E2581" s="6902" t="s">
        <v>2083</v>
      </c>
      <c r="F2581" s="6902"/>
      <c r="G2581" s="2079">
        <v>748.68</v>
      </c>
    </row>
    <row r="2582" spans="1:7" ht="15" customHeight="1">
      <c r="A2582" s="6900" t="s">
        <v>2084</v>
      </c>
      <c r="B2582" s="6901"/>
      <c r="C2582" s="2062" t="s">
        <v>2065</v>
      </c>
      <c r="D2582" s="2062" t="s">
        <v>2066</v>
      </c>
      <c r="E2582" s="2062" t="s">
        <v>2067</v>
      </c>
      <c r="F2582" s="2062" t="s">
        <v>2068</v>
      </c>
      <c r="G2582" s="2074" t="s">
        <v>2015</v>
      </c>
    </row>
    <row r="2583" spans="1:7" ht="15" customHeight="1">
      <c r="A2583" s="2075" t="s">
        <v>2504</v>
      </c>
      <c r="B2583" s="2064" t="s">
        <v>2505</v>
      </c>
      <c r="C2583" s="2063" t="s">
        <v>21</v>
      </c>
      <c r="D2583" s="2063" t="s">
        <v>2087</v>
      </c>
      <c r="E2583" s="2065">
        <v>0.5</v>
      </c>
      <c r="F2583" s="2066">
        <v>34.82</v>
      </c>
      <c r="G2583" s="2076">
        <v>17.41</v>
      </c>
    </row>
    <row r="2584" spans="1:7" ht="15" customHeight="1">
      <c r="A2584" s="2075" t="s">
        <v>2092</v>
      </c>
      <c r="B2584" s="2064" t="s">
        <v>2140</v>
      </c>
      <c r="C2584" s="2063" t="s">
        <v>21</v>
      </c>
      <c r="D2584" s="2063" t="s">
        <v>2087</v>
      </c>
      <c r="E2584" s="2065">
        <v>0.75</v>
      </c>
      <c r="F2584" s="2066">
        <v>29.76</v>
      </c>
      <c r="G2584" s="2076">
        <v>22.32</v>
      </c>
    </row>
    <row r="2585" spans="1:7" ht="15" customHeight="1">
      <c r="A2585" s="2077"/>
      <c r="B2585" s="2078"/>
      <c r="C2585" s="2078"/>
      <c r="D2585" s="2078"/>
      <c r="E2585" s="6902" t="s">
        <v>2094</v>
      </c>
      <c r="F2585" s="6902"/>
      <c r="G2585" s="2079">
        <v>39.729999999999997</v>
      </c>
    </row>
    <row r="2586" spans="1:7" ht="18" customHeight="1">
      <c r="A2586" s="2077"/>
      <c r="B2586" s="2078"/>
      <c r="C2586" s="2078"/>
      <c r="D2586" s="2078"/>
      <c r="E2586" s="6903" t="s">
        <v>2098</v>
      </c>
      <c r="F2586" s="6903"/>
      <c r="G2586" s="2080">
        <v>788.41</v>
      </c>
    </row>
    <row r="2587" spans="1:7" ht="15" customHeight="1">
      <c r="A2587" s="2077"/>
      <c r="B2587" s="2078"/>
      <c r="C2587" s="2078"/>
      <c r="D2587" s="2078"/>
      <c r="E2587" s="6904"/>
      <c r="F2587" s="6904"/>
      <c r="G2587" s="6905"/>
    </row>
    <row r="2588" spans="1:7" ht="9.9" customHeight="1">
      <c r="A2588" s="6897" t="s">
        <v>2837</v>
      </c>
      <c r="B2588" s="6898"/>
      <c r="C2588" s="6898"/>
      <c r="D2588" s="6898"/>
      <c r="E2588" s="6898"/>
      <c r="F2588" s="6898"/>
      <c r="G2588" s="6899"/>
    </row>
    <row r="2589" spans="1:7" ht="20.100000000000001" customHeight="1">
      <c r="A2589" s="6900" t="s">
        <v>2064</v>
      </c>
      <c r="B2589" s="6901"/>
      <c r="C2589" s="2062" t="s">
        <v>2065</v>
      </c>
      <c r="D2589" s="2062" t="s">
        <v>2066</v>
      </c>
      <c r="E2589" s="2062" t="s">
        <v>2067</v>
      </c>
      <c r="F2589" s="2062" t="s">
        <v>2068</v>
      </c>
      <c r="G2589" s="2074" t="s">
        <v>2015</v>
      </c>
    </row>
    <row r="2590" spans="1:7" ht="15" customHeight="1">
      <c r="A2590" s="2075" t="s">
        <v>2838</v>
      </c>
      <c r="B2590" s="2064" t="s">
        <v>2839</v>
      </c>
      <c r="C2590" s="2063" t="s">
        <v>21</v>
      </c>
      <c r="D2590" s="2063" t="s">
        <v>24</v>
      </c>
      <c r="E2590" s="2065">
        <v>1</v>
      </c>
      <c r="F2590" s="2066">
        <v>45.05</v>
      </c>
      <c r="G2590" s="2076">
        <v>45.05</v>
      </c>
    </row>
    <row r="2591" spans="1:7" ht="15" customHeight="1">
      <c r="A2591" s="2075" t="s">
        <v>2840</v>
      </c>
      <c r="B2591" s="2064" t="s">
        <v>2841</v>
      </c>
      <c r="C2591" s="2063" t="s">
        <v>21</v>
      </c>
      <c r="D2591" s="2063" t="s">
        <v>24</v>
      </c>
      <c r="E2591" s="2065">
        <v>1</v>
      </c>
      <c r="F2591" s="2066">
        <v>69.25</v>
      </c>
      <c r="G2591" s="2076">
        <v>69.25</v>
      </c>
    </row>
    <row r="2592" spans="1:7" ht="21" customHeight="1">
      <c r="A2592" s="2075" t="s">
        <v>2842</v>
      </c>
      <c r="B2592" s="2064" t="s">
        <v>2843</v>
      </c>
      <c r="C2592" s="2063" t="s">
        <v>21</v>
      </c>
      <c r="D2592" s="2063" t="s">
        <v>103</v>
      </c>
      <c r="E2592" s="2065">
        <v>0.56000000000000005</v>
      </c>
      <c r="F2592" s="2066">
        <v>39.07</v>
      </c>
      <c r="G2592" s="2076">
        <v>21.87</v>
      </c>
    </row>
    <row r="2593" spans="1:7" ht="21" customHeight="1">
      <c r="A2593" s="2077"/>
      <c r="B2593" s="2078"/>
      <c r="C2593" s="2078"/>
      <c r="D2593" s="2078"/>
      <c r="E2593" s="6902" t="s">
        <v>2083</v>
      </c>
      <c r="F2593" s="6902"/>
      <c r="G2593" s="2079">
        <v>136.16999999999999</v>
      </c>
    </row>
    <row r="2594" spans="1:7" ht="15" customHeight="1">
      <c r="A2594" s="6900" t="s">
        <v>2084</v>
      </c>
      <c r="B2594" s="6901"/>
      <c r="C2594" s="2062" t="s">
        <v>2065</v>
      </c>
      <c r="D2594" s="2062" t="s">
        <v>2066</v>
      </c>
      <c r="E2594" s="2062" t="s">
        <v>2067</v>
      </c>
      <c r="F2594" s="2062" t="s">
        <v>2068</v>
      </c>
      <c r="G2594" s="2074" t="s">
        <v>2015</v>
      </c>
    </row>
    <row r="2595" spans="1:7" ht="29.1" customHeight="1">
      <c r="A2595" s="2075" t="s">
        <v>2201</v>
      </c>
      <c r="B2595" s="2064" t="s">
        <v>2202</v>
      </c>
      <c r="C2595" s="2063" t="s">
        <v>21</v>
      </c>
      <c r="D2595" s="2063" t="s">
        <v>2087</v>
      </c>
      <c r="E2595" s="2065">
        <v>2.0960000000000001</v>
      </c>
      <c r="F2595" s="2066">
        <v>33.700000000000003</v>
      </c>
      <c r="G2595" s="2076">
        <v>70.63</v>
      </c>
    </row>
    <row r="2596" spans="1:7" ht="15" customHeight="1">
      <c r="A2596" s="2077"/>
      <c r="B2596" s="2078"/>
      <c r="C2596" s="2078"/>
      <c r="D2596" s="2078"/>
      <c r="E2596" s="6902" t="s">
        <v>2094</v>
      </c>
      <c r="F2596" s="6902"/>
      <c r="G2596" s="2079">
        <v>70.63</v>
      </c>
    </row>
    <row r="2597" spans="1:7" ht="21" customHeight="1">
      <c r="A2597" s="2077"/>
      <c r="B2597" s="2078"/>
      <c r="C2597" s="2078"/>
      <c r="D2597" s="2078"/>
      <c r="E2597" s="6903" t="s">
        <v>2098</v>
      </c>
      <c r="F2597" s="6903"/>
      <c r="G2597" s="2080">
        <v>206.8</v>
      </c>
    </row>
    <row r="2598" spans="1:7" ht="21" customHeight="1">
      <c r="A2598" s="2077"/>
      <c r="B2598" s="2078"/>
      <c r="C2598" s="2078"/>
      <c r="D2598" s="2078"/>
      <c r="E2598" s="6904"/>
      <c r="F2598" s="6904"/>
      <c r="G2598" s="6905"/>
    </row>
    <row r="2599" spans="1:7" ht="15" customHeight="1">
      <c r="A2599" s="6897" t="s">
        <v>2844</v>
      </c>
      <c r="B2599" s="6898"/>
      <c r="C2599" s="6898"/>
      <c r="D2599" s="6898"/>
      <c r="E2599" s="6898"/>
      <c r="F2599" s="6898"/>
      <c r="G2599" s="6899"/>
    </row>
    <row r="2600" spans="1:7" ht="21" customHeight="1">
      <c r="A2600" s="6900" t="s">
        <v>2127</v>
      </c>
      <c r="B2600" s="6901"/>
      <c r="C2600" s="2062" t="s">
        <v>2065</v>
      </c>
      <c r="D2600" s="2062" t="s">
        <v>2066</v>
      </c>
      <c r="E2600" s="2062" t="s">
        <v>2067</v>
      </c>
      <c r="F2600" s="2062" t="s">
        <v>2068</v>
      </c>
      <c r="G2600" s="2074" t="s">
        <v>2015</v>
      </c>
    </row>
    <row r="2601" spans="1:7" ht="29.1" customHeight="1">
      <c r="A2601" s="2075" t="s">
        <v>2845</v>
      </c>
      <c r="B2601" s="2064" t="s">
        <v>2846</v>
      </c>
      <c r="C2601" s="2063" t="s">
        <v>21</v>
      </c>
      <c r="D2601" s="2063" t="s">
        <v>2130</v>
      </c>
      <c r="E2601" s="2065">
        <v>0.39800000000000002</v>
      </c>
      <c r="F2601" s="2066">
        <v>32.729999999999997</v>
      </c>
      <c r="G2601" s="2076">
        <v>13.02</v>
      </c>
    </row>
    <row r="2602" spans="1:7" ht="21" customHeight="1">
      <c r="A2602" s="2075" t="s">
        <v>2847</v>
      </c>
      <c r="B2602" s="2064" t="s">
        <v>2848</v>
      </c>
      <c r="C2602" s="2063" t="s">
        <v>21</v>
      </c>
      <c r="D2602" s="2063" t="s">
        <v>2133</v>
      </c>
      <c r="E2602" s="2065">
        <v>2.1000000000000001E-2</v>
      </c>
      <c r="F2602" s="2066">
        <v>33.83</v>
      </c>
      <c r="G2602" s="2076">
        <v>0.71</v>
      </c>
    </row>
    <row r="2603" spans="1:7" ht="29.1" customHeight="1">
      <c r="A2603" s="2077"/>
      <c r="B2603" s="2078"/>
      <c r="C2603" s="2078"/>
      <c r="D2603" s="2078"/>
      <c r="E2603" s="6902" t="s">
        <v>2134</v>
      </c>
      <c r="F2603" s="6902"/>
      <c r="G2603" s="2079">
        <v>13.73</v>
      </c>
    </row>
    <row r="2604" spans="1:7" ht="29.1" customHeight="1">
      <c r="A2604" s="6900" t="s">
        <v>2064</v>
      </c>
      <c r="B2604" s="6901"/>
      <c r="C2604" s="2062" t="s">
        <v>2065</v>
      </c>
      <c r="D2604" s="2062" t="s">
        <v>2066</v>
      </c>
      <c r="E2604" s="2062" t="s">
        <v>2067</v>
      </c>
      <c r="F2604" s="2062" t="s">
        <v>2068</v>
      </c>
      <c r="G2604" s="2074" t="s">
        <v>2015</v>
      </c>
    </row>
    <row r="2605" spans="1:7" ht="15" customHeight="1">
      <c r="A2605" s="2075" t="s">
        <v>2849</v>
      </c>
      <c r="B2605" s="2064" t="s">
        <v>2850</v>
      </c>
      <c r="C2605" s="2063" t="s">
        <v>21</v>
      </c>
      <c r="D2605" s="2063" t="s">
        <v>40</v>
      </c>
      <c r="E2605" s="2065">
        <v>1.04</v>
      </c>
      <c r="F2605" s="2066">
        <v>101.54</v>
      </c>
      <c r="G2605" s="2076">
        <v>105.6</v>
      </c>
    </row>
    <row r="2606" spans="1:7" ht="15" customHeight="1">
      <c r="A2606" s="2077"/>
      <c r="B2606" s="2078"/>
      <c r="C2606" s="2078"/>
      <c r="D2606" s="2078"/>
      <c r="E2606" s="6902" t="s">
        <v>2083</v>
      </c>
      <c r="F2606" s="6902"/>
      <c r="G2606" s="2079">
        <v>105.6</v>
      </c>
    </row>
    <row r="2607" spans="1:7" ht="21" customHeight="1">
      <c r="A2607" s="6900" t="s">
        <v>2084</v>
      </c>
      <c r="B2607" s="6901"/>
      <c r="C2607" s="2062" t="s">
        <v>2065</v>
      </c>
      <c r="D2607" s="2062" t="s">
        <v>2066</v>
      </c>
      <c r="E2607" s="2062" t="s">
        <v>2067</v>
      </c>
      <c r="F2607" s="2062" t="s">
        <v>2068</v>
      </c>
      <c r="G2607" s="2074" t="s">
        <v>2015</v>
      </c>
    </row>
    <row r="2608" spans="1:7" ht="21" customHeight="1">
      <c r="A2608" s="2075" t="s">
        <v>2504</v>
      </c>
      <c r="B2608" s="2064" t="s">
        <v>2505</v>
      </c>
      <c r="C2608" s="2063" t="s">
        <v>21</v>
      </c>
      <c r="D2608" s="2063" t="s">
        <v>2087</v>
      </c>
      <c r="E2608" s="2065">
        <v>0.41899999999999998</v>
      </c>
      <c r="F2608" s="2066">
        <v>34.82</v>
      </c>
      <c r="G2608" s="2076">
        <v>14.58</v>
      </c>
    </row>
    <row r="2609" spans="1:7" ht="15" customHeight="1">
      <c r="A2609" s="2075" t="s">
        <v>2092</v>
      </c>
      <c r="B2609" s="2064" t="s">
        <v>2140</v>
      </c>
      <c r="C2609" s="2063" t="s">
        <v>21</v>
      </c>
      <c r="D2609" s="2063" t="s">
        <v>2087</v>
      </c>
      <c r="E2609" s="2065">
        <v>0.20899999999999999</v>
      </c>
      <c r="F2609" s="2066">
        <v>29.76</v>
      </c>
      <c r="G2609" s="2076">
        <v>6.21</v>
      </c>
    </row>
    <row r="2610" spans="1:7" ht="15" customHeight="1">
      <c r="A2610" s="2077"/>
      <c r="B2610" s="2078"/>
      <c r="C2610" s="2078"/>
      <c r="D2610" s="2078"/>
      <c r="E2610" s="6902" t="s">
        <v>2094</v>
      </c>
      <c r="F2610" s="6902"/>
      <c r="G2610" s="2079">
        <v>20.79</v>
      </c>
    </row>
    <row r="2611" spans="1:7" ht="15" customHeight="1">
      <c r="A2611" s="6900" t="s">
        <v>19</v>
      </c>
      <c r="B2611" s="6901"/>
      <c r="C2611" s="2062" t="s">
        <v>2065</v>
      </c>
      <c r="D2611" s="2062" t="s">
        <v>2066</v>
      </c>
      <c r="E2611" s="2062" t="s">
        <v>2067</v>
      </c>
      <c r="F2611" s="2062" t="s">
        <v>2068</v>
      </c>
      <c r="G2611" s="2074" t="s">
        <v>2015</v>
      </c>
    </row>
    <row r="2612" spans="1:7" ht="21" customHeight="1">
      <c r="A2612" s="2075" t="s">
        <v>2851</v>
      </c>
      <c r="B2612" s="2064" t="s">
        <v>2852</v>
      </c>
      <c r="C2612" s="2063" t="s">
        <v>21</v>
      </c>
      <c r="D2612" s="2063" t="s">
        <v>62</v>
      </c>
      <c r="E2612" s="2065">
        <v>6.0000000000000001E-3</v>
      </c>
      <c r="F2612" s="2066">
        <v>398.65</v>
      </c>
      <c r="G2612" s="2076">
        <v>2.39</v>
      </c>
    </row>
    <row r="2613" spans="1:7" ht="15" customHeight="1">
      <c r="A2613" s="2077"/>
      <c r="B2613" s="2078"/>
      <c r="C2613" s="2078"/>
      <c r="D2613" s="2078"/>
      <c r="E2613" s="6902" t="s">
        <v>2097</v>
      </c>
      <c r="F2613" s="6902"/>
      <c r="G2613" s="2079">
        <v>2.39</v>
      </c>
    </row>
    <row r="2614" spans="1:7" ht="15" customHeight="1">
      <c r="A2614" s="2077"/>
      <c r="B2614" s="2078"/>
      <c r="C2614" s="2078"/>
      <c r="D2614" s="2078"/>
      <c r="E2614" s="6903" t="s">
        <v>2098</v>
      </c>
      <c r="F2614" s="6903"/>
      <c r="G2614" s="2080">
        <v>142.51</v>
      </c>
    </row>
    <row r="2615" spans="1:7" ht="21" customHeight="1">
      <c r="A2615" s="2077"/>
      <c r="B2615" s="2078"/>
      <c r="C2615" s="2078"/>
      <c r="D2615" s="2078"/>
      <c r="E2615" s="6904"/>
      <c r="F2615" s="6904"/>
      <c r="G2615" s="6905"/>
    </row>
    <row r="2616" spans="1:7" ht="15" customHeight="1">
      <c r="A2616" s="6897" t="s">
        <v>2853</v>
      </c>
      <c r="B2616" s="6898"/>
      <c r="C2616" s="6898"/>
      <c r="D2616" s="6898"/>
      <c r="E2616" s="6898"/>
      <c r="F2616" s="6898"/>
      <c r="G2616" s="6899"/>
    </row>
    <row r="2617" spans="1:7" ht="15" customHeight="1">
      <c r="A2617" s="6900" t="s">
        <v>2064</v>
      </c>
      <c r="B2617" s="6901"/>
      <c r="C2617" s="2062" t="s">
        <v>2065</v>
      </c>
      <c r="D2617" s="2062" t="s">
        <v>2066</v>
      </c>
      <c r="E2617" s="2062" t="s">
        <v>2067</v>
      </c>
      <c r="F2617" s="2062" t="s">
        <v>2068</v>
      </c>
      <c r="G2617" s="2074" t="s">
        <v>2015</v>
      </c>
    </row>
    <row r="2618" spans="1:7" ht="15" customHeight="1">
      <c r="A2618" s="2075" t="s">
        <v>2854</v>
      </c>
      <c r="B2618" s="2064" t="s">
        <v>2855</v>
      </c>
      <c r="C2618" s="2063" t="s">
        <v>21</v>
      </c>
      <c r="D2618" s="2063" t="s">
        <v>32</v>
      </c>
      <c r="E2618" s="2065">
        <v>0.7</v>
      </c>
      <c r="F2618" s="2066">
        <v>211.52</v>
      </c>
      <c r="G2618" s="2076">
        <v>148.06</v>
      </c>
    </row>
    <row r="2619" spans="1:7" ht="18" customHeight="1">
      <c r="A2619" s="2075" t="s">
        <v>2204</v>
      </c>
      <c r="B2619" s="2064" t="s">
        <v>2205</v>
      </c>
      <c r="C2619" s="2063" t="s">
        <v>21</v>
      </c>
      <c r="D2619" s="2063" t="s">
        <v>32</v>
      </c>
      <c r="E2619" s="2065">
        <v>2.1819999999999999</v>
      </c>
      <c r="F2619" s="2066">
        <v>0.36</v>
      </c>
      <c r="G2619" s="2076">
        <v>0.78</v>
      </c>
    </row>
    <row r="2620" spans="1:7" ht="15" customHeight="1">
      <c r="A2620" s="2075" t="s">
        <v>2576</v>
      </c>
      <c r="B2620" s="2064" t="s">
        <v>2577</v>
      </c>
      <c r="C2620" s="2063" t="s">
        <v>21</v>
      </c>
      <c r="D2620" s="2063" t="s">
        <v>103</v>
      </c>
      <c r="E2620" s="2065">
        <v>4.0000000000000001E-3</v>
      </c>
      <c r="F2620" s="2066">
        <v>49.78</v>
      </c>
      <c r="G2620" s="2076">
        <v>0.19</v>
      </c>
    </row>
    <row r="2621" spans="1:7" ht="29.1" customHeight="1">
      <c r="A2621" s="2075" t="s">
        <v>2856</v>
      </c>
      <c r="B2621" s="2064" t="s">
        <v>2857</v>
      </c>
      <c r="C2621" s="2063" t="s">
        <v>21</v>
      </c>
      <c r="D2621" s="2063" t="s">
        <v>103</v>
      </c>
      <c r="E2621" s="2065">
        <v>2E-3</v>
      </c>
      <c r="F2621" s="2066">
        <v>74.06</v>
      </c>
      <c r="G2621" s="2076">
        <v>0.14000000000000001</v>
      </c>
    </row>
    <row r="2622" spans="1:7" ht="15" customHeight="1">
      <c r="A2622" s="2077"/>
      <c r="B2622" s="2078"/>
      <c r="C2622" s="2078"/>
      <c r="D2622" s="2078"/>
      <c r="E2622" s="6902" t="s">
        <v>2083</v>
      </c>
      <c r="F2622" s="6902"/>
      <c r="G2622" s="2079">
        <v>149.16999999999999</v>
      </c>
    </row>
    <row r="2623" spans="1:7" ht="15" customHeight="1">
      <c r="A2623" s="6900" t="s">
        <v>2084</v>
      </c>
      <c r="B2623" s="6901"/>
      <c r="C2623" s="2062" t="s">
        <v>2065</v>
      </c>
      <c r="D2623" s="2062" t="s">
        <v>2066</v>
      </c>
      <c r="E2623" s="2062" t="s">
        <v>2067</v>
      </c>
      <c r="F2623" s="2062" t="s">
        <v>2068</v>
      </c>
      <c r="G2623" s="2074" t="s">
        <v>2015</v>
      </c>
    </row>
    <row r="2624" spans="1:7" ht="9.9" customHeight="1">
      <c r="A2624" s="2075" t="s">
        <v>2292</v>
      </c>
      <c r="B2624" s="2064" t="s">
        <v>2293</v>
      </c>
      <c r="C2624" s="2063" t="s">
        <v>21</v>
      </c>
      <c r="D2624" s="2063" t="s">
        <v>2087</v>
      </c>
      <c r="E2624" s="2065">
        <v>0.95</v>
      </c>
      <c r="F2624" s="2066">
        <v>32.01</v>
      </c>
      <c r="G2624" s="2076">
        <v>30.4</v>
      </c>
    </row>
    <row r="2625" spans="1:7" ht="20.100000000000001" customHeight="1">
      <c r="A2625" s="2075" t="s">
        <v>2251</v>
      </c>
      <c r="B2625" s="2064" t="s">
        <v>2252</v>
      </c>
      <c r="C2625" s="2063" t="s">
        <v>21</v>
      </c>
      <c r="D2625" s="2063" t="s">
        <v>2087</v>
      </c>
      <c r="E2625" s="2065">
        <v>1.1559999999999999</v>
      </c>
      <c r="F2625" s="2066">
        <v>34.49</v>
      </c>
      <c r="G2625" s="2076">
        <v>39.869999999999997</v>
      </c>
    </row>
    <row r="2626" spans="1:7" ht="15" customHeight="1">
      <c r="A2626" s="2077"/>
      <c r="B2626" s="2078"/>
      <c r="C2626" s="2078"/>
      <c r="D2626" s="2078"/>
      <c r="E2626" s="6902" t="s">
        <v>2094</v>
      </c>
      <c r="F2626" s="6902"/>
      <c r="G2626" s="2079">
        <v>70.27</v>
      </c>
    </row>
    <row r="2627" spans="1:7" ht="29.1" customHeight="1">
      <c r="A2627" s="2077"/>
      <c r="B2627" s="2078"/>
      <c r="C2627" s="2078"/>
      <c r="D2627" s="2078"/>
      <c r="E2627" s="6903" t="s">
        <v>2098</v>
      </c>
      <c r="F2627" s="6903"/>
      <c r="G2627" s="2080">
        <v>219.44</v>
      </c>
    </row>
    <row r="2628" spans="1:7" ht="15" customHeight="1">
      <c r="A2628" s="2077"/>
      <c r="B2628" s="2078"/>
      <c r="C2628" s="2078"/>
      <c r="D2628" s="2078"/>
      <c r="E2628" s="6904"/>
      <c r="F2628" s="6904"/>
      <c r="G2628" s="6905"/>
    </row>
    <row r="2629" spans="1:7" ht="15" customHeight="1">
      <c r="A2629" s="6897" t="s">
        <v>2858</v>
      </c>
      <c r="B2629" s="6898"/>
      <c r="C2629" s="6898"/>
      <c r="D2629" s="6898"/>
      <c r="E2629" s="6898"/>
      <c r="F2629" s="6898"/>
      <c r="G2629" s="6899"/>
    </row>
    <row r="2630" spans="1:7" ht="15" customHeight="1">
      <c r="A2630" s="6900" t="s">
        <v>2064</v>
      </c>
      <c r="B2630" s="6901"/>
      <c r="C2630" s="2062" t="s">
        <v>2065</v>
      </c>
      <c r="D2630" s="2062" t="s">
        <v>2066</v>
      </c>
      <c r="E2630" s="2062" t="s">
        <v>2067</v>
      </c>
      <c r="F2630" s="2062" t="s">
        <v>2068</v>
      </c>
      <c r="G2630" s="2074" t="s">
        <v>2015</v>
      </c>
    </row>
    <row r="2631" spans="1:7" ht="15" customHeight="1">
      <c r="A2631" s="2075" t="s">
        <v>2354</v>
      </c>
      <c r="B2631" s="2064" t="s">
        <v>2355</v>
      </c>
      <c r="C2631" s="2063" t="s">
        <v>21</v>
      </c>
      <c r="D2631" s="2063" t="s">
        <v>103</v>
      </c>
      <c r="E2631" s="2065">
        <v>18</v>
      </c>
      <c r="F2631" s="2066">
        <v>0.6</v>
      </c>
      <c r="G2631" s="2076">
        <v>10.8</v>
      </c>
    </row>
    <row r="2632" spans="1:7" ht="15" customHeight="1">
      <c r="A2632" s="2077"/>
      <c r="B2632" s="2078"/>
      <c r="C2632" s="2078"/>
      <c r="D2632" s="2078"/>
      <c r="E2632" s="6902" t="s">
        <v>2083</v>
      </c>
      <c r="F2632" s="6902"/>
      <c r="G2632" s="2079">
        <v>10.8</v>
      </c>
    </row>
    <row r="2633" spans="1:7" ht="15" customHeight="1">
      <c r="A2633" s="6900" t="s">
        <v>2084</v>
      </c>
      <c r="B2633" s="6901"/>
      <c r="C2633" s="2062" t="s">
        <v>2065</v>
      </c>
      <c r="D2633" s="2062" t="s">
        <v>2066</v>
      </c>
      <c r="E2633" s="2062" t="s">
        <v>2067</v>
      </c>
      <c r="F2633" s="2062" t="s">
        <v>2068</v>
      </c>
      <c r="G2633" s="2074" t="s">
        <v>2015</v>
      </c>
    </row>
    <row r="2634" spans="1:7" ht="18" customHeight="1">
      <c r="A2634" s="2075" t="s">
        <v>2090</v>
      </c>
      <c r="B2634" s="2064" t="s">
        <v>2139</v>
      </c>
      <c r="C2634" s="2063" t="s">
        <v>21</v>
      </c>
      <c r="D2634" s="2063" t="s">
        <v>2087</v>
      </c>
      <c r="E2634" s="2065">
        <v>1</v>
      </c>
      <c r="F2634" s="2066">
        <v>34.08</v>
      </c>
      <c r="G2634" s="2076">
        <v>34.08</v>
      </c>
    </row>
    <row r="2635" spans="1:7" ht="15" customHeight="1">
      <c r="A2635" s="2075" t="s">
        <v>2092</v>
      </c>
      <c r="B2635" s="2064" t="s">
        <v>2140</v>
      </c>
      <c r="C2635" s="2063" t="s">
        <v>21</v>
      </c>
      <c r="D2635" s="2063" t="s">
        <v>2087</v>
      </c>
      <c r="E2635" s="2065">
        <v>2</v>
      </c>
      <c r="F2635" s="2066">
        <v>29.76</v>
      </c>
      <c r="G2635" s="2076">
        <v>59.52</v>
      </c>
    </row>
    <row r="2636" spans="1:7" ht="9.9" customHeight="1">
      <c r="A2636" s="2077"/>
      <c r="B2636" s="2078"/>
      <c r="C2636" s="2078"/>
      <c r="D2636" s="2078"/>
      <c r="E2636" s="6902" t="s">
        <v>2094</v>
      </c>
      <c r="F2636" s="6902"/>
      <c r="G2636" s="2079">
        <v>93.6</v>
      </c>
    </row>
    <row r="2637" spans="1:7" ht="20.100000000000001" customHeight="1">
      <c r="A2637" s="6900" t="s">
        <v>19</v>
      </c>
      <c r="B2637" s="6901"/>
      <c r="C2637" s="2062" t="s">
        <v>2065</v>
      </c>
      <c r="D2637" s="2062" t="s">
        <v>2066</v>
      </c>
      <c r="E2637" s="2062" t="s">
        <v>2067</v>
      </c>
      <c r="F2637" s="2062" t="s">
        <v>2068</v>
      </c>
      <c r="G2637" s="2074" t="s">
        <v>2015</v>
      </c>
    </row>
    <row r="2638" spans="1:7" ht="15" customHeight="1">
      <c r="A2638" s="2075" t="s">
        <v>2859</v>
      </c>
      <c r="B2638" s="2064" t="s">
        <v>2860</v>
      </c>
      <c r="C2638" s="2063" t="s">
        <v>21</v>
      </c>
      <c r="D2638" s="2063" t="s">
        <v>24</v>
      </c>
      <c r="E2638" s="2065">
        <v>1.2</v>
      </c>
      <c r="F2638" s="2066">
        <v>8.5500000000000007</v>
      </c>
      <c r="G2638" s="2076">
        <v>10.26</v>
      </c>
    </row>
    <row r="2639" spans="1:7" ht="29.1" customHeight="1">
      <c r="A2639" s="2075" t="s">
        <v>2861</v>
      </c>
      <c r="B2639" s="2064" t="s">
        <v>2862</v>
      </c>
      <c r="C2639" s="2063" t="s">
        <v>21</v>
      </c>
      <c r="D2639" s="2063" t="s">
        <v>62</v>
      </c>
      <c r="E2639" s="2065">
        <v>0.19</v>
      </c>
      <c r="F2639" s="2066">
        <v>420.92</v>
      </c>
      <c r="G2639" s="2076">
        <v>79.97</v>
      </c>
    </row>
    <row r="2640" spans="1:7" ht="15" customHeight="1">
      <c r="A2640" s="2075" t="s">
        <v>2863</v>
      </c>
      <c r="B2640" s="2064" t="s">
        <v>2864</v>
      </c>
      <c r="C2640" s="2063" t="s">
        <v>21</v>
      </c>
      <c r="D2640" s="2063" t="s">
        <v>103</v>
      </c>
      <c r="E2640" s="2065">
        <v>15.2</v>
      </c>
      <c r="F2640" s="2066">
        <v>9.86</v>
      </c>
      <c r="G2640" s="2076">
        <v>149.87</v>
      </c>
    </row>
    <row r="2641" spans="1:7" ht="15" customHeight="1">
      <c r="A2641" s="2075" t="s">
        <v>2865</v>
      </c>
      <c r="B2641" s="2064" t="s">
        <v>2866</v>
      </c>
      <c r="C2641" s="2063" t="s">
        <v>21</v>
      </c>
      <c r="D2641" s="2063" t="s">
        <v>24</v>
      </c>
      <c r="E2641" s="2065">
        <v>1.2</v>
      </c>
      <c r="F2641" s="2066">
        <v>43.61</v>
      </c>
      <c r="G2641" s="2076">
        <v>52.33</v>
      </c>
    </row>
    <row r="2642" spans="1:7" ht="15" customHeight="1">
      <c r="A2642" s="2075" t="s">
        <v>2867</v>
      </c>
      <c r="B2642" s="2064" t="s">
        <v>2868</v>
      </c>
      <c r="C2642" s="2063" t="s">
        <v>21</v>
      </c>
      <c r="D2642" s="2063" t="s">
        <v>24</v>
      </c>
      <c r="E2642" s="2065">
        <v>1.9</v>
      </c>
      <c r="F2642" s="2066">
        <v>106.58</v>
      </c>
      <c r="G2642" s="2076">
        <v>202.5</v>
      </c>
    </row>
    <row r="2643" spans="1:7" ht="15" customHeight="1">
      <c r="A2643" s="2077"/>
      <c r="B2643" s="2078"/>
      <c r="C2643" s="2078"/>
      <c r="D2643" s="2078"/>
      <c r="E2643" s="6902" t="s">
        <v>2097</v>
      </c>
      <c r="F2643" s="6902"/>
      <c r="G2643" s="2079">
        <v>494.93</v>
      </c>
    </row>
    <row r="2644" spans="1:7" ht="15" customHeight="1">
      <c r="A2644" s="2077"/>
      <c r="B2644" s="2078"/>
      <c r="C2644" s="2078"/>
      <c r="D2644" s="2078"/>
      <c r="E2644" s="6903" t="s">
        <v>2098</v>
      </c>
      <c r="F2644" s="6903"/>
      <c r="G2644" s="2080">
        <v>599.33000000000004</v>
      </c>
    </row>
    <row r="2645" spans="1:7" ht="15" customHeight="1">
      <c r="A2645" s="2077"/>
      <c r="B2645" s="2078"/>
      <c r="C2645" s="2078"/>
      <c r="D2645" s="2078"/>
      <c r="E2645" s="6904"/>
      <c r="F2645" s="6904"/>
      <c r="G2645" s="6905"/>
    </row>
    <row r="2646" spans="1:7" ht="18" customHeight="1">
      <c r="A2646" s="6897" t="s">
        <v>2126</v>
      </c>
      <c r="B2646" s="6898"/>
      <c r="C2646" s="6898"/>
      <c r="D2646" s="6898"/>
      <c r="E2646" s="6898"/>
      <c r="F2646" s="6898"/>
      <c r="G2646" s="6899"/>
    </row>
    <row r="2647" spans="1:7" ht="15" customHeight="1">
      <c r="A2647" s="6900" t="s">
        <v>2127</v>
      </c>
      <c r="B2647" s="6901"/>
      <c r="C2647" s="2062" t="s">
        <v>2065</v>
      </c>
      <c r="D2647" s="2062" t="s">
        <v>2066</v>
      </c>
      <c r="E2647" s="2062" t="s">
        <v>2067</v>
      </c>
      <c r="F2647" s="2062" t="s">
        <v>2068</v>
      </c>
      <c r="G2647" s="2074" t="s">
        <v>2015</v>
      </c>
    </row>
    <row r="2648" spans="1:7" ht="9.9" customHeight="1">
      <c r="A2648" s="2075" t="s">
        <v>2128</v>
      </c>
      <c r="B2648" s="2064" t="s">
        <v>2129</v>
      </c>
      <c r="C2648" s="2063" t="s">
        <v>21</v>
      </c>
      <c r="D2648" s="2063" t="s">
        <v>2130</v>
      </c>
      <c r="E2648" s="2065">
        <v>0.13</v>
      </c>
      <c r="F2648" s="2066">
        <v>0.53</v>
      </c>
      <c r="G2648" s="2076">
        <v>0.06</v>
      </c>
    </row>
    <row r="2649" spans="1:7" ht="20.100000000000001" customHeight="1">
      <c r="A2649" s="2075" t="s">
        <v>2131</v>
      </c>
      <c r="B2649" s="2064" t="s">
        <v>2132</v>
      </c>
      <c r="C2649" s="2063" t="s">
        <v>21</v>
      </c>
      <c r="D2649" s="2063" t="s">
        <v>2133</v>
      </c>
      <c r="E2649" s="2065">
        <v>9.4E-2</v>
      </c>
      <c r="F2649" s="2066">
        <v>1.26</v>
      </c>
      <c r="G2649" s="2076">
        <v>0.11</v>
      </c>
    </row>
    <row r="2650" spans="1:7" ht="15" customHeight="1">
      <c r="A2650" s="2077"/>
      <c r="B2650" s="2078"/>
      <c r="C2650" s="2078"/>
      <c r="D2650" s="2078"/>
      <c r="E2650" s="6902" t="s">
        <v>2134</v>
      </c>
      <c r="F2650" s="6902"/>
      <c r="G2650" s="2079">
        <v>0.17</v>
      </c>
    </row>
    <row r="2651" spans="1:7" ht="29.1" customHeight="1">
      <c r="A2651" s="6900" t="s">
        <v>2064</v>
      </c>
      <c r="B2651" s="6901"/>
      <c r="C2651" s="2062" t="s">
        <v>2065</v>
      </c>
      <c r="D2651" s="2062" t="s">
        <v>2066</v>
      </c>
      <c r="E2651" s="2062" t="s">
        <v>2067</v>
      </c>
      <c r="F2651" s="2062" t="s">
        <v>2068</v>
      </c>
      <c r="G2651" s="2074" t="s">
        <v>2015</v>
      </c>
    </row>
    <row r="2652" spans="1:7" ht="15" customHeight="1">
      <c r="A2652" s="2075" t="s">
        <v>2135</v>
      </c>
      <c r="B2652" s="2064" t="s">
        <v>2136</v>
      </c>
      <c r="C2652" s="2063" t="s">
        <v>21</v>
      </c>
      <c r="D2652" s="2063" t="s">
        <v>62</v>
      </c>
      <c r="E2652" s="2065">
        <v>1.103</v>
      </c>
      <c r="F2652" s="2066">
        <v>482.21</v>
      </c>
      <c r="G2652" s="2076">
        <v>531.87</v>
      </c>
    </row>
    <row r="2653" spans="1:7" ht="15" customHeight="1">
      <c r="A2653" s="2077"/>
      <c r="B2653" s="2078"/>
      <c r="C2653" s="2078"/>
      <c r="D2653" s="2078"/>
      <c r="E2653" s="6902" t="s">
        <v>2083</v>
      </c>
      <c r="F2653" s="6902"/>
      <c r="G2653" s="2079">
        <v>531.87</v>
      </c>
    </row>
    <row r="2654" spans="1:7" ht="15" customHeight="1">
      <c r="A2654" s="6900" t="s">
        <v>2084</v>
      </c>
      <c r="B2654" s="6901"/>
      <c r="C2654" s="2062" t="s">
        <v>2065</v>
      </c>
      <c r="D2654" s="2062" t="s">
        <v>2066</v>
      </c>
      <c r="E2654" s="2062" t="s">
        <v>2067</v>
      </c>
      <c r="F2654" s="2062" t="s">
        <v>2068</v>
      </c>
      <c r="G2654" s="2074" t="s">
        <v>2015</v>
      </c>
    </row>
    <row r="2655" spans="1:7" ht="15" customHeight="1">
      <c r="A2655" s="2075" t="s">
        <v>2137</v>
      </c>
      <c r="B2655" s="2064" t="s">
        <v>2138</v>
      </c>
      <c r="C2655" s="2063" t="s">
        <v>21</v>
      </c>
      <c r="D2655" s="2063" t="s">
        <v>2087</v>
      </c>
      <c r="E2655" s="2065">
        <v>0.224</v>
      </c>
      <c r="F2655" s="2066">
        <v>33.619999999999997</v>
      </c>
      <c r="G2655" s="2076">
        <v>7.53</v>
      </c>
    </row>
    <row r="2656" spans="1:7" ht="15" customHeight="1">
      <c r="A2656" s="2075" t="s">
        <v>2090</v>
      </c>
      <c r="B2656" s="2064" t="s">
        <v>2139</v>
      </c>
      <c r="C2656" s="2063" t="s">
        <v>21</v>
      </c>
      <c r="D2656" s="2063" t="s">
        <v>2087</v>
      </c>
      <c r="E2656" s="2065">
        <v>0.224</v>
      </c>
      <c r="F2656" s="2066">
        <v>34.08</v>
      </c>
      <c r="G2656" s="2076">
        <v>7.63</v>
      </c>
    </row>
    <row r="2657" spans="1:7" ht="18" customHeight="1">
      <c r="A2657" s="2075" t="s">
        <v>2092</v>
      </c>
      <c r="B2657" s="2064" t="s">
        <v>2140</v>
      </c>
      <c r="C2657" s="2063" t="s">
        <v>21</v>
      </c>
      <c r="D2657" s="2063" t="s">
        <v>2087</v>
      </c>
      <c r="E2657" s="2065">
        <v>1.345</v>
      </c>
      <c r="F2657" s="2066">
        <v>29.76</v>
      </c>
      <c r="G2657" s="2076">
        <v>40.020000000000003</v>
      </c>
    </row>
    <row r="2658" spans="1:7" ht="15" customHeight="1">
      <c r="A2658" s="2077"/>
      <c r="B2658" s="2078"/>
      <c r="C2658" s="2078"/>
      <c r="D2658" s="2078"/>
      <c r="E2658" s="6902" t="s">
        <v>2094</v>
      </c>
      <c r="F2658" s="6902"/>
      <c r="G2658" s="2079">
        <v>55.18</v>
      </c>
    </row>
    <row r="2659" spans="1:7" ht="9.9" customHeight="1">
      <c r="A2659" s="2077"/>
      <c r="B2659" s="2078"/>
      <c r="C2659" s="2078"/>
      <c r="D2659" s="2078"/>
      <c r="E2659" s="6903" t="s">
        <v>2098</v>
      </c>
      <c r="F2659" s="6903"/>
      <c r="G2659" s="2080">
        <v>587.22</v>
      </c>
    </row>
    <row r="2660" spans="1:7" ht="20.100000000000001" customHeight="1">
      <c r="A2660" s="2077"/>
      <c r="B2660" s="2078"/>
      <c r="C2660" s="2078"/>
      <c r="D2660" s="2078"/>
      <c r="E2660" s="6904"/>
      <c r="F2660" s="6904"/>
      <c r="G2660" s="6905"/>
    </row>
    <row r="2661" spans="1:7" ht="15" customHeight="1">
      <c r="A2661" s="6897" t="s">
        <v>2141</v>
      </c>
      <c r="B2661" s="6898"/>
      <c r="C2661" s="6898"/>
      <c r="D2661" s="6898"/>
      <c r="E2661" s="6898"/>
      <c r="F2661" s="6898"/>
      <c r="G2661" s="6899"/>
    </row>
    <row r="2662" spans="1:7" ht="21" customHeight="1">
      <c r="A2662" s="6900" t="s">
        <v>2127</v>
      </c>
      <c r="B2662" s="6901"/>
      <c r="C2662" s="2062" t="s">
        <v>2065</v>
      </c>
      <c r="D2662" s="2062" t="s">
        <v>2066</v>
      </c>
      <c r="E2662" s="2062" t="s">
        <v>2067</v>
      </c>
      <c r="F2662" s="2062" t="s">
        <v>2068</v>
      </c>
      <c r="G2662" s="2074" t="s">
        <v>2015</v>
      </c>
    </row>
    <row r="2663" spans="1:7" ht="21" customHeight="1">
      <c r="A2663" s="2075" t="s">
        <v>2128</v>
      </c>
      <c r="B2663" s="2064" t="s">
        <v>2129</v>
      </c>
      <c r="C2663" s="2063" t="s">
        <v>21</v>
      </c>
      <c r="D2663" s="2063" t="s">
        <v>2130</v>
      </c>
      <c r="E2663" s="2065">
        <v>0.13100000000000001</v>
      </c>
      <c r="F2663" s="2066">
        <v>0.53</v>
      </c>
      <c r="G2663" s="2076">
        <v>0.06</v>
      </c>
    </row>
    <row r="2664" spans="1:7" ht="21" customHeight="1">
      <c r="A2664" s="2075" t="s">
        <v>2131</v>
      </c>
      <c r="B2664" s="2064" t="s">
        <v>2132</v>
      </c>
      <c r="C2664" s="2063" t="s">
        <v>21</v>
      </c>
      <c r="D2664" s="2063" t="s">
        <v>2133</v>
      </c>
      <c r="E2664" s="2065">
        <v>0.12</v>
      </c>
      <c r="F2664" s="2066">
        <v>1.26</v>
      </c>
      <c r="G2664" s="2076">
        <v>0.15</v>
      </c>
    </row>
    <row r="2665" spans="1:7" ht="15" customHeight="1">
      <c r="A2665" s="2077"/>
      <c r="B2665" s="2078"/>
      <c r="C2665" s="2078"/>
      <c r="D2665" s="2078"/>
      <c r="E2665" s="6902" t="s">
        <v>2134</v>
      </c>
      <c r="F2665" s="6902"/>
      <c r="G2665" s="2079">
        <v>0.21</v>
      </c>
    </row>
    <row r="2666" spans="1:7" ht="15" customHeight="1">
      <c r="A2666" s="6900" t="s">
        <v>2064</v>
      </c>
      <c r="B2666" s="6901"/>
      <c r="C2666" s="2062" t="s">
        <v>2065</v>
      </c>
      <c r="D2666" s="2062" t="s">
        <v>2066</v>
      </c>
      <c r="E2666" s="2062" t="s">
        <v>2067</v>
      </c>
      <c r="F2666" s="2062" t="s">
        <v>2068</v>
      </c>
      <c r="G2666" s="2074" t="s">
        <v>2015</v>
      </c>
    </row>
    <row r="2667" spans="1:7" ht="21" customHeight="1">
      <c r="A2667" s="2075" t="s">
        <v>2135</v>
      </c>
      <c r="B2667" s="2064" t="s">
        <v>2136</v>
      </c>
      <c r="C2667" s="2063" t="s">
        <v>21</v>
      </c>
      <c r="D2667" s="2063" t="s">
        <v>62</v>
      </c>
      <c r="E2667" s="2065">
        <v>1.103</v>
      </c>
      <c r="F2667" s="2066">
        <v>482.21</v>
      </c>
      <c r="G2667" s="2076">
        <v>531.87</v>
      </c>
    </row>
    <row r="2668" spans="1:7" ht="18" customHeight="1">
      <c r="A2668" s="2077"/>
      <c r="B2668" s="2078"/>
      <c r="C2668" s="2078"/>
      <c r="D2668" s="2078"/>
      <c r="E2668" s="6902" t="s">
        <v>2083</v>
      </c>
      <c r="F2668" s="6902"/>
      <c r="G2668" s="2079">
        <v>531.87</v>
      </c>
    </row>
    <row r="2669" spans="1:7" ht="15" customHeight="1">
      <c r="A2669" s="6900" t="s">
        <v>2084</v>
      </c>
      <c r="B2669" s="6901"/>
      <c r="C2669" s="2062" t="s">
        <v>2065</v>
      </c>
      <c r="D2669" s="2062" t="s">
        <v>2066</v>
      </c>
      <c r="E2669" s="2062" t="s">
        <v>2067</v>
      </c>
      <c r="F2669" s="2062" t="s">
        <v>2068</v>
      </c>
      <c r="G2669" s="2074" t="s">
        <v>2015</v>
      </c>
    </row>
    <row r="2670" spans="1:7" ht="9.9" customHeight="1">
      <c r="A2670" s="2075" t="s">
        <v>2137</v>
      </c>
      <c r="B2670" s="2064" t="s">
        <v>2138</v>
      </c>
      <c r="C2670" s="2063" t="s">
        <v>21</v>
      </c>
      <c r="D2670" s="2063" t="s">
        <v>2087</v>
      </c>
      <c r="E2670" s="2065">
        <v>0.125</v>
      </c>
      <c r="F2670" s="2066">
        <v>33.619999999999997</v>
      </c>
      <c r="G2670" s="2076">
        <v>4.2</v>
      </c>
    </row>
    <row r="2671" spans="1:7" ht="20.100000000000001" customHeight="1">
      <c r="A2671" s="2075" t="s">
        <v>2090</v>
      </c>
      <c r="B2671" s="2064" t="s">
        <v>2139</v>
      </c>
      <c r="C2671" s="2063" t="s">
        <v>21</v>
      </c>
      <c r="D2671" s="2063" t="s">
        <v>2087</v>
      </c>
      <c r="E2671" s="2065">
        <v>0.753</v>
      </c>
      <c r="F2671" s="2066">
        <v>34.08</v>
      </c>
      <c r="G2671" s="2076">
        <v>25.66</v>
      </c>
    </row>
    <row r="2672" spans="1:7" ht="15" customHeight="1">
      <c r="A2672" s="2075" t="s">
        <v>2092</v>
      </c>
      <c r="B2672" s="2064" t="s">
        <v>2140</v>
      </c>
      <c r="C2672" s="2063" t="s">
        <v>21</v>
      </c>
      <c r="D2672" s="2063" t="s">
        <v>2087</v>
      </c>
      <c r="E2672" s="2065">
        <v>0.82599999999999996</v>
      </c>
      <c r="F2672" s="2066">
        <v>29.76</v>
      </c>
      <c r="G2672" s="2076">
        <v>24.58</v>
      </c>
    </row>
    <row r="2673" spans="1:7" ht="29.1" customHeight="1">
      <c r="A2673" s="2077"/>
      <c r="B2673" s="2078"/>
      <c r="C2673" s="2078"/>
      <c r="D2673" s="2078"/>
      <c r="E2673" s="6902" t="s">
        <v>2094</v>
      </c>
      <c r="F2673" s="6902"/>
      <c r="G2673" s="2079">
        <v>54.44</v>
      </c>
    </row>
    <row r="2674" spans="1:7" ht="29.1" customHeight="1">
      <c r="A2674" s="2077"/>
      <c r="B2674" s="2078"/>
      <c r="C2674" s="2078"/>
      <c r="D2674" s="2078"/>
      <c r="E2674" s="6903" t="s">
        <v>2098</v>
      </c>
      <c r="F2674" s="6903"/>
      <c r="G2674" s="2080">
        <v>586.52</v>
      </c>
    </row>
    <row r="2675" spans="1:7" ht="18" customHeight="1">
      <c r="A2675" s="2077"/>
      <c r="B2675" s="2078"/>
      <c r="C2675" s="2078"/>
      <c r="D2675" s="2078"/>
      <c r="E2675" s="6904"/>
      <c r="F2675" s="6904"/>
      <c r="G2675" s="6905"/>
    </row>
    <row r="2676" spans="1:7" ht="15" customHeight="1">
      <c r="A2676" s="6897" t="s">
        <v>2321</v>
      </c>
      <c r="B2676" s="6898"/>
      <c r="C2676" s="6898"/>
      <c r="D2676" s="6898"/>
      <c r="E2676" s="6898"/>
      <c r="F2676" s="6898"/>
      <c r="G2676" s="6899"/>
    </row>
    <row r="2677" spans="1:7" ht="21" customHeight="1">
      <c r="A2677" s="6900" t="s">
        <v>2064</v>
      </c>
      <c r="B2677" s="6901"/>
      <c r="C2677" s="2062" t="s">
        <v>2065</v>
      </c>
      <c r="D2677" s="2062" t="s">
        <v>2066</v>
      </c>
      <c r="E2677" s="2062" t="s">
        <v>2067</v>
      </c>
      <c r="F2677" s="2062" t="s">
        <v>2068</v>
      </c>
      <c r="G2677" s="2074" t="s">
        <v>2015</v>
      </c>
    </row>
    <row r="2678" spans="1:7" ht="15" customHeight="1">
      <c r="A2678" s="2075" t="s">
        <v>2322</v>
      </c>
      <c r="B2678" s="2064" t="s">
        <v>2323</v>
      </c>
      <c r="C2678" s="2063" t="s">
        <v>21</v>
      </c>
      <c r="D2678" s="2063" t="s">
        <v>103</v>
      </c>
      <c r="E2678" s="2065">
        <v>1.5</v>
      </c>
      <c r="F2678" s="2066">
        <v>17.77</v>
      </c>
      <c r="G2678" s="2076">
        <v>26.65</v>
      </c>
    </row>
    <row r="2679" spans="1:7" ht="15" customHeight="1">
      <c r="A2679" s="2077"/>
      <c r="B2679" s="2078"/>
      <c r="C2679" s="2078"/>
      <c r="D2679" s="2078"/>
      <c r="E2679" s="6902" t="s">
        <v>2083</v>
      </c>
      <c r="F2679" s="6902"/>
      <c r="G2679" s="2079">
        <v>26.65</v>
      </c>
    </row>
    <row r="2680" spans="1:7" ht="15" customHeight="1">
      <c r="A2680" s="6900" t="s">
        <v>2084</v>
      </c>
      <c r="B2680" s="6901"/>
      <c r="C2680" s="2062" t="s">
        <v>2065</v>
      </c>
      <c r="D2680" s="2062" t="s">
        <v>2066</v>
      </c>
      <c r="E2680" s="2062" t="s">
        <v>2067</v>
      </c>
      <c r="F2680" s="2062" t="s">
        <v>2068</v>
      </c>
      <c r="G2680" s="2074" t="s">
        <v>2015</v>
      </c>
    </row>
    <row r="2681" spans="1:7" ht="15" customHeight="1">
      <c r="A2681" s="2075" t="s">
        <v>2324</v>
      </c>
      <c r="B2681" s="2064" t="s">
        <v>2325</v>
      </c>
      <c r="C2681" s="2063" t="s">
        <v>21</v>
      </c>
      <c r="D2681" s="2063" t="s">
        <v>2087</v>
      </c>
      <c r="E2681" s="2065">
        <v>9.69E-2</v>
      </c>
      <c r="F2681" s="2066">
        <v>31.03</v>
      </c>
      <c r="G2681" s="2076">
        <v>3</v>
      </c>
    </row>
    <row r="2682" spans="1:7" ht="18" customHeight="1">
      <c r="A2682" s="2075" t="s">
        <v>2326</v>
      </c>
      <c r="B2682" s="2064" t="s">
        <v>2327</v>
      </c>
      <c r="C2682" s="2063" t="s">
        <v>21</v>
      </c>
      <c r="D2682" s="2063" t="s">
        <v>2087</v>
      </c>
      <c r="E2682" s="2065">
        <v>0.4299</v>
      </c>
      <c r="F2682" s="2066">
        <v>34.08</v>
      </c>
      <c r="G2682" s="2076">
        <v>14.65</v>
      </c>
    </row>
    <row r="2683" spans="1:7" ht="15" customHeight="1">
      <c r="A2683" s="2077"/>
      <c r="B2683" s="2078"/>
      <c r="C2683" s="2078"/>
      <c r="D2683" s="2078"/>
      <c r="E2683" s="6902" t="s">
        <v>2094</v>
      </c>
      <c r="F2683" s="6902"/>
      <c r="G2683" s="2079">
        <v>17.649999999999999</v>
      </c>
    </row>
    <row r="2684" spans="1:7" ht="45.9" customHeight="1">
      <c r="A2684" s="2077"/>
      <c r="B2684" s="2078"/>
      <c r="C2684" s="2078"/>
      <c r="D2684" s="2078"/>
      <c r="E2684" s="6903" t="s">
        <v>2098</v>
      </c>
      <c r="F2684" s="6903"/>
      <c r="G2684" s="2080">
        <v>44.3</v>
      </c>
    </row>
    <row r="2685" spans="1:7" ht="15" customHeight="1">
      <c r="A2685" s="2077"/>
      <c r="B2685" s="2078"/>
      <c r="C2685" s="2078"/>
      <c r="D2685" s="2078"/>
      <c r="E2685" s="6904"/>
      <c r="F2685" s="6904"/>
      <c r="G2685" s="6905"/>
    </row>
    <row r="2686" spans="1:7" ht="15" customHeight="1">
      <c r="A2686" s="6897" t="s">
        <v>2869</v>
      </c>
      <c r="B2686" s="6898"/>
      <c r="C2686" s="6898"/>
      <c r="D2686" s="6898"/>
      <c r="E2686" s="6898"/>
      <c r="F2686" s="6898"/>
      <c r="G2686" s="6899"/>
    </row>
    <row r="2687" spans="1:7" ht="9.9" customHeight="1">
      <c r="A2687" s="6900" t="s">
        <v>2084</v>
      </c>
      <c r="B2687" s="6901"/>
      <c r="C2687" s="2062" t="s">
        <v>2065</v>
      </c>
      <c r="D2687" s="2062" t="s">
        <v>2066</v>
      </c>
      <c r="E2687" s="2062" t="s">
        <v>2067</v>
      </c>
      <c r="F2687" s="2062" t="s">
        <v>2068</v>
      </c>
      <c r="G2687" s="2074" t="s">
        <v>2015</v>
      </c>
    </row>
    <row r="2688" spans="1:7" ht="20.100000000000001" customHeight="1">
      <c r="A2688" s="2075" t="s">
        <v>2090</v>
      </c>
      <c r="B2688" s="2064" t="s">
        <v>2139</v>
      </c>
      <c r="C2688" s="2063" t="s">
        <v>21</v>
      </c>
      <c r="D2688" s="2063" t="s">
        <v>2087</v>
      </c>
      <c r="E2688" s="2065">
        <v>0.1394</v>
      </c>
      <c r="F2688" s="2066">
        <v>34.08</v>
      </c>
      <c r="G2688" s="2076">
        <v>4.75</v>
      </c>
    </row>
    <row r="2689" spans="1:7" ht="15" customHeight="1">
      <c r="A2689" s="2075" t="s">
        <v>2092</v>
      </c>
      <c r="B2689" s="2064" t="s">
        <v>2140</v>
      </c>
      <c r="C2689" s="2063" t="s">
        <v>21</v>
      </c>
      <c r="D2689" s="2063" t="s">
        <v>2087</v>
      </c>
      <c r="E2689" s="2065">
        <v>4.65E-2</v>
      </c>
      <c r="F2689" s="2066">
        <v>29.76</v>
      </c>
      <c r="G2689" s="2076">
        <v>1.38</v>
      </c>
    </row>
    <row r="2690" spans="1:7" ht="21" customHeight="1">
      <c r="A2690" s="2077"/>
      <c r="B2690" s="2078"/>
      <c r="C2690" s="2078"/>
      <c r="D2690" s="2078"/>
      <c r="E2690" s="6902" t="s">
        <v>2094</v>
      </c>
      <c r="F2690" s="6902"/>
      <c r="G2690" s="2079">
        <v>6.13</v>
      </c>
    </row>
    <row r="2691" spans="1:7" ht="29.1" customHeight="1">
      <c r="A2691" s="6900" t="s">
        <v>19</v>
      </c>
      <c r="B2691" s="6901"/>
      <c r="C2691" s="2062" t="s">
        <v>2065</v>
      </c>
      <c r="D2691" s="2062" t="s">
        <v>2066</v>
      </c>
      <c r="E2691" s="2062" t="s">
        <v>2067</v>
      </c>
      <c r="F2691" s="2062" t="s">
        <v>2068</v>
      </c>
      <c r="G2691" s="2074" t="s">
        <v>2015</v>
      </c>
    </row>
    <row r="2692" spans="1:7" ht="21" customHeight="1">
      <c r="A2692" s="2075" t="s">
        <v>2870</v>
      </c>
      <c r="B2692" s="2064" t="s">
        <v>2871</v>
      </c>
      <c r="C2692" s="2063" t="s">
        <v>21</v>
      </c>
      <c r="D2692" s="2063" t="s">
        <v>62</v>
      </c>
      <c r="E2692" s="2065">
        <v>3.7000000000000002E-3</v>
      </c>
      <c r="F2692" s="2066">
        <v>457.81</v>
      </c>
      <c r="G2692" s="2076">
        <v>1.69</v>
      </c>
    </row>
    <row r="2693" spans="1:7" ht="21" customHeight="1">
      <c r="A2693" s="2077"/>
      <c r="B2693" s="2078"/>
      <c r="C2693" s="2078"/>
      <c r="D2693" s="2078"/>
      <c r="E2693" s="6902" t="s">
        <v>2097</v>
      </c>
      <c r="F2693" s="6902"/>
      <c r="G2693" s="2079">
        <v>1.69</v>
      </c>
    </row>
    <row r="2694" spans="1:7" ht="15" customHeight="1">
      <c r="A2694" s="2077"/>
      <c r="B2694" s="2078"/>
      <c r="C2694" s="2078"/>
      <c r="D2694" s="2078"/>
      <c r="E2694" s="6903" t="s">
        <v>2098</v>
      </c>
      <c r="F2694" s="6903"/>
      <c r="G2694" s="2080">
        <v>7.82</v>
      </c>
    </row>
    <row r="2695" spans="1:7" ht="15" customHeight="1">
      <c r="A2695" s="2077"/>
      <c r="B2695" s="2078"/>
      <c r="C2695" s="2078"/>
      <c r="D2695" s="2078"/>
      <c r="E2695" s="6904"/>
      <c r="F2695" s="6904"/>
      <c r="G2695" s="6905"/>
    </row>
    <row r="2696" spans="1:7" ht="15" customHeight="1">
      <c r="A2696" s="6897" t="s">
        <v>2872</v>
      </c>
      <c r="B2696" s="6898"/>
      <c r="C2696" s="6898"/>
      <c r="D2696" s="6898"/>
      <c r="E2696" s="6898"/>
      <c r="F2696" s="6898"/>
      <c r="G2696" s="6899"/>
    </row>
    <row r="2697" spans="1:7" ht="15" customHeight="1">
      <c r="A2697" s="6900" t="s">
        <v>2084</v>
      </c>
      <c r="B2697" s="6901"/>
      <c r="C2697" s="2062" t="s">
        <v>2065</v>
      </c>
      <c r="D2697" s="2062" t="s">
        <v>2066</v>
      </c>
      <c r="E2697" s="2062" t="s">
        <v>2067</v>
      </c>
      <c r="F2697" s="2062" t="s">
        <v>2068</v>
      </c>
      <c r="G2697" s="2074" t="s">
        <v>2015</v>
      </c>
    </row>
    <row r="2698" spans="1:7" ht="18" customHeight="1">
      <c r="A2698" s="2075" t="s">
        <v>2090</v>
      </c>
      <c r="B2698" s="2064" t="s">
        <v>2139</v>
      </c>
      <c r="C2698" s="2063" t="s">
        <v>21</v>
      </c>
      <c r="D2698" s="2063" t="s">
        <v>2087</v>
      </c>
      <c r="E2698" s="2065">
        <v>0.1394</v>
      </c>
      <c r="F2698" s="2066">
        <v>34.08</v>
      </c>
      <c r="G2698" s="2076">
        <v>4.75</v>
      </c>
    </row>
    <row r="2699" spans="1:7" ht="15" customHeight="1">
      <c r="A2699" s="2075" t="s">
        <v>2092</v>
      </c>
      <c r="B2699" s="2064" t="s">
        <v>2140</v>
      </c>
      <c r="C2699" s="2063" t="s">
        <v>21</v>
      </c>
      <c r="D2699" s="2063" t="s">
        <v>2087</v>
      </c>
      <c r="E2699" s="2065">
        <v>4.65E-2</v>
      </c>
      <c r="F2699" s="2066">
        <v>29.76</v>
      </c>
      <c r="G2699" s="2076">
        <v>1.38</v>
      </c>
    </row>
    <row r="2700" spans="1:7" ht="9.9" customHeight="1">
      <c r="A2700" s="2077"/>
      <c r="B2700" s="2078"/>
      <c r="C2700" s="2078"/>
      <c r="D2700" s="2078"/>
      <c r="E2700" s="6902" t="s">
        <v>2094</v>
      </c>
      <c r="F2700" s="6902"/>
      <c r="G2700" s="2079">
        <v>6.13</v>
      </c>
    </row>
    <row r="2701" spans="1:7" ht="20.100000000000001" customHeight="1">
      <c r="A2701" s="6900" t="s">
        <v>19</v>
      </c>
      <c r="B2701" s="6901"/>
      <c r="C2701" s="2062" t="s">
        <v>2065</v>
      </c>
      <c r="D2701" s="2062" t="s">
        <v>2066</v>
      </c>
      <c r="E2701" s="2062" t="s">
        <v>2067</v>
      </c>
      <c r="F2701" s="2062" t="s">
        <v>2068</v>
      </c>
      <c r="G2701" s="2074" t="s">
        <v>2015</v>
      </c>
    </row>
    <row r="2702" spans="1:7" ht="15" customHeight="1">
      <c r="A2702" s="2075" t="s">
        <v>2870</v>
      </c>
      <c r="B2702" s="2064" t="s">
        <v>2871</v>
      </c>
      <c r="C2702" s="2063" t="s">
        <v>21</v>
      </c>
      <c r="D2702" s="2063" t="s">
        <v>62</v>
      </c>
      <c r="E2702" s="2065">
        <v>3.7000000000000002E-3</v>
      </c>
      <c r="F2702" s="2066">
        <v>457.81</v>
      </c>
      <c r="G2702" s="2076">
        <v>1.69</v>
      </c>
    </row>
    <row r="2703" spans="1:7" ht="15" customHeight="1">
      <c r="A2703" s="2077"/>
      <c r="B2703" s="2078"/>
      <c r="C2703" s="2078"/>
      <c r="D2703" s="2078"/>
      <c r="E2703" s="6902" t="s">
        <v>2097</v>
      </c>
      <c r="F2703" s="6902"/>
      <c r="G2703" s="2079">
        <v>1.69</v>
      </c>
    </row>
    <row r="2704" spans="1:7" ht="15" customHeight="1">
      <c r="A2704" s="2077"/>
      <c r="B2704" s="2078"/>
      <c r="C2704" s="2078"/>
      <c r="D2704" s="2078"/>
      <c r="E2704" s="6903" t="s">
        <v>2098</v>
      </c>
      <c r="F2704" s="6903"/>
      <c r="G2704" s="2080">
        <v>7.82</v>
      </c>
    </row>
    <row r="2705" spans="1:7" ht="15" customHeight="1">
      <c r="A2705" s="2077"/>
      <c r="B2705" s="2078"/>
      <c r="C2705" s="2078"/>
      <c r="D2705" s="2078"/>
      <c r="E2705" s="6904"/>
      <c r="F2705" s="6904"/>
      <c r="G2705" s="6905"/>
    </row>
    <row r="2706" spans="1:7" ht="15" customHeight="1">
      <c r="A2706" s="6897" t="s">
        <v>2873</v>
      </c>
      <c r="B2706" s="6898"/>
      <c r="C2706" s="6898"/>
      <c r="D2706" s="6898"/>
      <c r="E2706" s="6898"/>
      <c r="F2706" s="6898"/>
      <c r="G2706" s="6899"/>
    </row>
    <row r="2707" spans="1:7" ht="15" customHeight="1">
      <c r="A2707" s="6900" t="s">
        <v>2064</v>
      </c>
      <c r="B2707" s="6901"/>
      <c r="C2707" s="2062" t="s">
        <v>2065</v>
      </c>
      <c r="D2707" s="2062" t="s">
        <v>2066</v>
      </c>
      <c r="E2707" s="2062" t="s">
        <v>2067</v>
      </c>
      <c r="F2707" s="2062" t="s">
        <v>2068</v>
      </c>
      <c r="G2707" s="2074" t="s">
        <v>2015</v>
      </c>
    </row>
    <row r="2708" spans="1:7" ht="18" customHeight="1">
      <c r="A2708" s="2075" t="s">
        <v>2874</v>
      </c>
      <c r="B2708" s="2064" t="s">
        <v>2875</v>
      </c>
      <c r="C2708" s="2063" t="s">
        <v>21</v>
      </c>
      <c r="D2708" s="2063" t="s">
        <v>24</v>
      </c>
      <c r="E2708" s="2065">
        <v>0.15809999999999999</v>
      </c>
      <c r="F2708" s="2066">
        <v>17.079999999999998</v>
      </c>
      <c r="G2708" s="2076">
        <v>2.7</v>
      </c>
    </row>
    <row r="2709" spans="1:7" ht="15" customHeight="1">
      <c r="A2709" s="2077"/>
      <c r="B2709" s="2078"/>
      <c r="C2709" s="2078"/>
      <c r="D2709" s="2078"/>
      <c r="E2709" s="6902" t="s">
        <v>2083</v>
      </c>
      <c r="F2709" s="6902"/>
      <c r="G2709" s="2079">
        <v>2.7</v>
      </c>
    </row>
    <row r="2710" spans="1:7" ht="38.1" customHeight="1">
      <c r="A2710" s="6900" t="s">
        <v>2084</v>
      </c>
      <c r="B2710" s="6901"/>
      <c r="C2710" s="2062" t="s">
        <v>2065</v>
      </c>
      <c r="D2710" s="2062" t="s">
        <v>2066</v>
      </c>
      <c r="E2710" s="2062" t="s">
        <v>2067</v>
      </c>
      <c r="F2710" s="2062" t="s">
        <v>2068</v>
      </c>
      <c r="G2710" s="2074" t="s">
        <v>2015</v>
      </c>
    </row>
    <row r="2711" spans="1:7" ht="29.1" customHeight="1">
      <c r="A2711" s="2075" t="s">
        <v>2090</v>
      </c>
      <c r="B2711" s="2064" t="s">
        <v>2139</v>
      </c>
      <c r="C2711" s="2063" t="s">
        <v>21</v>
      </c>
      <c r="D2711" s="2063" t="s">
        <v>2087</v>
      </c>
      <c r="E2711" s="2065">
        <v>0.40899999999999997</v>
      </c>
      <c r="F2711" s="2066">
        <v>34.08</v>
      </c>
      <c r="G2711" s="2076">
        <v>13.93</v>
      </c>
    </row>
    <row r="2712" spans="1:7" ht="21" customHeight="1">
      <c r="A2712" s="2075" t="s">
        <v>2092</v>
      </c>
      <c r="B2712" s="2064" t="s">
        <v>2140</v>
      </c>
      <c r="C2712" s="2063" t="s">
        <v>21</v>
      </c>
      <c r="D2712" s="2063" t="s">
        <v>2087</v>
      </c>
      <c r="E2712" s="2065">
        <v>0.40899999999999997</v>
      </c>
      <c r="F2712" s="2066">
        <v>29.76</v>
      </c>
      <c r="G2712" s="2076">
        <v>12.17</v>
      </c>
    </row>
    <row r="2713" spans="1:7" ht="38.1" customHeight="1">
      <c r="A2713" s="2077"/>
      <c r="B2713" s="2078"/>
      <c r="C2713" s="2078"/>
      <c r="D2713" s="2078"/>
      <c r="E2713" s="6902" t="s">
        <v>2094</v>
      </c>
      <c r="F2713" s="6902"/>
      <c r="G2713" s="2079">
        <v>26.1</v>
      </c>
    </row>
    <row r="2714" spans="1:7" ht="29.1" customHeight="1">
      <c r="A2714" s="6900" t="s">
        <v>19</v>
      </c>
      <c r="B2714" s="6901"/>
      <c r="C2714" s="2062" t="s">
        <v>2065</v>
      </c>
      <c r="D2714" s="2062" t="s">
        <v>2066</v>
      </c>
      <c r="E2714" s="2062" t="s">
        <v>2067</v>
      </c>
      <c r="F2714" s="2062" t="s">
        <v>2068</v>
      </c>
      <c r="G2714" s="2074" t="s">
        <v>2015</v>
      </c>
    </row>
    <row r="2715" spans="1:7" ht="15" customHeight="1">
      <c r="A2715" s="2075" t="s">
        <v>2876</v>
      </c>
      <c r="B2715" s="2064" t="s">
        <v>2877</v>
      </c>
      <c r="C2715" s="2063" t="s">
        <v>21</v>
      </c>
      <c r="D2715" s="2063" t="s">
        <v>62</v>
      </c>
      <c r="E2715" s="2065">
        <v>2.93E-2</v>
      </c>
      <c r="F2715" s="2066">
        <v>505.54</v>
      </c>
      <c r="G2715" s="2076">
        <v>14.81</v>
      </c>
    </row>
    <row r="2716" spans="1:7" ht="15" customHeight="1">
      <c r="A2716" s="2077"/>
      <c r="B2716" s="2078"/>
      <c r="C2716" s="2078"/>
      <c r="D2716" s="2078"/>
      <c r="E2716" s="6902" t="s">
        <v>2097</v>
      </c>
      <c r="F2716" s="6902"/>
      <c r="G2716" s="2079">
        <v>14.81</v>
      </c>
    </row>
    <row r="2717" spans="1:7" ht="9.9" customHeight="1">
      <c r="A2717" s="2077"/>
      <c r="B2717" s="2078"/>
      <c r="C2717" s="2078"/>
      <c r="D2717" s="2078"/>
      <c r="E2717" s="6903" t="s">
        <v>2098</v>
      </c>
      <c r="F2717" s="6903"/>
      <c r="G2717" s="2080">
        <v>43.61</v>
      </c>
    </row>
    <row r="2718" spans="1:7" ht="20.100000000000001" customHeight="1">
      <c r="A2718" s="2077"/>
      <c r="B2718" s="2078"/>
      <c r="C2718" s="2078"/>
      <c r="D2718" s="2078"/>
      <c r="E2718" s="6904"/>
      <c r="F2718" s="6904"/>
      <c r="G2718" s="6905"/>
    </row>
    <row r="2719" spans="1:7" ht="15" customHeight="1">
      <c r="A2719" s="6897" t="s">
        <v>2878</v>
      </c>
      <c r="B2719" s="6898"/>
      <c r="C2719" s="6898"/>
      <c r="D2719" s="6898"/>
      <c r="E2719" s="6898"/>
      <c r="F2719" s="6898"/>
      <c r="G2719" s="6899"/>
    </row>
    <row r="2720" spans="1:7" ht="21" customHeight="1">
      <c r="A2720" s="6900" t="s">
        <v>2064</v>
      </c>
      <c r="B2720" s="6901"/>
      <c r="C2720" s="2062" t="s">
        <v>2065</v>
      </c>
      <c r="D2720" s="2062" t="s">
        <v>2066</v>
      </c>
      <c r="E2720" s="2062" t="s">
        <v>2067</v>
      </c>
      <c r="F2720" s="2062" t="s">
        <v>2068</v>
      </c>
      <c r="G2720" s="2074" t="s">
        <v>2015</v>
      </c>
    </row>
    <row r="2721" spans="1:7" ht="15" customHeight="1">
      <c r="A2721" s="2075" t="s">
        <v>2874</v>
      </c>
      <c r="B2721" s="2064" t="s">
        <v>2875</v>
      </c>
      <c r="C2721" s="2063" t="s">
        <v>21</v>
      </c>
      <c r="D2721" s="2063" t="s">
        <v>24</v>
      </c>
      <c r="E2721" s="2065">
        <v>0.15809999999999999</v>
      </c>
      <c r="F2721" s="2066">
        <v>17.079999999999998</v>
      </c>
      <c r="G2721" s="2076">
        <v>2.7</v>
      </c>
    </row>
    <row r="2722" spans="1:7" ht="38.1" customHeight="1">
      <c r="A2722" s="2077"/>
      <c r="B2722" s="2078"/>
      <c r="C2722" s="2078"/>
      <c r="D2722" s="2078"/>
      <c r="E2722" s="6902" t="s">
        <v>2083</v>
      </c>
      <c r="F2722" s="6902"/>
      <c r="G2722" s="2079">
        <v>2.7</v>
      </c>
    </row>
    <row r="2723" spans="1:7" ht="29.1" customHeight="1">
      <c r="A2723" s="6900" t="s">
        <v>2084</v>
      </c>
      <c r="B2723" s="6901"/>
      <c r="C2723" s="2062" t="s">
        <v>2065</v>
      </c>
      <c r="D2723" s="2062" t="s">
        <v>2066</v>
      </c>
      <c r="E2723" s="2062" t="s">
        <v>2067</v>
      </c>
      <c r="F2723" s="2062" t="s">
        <v>2068</v>
      </c>
      <c r="G2723" s="2074" t="s">
        <v>2015</v>
      </c>
    </row>
    <row r="2724" spans="1:7" ht="15" customHeight="1">
      <c r="A2724" s="2075" t="s">
        <v>2090</v>
      </c>
      <c r="B2724" s="2064" t="s">
        <v>2139</v>
      </c>
      <c r="C2724" s="2063" t="s">
        <v>21</v>
      </c>
      <c r="D2724" s="2063" t="s">
        <v>2087</v>
      </c>
      <c r="E2724" s="2065">
        <v>0.40899999999999997</v>
      </c>
      <c r="F2724" s="2066">
        <v>34.08</v>
      </c>
      <c r="G2724" s="2076">
        <v>13.93</v>
      </c>
    </row>
    <row r="2725" spans="1:7" ht="15" customHeight="1">
      <c r="A2725" s="2075" t="s">
        <v>2092</v>
      </c>
      <c r="B2725" s="2064" t="s">
        <v>2140</v>
      </c>
      <c r="C2725" s="2063" t="s">
        <v>21</v>
      </c>
      <c r="D2725" s="2063" t="s">
        <v>2087</v>
      </c>
      <c r="E2725" s="2065">
        <v>0.40899999999999997</v>
      </c>
      <c r="F2725" s="2066">
        <v>29.76</v>
      </c>
      <c r="G2725" s="2076">
        <v>12.17</v>
      </c>
    </row>
    <row r="2726" spans="1:7" ht="15" customHeight="1">
      <c r="A2726" s="2077"/>
      <c r="B2726" s="2078"/>
      <c r="C2726" s="2078"/>
      <c r="D2726" s="2078"/>
      <c r="E2726" s="6902" t="s">
        <v>2094</v>
      </c>
      <c r="F2726" s="6902"/>
      <c r="G2726" s="2079">
        <v>26.1</v>
      </c>
    </row>
    <row r="2727" spans="1:7" ht="15" customHeight="1">
      <c r="A2727" s="6900" t="s">
        <v>19</v>
      </c>
      <c r="B2727" s="6901"/>
      <c r="C2727" s="2062" t="s">
        <v>2065</v>
      </c>
      <c r="D2727" s="2062" t="s">
        <v>2066</v>
      </c>
      <c r="E2727" s="2062" t="s">
        <v>2067</v>
      </c>
      <c r="F2727" s="2062" t="s">
        <v>2068</v>
      </c>
      <c r="G2727" s="2074" t="s">
        <v>2015</v>
      </c>
    </row>
    <row r="2728" spans="1:7" ht="18" customHeight="1">
      <c r="A2728" s="2075" t="s">
        <v>2876</v>
      </c>
      <c r="B2728" s="2064" t="s">
        <v>2877</v>
      </c>
      <c r="C2728" s="2063" t="s">
        <v>21</v>
      </c>
      <c r="D2728" s="2063" t="s">
        <v>62</v>
      </c>
      <c r="E2728" s="2065">
        <v>2.93E-2</v>
      </c>
      <c r="F2728" s="2066">
        <v>505.54</v>
      </c>
      <c r="G2728" s="2076">
        <v>14.81</v>
      </c>
    </row>
    <row r="2729" spans="1:7" ht="15" customHeight="1">
      <c r="A2729" s="2077"/>
      <c r="B2729" s="2078"/>
      <c r="C2729" s="2078"/>
      <c r="D2729" s="2078"/>
      <c r="E2729" s="6902" t="s">
        <v>2097</v>
      </c>
      <c r="F2729" s="6902"/>
      <c r="G2729" s="2079">
        <v>14.81</v>
      </c>
    </row>
    <row r="2730" spans="1:7" ht="9.9" customHeight="1">
      <c r="A2730" s="2077"/>
      <c r="B2730" s="2078"/>
      <c r="C2730" s="2078"/>
      <c r="D2730" s="2078"/>
      <c r="E2730" s="6903" t="s">
        <v>2098</v>
      </c>
      <c r="F2730" s="6903"/>
      <c r="G2730" s="2080">
        <v>43.61</v>
      </c>
    </row>
    <row r="2731" spans="1:7" ht="20.100000000000001" customHeight="1">
      <c r="A2731" s="2077"/>
      <c r="B2731" s="2078"/>
      <c r="C2731" s="2078"/>
      <c r="D2731" s="2078"/>
      <c r="E2731" s="6904"/>
      <c r="F2731" s="6904"/>
      <c r="G2731" s="6905"/>
    </row>
    <row r="2732" spans="1:7" ht="15" customHeight="1">
      <c r="A2732" s="6897" t="s">
        <v>2879</v>
      </c>
      <c r="B2732" s="6898"/>
      <c r="C2732" s="6898"/>
      <c r="D2732" s="6898"/>
      <c r="E2732" s="6898"/>
      <c r="F2732" s="6898"/>
      <c r="G2732" s="6899"/>
    </row>
    <row r="2733" spans="1:7" ht="21" customHeight="1">
      <c r="A2733" s="6900" t="s">
        <v>2064</v>
      </c>
      <c r="B2733" s="6901"/>
      <c r="C2733" s="2062" t="s">
        <v>2065</v>
      </c>
      <c r="D2733" s="2062" t="s">
        <v>2066</v>
      </c>
      <c r="E2733" s="2062" t="s">
        <v>2067</v>
      </c>
      <c r="F2733" s="2062" t="s">
        <v>2068</v>
      </c>
      <c r="G2733" s="2074" t="s">
        <v>2015</v>
      </c>
    </row>
    <row r="2734" spans="1:7" ht="21" customHeight="1">
      <c r="A2734" s="2075" t="s">
        <v>2386</v>
      </c>
      <c r="B2734" s="2064" t="s">
        <v>2387</v>
      </c>
      <c r="C2734" s="2063" t="s">
        <v>21</v>
      </c>
      <c r="D2734" s="2063" t="s">
        <v>2388</v>
      </c>
      <c r="E2734" s="2065">
        <v>0.20615</v>
      </c>
      <c r="F2734" s="2066">
        <v>30.74</v>
      </c>
      <c r="G2734" s="2076">
        <v>6.33</v>
      </c>
    </row>
    <row r="2735" spans="1:7" ht="38.1" customHeight="1">
      <c r="A2735" s="2077"/>
      <c r="B2735" s="2078"/>
      <c r="C2735" s="2078"/>
      <c r="D2735" s="2078"/>
      <c r="E2735" s="6902" t="s">
        <v>2083</v>
      </c>
      <c r="F2735" s="6902"/>
      <c r="G2735" s="2079">
        <v>6.33</v>
      </c>
    </row>
    <row r="2736" spans="1:7" ht="21" customHeight="1">
      <c r="A2736" s="6900" t="s">
        <v>2084</v>
      </c>
      <c r="B2736" s="6901"/>
      <c r="C2736" s="2062" t="s">
        <v>2065</v>
      </c>
      <c r="D2736" s="2062" t="s">
        <v>2066</v>
      </c>
      <c r="E2736" s="2062" t="s">
        <v>2067</v>
      </c>
      <c r="F2736" s="2062" t="s">
        <v>2068</v>
      </c>
      <c r="G2736" s="2074" t="s">
        <v>2015</v>
      </c>
    </row>
    <row r="2737" spans="1:7" ht="15" customHeight="1">
      <c r="A2737" s="2075" t="s">
        <v>2389</v>
      </c>
      <c r="B2737" s="2064" t="s">
        <v>2390</v>
      </c>
      <c r="C2737" s="2063" t="s">
        <v>21</v>
      </c>
      <c r="D2737" s="2063" t="s">
        <v>2087</v>
      </c>
      <c r="E2737" s="2065">
        <v>0.28660000000000002</v>
      </c>
      <c r="F2737" s="2066">
        <v>36.53</v>
      </c>
      <c r="G2737" s="2076">
        <v>10.46</v>
      </c>
    </row>
    <row r="2738" spans="1:7" ht="29.1" customHeight="1">
      <c r="A2738" s="2075" t="s">
        <v>2092</v>
      </c>
      <c r="B2738" s="2064" t="s">
        <v>2140</v>
      </c>
      <c r="C2738" s="2063" t="s">
        <v>21</v>
      </c>
      <c r="D2738" s="2063" t="s">
        <v>2087</v>
      </c>
      <c r="E2738" s="2065">
        <v>4.6800000000000001E-2</v>
      </c>
      <c r="F2738" s="2066">
        <v>29.76</v>
      </c>
      <c r="G2738" s="2076">
        <v>1.39</v>
      </c>
    </row>
    <row r="2739" spans="1:7" ht="15" customHeight="1">
      <c r="A2739" s="2077"/>
      <c r="B2739" s="2078"/>
      <c r="C2739" s="2078"/>
      <c r="D2739" s="2078"/>
      <c r="E2739" s="6902" t="s">
        <v>2094</v>
      </c>
      <c r="F2739" s="6902"/>
      <c r="G2739" s="2079">
        <v>11.85</v>
      </c>
    </row>
    <row r="2740" spans="1:7" ht="15" customHeight="1">
      <c r="A2740" s="2077"/>
      <c r="B2740" s="2078"/>
      <c r="C2740" s="2078"/>
      <c r="D2740" s="2078"/>
      <c r="E2740" s="6903" t="s">
        <v>2098</v>
      </c>
      <c r="F2740" s="6903"/>
      <c r="G2740" s="2080">
        <v>18.18</v>
      </c>
    </row>
    <row r="2741" spans="1:7" ht="15" customHeight="1">
      <c r="A2741" s="2077"/>
      <c r="B2741" s="2078"/>
      <c r="C2741" s="2078"/>
      <c r="D2741" s="2078"/>
      <c r="E2741" s="6904"/>
      <c r="F2741" s="6904"/>
      <c r="G2741" s="6905"/>
    </row>
    <row r="2742" spans="1:7" ht="21" customHeight="1">
      <c r="A2742" s="6897" t="s">
        <v>2880</v>
      </c>
      <c r="B2742" s="6898"/>
      <c r="C2742" s="6898"/>
      <c r="D2742" s="6898"/>
      <c r="E2742" s="6898"/>
      <c r="F2742" s="6898"/>
      <c r="G2742" s="6899"/>
    </row>
    <row r="2743" spans="1:7" ht="15" customHeight="1">
      <c r="A2743" s="6900" t="s">
        <v>2064</v>
      </c>
      <c r="B2743" s="6901"/>
      <c r="C2743" s="2062" t="s">
        <v>2065</v>
      </c>
      <c r="D2743" s="2062" t="s">
        <v>2066</v>
      </c>
      <c r="E2743" s="2062" t="s">
        <v>2067</v>
      </c>
      <c r="F2743" s="2062" t="s">
        <v>2068</v>
      </c>
      <c r="G2743" s="2074" t="s">
        <v>2015</v>
      </c>
    </row>
    <row r="2744" spans="1:7" ht="15" customHeight="1">
      <c r="A2744" s="2075" t="s">
        <v>2386</v>
      </c>
      <c r="B2744" s="2064" t="s">
        <v>2387</v>
      </c>
      <c r="C2744" s="2063" t="s">
        <v>21</v>
      </c>
      <c r="D2744" s="2063" t="s">
        <v>2388</v>
      </c>
      <c r="E2744" s="2065">
        <v>0.20615</v>
      </c>
      <c r="F2744" s="2066">
        <v>30.74</v>
      </c>
      <c r="G2744" s="2076">
        <v>6.33</v>
      </c>
    </row>
    <row r="2745" spans="1:7" ht="15" customHeight="1">
      <c r="A2745" s="2077"/>
      <c r="B2745" s="2078"/>
      <c r="C2745" s="2078"/>
      <c r="D2745" s="2078"/>
      <c r="E2745" s="6902" t="s">
        <v>2083</v>
      </c>
      <c r="F2745" s="6902"/>
      <c r="G2745" s="2079">
        <v>6.33</v>
      </c>
    </row>
    <row r="2746" spans="1:7" ht="15" customHeight="1">
      <c r="A2746" s="6900" t="s">
        <v>2084</v>
      </c>
      <c r="B2746" s="6901"/>
      <c r="C2746" s="2062" t="s">
        <v>2065</v>
      </c>
      <c r="D2746" s="2062" t="s">
        <v>2066</v>
      </c>
      <c r="E2746" s="2062" t="s">
        <v>2067</v>
      </c>
      <c r="F2746" s="2062" t="s">
        <v>2068</v>
      </c>
      <c r="G2746" s="2074" t="s">
        <v>2015</v>
      </c>
    </row>
    <row r="2747" spans="1:7" ht="15" customHeight="1">
      <c r="A2747" s="2075" t="s">
        <v>2389</v>
      </c>
      <c r="B2747" s="2064" t="s">
        <v>2390</v>
      </c>
      <c r="C2747" s="2063" t="s">
        <v>21</v>
      </c>
      <c r="D2747" s="2063" t="s">
        <v>2087</v>
      </c>
      <c r="E2747" s="2065">
        <v>0.28660000000000002</v>
      </c>
      <c r="F2747" s="2066">
        <v>36.53</v>
      </c>
      <c r="G2747" s="2076">
        <v>10.46</v>
      </c>
    </row>
    <row r="2748" spans="1:7" ht="15" customHeight="1">
      <c r="A2748" s="2075" t="s">
        <v>2092</v>
      </c>
      <c r="B2748" s="2064" t="s">
        <v>2140</v>
      </c>
      <c r="C2748" s="2063" t="s">
        <v>21</v>
      </c>
      <c r="D2748" s="2063" t="s">
        <v>2087</v>
      </c>
      <c r="E2748" s="2065">
        <v>4.6800000000000001E-2</v>
      </c>
      <c r="F2748" s="2066">
        <v>29.76</v>
      </c>
      <c r="G2748" s="2076">
        <v>1.39</v>
      </c>
    </row>
    <row r="2749" spans="1:7" ht="15" customHeight="1">
      <c r="A2749" s="2077"/>
      <c r="B2749" s="2078"/>
      <c r="C2749" s="2078"/>
      <c r="D2749" s="2078"/>
      <c r="E2749" s="6902" t="s">
        <v>2094</v>
      </c>
      <c r="F2749" s="6902"/>
      <c r="G2749" s="2079">
        <v>11.85</v>
      </c>
    </row>
    <row r="2750" spans="1:7" ht="18" customHeight="1">
      <c r="A2750" s="2077"/>
      <c r="B2750" s="2078"/>
      <c r="C2750" s="2078"/>
      <c r="D2750" s="2078"/>
      <c r="E2750" s="6903" t="s">
        <v>2098</v>
      </c>
      <c r="F2750" s="6903"/>
      <c r="G2750" s="2080">
        <v>18.18</v>
      </c>
    </row>
    <row r="2751" spans="1:7" ht="15" customHeight="1">
      <c r="A2751" s="2077"/>
      <c r="B2751" s="2078"/>
      <c r="C2751" s="2078"/>
      <c r="D2751" s="2078"/>
      <c r="E2751" s="6904"/>
      <c r="F2751" s="6904"/>
      <c r="G2751" s="6905"/>
    </row>
    <row r="2752" spans="1:7" ht="21" customHeight="1">
      <c r="A2752" s="6897" t="s">
        <v>2881</v>
      </c>
      <c r="B2752" s="6898"/>
      <c r="C2752" s="6898"/>
      <c r="D2752" s="6898"/>
      <c r="E2752" s="6898"/>
      <c r="F2752" s="6898"/>
      <c r="G2752" s="6899"/>
    </row>
    <row r="2753" spans="1:7" ht="15" customHeight="1">
      <c r="A2753" s="6900" t="s">
        <v>2084</v>
      </c>
      <c r="B2753" s="6901"/>
      <c r="C2753" s="2062" t="s">
        <v>2065</v>
      </c>
      <c r="D2753" s="2062" t="s">
        <v>2066</v>
      </c>
      <c r="E2753" s="2062" t="s">
        <v>2067</v>
      </c>
      <c r="F2753" s="2062" t="s">
        <v>2068</v>
      </c>
      <c r="G2753" s="2074" t="s">
        <v>2015</v>
      </c>
    </row>
    <row r="2754" spans="1:7" ht="15" customHeight="1">
      <c r="A2754" s="2075" t="s">
        <v>2092</v>
      </c>
      <c r="B2754" s="2064" t="s">
        <v>2140</v>
      </c>
      <c r="C2754" s="2063" t="s">
        <v>21</v>
      </c>
      <c r="D2754" s="2063" t="s">
        <v>2087</v>
      </c>
      <c r="E2754" s="2065">
        <v>0.7</v>
      </c>
      <c r="F2754" s="2066">
        <v>29.76</v>
      </c>
      <c r="G2754" s="2076">
        <v>20.83</v>
      </c>
    </row>
    <row r="2755" spans="1:7" ht="9.9" customHeight="1">
      <c r="A2755" s="2077"/>
      <c r="B2755" s="2078"/>
      <c r="C2755" s="2078"/>
      <c r="D2755" s="2078"/>
      <c r="E2755" s="6902" t="s">
        <v>2094</v>
      </c>
      <c r="F2755" s="6902"/>
      <c r="G2755" s="2079">
        <v>20.83</v>
      </c>
    </row>
    <row r="2756" spans="1:7" ht="20.100000000000001" customHeight="1">
      <c r="A2756" s="2077"/>
      <c r="B2756" s="2078"/>
      <c r="C2756" s="2078"/>
      <c r="D2756" s="2078"/>
      <c r="E2756" s="6903" t="s">
        <v>2098</v>
      </c>
      <c r="F2756" s="6903"/>
      <c r="G2756" s="2080">
        <v>20.83</v>
      </c>
    </row>
    <row r="2757" spans="1:7" ht="15" customHeight="1">
      <c r="A2757" s="2077"/>
      <c r="B2757" s="2078"/>
      <c r="C2757" s="2078"/>
      <c r="D2757" s="2078"/>
      <c r="E2757" s="6904"/>
      <c r="F2757" s="6904"/>
      <c r="G2757" s="6905"/>
    </row>
    <row r="2758" spans="1:7" ht="21" customHeight="1">
      <c r="A2758" s="6897" t="s">
        <v>2882</v>
      </c>
      <c r="B2758" s="6898"/>
      <c r="C2758" s="6898"/>
      <c r="D2758" s="6898"/>
      <c r="E2758" s="6898"/>
      <c r="F2758" s="6898"/>
      <c r="G2758" s="6899"/>
    </row>
    <row r="2759" spans="1:7" ht="15" customHeight="1">
      <c r="A2759" s="6900" t="s">
        <v>2064</v>
      </c>
      <c r="B2759" s="6901"/>
      <c r="C2759" s="2062" t="s">
        <v>2065</v>
      </c>
      <c r="D2759" s="2062" t="s">
        <v>2066</v>
      </c>
      <c r="E2759" s="2062" t="s">
        <v>2067</v>
      </c>
      <c r="F2759" s="2062" t="s">
        <v>2068</v>
      </c>
      <c r="G2759" s="2074" t="s">
        <v>2015</v>
      </c>
    </row>
    <row r="2760" spans="1:7" ht="38.1" customHeight="1">
      <c r="A2760" s="2075" t="s">
        <v>2883</v>
      </c>
      <c r="B2760" s="2064" t="s">
        <v>2884</v>
      </c>
      <c r="C2760" s="2063" t="s">
        <v>21</v>
      </c>
      <c r="D2760" s="2063" t="s">
        <v>2388</v>
      </c>
      <c r="E2760" s="2065">
        <v>0.05</v>
      </c>
      <c r="F2760" s="2066">
        <v>17.16</v>
      </c>
      <c r="G2760" s="2076">
        <v>0.85</v>
      </c>
    </row>
    <row r="2761" spans="1:7" ht="21" customHeight="1">
      <c r="A2761" s="2075" t="s">
        <v>2885</v>
      </c>
      <c r="B2761" s="2064" t="s">
        <v>2886</v>
      </c>
      <c r="C2761" s="2063" t="s">
        <v>21</v>
      </c>
      <c r="D2761" s="2063" t="s">
        <v>2388</v>
      </c>
      <c r="E2761" s="2065">
        <v>0.02</v>
      </c>
      <c r="F2761" s="2066">
        <v>13.98</v>
      </c>
      <c r="G2761" s="2076">
        <v>0.27</v>
      </c>
    </row>
    <row r="2762" spans="1:7" ht="15" customHeight="1">
      <c r="A2762" s="2075" t="s">
        <v>2403</v>
      </c>
      <c r="B2762" s="2064" t="s">
        <v>2404</v>
      </c>
      <c r="C2762" s="2063" t="s">
        <v>21</v>
      </c>
      <c r="D2762" s="2063" t="s">
        <v>2388</v>
      </c>
      <c r="E2762" s="2065">
        <v>1.1904700000000001E-2</v>
      </c>
      <c r="F2762" s="2066">
        <v>22.6</v>
      </c>
      <c r="G2762" s="2076">
        <v>0.26</v>
      </c>
    </row>
    <row r="2763" spans="1:7" ht="15" customHeight="1">
      <c r="A2763" s="2075" t="s">
        <v>2887</v>
      </c>
      <c r="B2763" s="2064" t="s">
        <v>2888</v>
      </c>
      <c r="C2763" s="2063" t="s">
        <v>21</v>
      </c>
      <c r="D2763" s="2063" t="s">
        <v>103</v>
      </c>
      <c r="E2763" s="2065">
        <v>8.0000000000000002E-3</v>
      </c>
      <c r="F2763" s="2066">
        <v>13.7</v>
      </c>
      <c r="G2763" s="2076">
        <v>0.1</v>
      </c>
    </row>
    <row r="2764" spans="1:7" ht="15" customHeight="1">
      <c r="A2764" s="2077"/>
      <c r="B2764" s="2078"/>
      <c r="C2764" s="2078"/>
      <c r="D2764" s="2078"/>
      <c r="E2764" s="6902" t="s">
        <v>2083</v>
      </c>
      <c r="F2764" s="6902"/>
      <c r="G2764" s="2079">
        <v>1.48</v>
      </c>
    </row>
    <row r="2765" spans="1:7" ht="15" customHeight="1">
      <c r="A2765" s="6900" t="s">
        <v>2084</v>
      </c>
      <c r="B2765" s="6901"/>
      <c r="C2765" s="2062" t="s">
        <v>2065</v>
      </c>
      <c r="D2765" s="2062" t="s">
        <v>2066</v>
      </c>
      <c r="E2765" s="2062" t="s">
        <v>2067</v>
      </c>
      <c r="F2765" s="2062" t="s">
        <v>2068</v>
      </c>
      <c r="G2765" s="2074" t="s">
        <v>2015</v>
      </c>
    </row>
    <row r="2766" spans="1:7" ht="18" customHeight="1">
      <c r="A2766" s="2075" t="s">
        <v>2092</v>
      </c>
      <c r="B2766" s="2064" t="s">
        <v>2140</v>
      </c>
      <c r="C2766" s="2063" t="s">
        <v>21</v>
      </c>
      <c r="D2766" s="2063" t="s">
        <v>2087</v>
      </c>
      <c r="E2766" s="2065">
        <v>0.3125</v>
      </c>
      <c r="F2766" s="2066">
        <v>29.76</v>
      </c>
      <c r="G2766" s="2076">
        <v>9.3000000000000007</v>
      </c>
    </row>
    <row r="2767" spans="1:7" ht="15" customHeight="1">
      <c r="A2767" s="2077"/>
      <c r="B2767" s="2078"/>
      <c r="C2767" s="2078"/>
      <c r="D2767" s="2078"/>
      <c r="E2767" s="6902" t="s">
        <v>2094</v>
      </c>
      <c r="F2767" s="6902"/>
      <c r="G2767" s="2079">
        <v>9.3000000000000007</v>
      </c>
    </row>
    <row r="2768" spans="1:7" ht="9.9" customHeight="1">
      <c r="A2768" s="2077"/>
      <c r="B2768" s="2078"/>
      <c r="C2768" s="2078"/>
      <c r="D2768" s="2078"/>
      <c r="E2768" s="6903" t="s">
        <v>2098</v>
      </c>
      <c r="F2768" s="6903"/>
      <c r="G2768" s="2080">
        <v>10.78</v>
      </c>
    </row>
    <row r="2769" spans="1:7" ht="20.100000000000001" customHeight="1">
      <c r="A2769" s="2077"/>
      <c r="B2769" s="2078"/>
      <c r="C2769" s="2078"/>
      <c r="D2769" s="2078"/>
      <c r="E2769" s="6904"/>
      <c r="F2769" s="6904"/>
      <c r="G2769" s="6905"/>
    </row>
    <row r="2770" spans="1:7" ht="15" customHeight="1">
      <c r="A2770" s="6897" t="s">
        <v>2889</v>
      </c>
      <c r="B2770" s="6898"/>
      <c r="C2770" s="6898"/>
      <c r="D2770" s="6898"/>
      <c r="E2770" s="6898"/>
      <c r="F2770" s="6898"/>
      <c r="G2770" s="6899"/>
    </row>
    <row r="2771" spans="1:7" ht="38.1" customHeight="1">
      <c r="A2771" s="6900" t="s">
        <v>2064</v>
      </c>
      <c r="B2771" s="6901"/>
      <c r="C2771" s="2062" t="s">
        <v>2065</v>
      </c>
      <c r="D2771" s="2062" t="s">
        <v>2066</v>
      </c>
      <c r="E2771" s="2062" t="s">
        <v>2067</v>
      </c>
      <c r="F2771" s="2062" t="s">
        <v>2068</v>
      </c>
      <c r="G2771" s="2074" t="s">
        <v>2015</v>
      </c>
    </row>
    <row r="2772" spans="1:7" ht="15" customHeight="1">
      <c r="A2772" s="2075" t="s">
        <v>2890</v>
      </c>
      <c r="B2772" s="2064" t="s">
        <v>2891</v>
      </c>
      <c r="C2772" s="2063" t="s">
        <v>21</v>
      </c>
      <c r="D2772" s="2063" t="s">
        <v>32</v>
      </c>
      <c r="E2772" s="2065">
        <v>4</v>
      </c>
      <c r="F2772" s="2066">
        <v>0.73</v>
      </c>
      <c r="G2772" s="2076">
        <v>2.92</v>
      </c>
    </row>
    <row r="2773" spans="1:7" ht="15" customHeight="1">
      <c r="A2773" s="2075" t="s">
        <v>2892</v>
      </c>
      <c r="B2773" s="2064" t="s">
        <v>2893</v>
      </c>
      <c r="C2773" s="2063" t="s">
        <v>2062</v>
      </c>
      <c r="D2773" s="2063" t="s">
        <v>32</v>
      </c>
      <c r="E2773" s="2065">
        <v>1</v>
      </c>
      <c r="F2773" s="2066">
        <v>1350</v>
      </c>
      <c r="G2773" s="2076">
        <v>1350</v>
      </c>
    </row>
    <row r="2774" spans="1:7" ht="15" customHeight="1">
      <c r="A2774" s="2077"/>
      <c r="B2774" s="2078"/>
      <c r="C2774" s="2078"/>
      <c r="D2774" s="2078"/>
      <c r="E2774" s="6902" t="s">
        <v>2083</v>
      </c>
      <c r="F2774" s="6902"/>
      <c r="G2774" s="2079">
        <v>1352.92</v>
      </c>
    </row>
    <row r="2775" spans="1:7" ht="15" customHeight="1">
      <c r="A2775" s="6900" t="s">
        <v>2084</v>
      </c>
      <c r="B2775" s="6901"/>
      <c r="C2775" s="2062" t="s">
        <v>2065</v>
      </c>
      <c r="D2775" s="2062" t="s">
        <v>2066</v>
      </c>
      <c r="E2775" s="2062" t="s">
        <v>2067</v>
      </c>
      <c r="F2775" s="2062" t="s">
        <v>2068</v>
      </c>
      <c r="G2775" s="2074" t="s">
        <v>2015</v>
      </c>
    </row>
    <row r="2776" spans="1:7" ht="18" customHeight="1">
      <c r="A2776" s="2075" t="s">
        <v>2090</v>
      </c>
      <c r="B2776" s="2064" t="s">
        <v>2139</v>
      </c>
      <c r="C2776" s="2063" t="s">
        <v>21</v>
      </c>
      <c r="D2776" s="2063" t="s">
        <v>2087</v>
      </c>
      <c r="E2776" s="2065">
        <v>0.5</v>
      </c>
      <c r="F2776" s="2066">
        <v>34.08</v>
      </c>
      <c r="G2776" s="2076">
        <v>17.04</v>
      </c>
    </row>
    <row r="2777" spans="1:7" ht="15" customHeight="1">
      <c r="A2777" s="2075" t="s">
        <v>2894</v>
      </c>
      <c r="B2777" s="2064" t="s">
        <v>2140</v>
      </c>
      <c r="C2777" s="2063" t="s">
        <v>21</v>
      </c>
      <c r="D2777" s="2063" t="s">
        <v>2087</v>
      </c>
      <c r="E2777" s="2065">
        <v>0.5</v>
      </c>
      <c r="F2777" s="2066">
        <v>17.93</v>
      </c>
      <c r="G2777" s="2076">
        <v>8.9600000000000009</v>
      </c>
    </row>
    <row r="2778" spans="1:7" ht="9.9" customHeight="1">
      <c r="A2778" s="2077"/>
      <c r="B2778" s="2078"/>
      <c r="C2778" s="2078"/>
      <c r="D2778" s="2078"/>
      <c r="E2778" s="6902" t="s">
        <v>2094</v>
      </c>
      <c r="F2778" s="6902"/>
      <c r="G2778" s="2079">
        <v>26</v>
      </c>
    </row>
    <row r="2779" spans="1:7" ht="20.100000000000001" customHeight="1" thickBot="1">
      <c r="A2779" s="2081"/>
      <c r="B2779" s="2082"/>
      <c r="C2779" s="2082"/>
      <c r="D2779" s="2082"/>
      <c r="E2779" s="6915" t="s">
        <v>2098</v>
      </c>
      <c r="F2779" s="6915"/>
      <c r="G2779" s="2083">
        <v>1378.92</v>
      </c>
    </row>
  </sheetData>
  <mergeCells count="1741">
    <mergeCell ref="E2779:F2779"/>
    <mergeCell ref="A5:G5"/>
    <mergeCell ref="A11:G11"/>
    <mergeCell ref="E2769:G2769"/>
    <mergeCell ref="A2770:G2770"/>
    <mergeCell ref="A2771:B2771"/>
    <mergeCell ref="E2774:F2774"/>
    <mergeCell ref="A2775:B2775"/>
    <mergeCell ref="E2778:F2778"/>
    <mergeCell ref="A2758:G2758"/>
    <mergeCell ref="A2759:B2759"/>
    <mergeCell ref="E2764:F2764"/>
    <mergeCell ref="A2765:B2765"/>
    <mergeCell ref="E2767:F2767"/>
    <mergeCell ref="E2768:F2768"/>
    <mergeCell ref="E2751:G2751"/>
    <mergeCell ref="A2752:G2752"/>
    <mergeCell ref="A2753:B2753"/>
    <mergeCell ref="E2755:F2755"/>
    <mergeCell ref="E2756:F2756"/>
    <mergeCell ref="E2757:G2757"/>
    <mergeCell ref="A2742:G2742"/>
    <mergeCell ref="A2743:B2743"/>
    <mergeCell ref="E2745:F2745"/>
    <mergeCell ref="A2746:B2746"/>
    <mergeCell ref="E2749:F2749"/>
    <mergeCell ref="E2750:F2750"/>
    <mergeCell ref="A2733:B2733"/>
    <mergeCell ref="E2735:F2735"/>
    <mergeCell ref="A2736:B2736"/>
    <mergeCell ref="E2739:F2739"/>
    <mergeCell ref="E2740:F2740"/>
    <mergeCell ref="E2741:G2741"/>
    <mergeCell ref="E2726:F2726"/>
    <mergeCell ref="A2727:B2727"/>
    <mergeCell ref="E2729:F2729"/>
    <mergeCell ref="E2730:F2730"/>
    <mergeCell ref="E2731:G2731"/>
    <mergeCell ref="A2732:G2732"/>
    <mergeCell ref="E2717:F2717"/>
    <mergeCell ref="E2718:G2718"/>
    <mergeCell ref="A2719:G2719"/>
    <mergeCell ref="A2720:B2720"/>
    <mergeCell ref="E2722:F2722"/>
    <mergeCell ref="A2723:B2723"/>
    <mergeCell ref="A2707:B2707"/>
    <mergeCell ref="E2709:F2709"/>
    <mergeCell ref="A2710:B2710"/>
    <mergeCell ref="E2713:F2713"/>
    <mergeCell ref="A2714:B2714"/>
    <mergeCell ref="E2716:F2716"/>
    <mergeCell ref="E2700:F2700"/>
    <mergeCell ref="A2701:B2701"/>
    <mergeCell ref="E2703:F2703"/>
    <mergeCell ref="E2704:F2704"/>
    <mergeCell ref="E2705:G2705"/>
    <mergeCell ref="A2706:G2706"/>
    <mergeCell ref="A2691:B2691"/>
    <mergeCell ref="E2693:F2693"/>
    <mergeCell ref="E2694:F2694"/>
    <mergeCell ref="E2695:G2695"/>
    <mergeCell ref="A2696:G2696"/>
    <mergeCell ref="A2697:B2697"/>
    <mergeCell ref="E2683:F2683"/>
    <mergeCell ref="E2684:F2684"/>
    <mergeCell ref="E2685:G2685"/>
    <mergeCell ref="A2686:G2686"/>
    <mergeCell ref="A2687:B2687"/>
    <mergeCell ref="E2690:F2690"/>
    <mergeCell ref="E2674:F2674"/>
    <mergeCell ref="E2675:G2675"/>
    <mergeCell ref="A2676:G2676"/>
    <mergeCell ref="A2677:B2677"/>
    <mergeCell ref="E2679:F2679"/>
    <mergeCell ref="A2680:B2680"/>
    <mergeCell ref="A2662:B2662"/>
    <mergeCell ref="E2665:F2665"/>
    <mergeCell ref="A2666:B2666"/>
    <mergeCell ref="E2668:F2668"/>
    <mergeCell ref="A2669:B2669"/>
    <mergeCell ref="E2673:F2673"/>
    <mergeCell ref="E2653:F2653"/>
    <mergeCell ref="A2654:B2654"/>
    <mergeCell ref="E2658:F2658"/>
    <mergeCell ref="E2659:F2659"/>
    <mergeCell ref="E2660:G2660"/>
    <mergeCell ref="A2661:G2661"/>
    <mergeCell ref="E2644:F2644"/>
    <mergeCell ref="E2645:G2645"/>
    <mergeCell ref="A2646:G2646"/>
    <mergeCell ref="A2647:B2647"/>
    <mergeCell ref="E2650:F2650"/>
    <mergeCell ref="A2651:B2651"/>
    <mergeCell ref="A2630:B2630"/>
    <mergeCell ref="E2632:F2632"/>
    <mergeCell ref="A2633:B2633"/>
    <mergeCell ref="E2636:F2636"/>
    <mergeCell ref="A2637:B2637"/>
    <mergeCell ref="E2643:F2643"/>
    <mergeCell ref="E2622:F2622"/>
    <mergeCell ref="A2623:B2623"/>
    <mergeCell ref="E2626:F2626"/>
    <mergeCell ref="E2627:F2627"/>
    <mergeCell ref="E2628:G2628"/>
    <mergeCell ref="A2629:G2629"/>
    <mergeCell ref="A2611:B2611"/>
    <mergeCell ref="E2613:F2613"/>
    <mergeCell ref="E2614:F2614"/>
    <mergeCell ref="E2615:G2615"/>
    <mergeCell ref="A2616:G2616"/>
    <mergeCell ref="A2617:B2617"/>
    <mergeCell ref="A2600:B2600"/>
    <mergeCell ref="E2603:F2603"/>
    <mergeCell ref="A2604:B2604"/>
    <mergeCell ref="E2606:F2606"/>
    <mergeCell ref="A2607:B2607"/>
    <mergeCell ref="E2610:F2610"/>
    <mergeCell ref="E2593:F2593"/>
    <mergeCell ref="A2594:B2594"/>
    <mergeCell ref="E2596:F2596"/>
    <mergeCell ref="E2597:F2597"/>
    <mergeCell ref="E2598:G2598"/>
    <mergeCell ref="A2599:G2599"/>
    <mergeCell ref="A2582:B2582"/>
    <mergeCell ref="E2585:F2585"/>
    <mergeCell ref="E2586:F2586"/>
    <mergeCell ref="E2587:G2587"/>
    <mergeCell ref="A2588:G2588"/>
    <mergeCell ref="A2589:B2589"/>
    <mergeCell ref="E2574:F2574"/>
    <mergeCell ref="E2575:F2575"/>
    <mergeCell ref="E2576:G2576"/>
    <mergeCell ref="A2577:G2577"/>
    <mergeCell ref="A2578:B2578"/>
    <mergeCell ref="E2581:F2581"/>
    <mergeCell ref="E2563:F2563"/>
    <mergeCell ref="E2564:G2564"/>
    <mergeCell ref="A2565:G2565"/>
    <mergeCell ref="A2566:B2566"/>
    <mergeCell ref="E2570:F2570"/>
    <mergeCell ref="A2571:B2571"/>
    <mergeCell ref="E2552:G2552"/>
    <mergeCell ref="A2553:G2553"/>
    <mergeCell ref="A2554:B2554"/>
    <mergeCell ref="E2558:F2558"/>
    <mergeCell ref="A2559:B2559"/>
    <mergeCell ref="E2562:F2562"/>
    <mergeCell ref="E2541:F2541"/>
    <mergeCell ref="A2542:B2542"/>
    <mergeCell ref="E2547:F2547"/>
    <mergeCell ref="A2548:B2548"/>
    <mergeCell ref="E2550:F2550"/>
    <mergeCell ref="E2551:F2551"/>
    <mergeCell ref="A2527:B2527"/>
    <mergeCell ref="E2530:F2530"/>
    <mergeCell ref="E2531:F2531"/>
    <mergeCell ref="E2532:G2532"/>
    <mergeCell ref="A2533:G2533"/>
    <mergeCell ref="A2534:B2534"/>
    <mergeCell ref="E2519:F2519"/>
    <mergeCell ref="E2520:F2520"/>
    <mergeCell ref="E2521:G2521"/>
    <mergeCell ref="A2522:G2522"/>
    <mergeCell ref="A2523:B2523"/>
    <mergeCell ref="E2526:F2526"/>
    <mergeCell ref="E2509:F2509"/>
    <mergeCell ref="E2510:G2510"/>
    <mergeCell ref="A2511:G2511"/>
    <mergeCell ref="A2512:B2512"/>
    <mergeCell ref="E2515:F2515"/>
    <mergeCell ref="A2516:B2516"/>
    <mergeCell ref="E2500:G2500"/>
    <mergeCell ref="A2501:G2501"/>
    <mergeCell ref="A2502:B2502"/>
    <mergeCell ref="E2504:F2504"/>
    <mergeCell ref="A2505:B2505"/>
    <mergeCell ref="E2508:F2508"/>
    <mergeCell ref="A2491:G2491"/>
    <mergeCell ref="A2492:B2492"/>
    <mergeCell ref="E2494:F2494"/>
    <mergeCell ref="A2495:B2495"/>
    <mergeCell ref="E2498:F2498"/>
    <mergeCell ref="E2499:F2499"/>
    <mergeCell ref="A2482:B2482"/>
    <mergeCell ref="E2484:F2484"/>
    <mergeCell ref="A2485:B2485"/>
    <mergeCell ref="E2488:F2488"/>
    <mergeCell ref="E2489:F2489"/>
    <mergeCell ref="E2490:G2490"/>
    <mergeCell ref="E2474:F2474"/>
    <mergeCell ref="A2475:B2475"/>
    <mergeCell ref="E2478:F2478"/>
    <mergeCell ref="E2479:F2479"/>
    <mergeCell ref="E2480:G2480"/>
    <mergeCell ref="A2481:G2481"/>
    <mergeCell ref="A2465:B2465"/>
    <mergeCell ref="E2468:F2468"/>
    <mergeCell ref="E2469:F2469"/>
    <mergeCell ref="E2470:G2470"/>
    <mergeCell ref="A2471:G2471"/>
    <mergeCell ref="A2472:B2472"/>
    <mergeCell ref="E2458:F2458"/>
    <mergeCell ref="E2459:F2459"/>
    <mergeCell ref="E2460:G2460"/>
    <mergeCell ref="A2461:G2461"/>
    <mergeCell ref="A2462:B2462"/>
    <mergeCell ref="E2464:F2464"/>
    <mergeCell ref="E2447:F2447"/>
    <mergeCell ref="E2448:G2448"/>
    <mergeCell ref="A2449:G2449"/>
    <mergeCell ref="A2450:B2450"/>
    <mergeCell ref="E2454:F2454"/>
    <mergeCell ref="A2455:B2455"/>
    <mergeCell ref="E2438:G2438"/>
    <mergeCell ref="A2439:G2439"/>
    <mergeCell ref="A2440:B2440"/>
    <mergeCell ref="E2442:F2442"/>
    <mergeCell ref="A2443:B2443"/>
    <mergeCell ref="E2446:F2446"/>
    <mergeCell ref="A2427:G2427"/>
    <mergeCell ref="A2428:B2428"/>
    <mergeCell ref="E2432:F2432"/>
    <mergeCell ref="A2433:B2433"/>
    <mergeCell ref="E2436:F2436"/>
    <mergeCell ref="E2437:F2437"/>
    <mergeCell ref="A2418:B2418"/>
    <mergeCell ref="E2420:F2420"/>
    <mergeCell ref="A2421:B2421"/>
    <mergeCell ref="E2424:F2424"/>
    <mergeCell ref="E2425:F2425"/>
    <mergeCell ref="E2426:G2426"/>
    <mergeCell ref="E2410:F2410"/>
    <mergeCell ref="A2411:B2411"/>
    <mergeCell ref="E2414:F2414"/>
    <mergeCell ref="E2415:F2415"/>
    <mergeCell ref="E2416:G2416"/>
    <mergeCell ref="A2417:G2417"/>
    <mergeCell ref="A2401:B2401"/>
    <mergeCell ref="E2404:F2404"/>
    <mergeCell ref="E2405:F2405"/>
    <mergeCell ref="E2406:G2406"/>
    <mergeCell ref="A2407:G2407"/>
    <mergeCell ref="A2408:B2408"/>
    <mergeCell ref="E2394:F2394"/>
    <mergeCell ref="E2395:F2395"/>
    <mergeCell ref="E2396:G2396"/>
    <mergeCell ref="A2397:G2397"/>
    <mergeCell ref="A2398:B2398"/>
    <mergeCell ref="E2400:F2400"/>
    <mergeCell ref="E2385:F2385"/>
    <mergeCell ref="E2386:G2386"/>
    <mergeCell ref="A2387:G2387"/>
    <mergeCell ref="A2388:B2388"/>
    <mergeCell ref="E2390:F2390"/>
    <mergeCell ref="A2391:B2391"/>
    <mergeCell ref="A2374:B2374"/>
    <mergeCell ref="E2377:F2377"/>
    <mergeCell ref="A2378:B2378"/>
    <mergeCell ref="E2381:F2381"/>
    <mergeCell ref="A2382:B2382"/>
    <mergeCell ref="E2384:F2384"/>
    <mergeCell ref="E2366:F2366"/>
    <mergeCell ref="A2367:B2367"/>
    <mergeCell ref="E2370:F2370"/>
    <mergeCell ref="E2371:F2371"/>
    <mergeCell ref="E2372:G2372"/>
    <mergeCell ref="A2373:G2373"/>
    <mergeCell ref="A2358:B2358"/>
    <mergeCell ref="E2360:F2360"/>
    <mergeCell ref="E2361:F2361"/>
    <mergeCell ref="E2362:G2362"/>
    <mergeCell ref="A2363:G2363"/>
    <mergeCell ref="A2364:B2364"/>
    <mergeCell ref="E2349:G2349"/>
    <mergeCell ref="A2350:G2350"/>
    <mergeCell ref="A2351:B2351"/>
    <mergeCell ref="E2353:F2353"/>
    <mergeCell ref="A2354:B2354"/>
    <mergeCell ref="E2357:F2357"/>
    <mergeCell ref="A2340:G2340"/>
    <mergeCell ref="A2341:B2341"/>
    <mergeCell ref="E2343:F2343"/>
    <mergeCell ref="A2344:B2344"/>
    <mergeCell ref="E2347:F2347"/>
    <mergeCell ref="E2348:F2348"/>
    <mergeCell ref="A2331:B2331"/>
    <mergeCell ref="E2333:F2333"/>
    <mergeCell ref="A2334:B2334"/>
    <mergeCell ref="E2337:F2337"/>
    <mergeCell ref="E2338:F2338"/>
    <mergeCell ref="E2339:G2339"/>
    <mergeCell ref="E2323:F2323"/>
    <mergeCell ref="A2324:B2324"/>
    <mergeCell ref="E2327:F2327"/>
    <mergeCell ref="E2328:F2328"/>
    <mergeCell ref="E2329:G2329"/>
    <mergeCell ref="A2330:G2330"/>
    <mergeCell ref="A2314:B2314"/>
    <mergeCell ref="E2317:F2317"/>
    <mergeCell ref="E2318:F2318"/>
    <mergeCell ref="E2319:G2319"/>
    <mergeCell ref="A2320:G2320"/>
    <mergeCell ref="A2321:B2321"/>
    <mergeCell ref="E2307:F2307"/>
    <mergeCell ref="E2308:F2308"/>
    <mergeCell ref="E2309:G2309"/>
    <mergeCell ref="A2310:G2310"/>
    <mergeCell ref="A2311:B2311"/>
    <mergeCell ref="E2313:F2313"/>
    <mergeCell ref="E2298:F2298"/>
    <mergeCell ref="E2299:G2299"/>
    <mergeCell ref="A2300:G2300"/>
    <mergeCell ref="A2301:B2301"/>
    <mergeCell ref="E2303:F2303"/>
    <mergeCell ref="A2304:B2304"/>
    <mergeCell ref="E2288:G2288"/>
    <mergeCell ref="A2289:G2289"/>
    <mergeCell ref="A2290:B2290"/>
    <mergeCell ref="E2293:F2293"/>
    <mergeCell ref="A2294:B2294"/>
    <mergeCell ref="E2297:F2297"/>
    <mergeCell ref="A2279:G2279"/>
    <mergeCell ref="A2280:B2280"/>
    <mergeCell ref="E2282:F2282"/>
    <mergeCell ref="A2283:B2283"/>
    <mergeCell ref="E2286:F2286"/>
    <mergeCell ref="E2287:F2287"/>
    <mergeCell ref="A2271:B2271"/>
    <mergeCell ref="E2273:F2273"/>
    <mergeCell ref="A2274:B2274"/>
    <mergeCell ref="E2276:F2276"/>
    <mergeCell ref="E2277:F2277"/>
    <mergeCell ref="E2278:G2278"/>
    <mergeCell ref="E2263:F2263"/>
    <mergeCell ref="A2264:B2264"/>
    <mergeCell ref="E2267:F2267"/>
    <mergeCell ref="E2268:F2268"/>
    <mergeCell ref="E2269:G2269"/>
    <mergeCell ref="A2270:G2270"/>
    <mergeCell ref="A2254:B2254"/>
    <mergeCell ref="E2257:F2257"/>
    <mergeCell ref="E2258:F2258"/>
    <mergeCell ref="E2259:G2259"/>
    <mergeCell ref="A2260:G2260"/>
    <mergeCell ref="A2261:B2261"/>
    <mergeCell ref="E2247:F2247"/>
    <mergeCell ref="E2248:F2248"/>
    <mergeCell ref="E2249:G2249"/>
    <mergeCell ref="A2250:G2250"/>
    <mergeCell ref="A2251:B2251"/>
    <mergeCell ref="E2253:F2253"/>
    <mergeCell ref="E2237:F2237"/>
    <mergeCell ref="E2238:G2238"/>
    <mergeCell ref="A2239:G2239"/>
    <mergeCell ref="A2240:B2240"/>
    <mergeCell ref="E2242:F2242"/>
    <mergeCell ref="A2243:B2243"/>
    <mergeCell ref="A2227:B2227"/>
    <mergeCell ref="E2229:F2229"/>
    <mergeCell ref="A2230:B2230"/>
    <mergeCell ref="E2233:F2233"/>
    <mergeCell ref="A2234:B2234"/>
    <mergeCell ref="E2236:F2236"/>
    <mergeCell ref="E2219:F2219"/>
    <mergeCell ref="A2220:B2220"/>
    <mergeCell ref="E2223:F2223"/>
    <mergeCell ref="E2224:F2224"/>
    <mergeCell ref="E2225:G2225"/>
    <mergeCell ref="A2226:G2226"/>
    <mergeCell ref="A2209:B2209"/>
    <mergeCell ref="E2212:F2212"/>
    <mergeCell ref="E2213:F2213"/>
    <mergeCell ref="E2214:G2214"/>
    <mergeCell ref="A2215:G2215"/>
    <mergeCell ref="A2216:B2216"/>
    <mergeCell ref="E2202:F2202"/>
    <mergeCell ref="E2203:F2203"/>
    <mergeCell ref="E2204:G2204"/>
    <mergeCell ref="A2205:G2205"/>
    <mergeCell ref="A2206:B2206"/>
    <mergeCell ref="E2208:F2208"/>
    <mergeCell ref="E2192:F2192"/>
    <mergeCell ref="E2193:G2193"/>
    <mergeCell ref="A2194:G2194"/>
    <mergeCell ref="A2195:B2195"/>
    <mergeCell ref="E2198:F2198"/>
    <mergeCell ref="A2199:B2199"/>
    <mergeCell ref="E2182:G2182"/>
    <mergeCell ref="A2183:G2183"/>
    <mergeCell ref="A2184:B2184"/>
    <mergeCell ref="E2187:F2187"/>
    <mergeCell ref="A2188:B2188"/>
    <mergeCell ref="E2191:F2191"/>
    <mergeCell ref="A2172:G2172"/>
    <mergeCell ref="A2173:B2173"/>
    <mergeCell ref="E2176:F2176"/>
    <mergeCell ref="A2177:B2177"/>
    <mergeCell ref="E2180:F2180"/>
    <mergeCell ref="E2181:F2181"/>
    <mergeCell ref="A2163:B2163"/>
    <mergeCell ref="E2165:F2165"/>
    <mergeCell ref="A2166:B2166"/>
    <mergeCell ref="E2169:F2169"/>
    <mergeCell ref="E2170:F2170"/>
    <mergeCell ref="E2171:G2171"/>
    <mergeCell ref="E2155:F2155"/>
    <mergeCell ref="A2156:B2156"/>
    <mergeCell ref="E2159:F2159"/>
    <mergeCell ref="E2160:F2160"/>
    <mergeCell ref="E2161:G2161"/>
    <mergeCell ref="A2162:G2162"/>
    <mergeCell ref="A2146:B2146"/>
    <mergeCell ref="E2149:F2149"/>
    <mergeCell ref="E2150:F2150"/>
    <mergeCell ref="E2151:G2151"/>
    <mergeCell ref="A2152:G2152"/>
    <mergeCell ref="A2153:B2153"/>
    <mergeCell ref="E2139:F2139"/>
    <mergeCell ref="E2140:F2140"/>
    <mergeCell ref="E2141:G2141"/>
    <mergeCell ref="A2142:G2142"/>
    <mergeCell ref="A2143:B2143"/>
    <mergeCell ref="E2145:F2145"/>
    <mergeCell ref="E2130:F2130"/>
    <mergeCell ref="E2131:G2131"/>
    <mergeCell ref="A2132:G2132"/>
    <mergeCell ref="A2133:B2133"/>
    <mergeCell ref="E2135:F2135"/>
    <mergeCell ref="A2136:B2136"/>
    <mergeCell ref="E2120:G2120"/>
    <mergeCell ref="A2121:G2121"/>
    <mergeCell ref="A2122:B2122"/>
    <mergeCell ref="E2125:F2125"/>
    <mergeCell ref="A2126:B2126"/>
    <mergeCell ref="E2129:F2129"/>
    <mergeCell ref="A2110:G2110"/>
    <mergeCell ref="A2111:B2111"/>
    <mergeCell ref="E2114:F2114"/>
    <mergeCell ref="A2115:B2115"/>
    <mergeCell ref="E2118:F2118"/>
    <mergeCell ref="E2119:F2119"/>
    <mergeCell ref="A2101:B2101"/>
    <mergeCell ref="E2103:F2103"/>
    <mergeCell ref="A2104:B2104"/>
    <mergeCell ref="E2107:F2107"/>
    <mergeCell ref="E2108:F2108"/>
    <mergeCell ref="E2109:G2109"/>
    <mergeCell ref="E2093:F2093"/>
    <mergeCell ref="A2094:B2094"/>
    <mergeCell ref="E2097:F2097"/>
    <mergeCell ref="E2098:F2098"/>
    <mergeCell ref="E2099:G2099"/>
    <mergeCell ref="A2100:G2100"/>
    <mergeCell ref="A2082:B2082"/>
    <mergeCell ref="E2085:F2085"/>
    <mergeCell ref="E2086:F2086"/>
    <mergeCell ref="E2087:G2087"/>
    <mergeCell ref="A2088:G2088"/>
    <mergeCell ref="A2089:B2089"/>
    <mergeCell ref="E2073:F2073"/>
    <mergeCell ref="E2074:F2074"/>
    <mergeCell ref="E2075:G2075"/>
    <mergeCell ref="A2076:G2076"/>
    <mergeCell ref="A2077:B2077"/>
    <mergeCell ref="E2081:F2081"/>
    <mergeCell ref="E2062:F2062"/>
    <mergeCell ref="E2063:G2063"/>
    <mergeCell ref="A2064:G2064"/>
    <mergeCell ref="A2065:B2065"/>
    <mergeCell ref="E2069:F2069"/>
    <mergeCell ref="A2070:B2070"/>
    <mergeCell ref="E2053:G2053"/>
    <mergeCell ref="A2054:G2054"/>
    <mergeCell ref="A2055:B2055"/>
    <mergeCell ref="E2057:F2057"/>
    <mergeCell ref="A2058:B2058"/>
    <mergeCell ref="E2061:F2061"/>
    <mergeCell ref="E2044:F2044"/>
    <mergeCell ref="A2045:B2045"/>
    <mergeCell ref="E2048:F2048"/>
    <mergeCell ref="A2049:B2049"/>
    <mergeCell ref="E2051:F2051"/>
    <mergeCell ref="E2052:F2052"/>
    <mergeCell ref="A2035:B2035"/>
    <mergeCell ref="E2037:F2037"/>
    <mergeCell ref="E2038:F2038"/>
    <mergeCell ref="E2039:G2039"/>
    <mergeCell ref="A2040:G2040"/>
    <mergeCell ref="A2041:B2041"/>
    <mergeCell ref="E2025:G2025"/>
    <mergeCell ref="A2026:G2026"/>
    <mergeCell ref="A2027:B2027"/>
    <mergeCell ref="E2030:F2030"/>
    <mergeCell ref="A2031:B2031"/>
    <mergeCell ref="E2034:F2034"/>
    <mergeCell ref="A2015:G2015"/>
    <mergeCell ref="A2016:B2016"/>
    <mergeCell ref="E2019:F2019"/>
    <mergeCell ref="A2020:B2020"/>
    <mergeCell ref="E2023:F2023"/>
    <mergeCell ref="E2024:F2024"/>
    <mergeCell ref="A2005:B2005"/>
    <mergeCell ref="E2008:F2008"/>
    <mergeCell ref="A2009:B2009"/>
    <mergeCell ref="E2012:F2012"/>
    <mergeCell ref="E2013:F2013"/>
    <mergeCell ref="E2014:G2014"/>
    <mergeCell ref="E1997:F1997"/>
    <mergeCell ref="A1998:B1998"/>
    <mergeCell ref="E2001:F2001"/>
    <mergeCell ref="E2002:F2002"/>
    <mergeCell ref="E2003:G2003"/>
    <mergeCell ref="A2004:G2004"/>
    <mergeCell ref="A1987:B1987"/>
    <mergeCell ref="E1990:F1990"/>
    <mergeCell ref="E1991:F1991"/>
    <mergeCell ref="E1992:G1992"/>
    <mergeCell ref="A1993:G1993"/>
    <mergeCell ref="A1994:B1994"/>
    <mergeCell ref="E1979:F1979"/>
    <mergeCell ref="E1980:F1980"/>
    <mergeCell ref="E1981:G1981"/>
    <mergeCell ref="A1982:G1982"/>
    <mergeCell ref="A1983:B1983"/>
    <mergeCell ref="E1986:F1986"/>
    <mergeCell ref="E1969:F1969"/>
    <mergeCell ref="E1970:G1970"/>
    <mergeCell ref="A1971:G1971"/>
    <mergeCell ref="A1972:B1972"/>
    <mergeCell ref="E1975:F1975"/>
    <mergeCell ref="A1976:B1976"/>
    <mergeCell ref="E1959:G1959"/>
    <mergeCell ref="A1960:G1960"/>
    <mergeCell ref="A1961:B1961"/>
    <mergeCell ref="E1964:F1964"/>
    <mergeCell ref="A1965:B1965"/>
    <mergeCell ref="E1968:F1968"/>
    <mergeCell ref="A1950:G1950"/>
    <mergeCell ref="A1951:B1951"/>
    <mergeCell ref="E1953:F1953"/>
    <mergeCell ref="A1954:B1954"/>
    <mergeCell ref="E1957:F1957"/>
    <mergeCell ref="E1958:F1958"/>
    <mergeCell ref="A1942:B1942"/>
    <mergeCell ref="E1944:F1944"/>
    <mergeCell ref="A1945:B1945"/>
    <mergeCell ref="E1947:F1947"/>
    <mergeCell ref="E1948:F1948"/>
    <mergeCell ref="E1949:G1949"/>
    <mergeCell ref="E1934:F1934"/>
    <mergeCell ref="A1935:B1935"/>
    <mergeCell ref="E1938:F1938"/>
    <mergeCell ref="E1939:F1939"/>
    <mergeCell ref="E1940:G1940"/>
    <mergeCell ref="A1941:G1941"/>
    <mergeCell ref="A1924:B1924"/>
    <mergeCell ref="E1927:F1927"/>
    <mergeCell ref="E1928:F1928"/>
    <mergeCell ref="E1929:G1929"/>
    <mergeCell ref="A1930:G1930"/>
    <mergeCell ref="A1931:B1931"/>
    <mergeCell ref="E1917:F1917"/>
    <mergeCell ref="E1918:F1918"/>
    <mergeCell ref="E1919:G1919"/>
    <mergeCell ref="A1920:G1920"/>
    <mergeCell ref="A1921:B1921"/>
    <mergeCell ref="E1923:F1923"/>
    <mergeCell ref="E1909:F1909"/>
    <mergeCell ref="E1910:G1910"/>
    <mergeCell ref="A1911:G1911"/>
    <mergeCell ref="A1912:B1912"/>
    <mergeCell ref="E1914:F1914"/>
    <mergeCell ref="A1915:B1915"/>
    <mergeCell ref="E1900:G1900"/>
    <mergeCell ref="A1901:G1901"/>
    <mergeCell ref="A1902:B1902"/>
    <mergeCell ref="E1904:F1904"/>
    <mergeCell ref="A1905:B1905"/>
    <mergeCell ref="E1908:F1908"/>
    <mergeCell ref="A1891:G1891"/>
    <mergeCell ref="A1892:B1892"/>
    <mergeCell ref="E1894:F1894"/>
    <mergeCell ref="A1895:B1895"/>
    <mergeCell ref="E1898:F1898"/>
    <mergeCell ref="E1899:F1899"/>
    <mergeCell ref="A1882:B1882"/>
    <mergeCell ref="E1885:F1885"/>
    <mergeCell ref="A1886:B1886"/>
    <mergeCell ref="E1888:F1888"/>
    <mergeCell ref="E1889:F1889"/>
    <mergeCell ref="E1890:G1890"/>
    <mergeCell ref="E1875:F1875"/>
    <mergeCell ref="E1876:F1876"/>
    <mergeCell ref="E1877:G1877"/>
    <mergeCell ref="A1878:G1878"/>
    <mergeCell ref="A1879:B1879"/>
    <mergeCell ref="E1881:F1881"/>
    <mergeCell ref="E1865:F1865"/>
    <mergeCell ref="E1866:G1866"/>
    <mergeCell ref="A1867:G1867"/>
    <mergeCell ref="A1868:B1868"/>
    <mergeCell ref="E1871:F1871"/>
    <mergeCell ref="A1872:B1872"/>
    <mergeCell ref="E1856:G1856"/>
    <mergeCell ref="A1857:G1857"/>
    <mergeCell ref="A1858:B1858"/>
    <mergeCell ref="E1860:F1860"/>
    <mergeCell ref="A1861:B1861"/>
    <mergeCell ref="E1864:F1864"/>
    <mergeCell ref="A1847:G1847"/>
    <mergeCell ref="A1848:B1848"/>
    <mergeCell ref="E1850:F1850"/>
    <mergeCell ref="A1851:B1851"/>
    <mergeCell ref="E1854:F1854"/>
    <mergeCell ref="E1855:F1855"/>
    <mergeCell ref="A1838:B1838"/>
    <mergeCell ref="E1840:F1840"/>
    <mergeCell ref="A1841:B1841"/>
    <mergeCell ref="E1844:F1844"/>
    <mergeCell ref="E1845:F1845"/>
    <mergeCell ref="E1846:G1846"/>
    <mergeCell ref="E1830:F1830"/>
    <mergeCell ref="A1831:B1831"/>
    <mergeCell ref="E1834:F1834"/>
    <mergeCell ref="E1835:F1835"/>
    <mergeCell ref="E1836:G1836"/>
    <mergeCell ref="A1837:G1837"/>
    <mergeCell ref="A1821:B1821"/>
    <mergeCell ref="E1824:F1824"/>
    <mergeCell ref="E1825:F1825"/>
    <mergeCell ref="E1826:G1826"/>
    <mergeCell ref="A1827:G1827"/>
    <mergeCell ref="A1828:B1828"/>
    <mergeCell ref="E1814:F1814"/>
    <mergeCell ref="E1815:F1815"/>
    <mergeCell ref="E1816:G1816"/>
    <mergeCell ref="A1817:G1817"/>
    <mergeCell ref="A1818:B1818"/>
    <mergeCell ref="E1820:F1820"/>
    <mergeCell ref="E1805:F1805"/>
    <mergeCell ref="E1806:G1806"/>
    <mergeCell ref="A1807:G1807"/>
    <mergeCell ref="A1808:B1808"/>
    <mergeCell ref="E1810:F1810"/>
    <mergeCell ref="A1811:B1811"/>
    <mergeCell ref="E1796:G1796"/>
    <mergeCell ref="A1797:G1797"/>
    <mergeCell ref="A1798:B1798"/>
    <mergeCell ref="E1800:F1800"/>
    <mergeCell ref="A1801:B1801"/>
    <mergeCell ref="E1804:F1804"/>
    <mergeCell ref="A1787:G1787"/>
    <mergeCell ref="A1788:B1788"/>
    <mergeCell ref="E1790:F1790"/>
    <mergeCell ref="A1791:B1791"/>
    <mergeCell ref="E1794:F1794"/>
    <mergeCell ref="E1795:F1795"/>
    <mergeCell ref="A1778:B1778"/>
    <mergeCell ref="E1780:F1780"/>
    <mergeCell ref="A1781:B1781"/>
    <mergeCell ref="E1784:F1784"/>
    <mergeCell ref="E1785:F1785"/>
    <mergeCell ref="E1786:G1786"/>
    <mergeCell ref="E1770:F1770"/>
    <mergeCell ref="A1771:B1771"/>
    <mergeCell ref="E1774:F1774"/>
    <mergeCell ref="E1775:F1775"/>
    <mergeCell ref="E1776:G1776"/>
    <mergeCell ref="A1777:G1777"/>
    <mergeCell ref="A1761:B1761"/>
    <mergeCell ref="E1764:F1764"/>
    <mergeCell ref="E1765:F1765"/>
    <mergeCell ref="E1766:G1766"/>
    <mergeCell ref="A1767:G1767"/>
    <mergeCell ref="A1768:B1768"/>
    <mergeCell ref="E1754:F1754"/>
    <mergeCell ref="E1755:F1755"/>
    <mergeCell ref="E1756:G1756"/>
    <mergeCell ref="A1757:G1757"/>
    <mergeCell ref="A1758:B1758"/>
    <mergeCell ref="E1760:F1760"/>
    <mergeCell ref="E1745:F1745"/>
    <mergeCell ref="E1746:G1746"/>
    <mergeCell ref="A1747:G1747"/>
    <mergeCell ref="A1748:B1748"/>
    <mergeCell ref="E1750:F1750"/>
    <mergeCell ref="A1751:B1751"/>
    <mergeCell ref="E1736:G1736"/>
    <mergeCell ref="A1737:G1737"/>
    <mergeCell ref="A1738:B1738"/>
    <mergeCell ref="E1741:F1741"/>
    <mergeCell ref="A1742:B1742"/>
    <mergeCell ref="E1744:F1744"/>
    <mergeCell ref="A1727:G1727"/>
    <mergeCell ref="A1728:B1728"/>
    <mergeCell ref="E1730:F1730"/>
    <mergeCell ref="A1731:B1731"/>
    <mergeCell ref="E1734:F1734"/>
    <mergeCell ref="E1735:F1735"/>
    <mergeCell ref="A1718:B1718"/>
    <mergeCell ref="E1720:F1720"/>
    <mergeCell ref="A1721:B1721"/>
    <mergeCell ref="E1724:F1724"/>
    <mergeCell ref="E1725:F1725"/>
    <mergeCell ref="E1726:G1726"/>
    <mergeCell ref="E1709:F1709"/>
    <mergeCell ref="A1710:B1710"/>
    <mergeCell ref="E1714:F1714"/>
    <mergeCell ref="E1715:F1715"/>
    <mergeCell ref="E1716:G1716"/>
    <mergeCell ref="A1717:G1717"/>
    <mergeCell ref="A1698:B1698"/>
    <mergeCell ref="E1702:F1702"/>
    <mergeCell ref="E1703:F1703"/>
    <mergeCell ref="E1704:G1704"/>
    <mergeCell ref="A1705:G1705"/>
    <mergeCell ref="A1706:B1706"/>
    <mergeCell ref="E1690:F1690"/>
    <mergeCell ref="E1691:F1691"/>
    <mergeCell ref="E1692:G1692"/>
    <mergeCell ref="A1693:G1693"/>
    <mergeCell ref="A1694:B1694"/>
    <mergeCell ref="E1697:F1697"/>
    <mergeCell ref="E1679:F1679"/>
    <mergeCell ref="E1680:G1680"/>
    <mergeCell ref="A1681:G1681"/>
    <mergeCell ref="A1682:B1682"/>
    <mergeCell ref="E1685:F1685"/>
    <mergeCell ref="A1686:B1686"/>
    <mergeCell ref="E1668:G1668"/>
    <mergeCell ref="A1669:G1669"/>
    <mergeCell ref="A1670:B1670"/>
    <mergeCell ref="E1673:F1673"/>
    <mergeCell ref="A1674:B1674"/>
    <mergeCell ref="E1678:F1678"/>
    <mergeCell ref="A1657:G1657"/>
    <mergeCell ref="A1658:B1658"/>
    <mergeCell ref="E1661:F1661"/>
    <mergeCell ref="A1662:B1662"/>
    <mergeCell ref="E1666:F1666"/>
    <mergeCell ref="E1667:F1667"/>
    <mergeCell ref="A1646:B1646"/>
    <mergeCell ref="E1649:F1649"/>
    <mergeCell ref="A1650:B1650"/>
    <mergeCell ref="E1654:F1654"/>
    <mergeCell ref="E1655:F1655"/>
    <mergeCell ref="E1656:G1656"/>
    <mergeCell ref="E1637:F1637"/>
    <mergeCell ref="A1638:B1638"/>
    <mergeCell ref="E1642:F1642"/>
    <mergeCell ref="E1643:F1643"/>
    <mergeCell ref="E1644:G1644"/>
    <mergeCell ref="A1645:G1645"/>
    <mergeCell ref="A1626:B1626"/>
    <mergeCell ref="E1630:F1630"/>
    <mergeCell ref="E1631:F1631"/>
    <mergeCell ref="E1632:G1632"/>
    <mergeCell ref="A1633:G1633"/>
    <mergeCell ref="A1634:B1634"/>
    <mergeCell ref="E1618:F1618"/>
    <mergeCell ref="E1619:F1619"/>
    <mergeCell ref="E1620:G1620"/>
    <mergeCell ref="A1621:G1621"/>
    <mergeCell ref="A1622:B1622"/>
    <mergeCell ref="E1625:F1625"/>
    <mergeCell ref="E1607:F1607"/>
    <mergeCell ref="E1608:G1608"/>
    <mergeCell ref="A1609:G1609"/>
    <mergeCell ref="A1610:B1610"/>
    <mergeCell ref="E1613:F1613"/>
    <mergeCell ref="A1614:B1614"/>
    <mergeCell ref="E1596:G1596"/>
    <mergeCell ref="A1597:G1597"/>
    <mergeCell ref="A1598:B1598"/>
    <mergeCell ref="E1601:F1601"/>
    <mergeCell ref="A1602:B1602"/>
    <mergeCell ref="E1606:F1606"/>
    <mergeCell ref="A1585:G1585"/>
    <mergeCell ref="A1586:B1586"/>
    <mergeCell ref="E1590:F1590"/>
    <mergeCell ref="A1591:B1591"/>
    <mergeCell ref="E1594:F1594"/>
    <mergeCell ref="E1595:F1595"/>
    <mergeCell ref="A1574:B1574"/>
    <mergeCell ref="E1578:F1578"/>
    <mergeCell ref="A1579:B1579"/>
    <mergeCell ref="E1582:F1582"/>
    <mergeCell ref="E1583:F1583"/>
    <mergeCell ref="E1584:G1584"/>
    <mergeCell ref="E1564:F1564"/>
    <mergeCell ref="A1565:B1565"/>
    <mergeCell ref="E1570:F1570"/>
    <mergeCell ref="E1571:F1571"/>
    <mergeCell ref="E1572:G1572"/>
    <mergeCell ref="A1573:G1573"/>
    <mergeCell ref="E1554:F1554"/>
    <mergeCell ref="E1555:G1555"/>
    <mergeCell ref="A1556:G1556"/>
    <mergeCell ref="A1557:B1557"/>
    <mergeCell ref="E1559:F1559"/>
    <mergeCell ref="A1560:B1560"/>
    <mergeCell ref="E1544:G1544"/>
    <mergeCell ref="A1545:G1545"/>
    <mergeCell ref="A1546:B1546"/>
    <mergeCell ref="E1549:F1549"/>
    <mergeCell ref="A1550:B1550"/>
    <mergeCell ref="E1553:F1553"/>
    <mergeCell ref="A1536:G1536"/>
    <mergeCell ref="A1537:B1537"/>
    <mergeCell ref="E1539:F1539"/>
    <mergeCell ref="A1540:B1540"/>
    <mergeCell ref="E1542:F1542"/>
    <mergeCell ref="E1543:F1543"/>
    <mergeCell ref="A1528:B1528"/>
    <mergeCell ref="E1530:F1530"/>
    <mergeCell ref="A1531:B1531"/>
    <mergeCell ref="E1533:F1533"/>
    <mergeCell ref="E1534:F1534"/>
    <mergeCell ref="E1535:G1535"/>
    <mergeCell ref="E1518:F1518"/>
    <mergeCell ref="A1519:B1519"/>
    <mergeCell ref="E1524:F1524"/>
    <mergeCell ref="E1525:F1525"/>
    <mergeCell ref="E1526:G1526"/>
    <mergeCell ref="A1527:G1527"/>
    <mergeCell ref="E1508:F1508"/>
    <mergeCell ref="E1509:G1509"/>
    <mergeCell ref="A1510:G1510"/>
    <mergeCell ref="A1511:B1511"/>
    <mergeCell ref="E1513:F1513"/>
    <mergeCell ref="A1514:B1514"/>
    <mergeCell ref="E1498:G1498"/>
    <mergeCell ref="A1499:G1499"/>
    <mergeCell ref="A1500:B1500"/>
    <mergeCell ref="E1503:F1503"/>
    <mergeCell ref="A1504:B1504"/>
    <mergeCell ref="E1507:F1507"/>
    <mergeCell ref="A1489:G1489"/>
    <mergeCell ref="A1490:B1490"/>
    <mergeCell ref="E1492:F1492"/>
    <mergeCell ref="A1493:B1493"/>
    <mergeCell ref="E1496:F1496"/>
    <mergeCell ref="E1497:F1497"/>
    <mergeCell ref="A1481:B1481"/>
    <mergeCell ref="E1483:F1483"/>
    <mergeCell ref="A1484:B1484"/>
    <mergeCell ref="E1486:F1486"/>
    <mergeCell ref="E1487:F1487"/>
    <mergeCell ref="E1488:G1488"/>
    <mergeCell ref="E1473:F1473"/>
    <mergeCell ref="E1474:F1474"/>
    <mergeCell ref="E1475:G1475"/>
    <mergeCell ref="A1476:G1476"/>
    <mergeCell ref="A1477:B1477"/>
    <mergeCell ref="E1480:F1480"/>
    <mergeCell ref="A1464:B1464"/>
    <mergeCell ref="E1467:F1467"/>
    <mergeCell ref="E1468:F1468"/>
    <mergeCell ref="E1469:G1469"/>
    <mergeCell ref="A1470:G1470"/>
    <mergeCell ref="A1471:B1471"/>
    <mergeCell ref="E1457:F1457"/>
    <mergeCell ref="E1458:F1458"/>
    <mergeCell ref="E1459:G1459"/>
    <mergeCell ref="A1460:G1460"/>
    <mergeCell ref="A1461:B1461"/>
    <mergeCell ref="E1463:F1463"/>
    <mergeCell ref="E1447:F1447"/>
    <mergeCell ref="E1448:G1448"/>
    <mergeCell ref="A1449:G1449"/>
    <mergeCell ref="A1450:B1450"/>
    <mergeCell ref="E1453:F1453"/>
    <mergeCell ref="A1454:B1454"/>
    <mergeCell ref="E1438:G1438"/>
    <mergeCell ref="A1439:G1439"/>
    <mergeCell ref="A1440:B1440"/>
    <mergeCell ref="E1443:F1443"/>
    <mergeCell ref="A1444:B1444"/>
    <mergeCell ref="E1446:F1446"/>
    <mergeCell ref="E1430:F1430"/>
    <mergeCell ref="A1431:B1431"/>
    <mergeCell ref="E1433:F1433"/>
    <mergeCell ref="A1434:B1434"/>
    <mergeCell ref="E1436:F1436"/>
    <mergeCell ref="E1437:F1437"/>
    <mergeCell ref="A1421:B1421"/>
    <mergeCell ref="E1424:F1424"/>
    <mergeCell ref="E1425:F1425"/>
    <mergeCell ref="E1426:G1426"/>
    <mergeCell ref="A1427:G1427"/>
    <mergeCell ref="A1428:B1428"/>
    <mergeCell ref="E1413:F1413"/>
    <mergeCell ref="E1414:F1414"/>
    <mergeCell ref="E1415:G1415"/>
    <mergeCell ref="A1416:G1416"/>
    <mergeCell ref="A1417:B1417"/>
    <mergeCell ref="E1420:F1420"/>
    <mergeCell ref="A1404:G1404"/>
    <mergeCell ref="A1405:B1405"/>
    <mergeCell ref="E1407:F1407"/>
    <mergeCell ref="A1408:B1408"/>
    <mergeCell ref="E1410:F1410"/>
    <mergeCell ref="A1411:B1411"/>
    <mergeCell ref="A1394:B1394"/>
    <mergeCell ref="E1397:F1397"/>
    <mergeCell ref="A1398:B1398"/>
    <mergeCell ref="E1401:F1401"/>
    <mergeCell ref="E1402:F1402"/>
    <mergeCell ref="E1403:G1403"/>
    <mergeCell ref="E1386:F1386"/>
    <mergeCell ref="A1387:B1387"/>
    <mergeCell ref="E1390:F1390"/>
    <mergeCell ref="E1391:F1391"/>
    <mergeCell ref="E1392:G1392"/>
    <mergeCell ref="A1393:G1393"/>
    <mergeCell ref="A1376:B1376"/>
    <mergeCell ref="E1379:F1379"/>
    <mergeCell ref="E1380:F1380"/>
    <mergeCell ref="E1381:G1381"/>
    <mergeCell ref="A1382:G1382"/>
    <mergeCell ref="A1383:B1383"/>
    <mergeCell ref="E1367:F1367"/>
    <mergeCell ref="E1368:F1368"/>
    <mergeCell ref="E1369:G1369"/>
    <mergeCell ref="A1370:G1370"/>
    <mergeCell ref="A1371:B1371"/>
    <mergeCell ref="E1375:F1375"/>
    <mergeCell ref="A1354:G1354"/>
    <mergeCell ref="A1355:B1355"/>
    <mergeCell ref="E1360:F1360"/>
    <mergeCell ref="A1361:B1361"/>
    <mergeCell ref="E1364:F1364"/>
    <mergeCell ref="A1365:B1365"/>
    <mergeCell ref="A1343:B1343"/>
    <mergeCell ref="E1347:F1347"/>
    <mergeCell ref="A1348:B1348"/>
    <mergeCell ref="E1351:F1351"/>
    <mergeCell ref="E1352:F1352"/>
    <mergeCell ref="E1353:G1353"/>
    <mergeCell ref="E1335:F1335"/>
    <mergeCell ref="A1336:B1336"/>
    <mergeCell ref="E1339:F1339"/>
    <mergeCell ref="E1340:F1340"/>
    <mergeCell ref="E1341:G1341"/>
    <mergeCell ref="A1342:G1342"/>
    <mergeCell ref="A1324:B1324"/>
    <mergeCell ref="E1327:F1327"/>
    <mergeCell ref="E1328:F1328"/>
    <mergeCell ref="E1329:G1329"/>
    <mergeCell ref="A1330:G1330"/>
    <mergeCell ref="A1331:B1331"/>
    <mergeCell ref="E1315:F1315"/>
    <mergeCell ref="E1316:F1316"/>
    <mergeCell ref="E1317:G1317"/>
    <mergeCell ref="A1318:G1318"/>
    <mergeCell ref="A1319:B1319"/>
    <mergeCell ref="E1323:F1323"/>
    <mergeCell ref="E1304:F1304"/>
    <mergeCell ref="E1305:G1305"/>
    <mergeCell ref="A1306:G1306"/>
    <mergeCell ref="A1307:B1307"/>
    <mergeCell ref="E1311:F1311"/>
    <mergeCell ref="A1312:B1312"/>
    <mergeCell ref="E1295:G1295"/>
    <mergeCell ref="A1296:G1296"/>
    <mergeCell ref="A1297:B1297"/>
    <mergeCell ref="E1299:F1299"/>
    <mergeCell ref="A1300:B1300"/>
    <mergeCell ref="E1303:F1303"/>
    <mergeCell ref="A1286:G1286"/>
    <mergeCell ref="A1287:B1287"/>
    <mergeCell ref="E1289:F1289"/>
    <mergeCell ref="A1290:B1290"/>
    <mergeCell ref="E1293:F1293"/>
    <mergeCell ref="E1294:F1294"/>
    <mergeCell ref="A1274:B1274"/>
    <mergeCell ref="E1279:F1279"/>
    <mergeCell ref="A1280:B1280"/>
    <mergeCell ref="E1283:F1283"/>
    <mergeCell ref="E1284:F1284"/>
    <mergeCell ref="E1285:G1285"/>
    <mergeCell ref="E1266:F1266"/>
    <mergeCell ref="A1267:B1267"/>
    <mergeCell ref="E1270:F1270"/>
    <mergeCell ref="E1271:F1271"/>
    <mergeCell ref="E1272:G1272"/>
    <mergeCell ref="A1273:G1273"/>
    <mergeCell ref="A1254:B1254"/>
    <mergeCell ref="E1257:F1257"/>
    <mergeCell ref="E1258:F1258"/>
    <mergeCell ref="E1259:G1259"/>
    <mergeCell ref="A1260:G1260"/>
    <mergeCell ref="A1261:B1261"/>
    <mergeCell ref="E1245:F1245"/>
    <mergeCell ref="E1246:F1246"/>
    <mergeCell ref="E1247:G1247"/>
    <mergeCell ref="A1248:G1248"/>
    <mergeCell ref="A1249:B1249"/>
    <mergeCell ref="E1253:F1253"/>
    <mergeCell ref="E1235:F1235"/>
    <mergeCell ref="E1236:G1236"/>
    <mergeCell ref="A1237:G1237"/>
    <mergeCell ref="A1238:B1238"/>
    <mergeCell ref="E1240:F1240"/>
    <mergeCell ref="A1241:B1241"/>
    <mergeCell ref="E1225:G1225"/>
    <mergeCell ref="A1226:G1226"/>
    <mergeCell ref="A1227:B1227"/>
    <mergeCell ref="E1230:F1230"/>
    <mergeCell ref="A1231:B1231"/>
    <mergeCell ref="E1234:F1234"/>
    <mergeCell ref="A1213:G1213"/>
    <mergeCell ref="A1214:B1214"/>
    <mergeCell ref="E1219:F1219"/>
    <mergeCell ref="A1220:B1220"/>
    <mergeCell ref="E1223:F1223"/>
    <mergeCell ref="E1224:F1224"/>
    <mergeCell ref="A1201:B1201"/>
    <mergeCell ref="E1206:F1206"/>
    <mergeCell ref="A1207:B1207"/>
    <mergeCell ref="E1210:F1210"/>
    <mergeCell ref="E1211:F1211"/>
    <mergeCell ref="E1212:G1212"/>
    <mergeCell ref="E1193:F1193"/>
    <mergeCell ref="A1194:B1194"/>
    <mergeCell ref="E1197:F1197"/>
    <mergeCell ref="E1198:F1198"/>
    <mergeCell ref="E1199:G1199"/>
    <mergeCell ref="A1200:G1200"/>
    <mergeCell ref="A1184:B1184"/>
    <mergeCell ref="E1187:F1187"/>
    <mergeCell ref="E1188:F1188"/>
    <mergeCell ref="E1189:G1189"/>
    <mergeCell ref="A1190:G1190"/>
    <mergeCell ref="A1191:B1191"/>
    <mergeCell ref="E1174:F1174"/>
    <mergeCell ref="E1175:F1175"/>
    <mergeCell ref="E1176:G1176"/>
    <mergeCell ref="A1177:G1177"/>
    <mergeCell ref="A1178:B1178"/>
    <mergeCell ref="E1183:F1183"/>
    <mergeCell ref="E1162:F1162"/>
    <mergeCell ref="E1163:G1163"/>
    <mergeCell ref="A1164:G1164"/>
    <mergeCell ref="A1165:B1165"/>
    <mergeCell ref="E1170:F1170"/>
    <mergeCell ref="A1171:B1171"/>
    <mergeCell ref="E1150:G1150"/>
    <mergeCell ref="A1151:G1151"/>
    <mergeCell ref="A1152:B1152"/>
    <mergeCell ref="E1157:F1157"/>
    <mergeCell ref="A1158:B1158"/>
    <mergeCell ref="E1161:F1161"/>
    <mergeCell ref="A1138:G1138"/>
    <mergeCell ref="A1139:B1139"/>
    <mergeCell ref="E1144:F1144"/>
    <mergeCell ref="A1145:B1145"/>
    <mergeCell ref="E1148:F1148"/>
    <mergeCell ref="E1149:F1149"/>
    <mergeCell ref="A1126:B1126"/>
    <mergeCell ref="E1131:F1131"/>
    <mergeCell ref="A1132:B1132"/>
    <mergeCell ref="E1135:F1135"/>
    <mergeCell ref="E1136:F1136"/>
    <mergeCell ref="E1137:G1137"/>
    <mergeCell ref="E1118:F1118"/>
    <mergeCell ref="A1119:B1119"/>
    <mergeCell ref="E1122:F1122"/>
    <mergeCell ref="E1123:F1123"/>
    <mergeCell ref="E1124:G1124"/>
    <mergeCell ref="A1125:G1125"/>
    <mergeCell ref="A1106:B1106"/>
    <mergeCell ref="E1109:F1109"/>
    <mergeCell ref="E1110:F1110"/>
    <mergeCell ref="E1111:G1111"/>
    <mergeCell ref="A1112:G1112"/>
    <mergeCell ref="A1113:B1113"/>
    <mergeCell ref="E1096:F1096"/>
    <mergeCell ref="E1097:F1097"/>
    <mergeCell ref="E1098:G1098"/>
    <mergeCell ref="A1099:G1099"/>
    <mergeCell ref="A1100:B1100"/>
    <mergeCell ref="E1105:F1105"/>
    <mergeCell ref="E1084:F1084"/>
    <mergeCell ref="E1085:G1085"/>
    <mergeCell ref="A1086:G1086"/>
    <mergeCell ref="A1087:B1087"/>
    <mergeCell ref="E1092:F1092"/>
    <mergeCell ref="A1093:B1093"/>
    <mergeCell ref="E1072:G1072"/>
    <mergeCell ref="A1073:G1073"/>
    <mergeCell ref="A1074:B1074"/>
    <mergeCell ref="E1079:F1079"/>
    <mergeCell ref="A1080:B1080"/>
    <mergeCell ref="E1083:F1083"/>
    <mergeCell ref="A1060:G1060"/>
    <mergeCell ref="A1061:B1061"/>
    <mergeCell ref="E1066:F1066"/>
    <mergeCell ref="A1067:B1067"/>
    <mergeCell ref="E1070:F1070"/>
    <mergeCell ref="E1071:F1071"/>
    <mergeCell ref="A1051:B1051"/>
    <mergeCell ref="E1054:F1054"/>
    <mergeCell ref="A1055:B1055"/>
    <mergeCell ref="E1057:F1057"/>
    <mergeCell ref="E1058:F1058"/>
    <mergeCell ref="E1059:G1059"/>
    <mergeCell ref="E1043:F1043"/>
    <mergeCell ref="A1044:B1044"/>
    <mergeCell ref="E1047:F1047"/>
    <mergeCell ref="E1048:F1048"/>
    <mergeCell ref="E1049:G1049"/>
    <mergeCell ref="A1050:G1050"/>
    <mergeCell ref="A1032:B1032"/>
    <mergeCell ref="E1035:F1035"/>
    <mergeCell ref="E1036:F1036"/>
    <mergeCell ref="E1037:G1037"/>
    <mergeCell ref="A1038:G1038"/>
    <mergeCell ref="A1039:B1039"/>
    <mergeCell ref="E1023:F1023"/>
    <mergeCell ref="E1024:F1024"/>
    <mergeCell ref="E1025:G1025"/>
    <mergeCell ref="A1026:G1026"/>
    <mergeCell ref="A1027:B1027"/>
    <mergeCell ref="E1031:F1031"/>
    <mergeCell ref="E1014:F1014"/>
    <mergeCell ref="E1015:G1015"/>
    <mergeCell ref="A1016:G1016"/>
    <mergeCell ref="A1017:B1017"/>
    <mergeCell ref="E1019:F1019"/>
    <mergeCell ref="A1020:B1020"/>
    <mergeCell ref="E1005:G1005"/>
    <mergeCell ref="A1006:G1006"/>
    <mergeCell ref="A1007:B1007"/>
    <mergeCell ref="E1009:F1009"/>
    <mergeCell ref="A1010:B1010"/>
    <mergeCell ref="E1013:F1013"/>
    <mergeCell ref="A996:G996"/>
    <mergeCell ref="A997:B997"/>
    <mergeCell ref="E999:F999"/>
    <mergeCell ref="A1000:B1000"/>
    <mergeCell ref="E1003:F1003"/>
    <mergeCell ref="E1004:F1004"/>
    <mergeCell ref="A987:B987"/>
    <mergeCell ref="E989:F989"/>
    <mergeCell ref="A990:B990"/>
    <mergeCell ref="E993:F993"/>
    <mergeCell ref="E994:F994"/>
    <mergeCell ref="E995:G995"/>
    <mergeCell ref="E980:F980"/>
    <mergeCell ref="A981:B981"/>
    <mergeCell ref="E983:F983"/>
    <mergeCell ref="E984:F984"/>
    <mergeCell ref="E985:G985"/>
    <mergeCell ref="A986:G986"/>
    <mergeCell ref="A972:B972"/>
    <mergeCell ref="E974:F974"/>
    <mergeCell ref="E975:F975"/>
    <mergeCell ref="E976:G976"/>
    <mergeCell ref="A977:G977"/>
    <mergeCell ref="A978:B978"/>
    <mergeCell ref="E964:G964"/>
    <mergeCell ref="A965:G965"/>
    <mergeCell ref="A966:B966"/>
    <mergeCell ref="E968:F968"/>
    <mergeCell ref="A969:B969"/>
    <mergeCell ref="E971:F971"/>
    <mergeCell ref="A954:G954"/>
    <mergeCell ref="A955:B955"/>
    <mergeCell ref="E958:F958"/>
    <mergeCell ref="A959:B959"/>
    <mergeCell ref="E962:F962"/>
    <mergeCell ref="E963:F963"/>
    <mergeCell ref="A943:B943"/>
    <mergeCell ref="E947:F947"/>
    <mergeCell ref="A948:B948"/>
    <mergeCell ref="E951:F951"/>
    <mergeCell ref="E952:F952"/>
    <mergeCell ref="E953:G953"/>
    <mergeCell ref="E935:F935"/>
    <mergeCell ref="A936:B936"/>
    <mergeCell ref="E939:F939"/>
    <mergeCell ref="E940:F940"/>
    <mergeCell ref="E941:G941"/>
    <mergeCell ref="A942:G942"/>
    <mergeCell ref="A924:B924"/>
    <mergeCell ref="E927:F927"/>
    <mergeCell ref="E928:F928"/>
    <mergeCell ref="E929:G929"/>
    <mergeCell ref="A930:G930"/>
    <mergeCell ref="A931:B931"/>
    <mergeCell ref="E916:F916"/>
    <mergeCell ref="E917:F917"/>
    <mergeCell ref="E918:G918"/>
    <mergeCell ref="A919:G919"/>
    <mergeCell ref="A920:B920"/>
    <mergeCell ref="E923:F923"/>
    <mergeCell ref="E906:F906"/>
    <mergeCell ref="E907:G907"/>
    <mergeCell ref="A908:G908"/>
    <mergeCell ref="A909:B909"/>
    <mergeCell ref="E912:F912"/>
    <mergeCell ref="A913:B913"/>
    <mergeCell ref="E896:G896"/>
    <mergeCell ref="A897:G897"/>
    <mergeCell ref="A898:B898"/>
    <mergeCell ref="E901:F901"/>
    <mergeCell ref="A902:B902"/>
    <mergeCell ref="E905:F905"/>
    <mergeCell ref="A886:G886"/>
    <mergeCell ref="A887:B887"/>
    <mergeCell ref="E890:F890"/>
    <mergeCell ref="A891:B891"/>
    <mergeCell ref="E894:F894"/>
    <mergeCell ref="E895:F895"/>
    <mergeCell ref="A877:B877"/>
    <mergeCell ref="E880:F880"/>
    <mergeCell ref="A881:B881"/>
    <mergeCell ref="E883:F883"/>
    <mergeCell ref="E884:F884"/>
    <mergeCell ref="E885:G885"/>
    <mergeCell ref="E869:F869"/>
    <mergeCell ref="A870:B870"/>
    <mergeCell ref="E873:F873"/>
    <mergeCell ref="E874:F874"/>
    <mergeCell ref="E875:G875"/>
    <mergeCell ref="A876:G876"/>
    <mergeCell ref="A860:B860"/>
    <mergeCell ref="E863:F863"/>
    <mergeCell ref="E864:F864"/>
    <mergeCell ref="E865:G865"/>
    <mergeCell ref="A866:G866"/>
    <mergeCell ref="A867:B867"/>
    <mergeCell ref="E853:F853"/>
    <mergeCell ref="E854:F854"/>
    <mergeCell ref="E855:G855"/>
    <mergeCell ref="A856:G856"/>
    <mergeCell ref="A857:B857"/>
    <mergeCell ref="E859:F859"/>
    <mergeCell ref="E843:F843"/>
    <mergeCell ref="E844:G844"/>
    <mergeCell ref="A845:G845"/>
    <mergeCell ref="A846:B846"/>
    <mergeCell ref="E849:F849"/>
    <mergeCell ref="A850:B850"/>
    <mergeCell ref="E832:G832"/>
    <mergeCell ref="A833:G833"/>
    <mergeCell ref="A834:B834"/>
    <mergeCell ref="E838:F838"/>
    <mergeCell ref="A839:B839"/>
    <mergeCell ref="E842:F842"/>
    <mergeCell ref="A821:G821"/>
    <mergeCell ref="A822:B822"/>
    <mergeCell ref="E826:F826"/>
    <mergeCell ref="A827:B827"/>
    <mergeCell ref="E830:F830"/>
    <mergeCell ref="E831:F831"/>
    <mergeCell ref="A810:B810"/>
    <mergeCell ref="E814:F814"/>
    <mergeCell ref="A815:B815"/>
    <mergeCell ref="E818:F818"/>
    <mergeCell ref="E819:F819"/>
    <mergeCell ref="E820:G820"/>
    <mergeCell ref="E802:F802"/>
    <mergeCell ref="A803:B803"/>
    <mergeCell ref="E806:F806"/>
    <mergeCell ref="E807:F807"/>
    <mergeCell ref="E808:G808"/>
    <mergeCell ref="A809:G809"/>
    <mergeCell ref="A791:B791"/>
    <mergeCell ref="E794:F794"/>
    <mergeCell ref="E795:F795"/>
    <mergeCell ref="E796:G796"/>
    <mergeCell ref="A797:G797"/>
    <mergeCell ref="A798:B798"/>
    <mergeCell ref="E784:F784"/>
    <mergeCell ref="E785:F785"/>
    <mergeCell ref="E786:G786"/>
    <mergeCell ref="A787:G787"/>
    <mergeCell ref="A788:B788"/>
    <mergeCell ref="E790:F790"/>
    <mergeCell ref="E775:F775"/>
    <mergeCell ref="E776:G776"/>
    <mergeCell ref="A777:G777"/>
    <mergeCell ref="A778:B778"/>
    <mergeCell ref="E780:F780"/>
    <mergeCell ref="A781:B781"/>
    <mergeCell ref="E766:G766"/>
    <mergeCell ref="A767:G767"/>
    <mergeCell ref="A768:B768"/>
    <mergeCell ref="E770:F770"/>
    <mergeCell ref="A771:B771"/>
    <mergeCell ref="E774:F774"/>
    <mergeCell ref="A757:G757"/>
    <mergeCell ref="A758:B758"/>
    <mergeCell ref="E760:F760"/>
    <mergeCell ref="A761:B761"/>
    <mergeCell ref="E764:F764"/>
    <mergeCell ref="E765:F765"/>
    <mergeCell ref="A747:B747"/>
    <mergeCell ref="E750:F750"/>
    <mergeCell ref="A751:B751"/>
    <mergeCell ref="E754:F754"/>
    <mergeCell ref="E755:F755"/>
    <mergeCell ref="E756:G756"/>
    <mergeCell ref="E739:F739"/>
    <mergeCell ref="E740:F740"/>
    <mergeCell ref="E741:G741"/>
    <mergeCell ref="A742:G742"/>
    <mergeCell ref="A743:B743"/>
    <mergeCell ref="E746:F746"/>
    <mergeCell ref="E729:F729"/>
    <mergeCell ref="E730:G730"/>
    <mergeCell ref="A731:G731"/>
    <mergeCell ref="A732:B732"/>
    <mergeCell ref="E735:F735"/>
    <mergeCell ref="A736:B736"/>
    <mergeCell ref="A718:B718"/>
    <mergeCell ref="E720:F720"/>
    <mergeCell ref="A721:B721"/>
    <mergeCell ref="E724:F724"/>
    <mergeCell ref="A725:B725"/>
    <mergeCell ref="E728:F728"/>
    <mergeCell ref="E707:G707"/>
    <mergeCell ref="A708:G708"/>
    <mergeCell ref="A709:B709"/>
    <mergeCell ref="E711:F711"/>
    <mergeCell ref="A712:B712"/>
    <mergeCell ref="E717:F717"/>
    <mergeCell ref="A698:G698"/>
    <mergeCell ref="A699:B699"/>
    <mergeCell ref="E701:F701"/>
    <mergeCell ref="A702:B702"/>
    <mergeCell ref="E705:F705"/>
    <mergeCell ref="E706:F706"/>
    <mergeCell ref="A689:B689"/>
    <mergeCell ref="E691:F691"/>
    <mergeCell ref="A692:B692"/>
    <mergeCell ref="E695:F695"/>
    <mergeCell ref="E696:F696"/>
    <mergeCell ref="E697:G697"/>
    <mergeCell ref="E681:F681"/>
    <mergeCell ref="A682:B682"/>
    <mergeCell ref="E685:F685"/>
    <mergeCell ref="E686:F686"/>
    <mergeCell ref="E687:G687"/>
    <mergeCell ref="A688:G688"/>
    <mergeCell ref="A672:B672"/>
    <mergeCell ref="E675:F675"/>
    <mergeCell ref="E676:F676"/>
    <mergeCell ref="E677:G677"/>
    <mergeCell ref="A678:G678"/>
    <mergeCell ref="A679:B679"/>
    <mergeCell ref="E665:F665"/>
    <mergeCell ref="E666:F666"/>
    <mergeCell ref="E667:G667"/>
    <mergeCell ref="A668:G668"/>
    <mergeCell ref="A669:B669"/>
    <mergeCell ref="E671:F671"/>
    <mergeCell ref="E656:F656"/>
    <mergeCell ref="E657:G657"/>
    <mergeCell ref="A658:G658"/>
    <mergeCell ref="A659:B659"/>
    <mergeCell ref="E662:F662"/>
    <mergeCell ref="A663:B663"/>
    <mergeCell ref="A645:B645"/>
    <mergeCell ref="E647:F647"/>
    <mergeCell ref="A648:B648"/>
    <mergeCell ref="E651:F651"/>
    <mergeCell ref="A652:B652"/>
    <mergeCell ref="E655:F655"/>
    <mergeCell ref="E635:G635"/>
    <mergeCell ref="A636:G636"/>
    <mergeCell ref="A637:B637"/>
    <mergeCell ref="E639:F639"/>
    <mergeCell ref="A640:B640"/>
    <mergeCell ref="E644:F644"/>
    <mergeCell ref="E625:F625"/>
    <mergeCell ref="A626:B626"/>
    <mergeCell ref="E629:F629"/>
    <mergeCell ref="A630:B630"/>
    <mergeCell ref="E633:F633"/>
    <mergeCell ref="E634:F634"/>
    <mergeCell ref="A613:G613"/>
    <mergeCell ref="A614:B614"/>
    <mergeCell ref="E616:F616"/>
    <mergeCell ref="A617:B617"/>
    <mergeCell ref="E622:F622"/>
    <mergeCell ref="A623:B623"/>
    <mergeCell ref="A603:B603"/>
    <mergeCell ref="E606:F606"/>
    <mergeCell ref="A607:B607"/>
    <mergeCell ref="E610:F610"/>
    <mergeCell ref="E611:F611"/>
    <mergeCell ref="E612:G612"/>
    <mergeCell ref="A592:B592"/>
    <mergeCell ref="E594:F594"/>
    <mergeCell ref="A595:B595"/>
    <mergeCell ref="E599:F599"/>
    <mergeCell ref="A600:B600"/>
    <mergeCell ref="E602:F602"/>
    <mergeCell ref="E584:F584"/>
    <mergeCell ref="A585:B585"/>
    <mergeCell ref="E588:F588"/>
    <mergeCell ref="E589:F589"/>
    <mergeCell ref="E590:G590"/>
    <mergeCell ref="A591:G591"/>
    <mergeCell ref="E571:F571"/>
    <mergeCell ref="A572:B572"/>
    <mergeCell ref="E577:F577"/>
    <mergeCell ref="A578:B578"/>
    <mergeCell ref="E580:F580"/>
    <mergeCell ref="A581:B581"/>
    <mergeCell ref="A562:B562"/>
    <mergeCell ref="E565:F565"/>
    <mergeCell ref="E566:F566"/>
    <mergeCell ref="E567:G567"/>
    <mergeCell ref="A568:G568"/>
    <mergeCell ref="A569:B569"/>
    <mergeCell ref="A549:B549"/>
    <mergeCell ref="E554:F554"/>
    <mergeCell ref="A555:B555"/>
    <mergeCell ref="E557:F557"/>
    <mergeCell ref="A558:B558"/>
    <mergeCell ref="E561:F561"/>
    <mergeCell ref="E542:F542"/>
    <mergeCell ref="E543:F543"/>
    <mergeCell ref="E544:G544"/>
    <mergeCell ref="A545:G545"/>
    <mergeCell ref="A546:B546"/>
    <mergeCell ref="E548:F548"/>
    <mergeCell ref="A534:B534"/>
    <mergeCell ref="E536:F536"/>
    <mergeCell ref="E537:F537"/>
    <mergeCell ref="E538:G538"/>
    <mergeCell ref="A539:G539"/>
    <mergeCell ref="A540:B540"/>
    <mergeCell ref="E526:F526"/>
    <mergeCell ref="A527:B527"/>
    <mergeCell ref="E530:F530"/>
    <mergeCell ref="E531:F531"/>
    <mergeCell ref="E532:G532"/>
    <mergeCell ref="A533:G533"/>
    <mergeCell ref="A517:B517"/>
    <mergeCell ref="E519:F519"/>
    <mergeCell ref="E520:F520"/>
    <mergeCell ref="E521:G521"/>
    <mergeCell ref="A522:G522"/>
    <mergeCell ref="A523:B523"/>
    <mergeCell ref="A508:B508"/>
    <mergeCell ref="E510:F510"/>
    <mergeCell ref="A511:B511"/>
    <mergeCell ref="E513:F513"/>
    <mergeCell ref="A514:B514"/>
    <mergeCell ref="E516:F516"/>
    <mergeCell ref="E501:F501"/>
    <mergeCell ref="A502:B502"/>
    <mergeCell ref="E504:F504"/>
    <mergeCell ref="E505:F505"/>
    <mergeCell ref="E506:G506"/>
    <mergeCell ref="A507:G507"/>
    <mergeCell ref="A492:G492"/>
    <mergeCell ref="A493:B493"/>
    <mergeCell ref="E495:F495"/>
    <mergeCell ref="A496:B496"/>
    <mergeCell ref="E498:F498"/>
    <mergeCell ref="A499:B499"/>
    <mergeCell ref="A481:B481"/>
    <mergeCell ref="E485:F485"/>
    <mergeCell ref="A486:B486"/>
    <mergeCell ref="E489:F489"/>
    <mergeCell ref="E490:F490"/>
    <mergeCell ref="E491:G491"/>
    <mergeCell ref="E473:F473"/>
    <mergeCell ref="A474:B474"/>
    <mergeCell ref="E477:F477"/>
    <mergeCell ref="E478:F478"/>
    <mergeCell ref="E479:G479"/>
    <mergeCell ref="A480:G480"/>
    <mergeCell ref="A462:B462"/>
    <mergeCell ref="E465:F465"/>
    <mergeCell ref="E466:F466"/>
    <mergeCell ref="E467:G467"/>
    <mergeCell ref="A468:G468"/>
    <mergeCell ref="A469:B469"/>
    <mergeCell ref="E453:F453"/>
    <mergeCell ref="E454:F454"/>
    <mergeCell ref="E455:G455"/>
    <mergeCell ref="A456:G456"/>
    <mergeCell ref="A457:B457"/>
    <mergeCell ref="E461:F461"/>
    <mergeCell ref="E442:F442"/>
    <mergeCell ref="E443:G443"/>
    <mergeCell ref="A444:G444"/>
    <mergeCell ref="A445:B445"/>
    <mergeCell ref="E449:F449"/>
    <mergeCell ref="A450:B450"/>
    <mergeCell ref="E431:G431"/>
    <mergeCell ref="A432:G432"/>
    <mergeCell ref="A433:B433"/>
    <mergeCell ref="E437:F437"/>
    <mergeCell ref="A438:B438"/>
    <mergeCell ref="E441:F441"/>
    <mergeCell ref="A420:G420"/>
    <mergeCell ref="A421:B421"/>
    <mergeCell ref="E425:F425"/>
    <mergeCell ref="A426:B426"/>
    <mergeCell ref="E429:F429"/>
    <mergeCell ref="E430:F430"/>
    <mergeCell ref="A409:B409"/>
    <mergeCell ref="E413:F413"/>
    <mergeCell ref="A414:B414"/>
    <mergeCell ref="E417:F417"/>
    <mergeCell ref="E418:F418"/>
    <mergeCell ref="E419:G419"/>
    <mergeCell ref="E401:F401"/>
    <mergeCell ref="A402:B402"/>
    <mergeCell ref="E405:F405"/>
    <mergeCell ref="E406:F406"/>
    <mergeCell ref="E407:G407"/>
    <mergeCell ref="A408:G408"/>
    <mergeCell ref="A390:B390"/>
    <mergeCell ref="E393:F393"/>
    <mergeCell ref="E394:F394"/>
    <mergeCell ref="E395:G395"/>
    <mergeCell ref="A396:G396"/>
    <mergeCell ref="A397:B397"/>
    <mergeCell ref="E381:F381"/>
    <mergeCell ref="E382:F382"/>
    <mergeCell ref="E383:G383"/>
    <mergeCell ref="A384:G384"/>
    <mergeCell ref="A385:B385"/>
    <mergeCell ref="E389:F389"/>
    <mergeCell ref="E370:F370"/>
    <mergeCell ref="E371:G371"/>
    <mergeCell ref="A372:G372"/>
    <mergeCell ref="A373:B373"/>
    <mergeCell ref="E377:F377"/>
    <mergeCell ref="A378:B378"/>
    <mergeCell ref="E359:G359"/>
    <mergeCell ref="A360:G360"/>
    <mergeCell ref="A361:B361"/>
    <mergeCell ref="E365:F365"/>
    <mergeCell ref="A366:B366"/>
    <mergeCell ref="E369:F369"/>
    <mergeCell ref="A348:G348"/>
    <mergeCell ref="A349:B349"/>
    <mergeCell ref="E353:F353"/>
    <mergeCell ref="A354:B354"/>
    <mergeCell ref="E357:F357"/>
    <mergeCell ref="E358:F358"/>
    <mergeCell ref="A337:B337"/>
    <mergeCell ref="E341:F341"/>
    <mergeCell ref="A342:B342"/>
    <mergeCell ref="E345:F345"/>
    <mergeCell ref="E346:F346"/>
    <mergeCell ref="E347:G347"/>
    <mergeCell ref="E329:F329"/>
    <mergeCell ref="A330:B330"/>
    <mergeCell ref="E333:F333"/>
    <mergeCell ref="E334:F334"/>
    <mergeCell ref="E335:G335"/>
    <mergeCell ref="A336:G336"/>
    <mergeCell ref="A318:B318"/>
    <mergeCell ref="E321:F321"/>
    <mergeCell ref="E322:F322"/>
    <mergeCell ref="E323:G323"/>
    <mergeCell ref="A324:G324"/>
    <mergeCell ref="A325:B325"/>
    <mergeCell ref="E309:F309"/>
    <mergeCell ref="E310:F310"/>
    <mergeCell ref="E311:G311"/>
    <mergeCell ref="A312:G312"/>
    <mergeCell ref="A313:B313"/>
    <mergeCell ref="E317:F317"/>
    <mergeCell ref="E298:F298"/>
    <mergeCell ref="E299:G299"/>
    <mergeCell ref="A300:G300"/>
    <mergeCell ref="A301:B301"/>
    <mergeCell ref="E305:F305"/>
    <mergeCell ref="A306:B306"/>
    <mergeCell ref="E286:G286"/>
    <mergeCell ref="A287:G287"/>
    <mergeCell ref="A288:B288"/>
    <mergeCell ref="E293:F293"/>
    <mergeCell ref="A294:B294"/>
    <mergeCell ref="E297:F297"/>
    <mergeCell ref="A274:G274"/>
    <mergeCell ref="A275:B275"/>
    <mergeCell ref="E280:F280"/>
    <mergeCell ref="A281:B281"/>
    <mergeCell ref="E284:F284"/>
    <mergeCell ref="E285:F285"/>
    <mergeCell ref="A262:B262"/>
    <mergeCell ref="E267:F267"/>
    <mergeCell ref="A268:B268"/>
    <mergeCell ref="E271:F271"/>
    <mergeCell ref="E272:F272"/>
    <mergeCell ref="E273:G273"/>
    <mergeCell ref="E254:F254"/>
    <mergeCell ref="A255:B255"/>
    <mergeCell ref="E258:F258"/>
    <mergeCell ref="E259:F259"/>
    <mergeCell ref="E260:G260"/>
    <mergeCell ref="A261:G261"/>
    <mergeCell ref="A242:B242"/>
    <mergeCell ref="E245:F245"/>
    <mergeCell ref="E246:F246"/>
    <mergeCell ref="E247:G247"/>
    <mergeCell ref="A248:G248"/>
    <mergeCell ref="A249:B249"/>
    <mergeCell ref="E232:F232"/>
    <mergeCell ref="E233:F233"/>
    <mergeCell ref="E234:G234"/>
    <mergeCell ref="A235:G235"/>
    <mergeCell ref="A236:B236"/>
    <mergeCell ref="E241:F241"/>
    <mergeCell ref="E220:F220"/>
    <mergeCell ref="E221:G221"/>
    <mergeCell ref="A222:G222"/>
    <mergeCell ref="A223:B223"/>
    <mergeCell ref="E228:F228"/>
    <mergeCell ref="A229:B229"/>
    <mergeCell ref="E209:G209"/>
    <mergeCell ref="A210:G210"/>
    <mergeCell ref="A211:B211"/>
    <mergeCell ref="E215:F215"/>
    <mergeCell ref="A216:B216"/>
    <mergeCell ref="E219:F219"/>
    <mergeCell ref="A200:G200"/>
    <mergeCell ref="A201:B201"/>
    <mergeCell ref="E203:F203"/>
    <mergeCell ref="A204:B204"/>
    <mergeCell ref="E207:F207"/>
    <mergeCell ref="E208:F208"/>
    <mergeCell ref="A189:B189"/>
    <mergeCell ref="E193:F193"/>
    <mergeCell ref="A194:B194"/>
    <mergeCell ref="E197:F197"/>
    <mergeCell ref="E198:F198"/>
    <mergeCell ref="E199:G199"/>
    <mergeCell ref="A179:G179"/>
    <mergeCell ref="A180:B180"/>
    <mergeCell ref="E185:F185"/>
    <mergeCell ref="E186:F186"/>
    <mergeCell ref="E187:G187"/>
    <mergeCell ref="A188:G188"/>
    <mergeCell ref="E169:G169"/>
    <mergeCell ref="A170:G170"/>
    <mergeCell ref="A171:B171"/>
    <mergeCell ref="E176:F176"/>
    <mergeCell ref="E177:F177"/>
    <mergeCell ref="E178:G178"/>
    <mergeCell ref="E159:F159"/>
    <mergeCell ref="E160:G160"/>
    <mergeCell ref="A161:G161"/>
    <mergeCell ref="A162:B162"/>
    <mergeCell ref="E167:F167"/>
    <mergeCell ref="E168:F168"/>
    <mergeCell ref="E149:F149"/>
    <mergeCell ref="E150:F150"/>
    <mergeCell ref="E151:G151"/>
    <mergeCell ref="A152:G152"/>
    <mergeCell ref="A153:B153"/>
    <mergeCell ref="E158:F158"/>
    <mergeCell ref="A138:B138"/>
    <mergeCell ref="E140:F140"/>
    <mergeCell ref="E141:F141"/>
    <mergeCell ref="E142:G142"/>
    <mergeCell ref="A143:G143"/>
    <mergeCell ref="A144:B144"/>
    <mergeCell ref="A120:B120"/>
    <mergeCell ref="E123:F123"/>
    <mergeCell ref="A124:B124"/>
    <mergeCell ref="E132:F132"/>
    <mergeCell ref="A133:B133"/>
    <mergeCell ref="E137:F137"/>
    <mergeCell ref="E111:F111"/>
    <mergeCell ref="A112:B112"/>
    <mergeCell ref="E116:F116"/>
    <mergeCell ref="E117:F117"/>
    <mergeCell ref="E118:G118"/>
    <mergeCell ref="A119:G119"/>
    <mergeCell ref="E102:F102"/>
    <mergeCell ref="E103:G103"/>
    <mergeCell ref="A104:G104"/>
    <mergeCell ref="A105:B105"/>
    <mergeCell ref="E108:F108"/>
    <mergeCell ref="A109:B109"/>
    <mergeCell ref="A90:B90"/>
    <mergeCell ref="E93:F93"/>
    <mergeCell ref="A94:B94"/>
    <mergeCell ref="E96:F96"/>
    <mergeCell ref="A97:B97"/>
    <mergeCell ref="E101:F101"/>
    <mergeCell ref="E81:F81"/>
    <mergeCell ref="A82:B82"/>
    <mergeCell ref="E86:F86"/>
    <mergeCell ref="E87:F87"/>
    <mergeCell ref="E88:G88"/>
    <mergeCell ref="A89:G89"/>
    <mergeCell ref="E72:F72"/>
    <mergeCell ref="E73:G73"/>
    <mergeCell ref="A74:G74"/>
    <mergeCell ref="A75:B75"/>
    <mergeCell ref="E78:F78"/>
    <mergeCell ref="A79:B79"/>
    <mergeCell ref="A64:G64"/>
    <mergeCell ref="A65:B65"/>
    <mergeCell ref="E67:F67"/>
    <mergeCell ref="A68:B68"/>
    <mergeCell ref="E71:F71"/>
    <mergeCell ref="A54:G54"/>
    <mergeCell ref="A55:B55"/>
    <mergeCell ref="E57:F57"/>
    <mergeCell ref="A58:B58"/>
    <mergeCell ref="E61:F61"/>
    <mergeCell ref="E62:F62"/>
    <mergeCell ref="A45:B45"/>
    <mergeCell ref="E47:F47"/>
    <mergeCell ref="A48:B48"/>
    <mergeCell ref="E51:F51"/>
    <mergeCell ref="E52:F52"/>
    <mergeCell ref="E53:G53"/>
    <mergeCell ref="A34:G34"/>
    <mergeCell ref="A35:B35"/>
    <mergeCell ref="E41:F41"/>
    <mergeCell ref="E42:F42"/>
    <mergeCell ref="E43:G43"/>
    <mergeCell ref="A44:G44"/>
    <mergeCell ref="A23:B23"/>
    <mergeCell ref="E28:F28"/>
    <mergeCell ref="A29:B29"/>
    <mergeCell ref="E31:F31"/>
    <mergeCell ref="E32:F32"/>
    <mergeCell ref="E33:G33"/>
    <mergeCell ref="A1:G3"/>
    <mergeCell ref="A12:G12"/>
    <mergeCell ref="A13:B13"/>
    <mergeCell ref="E22:F22"/>
    <mergeCell ref="E63:G63"/>
  </mergeCells>
  <pageMargins left="0.511811024" right="0.511811024" top="0.78740157499999996" bottom="0.78740157499999996" header="0.31496062000000002" footer="0.31496062000000002"/>
  <pageSetup paperSize="9" scale="80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5</vt:i4>
      </vt:variant>
    </vt:vector>
  </HeadingPairs>
  <TitlesOfParts>
    <vt:vector size="10" baseType="lpstr">
      <vt:lpstr>PO</vt:lpstr>
      <vt:lpstr>CFF-BM</vt:lpstr>
      <vt:lpstr>BDI</vt:lpstr>
      <vt:lpstr>ENCARGOS</vt:lpstr>
      <vt:lpstr>COMPOSIÇÃO CUSTOS</vt:lpstr>
      <vt:lpstr>BDI!Area_de_impressao</vt:lpstr>
      <vt:lpstr>'CFF-BM'!Area_de_impressao</vt:lpstr>
      <vt:lpstr>ENCARGOS!Area_de_impressao</vt:lpstr>
      <vt:lpstr>PO!Area_de_impressao</vt:lpstr>
      <vt:lpstr>PO!OLE_LINK1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Desktop</cp:lastModifiedBy>
  <cp:lastPrinted>2025-07-04T13:23:12Z</cp:lastPrinted>
  <dcterms:created xsi:type="dcterms:W3CDTF">2025-07-01T14:59:22Z</dcterms:created>
  <dcterms:modified xsi:type="dcterms:W3CDTF">2025-07-04T13:23:22Z</dcterms:modified>
</cp:coreProperties>
</file>