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Abc" sheetId="1" r:id="rId1"/>
  </sheets>
  <definedNames>
    <definedName name="JR_PAGE_ANCHOR_0_1">'orcamentoAbc'!$A$1</definedName>
    <definedName name="VALOR_TOTAL">'orcamentoAbc'!$P$40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"/>
    <numFmt numFmtId="2" formatCode="R$ #,##0.00"/>
  </numFmts>
  <fonts count="9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 count="37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 count="11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</borders>
  <cellStyleXfs count="1">
    <xf/>
  </cellStyleXfs>
  <cellXfs count="36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0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11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12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5" fillId="1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4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16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17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5" fillId="18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19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20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5" fillId="21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5" fillId="22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5" fillId="2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6" fillId="2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2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26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7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8" borderId="5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9" borderId="6" xfId="0" applyAlignment="1" applyProtection="1" applyNumberFormat="1" applyFont="1" applyFill="1" applyBorder="1">
      <alignment wrapText="true" horizontal="left" vertical="center"/>
      <protection hidden="false" locked="true"/>
    </xf>
    <xf numFmtId="1" fontId="8" fillId="30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2" fontId="8" fillId="3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32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33" borderId="8" xfId="0" applyAlignment="1" applyProtection="1" applyNumberFormat="1" applyFont="1" applyFill="1" applyBorder="1">
      <alignment wrapText="true" horizontal="left" vertical="center"/>
      <protection hidden="false" locked="true"/>
    </xf>
    <xf numFmtId="1" fontId="8" fillId="34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2" fontId="8" fillId="35" borderId="9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36" borderId="10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18</xdr:col>
      <xdr:colOff>0</xdr:colOff>
      <xdr:row>1</xdr:row>
      <xdr:rowOff>0</xdr:rowOff>
    </xdr:to>
    <xdr:pic>
      <xdr:nvPicPr>
        <xdr:cNvPr id="940518426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44"/>
  <sheetViews>
    <sheetView workbookViewId="0"/>
  </sheetViews>
  <sheetFormatPr defaultRowHeight="15"/>
  <cols>
    <col min="1" max="1" customWidth="true" width="6.6666665"/>
    <col min="2" max="2" customWidth="true" width="11.666667"/>
    <col min="3" max="3" customWidth="true" width="6.6666665"/>
    <col min="4" max="4" customWidth="true" width="11.666667"/>
    <col min="5" max="5" customWidth="true" width="8.333333"/>
    <col min="6" max="6" customWidth="true" width="6.6666665"/>
    <col min="7" max="7" customWidth="true" width="7.6666665"/>
    <col min="8" max="8" customWidth="true" width="6.0"/>
    <col min="9" max="9" customWidth="true" width="7.5"/>
    <col min="10" max="10" customWidth="true" width="7.5"/>
    <col min="11" max="11" customWidth="true" width="7.5"/>
    <col min="12" max="12" customWidth="true" width="7.5"/>
    <col min="13" max="13" customWidth="true" width="7.5"/>
    <col min="14" max="14" customWidth="true" width="7.5"/>
    <col min="15" max="15" customWidth="true" width="10.0"/>
    <col min="16" max="16" customWidth="true" width="5.0"/>
    <col min="17" max="17" customWidth="true" width="5.0"/>
    <col min="18" max="18" customWidth="true" width="3.3333333"/>
  </cols>
  <sheetData>
    <row r="1" customHeight="1" ht="11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</row>
    <row r="2" customHeight="1" ht="8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3" t="inlineStr"/>
      <c r="I2" s="3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</row>
    <row r="3" customHeight="1" ht="13">
      <c r="A3" s="4" t="inlineStr">
        <is>
          <r>
            <t xml:space="preserve">CÓDIGO</t>
          </r>
        </is>
      </c>
      <c r="B3" s="4" t="inlineStr">
        <is>
          <r>
            <t xml:space="preserve">DESCRIÇÃO</t>
          </r>
        </is>
      </c>
      <c r="C3" s="4" t="inlineStr"/>
      <c r="D3" s="4" t="inlineStr"/>
      <c r="E3" s="4" t="inlineStr"/>
      <c r="F3" s="4" t="inlineStr">
        <is>
          <r>
            <t xml:space="preserve">FONTE</t>
          </r>
        </is>
      </c>
      <c r="G3" s="4" t="inlineStr">
        <is>
          <r>
            <t xml:space="preserve">TIPO</t>
          </r>
        </is>
      </c>
      <c r="H3" s="4" t="inlineStr">
        <is>
          <r>
            <t xml:space="preserve">UND</t>
          </r>
        </is>
      </c>
      <c r="I3" s="4" t="inlineStr">
        <is>
          <r>
            <t xml:space="preserve">QTD</t>
          </r>
        </is>
      </c>
      <c r="J3" s="4" t="inlineStr">
        <is>
          <r>
            <t xml:space="preserve">CUSTO DIRETO (R$)</t>
          </r>
        </is>
      </c>
      <c r="K3" s="4" t="inlineStr"/>
      <c r="L3" s="4" t="inlineStr"/>
      <c r="M3" s="4" t="inlineStr"/>
      <c r="N3" s="5" t="inlineStr">
        <is>
          <r>
            <t xml:space="preserve">PREÇO
UNITÁRIO (R$)</t>
          </r>
        </is>
      </c>
      <c r="O3" s="4" t="inlineStr">
        <is>
          <r>
            <t xml:space="preserve">PREÇO
TOTAL (R$)</t>
          </r>
        </is>
      </c>
      <c r="P3" s="6" t="inlineStr">
        <is>
          <r>
            <t xml:space="preserve">%</t>
          </r>
        </is>
      </c>
      <c r="Q3" s="5" t="inlineStr">
        <is>
          <r>
            <t xml:space="preserve">ACUMUL. %</t>
          </r>
        </is>
      </c>
      <c r="R3" s="6" t="inlineStr">
        <is>
          <r>
            <t xml:space="preserve">CL</t>
          </r>
        </is>
      </c>
    </row>
    <row r="4" customHeight="1" ht="12">
      <c r="A4" s="4" t="inlineStr"/>
      <c r="B4" s="4" t="inlineStr"/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7" t="inlineStr">
        <is>
          <r>
            <t xml:space="preserve">MÃO DE OBRA</t>
          </r>
        </is>
      </c>
      <c r="K4" s="5" t="inlineStr">
        <is>
          <r>
            <t xml:space="preserve">MATERIAL</t>
          </r>
        </is>
      </c>
      <c r="L4" s="7" t="inlineStr">
        <is>
          <r>
            <t xml:space="preserve">EQUIPAMENTOS</t>
          </r>
        </is>
      </c>
      <c r="M4" s="5" t="inlineStr">
        <is>
          <r>
            <t xml:space="preserve">OUTROS</t>
          </r>
        </is>
      </c>
      <c r="N4" s="5" t="inlineStr"/>
      <c r="O4" s="4" t="inlineStr"/>
      <c r="P4" s="6" t="inlineStr"/>
      <c r="Q4" s="5" t="inlineStr"/>
      <c r="R4" s="6" t="inlineStr"/>
    </row>
    <row r="5" customHeight="1" ht="61">
      <c r="A5" s="8" t="inlineStr">
        <is>
          <r>
            <t xml:space="preserve">C5216</t>
          </r>
        </is>
      </c>
      <c r="B5" s="9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C5" s="9" t="inlineStr"/>
      <c r="D5" s="9" t="inlineStr"/>
      <c r="E5" s="9" t="inlineStr"/>
      <c r="F5" s="8" t="inlineStr">
        <is>
          <r>
            <t xml:space="preserve">SEINFRA</t>
          </r>
        </is>
      </c>
      <c r="G5" s="8" t="inlineStr">
        <is>
          <r>
            <t xml:space="preserve">SERVIÇO</t>
          </r>
        </is>
      </c>
      <c r="H5" s="8" t="inlineStr">
        <is>
          <r>
            <t xml:space="preserve">KG</t>
          </r>
        </is>
      </c>
      <c r="I5" s="10" t="n">
        <v>11175.0</v>
      </c>
      <c r="J5" s="11" t="n">
        <v>6.07</v>
      </c>
      <c r="K5" s="11" t="n">
        <v>11.13</v>
      </c>
      <c r="L5" s="11" t="n">
        <v>0.0</v>
      </c>
      <c r="M5" s="11" t="n">
        <v>0.48</v>
      </c>
      <c r="N5" s="11" t="n">
        <f>ROUND(J5+K5+L5+M5,2)</f>
        <v>17.68</v>
      </c>
      <c r="O5" s="11" t="n">
        <f>ROUND(I5*N5,2)</f>
        <v>197574.0</v>
      </c>
      <c r="P5" s="12" t="n">
        <f>O5 / VALOR_TOTAL * 100</f>
        <v>48.04622148935067</v>
      </c>
      <c r="Q5" s="12" t="n">
        <f>P5+Q4</f>
        <v>48.04622148935067</v>
      </c>
      <c r="R5" s="8" t="inlineStr">
        <f>IF(Q5&lt;=50.0,"A",IF(Q5&lt;=80.0,"B","C"))</f>
        <is>
          <r>
            <t xml:space="preserve">A</t>
          </r>
        </is>
      </c>
    </row>
    <row r="6" customHeight="1" ht="38">
      <c r="A6" s="13" t="inlineStr">
        <is>
          <r>
            <t xml:space="preserve">S94213S</t>
          </r>
        </is>
      </c>
      <c r="B6" s="14" t="inlineStr">
        <is>
          <r>
            <t xml:space="preserve">TELHAMENTO COM TELHA DE AÇO/ALUMÍNIO E = 0,5 MM, COM ATÉ 2 ÁGUAS, INCLUSO IÇAMENTO. AF_07/2019</t>
          </r>
        </is>
      </c>
      <c r="C6" s="14" t="inlineStr"/>
      <c r="D6" s="14" t="inlineStr"/>
      <c r="E6" s="14" t="inlineStr"/>
      <c r="F6" s="13" t="inlineStr">
        <is>
          <r>
            <t xml:space="preserve">ORSE</t>
          </r>
        </is>
      </c>
      <c r="G6" s="13" t="inlineStr">
        <is>
          <r>
            <t xml:space="preserve">SERVIÇO</t>
          </r>
        </is>
      </c>
      <c r="H6" s="13" t="inlineStr">
        <is>
          <r>
            <t xml:space="preserve">M2</t>
          </r>
        </is>
      </c>
      <c r="I6" s="15" t="n">
        <v>690.13</v>
      </c>
      <c r="J6" s="16" t="n">
        <v>3.33</v>
      </c>
      <c r="K6" s="16" t="n">
        <v>63.45</v>
      </c>
      <c r="L6" s="16" t="n">
        <v>0.0</v>
      </c>
      <c r="M6" s="16" t="n">
        <v>1.28</v>
      </c>
      <c r="N6" s="16" t="n">
        <f>ROUND(J6+K6+L6+M6,2)</f>
        <v>68.06</v>
      </c>
      <c r="O6" s="16" t="n">
        <f>ROUND(I6*N6,2)</f>
        <v>46970.2478</v>
      </c>
      <c r="P6" s="17" t="n">
        <f>O6 / VALOR_TOTAL * 100</f>
        <v>11.422266741618257</v>
      </c>
      <c r="Q6" s="17" t="n">
        <f>P6+Q5</f>
        <v>59.46848876596689</v>
      </c>
      <c r="R6" s="13" t="inlineStr">
        <f>IF(Q6&lt;=50.0,"A",IF(Q6&lt;=80.0,"B","C"))</f>
        <is>
          <r>
            <t xml:space="preserve">B</t>
          </r>
        </is>
      </c>
    </row>
    <row r="7" customHeight="1" ht="26">
      <c r="A7" s="13" t="inlineStr">
        <is>
          <r>
            <t xml:space="preserve">C3436</t>
          </r>
        </is>
      </c>
      <c r="B7" s="14" t="inlineStr">
        <is>
          <r>
            <t xml:space="preserve">ALAMBRADO C/TELA DE NYLON FIO ESP.=3MM E MALHA DE (5 X 5)CM</t>
          </r>
        </is>
      </c>
      <c r="C7" s="14" t="inlineStr"/>
      <c r="D7" s="14" t="inlineStr"/>
      <c r="E7" s="14" t="inlineStr"/>
      <c r="F7" s="13" t="inlineStr">
        <is>
          <r>
            <t xml:space="preserve">SEINFRA</t>
          </r>
        </is>
      </c>
      <c r="G7" s="13" t="inlineStr">
        <is>
          <r>
            <t xml:space="preserve">SERVIÇO</t>
          </r>
        </is>
      </c>
      <c r="H7" s="13" t="inlineStr">
        <is>
          <r>
            <t xml:space="preserve">M2</t>
          </r>
        </is>
      </c>
      <c r="I7" s="15" t="n">
        <v>577.82</v>
      </c>
      <c r="J7" s="16" t="n">
        <v>53.19</v>
      </c>
      <c r="K7" s="16" t="n">
        <v>23.99</v>
      </c>
      <c r="L7" s="16" t="n">
        <v>0.0</v>
      </c>
      <c r="M7" s="16" t="n">
        <v>0.01</v>
      </c>
      <c r="N7" s="16" t="n">
        <f>ROUND(J7+K7+L7+M7,2)</f>
        <v>77.19</v>
      </c>
      <c r="O7" s="16" t="n">
        <f>ROUND(I7*N7,2)</f>
        <v>44601.9258</v>
      </c>
      <c r="P7" s="17" t="n">
        <f>O7 / VALOR_TOTAL * 100</f>
        <v>10.846336085914057</v>
      </c>
      <c r="Q7" s="17" t="n">
        <f>P7+Q6</f>
        <v>70.3148258732407</v>
      </c>
      <c r="R7" s="13" t="inlineStr">
        <f>IF(Q7&lt;=50.0,"A",IF(Q7&lt;=80.0,"B","C"))</f>
        <is>
          <r>
            <t xml:space="preserve">B</t>
          </r>
        </is>
      </c>
    </row>
    <row r="8" customHeight="1" ht="72">
      <c r="A8" s="13" t="inlineStr">
        <is>
          <r>
            <t xml:space="preserve">100766</t>
          </r>
        </is>
      </c>
      <c r="B8" s="14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C8" s="14" t="inlineStr"/>
      <c r="D8" s="14" t="inlineStr"/>
      <c r="E8" s="14" t="inlineStr"/>
      <c r="F8" s="13" t="inlineStr">
        <is>
          <r>
            <t xml:space="preserve">PRÓPRIA</t>
          </r>
        </is>
      </c>
      <c r="G8" s="13" t="inlineStr">
        <is>
          <r>
            <t xml:space="preserve">GERAL</t>
          </r>
        </is>
      </c>
      <c r="H8" s="13" t="inlineStr">
        <is>
          <r>
            <t xml:space="preserve">KG</t>
          </r>
        </is>
      </c>
      <c r="I8" s="15" t="n">
        <v>1728.0</v>
      </c>
      <c r="J8" s="16" t="n">
        <v>0.0</v>
      </c>
      <c r="K8" s="16" t="n">
        <v>0.0</v>
      </c>
      <c r="L8" s="16" t="n">
        <v>0.0</v>
      </c>
      <c r="M8" s="16" t="n">
        <v>11.31</v>
      </c>
      <c r="N8" s="16" t="n">
        <f>ROUND(J8+K8+L8+M8,2)</f>
        <v>11.31</v>
      </c>
      <c r="O8" s="16" t="n">
        <f>ROUND(I8*N8,2)</f>
        <v>19543.68</v>
      </c>
      <c r="P8" s="17" t="n">
        <f>O8 / VALOR_TOTAL * 100</f>
        <v>4.752649528768932</v>
      </c>
      <c r="Q8" s="17" t="n">
        <f>P8+Q7</f>
        <v>75.06747540200962</v>
      </c>
      <c r="R8" s="13" t="inlineStr">
        <f>IF(Q8&lt;=50.0,"A",IF(Q8&lt;=80.0,"B","C"))</f>
        <is>
          <r>
            <t xml:space="preserve">B</t>
          </r>
        </is>
      </c>
    </row>
    <row r="9" customHeight="1" ht="38">
      <c r="A9" s="13" t="inlineStr">
        <is>
          <r>
            <t xml:space="preserve">ADM.P</t>
          </r>
        </is>
      </c>
      <c r="B9" s="14" t="inlineStr">
        <is>
          <r>
            <t xml:space="preserve">ADMINISTRAÇÃO LOCAL DE OBRA DE PEQUENO PORTE (ATÉ R$ 1.000.000,00) - 5,00%</t>
          </r>
        </is>
      </c>
      <c r="C9" s="14" t="inlineStr"/>
      <c r="D9" s="14" t="inlineStr"/>
      <c r="E9" s="14" t="inlineStr"/>
      <c r="F9" s="13" t="inlineStr">
        <is>
          <r>
            <t xml:space="preserve">CAERN</t>
          </r>
        </is>
      </c>
      <c r="G9" s="13" t="inlineStr">
        <is>
          <r>
            <t xml:space="preserve">SERVIÇO</t>
          </r>
        </is>
      </c>
      <c r="H9" s="13" t="inlineStr">
        <is>
          <r>
            <t xml:space="preserve">MÊS</t>
          </r>
        </is>
      </c>
      <c r="I9" s="15" t="n">
        <v>4.0</v>
      </c>
      <c r="J9" s="16" t="n">
        <v>4765.77</v>
      </c>
      <c r="K9" s="16" t="n">
        <v>0.0</v>
      </c>
      <c r="L9" s="16" t="n">
        <v>0.0</v>
      </c>
      <c r="M9" s="16" t="n">
        <v>0.0</v>
      </c>
      <c r="N9" s="16" t="n">
        <f>ROUND(J9+K9+L9+M9,2)</f>
        <v>4765.77</v>
      </c>
      <c r="O9" s="16" t="n">
        <f>ROUND(I9*N9,2)</f>
        <v>19063.08</v>
      </c>
      <c r="P9" s="17" t="n">
        <f>O9 / VALOR_TOTAL * 100</f>
        <v>4.635776792235877</v>
      </c>
      <c r="Q9" s="17" t="n">
        <f>P9+Q8</f>
        <v>79.7032521942455</v>
      </c>
      <c r="R9" s="13" t="inlineStr">
        <f>IF(Q9&lt;=50.0,"A",IF(Q9&lt;=80.0,"B","C"))</f>
        <is>
          <r>
            <t xml:space="preserve">B</t>
          </r>
        </is>
      </c>
    </row>
    <row r="10" customHeight="1" ht="61">
      <c r="A10" s="18" t="inlineStr">
        <is>
          <r>
            <t xml:space="preserve">2050001</t>
          </r>
        </is>
      </c>
      <c r="B10" s="19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C10" s="19" t="inlineStr"/>
      <c r="D10" s="19" t="inlineStr"/>
      <c r="E10" s="19" t="inlineStr"/>
      <c r="F10" s="18" t="inlineStr">
        <is>
          <r>
            <t xml:space="preserve">CAERN</t>
          </r>
        </is>
      </c>
      <c r="G10" s="18" t="inlineStr">
        <is>
          <r>
            <t xml:space="preserve">SERVIÇO</t>
          </r>
        </is>
      </c>
      <c r="H10" s="18" t="inlineStr">
        <is>
          <r>
            <t xml:space="preserve">M²</t>
          </r>
        </is>
      </c>
      <c r="I10" s="20" t="n">
        <v>84.43</v>
      </c>
      <c r="J10" s="21" t="n">
        <v>38.96</v>
      </c>
      <c r="K10" s="21" t="n">
        <v>52.66</v>
      </c>
      <c r="L10" s="21" t="n">
        <v>0.0</v>
      </c>
      <c r="M10" s="21" t="n">
        <v>15.86</v>
      </c>
      <c r="N10" s="21" t="n">
        <f>ROUND(J10+K10+L10+M10,2)</f>
        <v>107.48</v>
      </c>
      <c r="O10" s="21" t="n">
        <f>ROUND(I10*N10,2)</f>
        <v>9074.5364</v>
      </c>
      <c r="P10" s="22" t="n">
        <f>O10 / VALOR_TOTAL * 100</f>
        <v>2.2067538531769104</v>
      </c>
      <c r="Q10" s="22" t="n">
        <f>P10+Q9</f>
        <v>81.91000692287362</v>
      </c>
      <c r="R10" s="18" t="inlineStr">
        <f>IF(Q10&lt;=50.0,"A",IF(Q10&lt;=80.0,"B","C"))</f>
        <is>
          <r>
            <t xml:space="preserve">C</t>
          </r>
        </is>
      </c>
    </row>
    <row r="11" customHeight="1" ht="26">
      <c r="A11" s="18" t="inlineStr">
        <is>
          <r>
            <t xml:space="preserve">C1905</t>
          </r>
        </is>
      </c>
      <c r="B11" s="19" t="inlineStr">
        <is>
          <r>
            <t xml:space="preserve">PINTURA C/ EMASSAMENTO E LIXAMENTO EM PAREDE INTERNA, À BASE EPÓXI</t>
          </r>
        </is>
      </c>
      <c r="C11" s="19" t="inlineStr"/>
      <c r="D11" s="19" t="inlineStr"/>
      <c r="E11" s="19" t="inlineStr"/>
      <c r="F11" s="18" t="inlineStr">
        <is>
          <r>
            <t xml:space="preserve">SEINFRA</t>
          </r>
        </is>
      </c>
      <c r="G11" s="18" t="inlineStr">
        <is>
          <r>
            <t xml:space="preserve">SERVIÇO</t>
          </r>
        </is>
      </c>
      <c r="H11" s="18" t="inlineStr">
        <is>
          <r>
            <t xml:space="preserve">M2</t>
          </r>
        </is>
      </c>
      <c r="I11" s="20" t="n">
        <v>68.02</v>
      </c>
      <c r="J11" s="21" t="n">
        <v>82.19</v>
      </c>
      <c r="K11" s="21" t="n">
        <v>51.19</v>
      </c>
      <c r="L11" s="21" t="n">
        <v>0.0</v>
      </c>
      <c r="M11" s="21" t="n">
        <v>0.0</v>
      </c>
      <c r="N11" s="21" t="n">
        <f>ROUND(J11+K11+L11+M11,2)</f>
        <v>133.38</v>
      </c>
      <c r="O11" s="21" t="n">
        <f>ROUND(I11*N11,2)</f>
        <v>9072.5076</v>
      </c>
      <c r="P11" s="22" t="n">
        <f>O11 / VALOR_TOTAL * 100</f>
        <v>2.2062604877839056</v>
      </c>
      <c r="Q11" s="22" t="n">
        <f>P11+Q10</f>
        <v>84.11626799429166</v>
      </c>
      <c r="R11" s="18" t="inlineStr">
        <f>IF(Q11&lt;=50.0,"A",IF(Q11&lt;=80.0,"B","C"))</f>
        <is>
          <r>
            <t xml:space="preserve">C</t>
          </r>
        </is>
      </c>
    </row>
    <row r="12" customHeight="1" ht="38">
      <c r="A12" s="18" t="inlineStr">
        <is>
          <r>
            <t xml:space="preserve">102506</t>
          </r>
        </is>
      </c>
      <c r="B12" s="19" t="inlineStr">
        <is>
          <r>
            <t xml:space="preserve">PINTURA DE DEMARCAÇÃO DE QUADRA POLIESPORTIVA COM TINTA EPÓXI, E = 5 CM, APLICAÇÃO MANUAL. AF_05/2021</t>
          </r>
        </is>
      </c>
      <c r="C12" s="19" t="inlineStr"/>
      <c r="D12" s="19" t="inlineStr"/>
      <c r="E12" s="19" t="inlineStr"/>
      <c r="F12" s="18" t="inlineStr">
        <is>
          <r>
            <t xml:space="preserve">SINAPI</t>
          </r>
        </is>
      </c>
      <c r="G12" s="18" t="inlineStr">
        <is>
          <r>
            <t xml:space="preserve">SERVIÇO</t>
          </r>
        </is>
      </c>
      <c r="H12" s="18" t="inlineStr">
        <is>
          <r>
            <t xml:space="preserve">M</t>
          </r>
        </is>
      </c>
      <c r="I12" s="20" t="n">
        <v>690.13</v>
      </c>
      <c r="J12" s="21" t="n">
        <v>6.54</v>
      </c>
      <c r="K12" s="21" t="n">
        <v>1.85</v>
      </c>
      <c r="L12" s="21" t="n">
        <v>0.0</v>
      </c>
      <c r="M12" s="21" t="n">
        <v>2.91</v>
      </c>
      <c r="N12" s="21" t="n">
        <f>ROUND(J12+K12+L12+M12,2)</f>
        <v>11.3</v>
      </c>
      <c r="O12" s="21" t="n">
        <f>ROUND(I12*N12,2)</f>
        <v>7798.469</v>
      </c>
      <c r="P12" s="22" t="n">
        <f>O12 / VALOR_TOTAL * 100</f>
        <v>1.896438645023308</v>
      </c>
      <c r="Q12" s="22" t="n">
        <f>P12+Q11</f>
        <v>86.01270688249586</v>
      </c>
      <c r="R12" s="18" t="inlineStr">
        <f>IF(Q12&lt;=50.0,"A",IF(Q12&lt;=80.0,"B","C"))</f>
        <is>
          <r>
            <t xml:space="preserve">C</t>
          </r>
        </is>
      </c>
    </row>
    <row r="13" customHeight="1" ht="26">
      <c r="A13" s="18" t="inlineStr">
        <is>
          <r>
            <t xml:space="preserve">S00642</t>
          </r>
        </is>
      </c>
      <c r="B13" s="19" t="inlineStr">
        <is>
          <r>
            <t xml:space="preserve">PONTO DE LUZ EM TETO OU PAREDE, COM ELETRODUTO PVC RÍGIDO EMBUTIDO Ø 3/4"</t>
          </r>
        </is>
      </c>
      <c r="C13" s="19" t="inlineStr"/>
      <c r="D13" s="19" t="inlineStr"/>
      <c r="E13" s="19" t="inlineStr"/>
      <c r="F13" s="18" t="inlineStr">
        <is>
          <r>
            <t xml:space="preserve">ORSE</t>
          </r>
        </is>
      </c>
      <c r="G13" s="18" t="inlineStr">
        <is>
          <r>
            <t xml:space="preserve">SERVIÇO</t>
          </r>
        </is>
      </c>
      <c r="H13" s="18" t="inlineStr">
        <is>
          <r>
            <t xml:space="preserve">UN</t>
          </r>
        </is>
      </c>
      <c r="I13" s="20" t="n">
        <v>24.0</v>
      </c>
      <c r="J13" s="21" t="n">
        <v>189.68</v>
      </c>
      <c r="K13" s="21" t="n">
        <v>71.53</v>
      </c>
      <c r="L13" s="21" t="n">
        <v>0.0</v>
      </c>
      <c r="M13" s="21" t="n">
        <v>42.83</v>
      </c>
      <c r="N13" s="21" t="n">
        <f>ROUND(J13+K13+L13+M13,2)</f>
        <v>304.04</v>
      </c>
      <c r="O13" s="21" t="n">
        <f>ROUND(I13*N13,2)</f>
        <v>7296.96</v>
      </c>
      <c r="P13" s="22" t="n">
        <f>O13 / VALOR_TOTAL * 100</f>
        <v>1.7744812392264784</v>
      </c>
      <c r="Q13" s="22" t="n">
        <f>P13+Q12</f>
        <v>87.78718812172234</v>
      </c>
      <c r="R13" s="18" t="inlineStr">
        <f>IF(Q13&lt;=50.0,"A",IF(Q13&lt;=80.0,"B","C"))</f>
        <is>
          <r>
            <t xml:space="preserve">C</t>
          </r>
        </is>
      </c>
    </row>
    <row r="14" customHeight="1" ht="38">
      <c r="A14" s="18" t="inlineStr">
        <is>
          <r>
            <t xml:space="preserve">COMP-04707240</t>
          </r>
        </is>
      </c>
      <c r="B14" s="19" t="inlineStr">
        <is>
          <r>
            <t xml:space="preserve">ELABORAÇÃO DE PROJETOS DE ESTRUTURAS DE AÇO/ ALUMÍNIO/ MADEIRA</t>
          </r>
        </is>
      </c>
      <c r="C14" s="19" t="inlineStr"/>
      <c r="D14" s="19" t="inlineStr"/>
      <c r="E14" s="19" t="inlineStr"/>
      <c r="F14" s="18" t="inlineStr">
        <is>
          <r>
            <t xml:space="preserve">PRÓPRIA</t>
          </r>
        </is>
      </c>
      <c r="G14" s="18" t="inlineStr">
        <is>
          <r>
            <t xml:space="preserve">SERVIÇO</t>
          </r>
        </is>
      </c>
      <c r="H14" s="18" t="inlineStr">
        <is>
          <r>
            <t xml:space="preserve">M²</t>
          </r>
        </is>
      </c>
      <c r="I14" s="20" t="n">
        <v>690.13</v>
      </c>
      <c r="J14" s="21" t="n">
        <v>0.0</v>
      </c>
      <c r="K14" s="21" t="n">
        <v>0.0</v>
      </c>
      <c r="L14" s="21" t="n">
        <v>0.0</v>
      </c>
      <c r="M14" s="21" t="n">
        <v>9.66</v>
      </c>
      <c r="N14" s="21" t="n">
        <f>ROUND(J14+K14+L14+M14,2)</f>
        <v>9.66</v>
      </c>
      <c r="O14" s="21" t="n">
        <f>ROUND(I14*N14,2)</f>
        <v>6666.6558</v>
      </c>
      <c r="P14" s="22" t="n">
        <f>O14 / VALOR_TOTAL * 100</f>
        <v>1.6212033018517837</v>
      </c>
      <c r="Q14" s="22" t="n">
        <f>P14+Q13</f>
        <v>89.40839244493387</v>
      </c>
      <c r="R14" s="18" t="inlineStr">
        <f>IF(Q14&lt;=50.0,"A",IF(Q14&lt;=80.0,"B","C"))</f>
        <is>
          <r>
            <t xml:space="preserve">C</t>
          </r>
        </is>
      </c>
    </row>
    <row r="15" customHeight="1" ht="38">
      <c r="A15" s="18" t="inlineStr">
        <is>
          <r>
            <t xml:space="preserve">I13291</t>
          </r>
        </is>
      </c>
      <c r="B15" s="19" t="inlineStr">
        <is>
          <r>
            <t xml:space="preserve">REFLETOR SIMPLES LED 150W DE POTÊNCIA, BRANCO FRIO, 6500K, BIVOLT, MARCA NITROLUX OU SIMILAR</t>
          </r>
        </is>
      </c>
      <c r="C15" s="19" t="inlineStr"/>
      <c r="D15" s="19" t="inlineStr"/>
      <c r="E15" s="19" t="inlineStr"/>
      <c r="F15" s="18" t="inlineStr">
        <is>
          <r>
            <t xml:space="preserve">ORSE</t>
          </r>
        </is>
      </c>
      <c r="G15" s="18" t="inlineStr">
        <is>
          <r>
            <t xml:space="preserve">MATERIAL</t>
          </r>
        </is>
      </c>
      <c r="H15" s="18" t="inlineStr">
        <is>
          <r>
            <t xml:space="preserve">UN</t>
          </r>
        </is>
      </c>
      <c r="I15" s="20" t="n">
        <v>24.0</v>
      </c>
      <c r="J15" s="21" t="n">
        <v>0.0</v>
      </c>
      <c r="K15" s="21" t="n">
        <v>261.0</v>
      </c>
      <c r="L15" s="21" t="n">
        <v>0.0</v>
      </c>
      <c r="M15" s="21" t="n">
        <v>0.0</v>
      </c>
      <c r="N15" s="21" t="n">
        <f>ROUND(J15+K15+L15+M15,2)</f>
        <v>261.0</v>
      </c>
      <c r="O15" s="21" t="n">
        <f>ROUND(I15*N15,2)</f>
        <v>6264.0</v>
      </c>
      <c r="P15" s="22" t="n">
        <f>O15 / VALOR_TOTAL * 100</f>
        <v>1.5232851053746574</v>
      </c>
      <c r="Q15" s="22" t="n">
        <f>P15+Q14</f>
        <v>90.93167755030854</v>
      </c>
      <c r="R15" s="18" t="inlineStr">
        <f>IF(Q15&lt;=50.0,"A",IF(Q15&lt;=80.0,"B","C"))</f>
        <is>
          <r>
            <t xml:space="preserve">C</t>
          </r>
        </is>
      </c>
    </row>
    <row r="16" customHeight="1" ht="26">
      <c r="A16" s="18" t="inlineStr">
        <is>
          <r>
            <t xml:space="preserve">96546</t>
          </r>
        </is>
      </c>
      <c r="B16" s="19" t="inlineStr">
        <is>
          <r>
            <t xml:space="preserve">ARMAÇÃO DE BLOCO UTILIZANDO AÇO CA-50 DE 10 MM - MONTAGEM. AF_01/2024</t>
          </r>
        </is>
      </c>
      <c r="C16" s="19" t="inlineStr"/>
      <c r="D16" s="19" t="inlineStr"/>
      <c r="E16" s="19" t="inlineStr"/>
      <c r="F16" s="18" t="inlineStr">
        <is>
          <r>
            <t xml:space="preserve">SINAPI</t>
          </r>
        </is>
      </c>
      <c r="G16" s="18" t="inlineStr">
        <is>
          <r>
            <t xml:space="preserve">SERVIÇO</t>
          </r>
        </is>
      </c>
      <c r="H16" s="18" t="inlineStr">
        <is>
          <r>
            <t xml:space="preserve">KG</t>
          </r>
        </is>
      </c>
      <c r="I16" s="20" t="n">
        <v>400.0</v>
      </c>
      <c r="J16" s="21" t="n">
        <v>3.48</v>
      </c>
      <c r="K16" s="21" t="n">
        <v>9.47</v>
      </c>
      <c r="L16" s="21" t="n">
        <v>0.0</v>
      </c>
      <c r="M16" s="21" t="n">
        <v>1.24</v>
      </c>
      <c r="N16" s="21" t="n">
        <f>ROUND(J16+K16+L16+M16,2)</f>
        <v>14.19</v>
      </c>
      <c r="O16" s="21" t="n">
        <f>ROUND(I16*N16,2)</f>
        <v>5676.0</v>
      </c>
      <c r="P16" s="22" t="n">
        <f>O16 / VALOR_TOTAL * 100</f>
        <v>1.3802947410770365</v>
      </c>
      <c r="Q16" s="22" t="n">
        <f>P16+Q15</f>
        <v>92.31197229138557</v>
      </c>
      <c r="R16" s="18" t="inlineStr">
        <f>IF(Q16&lt;=50.0,"A",IF(Q16&lt;=80.0,"B","C"))</f>
        <is>
          <r>
            <t xml:space="preserve">C</t>
          </r>
        </is>
      </c>
    </row>
    <row r="17" customHeight="1" ht="61">
      <c r="A17" s="18" t="inlineStr">
        <is>
          <r>
            <t xml:space="preserve">C1349</t>
          </r>
        </is>
      </c>
      <c r="B17" s="1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C17" s="19" t="inlineStr"/>
      <c r="D17" s="19" t="inlineStr"/>
      <c r="E17" s="19" t="inlineStr"/>
      <c r="F17" s="18" t="inlineStr">
        <is>
          <r>
            <t xml:space="preserve">SEINFRA</t>
          </r>
        </is>
      </c>
      <c r="G17" s="18" t="inlineStr">
        <is>
          <r>
            <t xml:space="preserve">SERVIÇO</t>
          </r>
        </is>
      </c>
      <c r="H17" s="18" t="inlineStr">
        <is>
          <r>
            <t xml:space="preserve">CJ</t>
          </r>
        </is>
      </c>
      <c r="I17" s="20" t="n">
        <v>1.0</v>
      </c>
      <c r="J17" s="21" t="n">
        <v>0.0</v>
      </c>
      <c r="K17" s="21" t="n">
        <v>4452.67</v>
      </c>
      <c r="L17" s="21" t="n">
        <v>0.0</v>
      </c>
      <c r="M17" s="21" t="n">
        <v>0.0</v>
      </c>
      <c r="N17" s="21" t="n">
        <f>ROUND(J17+K17+L17+M17,2)</f>
        <v>4452.67</v>
      </c>
      <c r="O17" s="21" t="n">
        <f>ROUND(I17*N17,2)</f>
        <v>4452.67</v>
      </c>
      <c r="P17" s="22" t="n">
        <f>O17 / VALOR_TOTAL * 100</f>
        <v>1.0828042608794024</v>
      </c>
      <c r="Q17" s="22" t="n">
        <f>P17+Q16</f>
        <v>93.39477655226497</v>
      </c>
      <c r="R17" s="18" t="inlineStr">
        <f>IF(Q17&lt;=50.0,"A",IF(Q17&lt;=80.0,"B","C"))</f>
        <is>
          <r>
            <t xml:space="preserve">C</t>
          </r>
        </is>
      </c>
    </row>
    <row r="18" customHeight="1" ht="26">
      <c r="A18" s="18" t="inlineStr">
        <is>
          <r>
            <t xml:space="preserve">C1947</t>
          </r>
        </is>
      </c>
      <c r="B18" s="19" t="inlineStr">
        <is>
          <r>
            <t xml:space="preserve">PONTO ELÉTRICO, MATERIAL E EXECUÇÃO</t>
          </r>
        </is>
      </c>
      <c r="C18" s="19" t="inlineStr"/>
      <c r="D18" s="19" t="inlineStr"/>
      <c r="E18" s="19" t="inlineStr"/>
      <c r="F18" s="18" t="inlineStr">
        <is>
          <r>
            <t xml:space="preserve">SEINFRA</t>
          </r>
        </is>
      </c>
      <c r="G18" s="18" t="inlineStr">
        <is>
          <r>
            <t xml:space="preserve">SERVIÇO</t>
          </r>
        </is>
      </c>
      <c r="H18" s="18" t="inlineStr">
        <is>
          <r>
            <t xml:space="preserve">PT</t>
          </r>
        </is>
      </c>
      <c r="I18" s="20" t="n">
        <v>15.0</v>
      </c>
      <c r="J18" s="21" t="n">
        <v>175.9</v>
      </c>
      <c r="K18" s="21" t="n">
        <v>88.25</v>
      </c>
      <c r="L18" s="21" t="n">
        <v>0.0</v>
      </c>
      <c r="M18" s="21" t="n">
        <v>0.0</v>
      </c>
      <c r="N18" s="21" t="n">
        <f>ROUND(J18+K18+L18+M18,2)</f>
        <v>264.15</v>
      </c>
      <c r="O18" s="21" t="n">
        <f>ROUND(I18*N18,2)</f>
        <v>3962.25</v>
      </c>
      <c r="P18" s="22" t="n">
        <f>O18 / VALOR_TOTAL * 100</f>
        <v>0.9635434879902198</v>
      </c>
      <c r="Q18" s="22" t="n">
        <f>P18+Q17</f>
        <v>94.3583200402552</v>
      </c>
      <c r="R18" s="18" t="inlineStr">
        <f>IF(Q18&lt;=50.0,"A",IF(Q18&lt;=80.0,"B","C"))</f>
        <is>
          <r>
            <t xml:space="preserve">C</t>
          </r>
        </is>
      </c>
    </row>
    <row r="19" customHeight="1" ht="26">
      <c r="A19" s="18" t="inlineStr">
        <is>
          <r>
            <t xml:space="preserve">C3028</t>
          </r>
        </is>
      </c>
      <c r="B19" s="19" t="inlineStr">
        <is>
          <r>
            <t xml:space="preserve">REBOCO C/ ARGAMASSA DE CIMENTO E AREIA PENEIRADA, TRAÇO 1:3</t>
          </r>
        </is>
      </c>
      <c r="C19" s="19" t="inlineStr"/>
      <c r="D19" s="19" t="inlineStr"/>
      <c r="E19" s="19" t="inlineStr"/>
      <c r="F19" s="18" t="inlineStr">
        <is>
          <r>
            <t xml:space="preserve">SEINFRA</t>
          </r>
        </is>
      </c>
      <c r="G19" s="18" t="inlineStr">
        <is>
          <r>
            <t xml:space="preserve">SERVIÇO</t>
          </r>
        </is>
      </c>
      <c r="H19" s="18" t="inlineStr">
        <is>
          <r>
            <t xml:space="preserve">M2</t>
          </r>
        </is>
      </c>
      <c r="I19" s="20" t="n">
        <v>68.02</v>
      </c>
      <c r="J19" s="21" t="n">
        <v>40.55</v>
      </c>
      <c r="K19" s="21" t="n">
        <v>11.17</v>
      </c>
      <c r="L19" s="21" t="n">
        <v>0.0</v>
      </c>
      <c r="M19" s="21" t="n">
        <v>0.0</v>
      </c>
      <c r="N19" s="21" t="n">
        <f>ROUND(J19+K19+L19+M19,2)</f>
        <v>51.72</v>
      </c>
      <c r="O19" s="21" t="n">
        <f>ROUND(I19*N19,2)</f>
        <v>3517.9944</v>
      </c>
      <c r="P19" s="22" t="n">
        <f>O19 / VALOR_TOTAL * 100</f>
        <v>0.8555090150561071</v>
      </c>
      <c r="Q19" s="22" t="n">
        <f>P19+Q18</f>
        <v>95.21382798531538</v>
      </c>
      <c r="R19" s="18" t="inlineStr">
        <f>IF(Q19&lt;=50.0,"A",IF(Q19&lt;=80.0,"B","C"))</f>
        <is>
          <r>
            <t xml:space="preserve">C</t>
          </r>
        </is>
      </c>
    </row>
    <row r="20" customHeight="1" ht="38">
      <c r="A20" s="18" t="inlineStr">
        <is>
          <r>
            <t xml:space="preserve">C0865</t>
          </r>
        </is>
      </c>
      <c r="B20" s="19" t="inlineStr">
        <is>
          <r>
            <t xml:space="preserve">CONJUNTO DE TABELAS P/ BASQUETE EM COMPENSADO NAVAL, MODELO OFICIAL, 1,05X1,80M, ESP. 18MM</t>
          </r>
        </is>
      </c>
      <c r="C20" s="19" t="inlineStr"/>
      <c r="D20" s="19" t="inlineStr"/>
      <c r="E20" s="19" t="inlineStr"/>
      <c r="F20" s="18" t="inlineStr">
        <is>
          <r>
            <t xml:space="preserve">SEINFRA</t>
          </r>
        </is>
      </c>
      <c r="G20" s="18" t="inlineStr">
        <is>
          <r>
            <t xml:space="preserve">SERVIÇO</t>
          </r>
        </is>
      </c>
      <c r="H20" s="18" t="inlineStr">
        <is>
          <r>
            <t xml:space="preserve">CJ</t>
          </r>
        </is>
      </c>
      <c r="I20" s="20" t="n">
        <v>1.0</v>
      </c>
      <c r="J20" s="21" t="n">
        <v>0.0</v>
      </c>
      <c r="K20" s="21" t="n">
        <v>3514.08</v>
      </c>
      <c r="L20" s="21" t="n">
        <v>0.0</v>
      </c>
      <c r="M20" s="21" t="n">
        <v>0.0</v>
      </c>
      <c r="N20" s="21" t="n">
        <f>ROUND(J20+K20+L20+M20,2)</f>
        <v>3514.08</v>
      </c>
      <c r="O20" s="21" t="n">
        <f>ROUND(I20*N20,2)</f>
        <v>3514.08</v>
      </c>
      <c r="P20" s="22" t="n">
        <f>O20 / VALOR_TOTAL * 100</f>
        <v>0.854557107773783</v>
      </c>
      <c r="Q20" s="22" t="n">
        <f>P20+Q19</f>
        <v>96.06838509308915</v>
      </c>
      <c r="R20" s="18" t="inlineStr">
        <f>IF(Q20&lt;=50.0,"A",IF(Q20&lt;=80.0,"B","C"))</f>
        <is>
          <r>
            <t xml:space="preserve">C</t>
          </r>
        </is>
      </c>
    </row>
    <row r="21" customHeight="1" ht="38">
      <c r="A21" s="18" t="inlineStr">
        <is>
          <r>
            <t xml:space="preserve">103689</t>
          </r>
        </is>
      </c>
      <c r="B21" s="19" t="inlineStr">
        <is>
          <r>
            <t xml:space="preserve">FORNECIMENTO E INSTALAÇÃO DE PLACA DE OBRA COM CHAPA GALVANIZADA E ESTRUTURA DE MADEIRA. AF_03/2022_PS</t>
          </r>
        </is>
      </c>
      <c r="C21" s="19" t="inlineStr"/>
      <c r="D21" s="19" t="inlineStr"/>
      <c r="E21" s="19" t="inlineStr"/>
      <c r="F21" s="18" t="inlineStr">
        <is>
          <r>
            <t xml:space="preserve">SINAPI</t>
          </r>
        </is>
      </c>
      <c r="G21" s="18" t="inlineStr">
        <is>
          <r>
            <t xml:space="preserve">SERVIÇO</t>
          </r>
        </is>
      </c>
      <c r="H21" s="18" t="inlineStr">
        <is>
          <r>
            <t xml:space="preserve">M2</t>
          </r>
        </is>
      </c>
      <c r="I21" s="20" t="n">
        <v>6.0</v>
      </c>
      <c r="J21" s="21" t="n">
        <v>29.55</v>
      </c>
      <c r="K21" s="21" t="n">
        <v>426.08</v>
      </c>
      <c r="L21" s="21" t="n">
        <v>0.0</v>
      </c>
      <c r="M21" s="21" t="n">
        <v>12.83</v>
      </c>
      <c r="N21" s="21" t="n">
        <f>ROUND(J21+K21+L21+M21,2)</f>
        <v>468.46</v>
      </c>
      <c r="O21" s="21" t="n">
        <f>ROUND(I21*N21,2)</f>
        <v>2810.76</v>
      </c>
      <c r="P21" s="22" t="n">
        <f>O21 / VALOR_TOTAL * 100</f>
        <v>0.6835231230496284</v>
      </c>
      <c r="Q21" s="22" t="n">
        <f>P21+Q20</f>
        <v>96.75190821613879</v>
      </c>
      <c r="R21" s="18" t="inlineStr">
        <f>IF(Q21&lt;=50.0,"A",IF(Q21&lt;=80.0,"B","C"))</f>
        <is>
          <r>
            <t xml:space="preserve">C</t>
          </r>
        </is>
      </c>
    </row>
    <row r="22" customHeight="1" ht="72">
      <c r="A22" s="18" t="inlineStr">
        <is>
          <r>
            <t xml:space="preserve">C1351</t>
          </r>
        </is>
      </c>
      <c r="B22" s="1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C22" s="19" t="inlineStr"/>
      <c r="D22" s="19" t="inlineStr"/>
      <c r="E22" s="19" t="inlineStr"/>
      <c r="F22" s="18" t="inlineStr">
        <is>
          <r>
            <t xml:space="preserve">SEINFRA</t>
          </r>
        </is>
      </c>
      <c r="G22" s="18" t="inlineStr">
        <is>
          <r>
            <t xml:space="preserve">SERVIÇO</t>
          </r>
        </is>
      </c>
      <c r="H22" s="18" t="inlineStr">
        <is>
          <r>
            <t xml:space="preserve">CJ</t>
          </r>
        </is>
      </c>
      <c r="I22" s="20" t="n">
        <v>1.0</v>
      </c>
      <c r="J22" s="21" t="n">
        <v>0.0</v>
      </c>
      <c r="K22" s="21" t="n">
        <v>2703.16</v>
      </c>
      <c r="L22" s="21" t="n">
        <v>0.0</v>
      </c>
      <c r="M22" s="21" t="n">
        <v>0.0</v>
      </c>
      <c r="N22" s="21" t="n">
        <f>ROUND(J22+K22+L22+M22,2)</f>
        <v>2703.16</v>
      </c>
      <c r="O22" s="21" t="n">
        <f>ROUND(I22*N22,2)</f>
        <v>2703.16</v>
      </c>
      <c r="P22" s="22" t="n">
        <f>O22 / VALOR_TOTAL * 100</f>
        <v>0.6573568591067304</v>
      </c>
      <c r="Q22" s="22" t="n">
        <f>P22+Q21</f>
        <v>97.40926507524551</v>
      </c>
      <c r="R22" s="18" t="inlineStr">
        <f>IF(Q22&lt;=50.0,"A",IF(Q22&lt;=80.0,"B","C"))</f>
        <is>
          <r>
            <t xml:space="preserve">C</t>
          </r>
        </is>
      </c>
    </row>
    <row r="23" customHeight="1" ht="61">
      <c r="A23" s="18" t="inlineStr">
        <is>
          <r>
            <t xml:space="preserve">S02290</t>
          </r>
        </is>
      </c>
      <c r="B23" s="19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C23" s="19" t="inlineStr"/>
      <c r="D23" s="19" t="inlineStr"/>
      <c r="E23" s="19" t="inlineStr"/>
      <c r="F23" s="18" t="inlineStr">
        <is>
          <r>
            <t xml:space="preserve">ORSE</t>
          </r>
        </is>
      </c>
      <c r="G23" s="18" t="inlineStr">
        <is>
          <r>
            <t xml:space="preserve">SERVIÇO</t>
          </r>
        </is>
      </c>
      <c r="H23" s="18" t="inlineStr">
        <is>
          <r>
            <t xml:space="preserve">M2</t>
          </r>
        </is>
      </c>
      <c r="I23" s="20" t="n">
        <v>92.02</v>
      </c>
      <c r="J23" s="21" t="n">
        <v>16.63</v>
      </c>
      <c r="K23" s="21" t="n">
        <v>5.73</v>
      </c>
      <c r="L23" s="21" t="n">
        <v>0.0</v>
      </c>
      <c r="M23" s="21" t="n">
        <v>3.57</v>
      </c>
      <c r="N23" s="21" t="n">
        <f>ROUND(J23+K23+L23+M23,2)</f>
        <v>25.93</v>
      </c>
      <c r="O23" s="21" t="n">
        <f>ROUND(I23*N23,2)</f>
        <v>2386.0786</v>
      </c>
      <c r="P23" s="22" t="n">
        <f>O23 / VALOR_TOTAL * 100</f>
        <v>0.5802487215250982</v>
      </c>
      <c r="Q23" s="22" t="n">
        <f>P23+Q22</f>
        <v>97.98951413722386</v>
      </c>
      <c r="R23" s="18" t="inlineStr">
        <f>IF(Q23&lt;=50.0,"A",IF(Q23&lt;=80.0,"B","C"))</f>
        <is>
          <r>
            <t xml:space="preserve">C</t>
          </r>
        </is>
      </c>
    </row>
    <row r="24" customHeight="1" ht="61">
      <c r="A24" s="18" t="inlineStr">
        <is>
          <r>
            <t xml:space="preserve">S92542S</t>
          </r>
        </is>
      </c>
      <c r="B24" s="19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C24" s="19" t="inlineStr"/>
      <c r="D24" s="19" t="inlineStr"/>
      <c r="E24" s="19" t="inlineStr"/>
      <c r="F24" s="18" t="inlineStr">
        <is>
          <r>
            <t xml:space="preserve">ORSE</t>
          </r>
        </is>
      </c>
      <c r="G24" s="18" t="inlineStr">
        <is>
          <r>
            <t xml:space="preserve">SERVIÇO</t>
          </r>
        </is>
      </c>
      <c r="H24" s="18" t="inlineStr">
        <is>
          <r>
            <t xml:space="preserve">M2</t>
          </r>
        </is>
      </c>
      <c r="I24" s="20" t="n">
        <v>21.42</v>
      </c>
      <c r="J24" s="21" t="n">
        <v>23.5</v>
      </c>
      <c r="K24" s="21" t="n">
        <v>58.6</v>
      </c>
      <c r="L24" s="21" t="n">
        <v>0.03</v>
      </c>
      <c r="M24" s="21" t="n">
        <v>8.42</v>
      </c>
      <c r="N24" s="21" t="n">
        <f>ROUND(J24+K24+L24+M24,2)</f>
        <v>90.55</v>
      </c>
      <c r="O24" s="21" t="n">
        <f>ROUND(I24*N24,2)</f>
        <v>1939.581</v>
      </c>
      <c r="P24" s="22" t="n">
        <f>O24 / VALOR_TOTAL * 100</f>
        <v>0.4716690370318779</v>
      </c>
      <c r="Q24" s="22" t="n">
        <f>P24+Q23</f>
        <v>98.46118293107484</v>
      </c>
      <c r="R24" s="18" t="inlineStr">
        <f>IF(Q24&lt;=50.0,"A",IF(Q24&lt;=80.0,"B","C"))</f>
        <is>
          <r>
            <t xml:space="preserve">C</t>
          </r>
        </is>
      </c>
    </row>
    <row r="25" customHeight="1" ht="26">
      <c r="A25" s="18" t="inlineStr">
        <is>
          <r>
            <t xml:space="preserve">4805749</t>
          </r>
        </is>
      </c>
      <c r="B25" s="19" t="inlineStr">
        <is>
          <r>
            <t xml:space="preserve">ESCAVAÇÃO MANUAL DE VALA EM MATERIAL DE 1ª CATEGORIA</t>
          </r>
        </is>
      </c>
      <c r="C25" s="19" t="inlineStr"/>
      <c r="D25" s="19" t="inlineStr"/>
      <c r="E25" s="19" t="inlineStr"/>
      <c r="F25" s="18" t="inlineStr">
        <is>
          <r>
            <t xml:space="preserve">SICRO NOVO</t>
          </r>
        </is>
      </c>
      <c r="G25" s="18" t="inlineStr">
        <is>
          <r>
            <t xml:space="preserve">SERVIÇO</t>
          </r>
        </is>
      </c>
      <c r="H25" s="18" t="inlineStr">
        <is>
          <r>
            <t xml:space="preserve">M³</t>
          </r>
        </is>
      </c>
      <c r="I25" s="20" t="n">
        <v>24.0</v>
      </c>
      <c r="J25" s="21" t="n">
        <v>73.95</v>
      </c>
      <c r="K25" s="21" t="n">
        <v>0.0</v>
      </c>
      <c r="L25" s="21" t="n">
        <v>0.0</v>
      </c>
      <c r="M25" s="21" t="n">
        <v>0.0</v>
      </c>
      <c r="N25" s="21" t="n">
        <f>ROUND(J25+K25+L25+M25,2)</f>
        <v>73.95</v>
      </c>
      <c r="O25" s="21" t="n">
        <f>ROUND(I25*N25,2)</f>
        <v>1774.8</v>
      </c>
      <c r="P25" s="22" t="n">
        <f>O25 / VALOR_TOTAL * 100</f>
        <v>0.4315974465228196</v>
      </c>
      <c r="Q25" s="22" t="n">
        <f>P25+Q24</f>
        <v>98.89278037759766</v>
      </c>
      <c r="R25" s="18" t="inlineStr">
        <f>IF(Q25&lt;=50.0,"A",IF(Q25&lt;=80.0,"B","C"))</f>
        <is>
          <r>
            <t xml:space="preserve">C</t>
          </r>
        </is>
      </c>
    </row>
    <row r="26" customHeight="1" ht="26">
      <c r="A26" s="18" t="inlineStr">
        <is>
          <r>
            <t xml:space="preserve">C0369</t>
          </r>
        </is>
      </c>
      <c r="B26" s="19" t="inlineStr">
        <is>
          <r>
            <t xml:space="preserve">BARRACÃO ABERTO</t>
          </r>
        </is>
      </c>
      <c r="C26" s="19" t="inlineStr"/>
      <c r="D26" s="19" t="inlineStr"/>
      <c r="E26" s="19" t="inlineStr"/>
      <c r="F26" s="18" t="inlineStr">
        <is>
          <r>
            <t xml:space="preserve">SEINFRA</t>
          </r>
        </is>
      </c>
      <c r="G26" s="18" t="inlineStr">
        <is>
          <r>
            <t xml:space="preserve">SERVIÇO</t>
          </r>
        </is>
      </c>
      <c r="H26" s="18" t="inlineStr">
        <is>
          <r>
            <t xml:space="preserve">M2</t>
          </r>
        </is>
      </c>
      <c r="I26" s="20" t="n">
        <v>8.0</v>
      </c>
      <c r="J26" s="21" t="n">
        <v>63.56</v>
      </c>
      <c r="K26" s="21" t="n">
        <v>81.33</v>
      </c>
      <c r="L26" s="21" t="n">
        <v>0.0</v>
      </c>
      <c r="M26" s="21" t="n">
        <v>0.0</v>
      </c>
      <c r="N26" s="21" t="n">
        <f>ROUND(J26+K26+L26+M26,2)</f>
        <v>144.89</v>
      </c>
      <c r="O26" s="21" t="n">
        <f>ROUND(I26*N26,2)</f>
        <v>1159.12</v>
      </c>
      <c r="P26" s="22" t="n">
        <f>O26 / VALOR_TOTAL * 100</f>
        <v>0.2818758351439771</v>
      </c>
      <c r="Q26" s="22" t="n">
        <f>P26+Q25</f>
        <v>99.17465621274164</v>
      </c>
      <c r="R26" s="18" t="inlineStr">
        <f>IF(Q26&lt;=50.0,"A",IF(Q26&lt;=80.0,"B","C"))</f>
        <is>
          <r>
            <t xml:space="preserve">C</t>
          </r>
        </is>
      </c>
    </row>
    <row r="27" customHeight="1" ht="38">
      <c r="A27" s="18" t="inlineStr">
        <is>
          <r>
            <t xml:space="preserve">97622</t>
          </r>
        </is>
      </c>
      <c r="B27" s="19" t="inlineStr">
        <is>
          <r>
            <t xml:space="preserve">DEMOLIÇÃO DE ALVENARIA DE BLOCO FURADO, DE FORMA MANUAL, SEM REAPROVEITAMENTO. AF_09/2023</t>
          </r>
        </is>
      </c>
      <c r="C27" s="19" t="inlineStr"/>
      <c r="D27" s="19" t="inlineStr"/>
      <c r="E27" s="19" t="inlineStr"/>
      <c r="F27" s="18" t="inlineStr">
        <is>
          <r>
            <t xml:space="preserve">SINAPI</t>
          </r>
        </is>
      </c>
      <c r="G27" s="18" t="inlineStr">
        <is>
          <r>
            <t xml:space="preserve">SERVIÇO</t>
          </r>
        </is>
      </c>
      <c r="H27" s="18" t="inlineStr">
        <is>
          <r>
            <t xml:space="preserve">M3</t>
          </r>
        </is>
      </c>
      <c r="I27" s="20" t="n">
        <v>14.05</v>
      </c>
      <c r="J27" s="21" t="n">
        <v>41.26</v>
      </c>
      <c r="K27" s="21" t="n">
        <v>0.0</v>
      </c>
      <c r="L27" s="21" t="n">
        <v>0.0</v>
      </c>
      <c r="M27" s="21" t="n">
        <v>18.54</v>
      </c>
      <c r="N27" s="21" t="n">
        <f>ROUND(J27+K27+L27+M27,2)</f>
        <v>59.8</v>
      </c>
      <c r="O27" s="21" t="n">
        <f>ROUND(I27*N27,2)</f>
        <v>840.19</v>
      </c>
      <c r="P27" s="22" t="n">
        <f>O27 / VALOR_TOTAL * 100</f>
        <v>0.2043181533660175</v>
      </c>
      <c r="Q27" s="22" t="n">
        <f>P27+Q26</f>
        <v>99.37897436610766</v>
      </c>
      <c r="R27" s="18" t="inlineStr">
        <f>IF(Q27&lt;=50.0,"A",IF(Q27&lt;=80.0,"B","C"))</f>
        <is>
          <r>
            <t xml:space="preserve">C</t>
          </r>
        </is>
      </c>
    </row>
    <row r="28" customHeight="1" ht="26">
      <c r="A28" s="18" t="inlineStr">
        <is>
          <r>
            <t xml:space="preserve">C0096</t>
          </r>
        </is>
      </c>
      <c r="B28" s="19" t="inlineStr">
        <is>
          <r>
            <t xml:space="preserve">REATERRO APILOADO</t>
          </r>
        </is>
      </c>
      <c r="C28" s="19" t="inlineStr"/>
      <c r="D28" s="19" t="inlineStr"/>
      <c r="E28" s="19" t="inlineStr"/>
      <c r="F28" s="18" t="inlineStr">
        <is>
          <r>
            <t xml:space="preserve">SEINFRA</t>
          </r>
        </is>
      </c>
      <c r="G28" s="18" t="inlineStr">
        <is>
          <r>
            <t xml:space="preserve">SERVIÇO</t>
          </r>
        </is>
      </c>
      <c r="H28" s="18" t="inlineStr">
        <is>
          <r>
            <t xml:space="preserve">M3</t>
          </r>
        </is>
      </c>
      <c r="I28" s="20" t="n">
        <v>12.0</v>
      </c>
      <c r="J28" s="21" t="n">
        <v>49.06</v>
      </c>
      <c r="K28" s="21" t="n">
        <v>0.0</v>
      </c>
      <c r="L28" s="21" t="n">
        <v>0.0</v>
      </c>
      <c r="M28" s="21" t="n">
        <v>0.0</v>
      </c>
      <c r="N28" s="21" t="n">
        <f>ROUND(J28+K28+L28+M28,2)</f>
        <v>49.06</v>
      </c>
      <c r="O28" s="21" t="n">
        <f>ROUND(I28*N28,2)</f>
        <v>588.72</v>
      </c>
      <c r="P28" s="22" t="n">
        <f>O28 / VALOR_TOTAL * 100</f>
        <v>0.1431654545396182</v>
      </c>
      <c r="Q28" s="22" t="n">
        <f>P28+Q27</f>
        <v>99.52213982064728</v>
      </c>
      <c r="R28" s="18" t="inlineStr">
        <f>IF(Q28&lt;=50.0,"A",IF(Q28&lt;=80.0,"B","C"))</f>
        <is>
          <r>
            <t xml:space="preserve">C</t>
          </r>
        </is>
      </c>
    </row>
    <row r="29" customHeight="1" ht="61">
      <c r="A29" s="18" t="inlineStr">
        <is>
          <r>
            <t xml:space="preserve">87893</t>
          </r>
        </is>
      </c>
      <c r="B29" s="19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C29" s="19" t="inlineStr"/>
      <c r="D29" s="19" t="inlineStr"/>
      <c r="E29" s="19" t="inlineStr"/>
      <c r="F29" s="18" t="inlineStr">
        <is>
          <r>
            <t xml:space="preserve">SINAPI</t>
          </r>
        </is>
      </c>
      <c r="G29" s="18" t="inlineStr">
        <is>
          <r>
            <t xml:space="preserve">SERVIÇO</t>
          </r>
        </is>
      </c>
      <c r="H29" s="18" t="inlineStr">
        <is>
          <r>
            <t xml:space="preserve">M2</t>
          </r>
        </is>
      </c>
      <c r="I29" s="20" t="n">
        <v>68.02</v>
      </c>
      <c r="J29" s="21" t="n">
        <v>4.15</v>
      </c>
      <c r="K29" s="21" t="n">
        <v>1.55</v>
      </c>
      <c r="L29" s="21" t="n">
        <v>0.0</v>
      </c>
      <c r="M29" s="21" t="n">
        <v>1.65</v>
      </c>
      <c r="N29" s="21" t="n">
        <f>ROUND(J29+K29+L29+M29,2)</f>
        <v>7.35</v>
      </c>
      <c r="O29" s="21" t="n">
        <f>ROUND(I29*N29,2)</f>
        <v>499.947</v>
      </c>
      <c r="P29" s="22" t="n">
        <f>O29 / VALOR_TOTAL * 100</f>
        <v>0.12157755724405234</v>
      </c>
      <c r="Q29" s="22" t="n">
        <f>P29+Q28</f>
        <v>99.64371810743401</v>
      </c>
      <c r="R29" s="18" t="inlineStr">
        <f>IF(Q29&lt;=50.0,"A",IF(Q29&lt;=80.0,"B","C"))</f>
        <is>
          <r>
            <t xml:space="preserve">C</t>
          </r>
        </is>
      </c>
    </row>
    <row r="30" customHeight="1" ht="26">
      <c r="A30" s="18" t="inlineStr">
        <is>
          <r>
            <t xml:space="preserve">C4463</t>
          </r>
        </is>
      </c>
      <c r="B30" s="19" t="inlineStr">
        <is>
          <r>
            <t xml:space="preserve">CUMEEIRA TELHA CERÂMICA, EMBOÇADA</t>
          </r>
        </is>
      </c>
      <c r="C30" s="19" t="inlineStr"/>
      <c r="D30" s="19" t="inlineStr"/>
      <c r="E30" s="19" t="inlineStr"/>
      <c r="F30" s="18" t="inlineStr">
        <is>
          <r>
            <t xml:space="preserve">SEINFRA</t>
          </r>
        </is>
      </c>
      <c r="G30" s="18" t="inlineStr">
        <is>
          <r>
            <t xml:space="preserve">SERVIÇO</t>
          </r>
        </is>
      </c>
      <c r="H30" s="18" t="inlineStr">
        <is>
          <r>
            <t xml:space="preserve">M</t>
          </r>
        </is>
      </c>
      <c r="I30" s="20" t="n">
        <v>13.21</v>
      </c>
      <c r="J30" s="21" t="n">
        <v>21.68</v>
      </c>
      <c r="K30" s="21" t="n">
        <v>8.42</v>
      </c>
      <c r="L30" s="21" t="n">
        <v>0.0</v>
      </c>
      <c r="M30" s="21" t="n">
        <v>0.0</v>
      </c>
      <c r="N30" s="21" t="n">
        <f>ROUND(J30+K30+L30+M30,2)</f>
        <v>30.1</v>
      </c>
      <c r="O30" s="21" t="n">
        <f>ROUND(I30*N30,2)</f>
        <v>397.621</v>
      </c>
      <c r="P30" s="22" t="n">
        <f>O30 / VALOR_TOTAL * 100</f>
        <v>0.096693829323783</v>
      </c>
      <c r="Q30" s="22" t="n">
        <f>P30+Q29</f>
        <v>99.7404116935769</v>
      </c>
      <c r="R30" s="18" t="inlineStr">
        <f>IF(Q30&lt;=50.0,"A",IF(Q30&lt;=80.0,"B","C"))</f>
        <is>
          <r>
            <t xml:space="preserve">C</t>
          </r>
        </is>
      </c>
    </row>
    <row r="31" customHeight="1" ht="49">
      <c r="A31" s="18" t="inlineStr">
        <is>
          <r>
            <t xml:space="preserve">94974</t>
          </r>
        </is>
      </c>
      <c r="B31" s="19" t="inlineStr">
        <is>
          <r>
            <t xml:space="preserve">CONCRETO MAGRO PARA LASTRO, TRAÇO 1:4,5:4,5 (EM MASSA SECA DE CIMENTO/ AREIA MÉDIA/ BRITA 1) - PREPARO MANUAL. AF_05/2021</t>
          </r>
        </is>
      </c>
      <c r="C31" s="19" t="inlineStr"/>
      <c r="D31" s="19" t="inlineStr"/>
      <c r="E31" s="19" t="inlineStr"/>
      <c r="F31" s="18" t="inlineStr">
        <is>
          <r>
            <t xml:space="preserve">SINAPI</t>
          </r>
        </is>
      </c>
      <c r="G31" s="18" t="inlineStr">
        <is>
          <r>
            <t xml:space="preserve">SERVIÇO</t>
          </r>
        </is>
      </c>
      <c r="H31" s="18" t="inlineStr">
        <is>
          <r>
            <t xml:space="preserve">M3</t>
          </r>
        </is>
      </c>
      <c r="I31" s="20" t="n">
        <v>0.8</v>
      </c>
      <c r="J31" s="21" t="n">
        <v>97.74</v>
      </c>
      <c r="K31" s="21" t="n">
        <v>343.16</v>
      </c>
      <c r="L31" s="21" t="n">
        <v>0.0</v>
      </c>
      <c r="M31" s="21" t="n">
        <v>45.62</v>
      </c>
      <c r="N31" s="21" t="n">
        <f>ROUND(J31+K31+L31+M31,2)</f>
        <v>486.52</v>
      </c>
      <c r="O31" s="21" t="n">
        <f>ROUND(I31*N31,2)</f>
        <v>389.216</v>
      </c>
      <c r="P31" s="22" t="n">
        <f>O31 / VALOR_TOTAL * 100</f>
        <v>0.09464989392935867</v>
      </c>
      <c r="Q31" s="22" t="n">
        <f>P31+Q30</f>
        <v>99.83506256022983</v>
      </c>
      <c r="R31" s="18" t="inlineStr">
        <f>IF(Q31&lt;=50.0,"A",IF(Q31&lt;=80.0,"B","C"))</f>
        <is>
          <r>
            <t xml:space="preserve">C</t>
          </r>
        </is>
      </c>
    </row>
    <row r="32" customHeight="1" ht="49">
      <c r="A32" s="18" t="inlineStr">
        <is>
          <r>
            <t xml:space="preserve">S12224</t>
          </r>
        </is>
      </c>
      <c r="B32" s="19" t="inlineStr">
        <is>
          <r>
            <t xml:space="preserve">QUADRO DE DISTRIBUIÇÃO DE EMBUTIR, EM CHAPA DE AÇO, PARA ATÉ 16 DISJUNTORES, COM BARRAMENTO, PADRÃO DIN, EXCLUSIVE DISJUNTORES</t>
          </r>
        </is>
      </c>
      <c r="C32" s="19" t="inlineStr"/>
      <c r="D32" s="19" t="inlineStr"/>
      <c r="E32" s="19" t="inlineStr"/>
      <c r="F32" s="18" t="inlineStr">
        <is>
          <r>
            <t xml:space="preserve">ORSE</t>
          </r>
        </is>
      </c>
      <c r="G32" s="18" t="inlineStr">
        <is>
          <r>
            <t xml:space="preserve">SERVIÇO</t>
          </r>
        </is>
      </c>
      <c r="H32" s="18" t="inlineStr">
        <is>
          <r>
            <t xml:space="preserve">UN</t>
          </r>
        </is>
      </c>
      <c r="I32" s="20" t="n">
        <v>1.0</v>
      </c>
      <c r="J32" s="21" t="n">
        <v>100.07</v>
      </c>
      <c r="K32" s="21" t="n">
        <v>145.05</v>
      </c>
      <c r="L32" s="21" t="n">
        <v>0.08</v>
      </c>
      <c r="M32" s="21" t="n">
        <v>20.35</v>
      </c>
      <c r="N32" s="21" t="n">
        <f>ROUND(J32+K32+L32+M32,2)</f>
        <v>265.55</v>
      </c>
      <c r="O32" s="21" t="n">
        <f>ROUND(I32*N32,2)</f>
        <v>265.55</v>
      </c>
      <c r="P32" s="22" t="n">
        <f>O32 / VALOR_TOTAL * 100</f>
        <v>0.06457668578100899</v>
      </c>
      <c r="Q32" s="22" t="n">
        <f>P32+Q31</f>
        <v>99.89963924601084</v>
      </c>
      <c r="R32" s="18" t="inlineStr">
        <f>IF(Q32&lt;=50.0,"A",IF(Q32&lt;=80.0,"B","C"))</f>
        <is>
          <r>
            <t xml:space="preserve">C</t>
          </r>
        </is>
      </c>
    </row>
    <row r="33" customHeight="1" ht="26">
      <c r="A33" s="18" t="inlineStr">
        <is>
          <r>
            <t xml:space="preserve">C1088</t>
          </r>
        </is>
      </c>
      <c r="B33" s="19" t="inlineStr">
        <is>
          <r>
            <t xml:space="preserve">DISJUNTOR BIPOLAR EM QUADRO DE DISTRIBUIÇÃO 40A</t>
          </r>
        </is>
      </c>
      <c r="C33" s="19" t="inlineStr"/>
      <c r="D33" s="19" t="inlineStr"/>
      <c r="E33" s="19" t="inlineStr"/>
      <c r="F33" s="18" t="inlineStr">
        <is>
          <r>
            <t xml:space="preserve">SEINFRA</t>
          </r>
        </is>
      </c>
      <c r="G33" s="18" t="inlineStr">
        <is>
          <r>
            <t xml:space="preserve">SERVIÇO</t>
          </r>
        </is>
      </c>
      <c r="H33" s="18" t="inlineStr">
        <is>
          <r>
            <t xml:space="preserve">UN</t>
          </r>
        </is>
      </c>
      <c r="I33" s="20" t="n">
        <v>3.0</v>
      </c>
      <c r="J33" s="21" t="n">
        <v>25.95</v>
      </c>
      <c r="K33" s="21" t="n">
        <v>52.2</v>
      </c>
      <c r="L33" s="21" t="n">
        <v>0.0</v>
      </c>
      <c r="M33" s="21" t="n">
        <v>0.0</v>
      </c>
      <c r="N33" s="21" t="n">
        <f>ROUND(J33+K33+L33+M33,2)</f>
        <v>78.15</v>
      </c>
      <c r="O33" s="21" t="n">
        <f>ROUND(I33*N33,2)</f>
        <v>234.45</v>
      </c>
      <c r="P33" s="22" t="n">
        <f>O33 / VALOR_TOTAL * 100</f>
        <v>0.05701376005030148</v>
      </c>
      <c r="Q33" s="22" t="n">
        <f>P33+Q32</f>
        <v>99.95665300606113</v>
      </c>
      <c r="R33" s="18" t="inlineStr">
        <f>IF(Q33&lt;=50.0,"A",IF(Q33&lt;=80.0,"B","C"))</f>
        <is>
          <r>
            <t xml:space="preserve">C</t>
          </r>
        </is>
      </c>
    </row>
    <row r="34" customHeight="1" ht="26">
      <c r="A34" s="18" t="inlineStr">
        <is>
          <r>
            <t xml:space="preserve">C0387</t>
          </r>
        </is>
      </c>
      <c r="B34" s="19" t="inlineStr">
        <is>
          <r>
            <t xml:space="preserve">BEIRA E BICA EM TELHA COLONIAL</t>
          </r>
        </is>
      </c>
      <c r="C34" s="19" t="inlineStr"/>
      <c r="D34" s="19" t="inlineStr"/>
      <c r="E34" s="19" t="inlineStr"/>
      <c r="F34" s="18" t="inlineStr">
        <is>
          <r>
            <t xml:space="preserve">SEINFRA</t>
          </r>
        </is>
      </c>
      <c r="G34" s="18" t="inlineStr">
        <is>
          <r>
            <t xml:space="preserve">SERVIÇO</t>
          </r>
        </is>
      </c>
      <c r="H34" s="18" t="inlineStr">
        <is>
          <r>
            <t xml:space="preserve">M</t>
          </r>
        </is>
      </c>
      <c r="I34" s="20" t="n">
        <v>11.46</v>
      </c>
      <c r="J34" s="21" t="n">
        <v>13.16</v>
      </c>
      <c r="K34" s="21" t="n">
        <v>0.84</v>
      </c>
      <c r="L34" s="21" t="n">
        <v>0.0</v>
      </c>
      <c r="M34" s="21" t="n">
        <v>0.0</v>
      </c>
      <c r="N34" s="21" t="n">
        <f>ROUND(J34+K34+L34+M34,2)</f>
        <v>14.0</v>
      </c>
      <c r="O34" s="21" t="n">
        <f>ROUND(I34*N34,2)</f>
        <v>160.44</v>
      </c>
      <c r="P34" s="22" t="n">
        <f>O34 / VALOR_TOTAL * 100</f>
        <v>0.0390159422583509</v>
      </c>
      <c r="Q34" s="22" t="n">
        <f>P34+Q33</f>
        <v>99.99566894831949</v>
      </c>
      <c r="R34" s="18" t="inlineStr">
        <f>IF(Q34&lt;=50.0,"A",IF(Q34&lt;=80.0,"B","C"))</f>
        <is>
          <r>
            <t xml:space="preserve">C</t>
          </r>
        </is>
      </c>
    </row>
    <row r="35" customHeight="1" ht="26">
      <c r="A35" s="18" t="inlineStr">
        <is>
          <r>
            <t xml:space="preserve">I2045</t>
          </r>
        </is>
      </c>
      <c r="B35" s="19" t="inlineStr">
        <is>
          <r>
            <t xml:space="preserve">TELHA CERÂMICA COLONIAL</t>
          </r>
        </is>
      </c>
      <c r="C35" s="19" t="inlineStr"/>
      <c r="D35" s="19" t="inlineStr"/>
      <c r="E35" s="19" t="inlineStr"/>
      <c r="F35" s="18" t="inlineStr">
        <is>
          <r>
            <t xml:space="preserve">SEINFRA</t>
          </r>
        </is>
      </c>
      <c r="G35" s="18" t="inlineStr">
        <is>
          <r>
            <t xml:space="preserve">MATERIAL</t>
          </r>
        </is>
      </c>
      <c r="H35" s="18" t="inlineStr">
        <is>
          <r>
            <t xml:space="preserve">UN</t>
          </r>
        </is>
      </c>
      <c r="I35" s="20" t="n">
        <v>21.42</v>
      </c>
      <c r="J35" s="21" t="n">
        <v>0.0</v>
      </c>
      <c r="K35" s="21" t="n">
        <v>0.71</v>
      </c>
      <c r="L35" s="21" t="n">
        <v>0.0</v>
      </c>
      <c r="M35" s="21" t="n">
        <v>0.0</v>
      </c>
      <c r="N35" s="21" t="n">
        <f>ROUND(J35+K35+L35+M35,2)</f>
        <v>0.71</v>
      </c>
      <c r="O35" s="21" t="n">
        <f>ROUND(I35*N35,2)</f>
        <v>15.2082</v>
      </c>
      <c r="P35" s="22" t="n">
        <f>O35 / VALOR_TOTAL * 100</f>
        <v>0.0036983436365834715</v>
      </c>
      <c r="Q35" s="22" t="n">
        <f>P35+Q34</f>
        <v>99.99936772968167</v>
      </c>
      <c r="R35" s="18" t="inlineStr">
        <f>IF(Q35&lt;=50.0,"A",IF(Q35&lt;=80.0,"B","C"))</f>
        <is>
          <r>
            <t xml:space="preserve">C</t>
          </r>
        </is>
      </c>
    </row>
    <row r="36" customHeight="1" ht="26">
      <c r="A36" s="18" t="inlineStr">
        <is>
          <r>
            <t xml:space="preserve">S00026</t>
          </r>
        </is>
      </c>
      <c r="B36" s="19" t="inlineStr">
        <is>
          <r>
            <t xml:space="preserve">COLETA E CARGA MANUAIS DE ENTULHO</t>
          </r>
        </is>
      </c>
      <c r="C36" s="19" t="inlineStr"/>
      <c r="D36" s="19" t="inlineStr"/>
      <c r="E36" s="19" t="inlineStr"/>
      <c r="F36" s="18" t="inlineStr">
        <is>
          <r>
            <t xml:space="preserve">ORSE</t>
          </r>
        </is>
      </c>
      <c r="G36" s="18" t="inlineStr">
        <is>
          <r>
            <t xml:space="preserve">SERVIÇO</t>
          </r>
        </is>
      </c>
      <c r="H36" s="18" t="inlineStr">
        <is>
          <r>
            <t xml:space="preserve">M3</t>
          </r>
        </is>
      </c>
      <c r="I36" s="20" t="n">
        <v>0.14</v>
      </c>
      <c r="J36" s="21" t="n">
        <v>14.58</v>
      </c>
      <c r="K36" s="21" t="n">
        <v>0.0</v>
      </c>
      <c r="L36" s="21" t="n">
        <v>0.0</v>
      </c>
      <c r="M36" s="21" t="n">
        <v>3.96</v>
      </c>
      <c r="N36" s="21" t="n">
        <f>ROUND(J36+K36+L36+M36,2)</f>
        <v>18.54</v>
      </c>
      <c r="O36" s="21" t="n">
        <f>ROUND(I36*N36,2)</f>
        <v>2.5956</v>
      </c>
      <c r="P36" s="22" t="n">
        <f>O36 / VALOR_TOTAL * 100</f>
        <v>6.312003223994989E-4</v>
      </c>
      <c r="Q36" s="22" t="n">
        <f>P36+Q35</f>
        <v>100.0</v>
      </c>
      <c r="R36" s="18" t="inlineStr">
        <f>IF(Q36&lt;=50.0,"A",IF(Q36&lt;=80.0,"B","C"))</f>
        <is>
          <r>
            <t xml:space="preserve">C</t>
          </r>
        </is>
      </c>
    </row>
    <row r="37" customHeight="1" ht="20">
      <c r="A37" s="2" t="inlineStr"/>
      <c r="B37" s="2" t="inlineStr"/>
      <c r="C37" s="2" t="inlineStr"/>
      <c r="D37" s="2" t="inlineStr"/>
      <c r="E37" s="2" t="inlineStr"/>
      <c r="F37" s="2" t="inlineStr"/>
      <c r="G37" s="3" t="inlineStr">
        <is>
          <r>
            <t xml:space="preserve">
                </t>
          </r>
        </is>
      </c>
      <c r="H37" s="3" t="inlineStr"/>
      <c r="I37" s="2" t="inlineStr"/>
      <c r="J37" s="2" t="inlineStr"/>
      <c r="K37" s="2" t="inlineStr"/>
      <c r="L37" s="2" t="inlineStr"/>
      <c r="M37" s="2" t="inlineStr"/>
      <c r="N37" s="2" t="inlineStr"/>
      <c r="O37" s="2" t="inlineStr"/>
      <c r="P37" s="2" t="inlineStr"/>
      <c r="Q37" s="2" t="inlineStr"/>
      <c r="R37" s="2" t="inlineStr"/>
    </row>
    <row r="38" customHeight="1" ht="18">
      <c r="A38" s="2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 t="inlineStr"/>
      <c r="J38" s="2" t="inlineStr"/>
      <c r="K38" s="2" t="inlineStr"/>
      <c r="L38" s="2" t="inlineStr"/>
      <c r="M38" s="2" t="inlineStr"/>
      <c r="N38" s="23" t="inlineStr">
        <f>"Subtotal até "&amp;TRUNC(Q36,2)&amp;"%"</f>
        <is>
          <r>
            <rPr>
              <rFont val="Arial"/>
              <color rgb="000000"/>
              <sz val="10.0"/>
              <b val="true"/>
            </rPr>
            <t xml:space="preserve">Subtotal até 100,00%</t>
          </r>
        </is>
      </c>
      <c r="O38" s="23" t="inlineStr"/>
      <c r="P38" s="24" t="n">
        <f>SUM(O4:O36)</f>
        <v>411216.52</v>
      </c>
      <c r="Q38" s="24" t="inlineStr"/>
      <c r="R38" s="24" t="inlineStr"/>
    </row>
    <row r="39" customHeight="1" ht="18">
      <c r="A39" s="2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 t="inlineStr"/>
      <c r="J39" s="2" t="inlineStr"/>
      <c r="K39" s="2" t="inlineStr"/>
      <c r="L39" s="2" t="inlineStr"/>
      <c r="M39" s="2" t="inlineStr"/>
      <c r="N39" s="3" t="inlineStr">
        <is>
          <r>
            <t xml:space="preserve">Outros:</t>
          </r>
        </is>
      </c>
      <c r="O39" s="3" t="inlineStr"/>
      <c r="P39" s="24" t="n">
        <f>P40-P38</f>
        <v>0.0</v>
      </c>
      <c r="Q39" s="24" t="inlineStr"/>
      <c r="R39" s="24" t="inlineStr"/>
    </row>
    <row r="40" customHeight="1" ht="18">
      <c r="A40" s="2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2" t="inlineStr"/>
      <c r="N40" s="3" t="inlineStr">
        <is>
          <r>
            <t xml:space="preserve">Valor total do Orçamento:</t>
          </r>
        </is>
      </c>
      <c r="O40" s="3" t="inlineStr"/>
      <c r="P40" s="24" t="n">
        <v>411216.52</v>
      </c>
      <c r="Q40" s="24" t="inlineStr"/>
      <c r="R40" s="24" t="inlineStr"/>
    </row>
    <row r="41" customHeight="1" ht="18">
      <c r="A41" s="2" t="inlineStr"/>
      <c r="B41" s="25" t="inlineStr">
        <is>
          <r>
            <t xml:space="preserve">TIPO</t>
          </r>
        </is>
      </c>
      <c r="C41" s="26" t="inlineStr">
        <is>
          <r>
            <t xml:space="preserve">ITENS</t>
          </r>
        </is>
      </c>
      <c r="D41" s="26" t="inlineStr">
        <is>
          <r>
            <t xml:space="preserve">VALOR</t>
          </r>
        </is>
      </c>
      <c r="E41" s="27" t="inlineStr">
        <is>
          <r>
            <t xml:space="preserve">%</t>
          </r>
        </is>
      </c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2" t="inlineStr"/>
      <c r="N41" s="2" t="inlineStr"/>
      <c r="O41" s="2" t="inlineStr"/>
      <c r="P41" s="2" t="inlineStr"/>
      <c r="Q41" s="2" t="inlineStr"/>
      <c r="R41" s="2" t="inlineStr"/>
    </row>
    <row r="42" customHeight="1" ht="18">
      <c r="A42" s="2" t="inlineStr"/>
      <c r="B42" s="28" t="inlineStr">
        <is>
          <r>
            <t xml:space="preserve">Geral</t>
          </r>
        </is>
      </c>
      <c r="C42" s="29" t="n">
        <f>COUNTIF(G4:G36,B42)</f>
        <v>1.0</v>
      </c>
      <c r="D42" s="30" t="n">
        <f>SUMIFS(O4:O36,G4:G36,B42)</f>
        <v>19543.68</v>
      </c>
      <c r="E42" s="31" t="n">
        <f>D42 / VALOR_TOTAL * 100</f>
        <v>4.752649528768932</v>
      </c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2" t="inlineStr"/>
      <c r="N42" s="2" t="inlineStr"/>
      <c r="O42" s="2" t="inlineStr"/>
      <c r="P42" s="2" t="inlineStr"/>
      <c r="Q42" s="2" t="inlineStr"/>
      <c r="R42" s="2" t="inlineStr"/>
    </row>
    <row r="43" customHeight="1" ht="18">
      <c r="A43" s="2" t="inlineStr"/>
      <c r="B43" s="28" t="inlineStr">
        <is>
          <r>
            <t xml:space="preserve">Material</t>
          </r>
        </is>
      </c>
      <c r="C43" s="29" t="n">
        <f>COUNTIF(G4:G36,B43)</f>
        <v>2.0</v>
      </c>
      <c r="D43" s="30" t="n">
        <f>SUMIFS(O4:O36,G4:G36,B43)</f>
        <v>6279.21</v>
      </c>
      <c r="E43" s="31" t="n">
        <f>D43 / VALOR_TOTAL * 100</f>
        <v>1.5269838867368462</v>
      </c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2" t="inlineStr"/>
      <c r="N43" s="2" t="inlineStr"/>
      <c r="O43" s="2" t="inlineStr"/>
      <c r="P43" s="2" t="inlineStr"/>
      <c r="Q43" s="2" t="inlineStr"/>
      <c r="R43" s="2" t="inlineStr"/>
    </row>
    <row r="44" customHeight="1" ht="18">
      <c r="A44" s="2" t="inlineStr"/>
      <c r="B44" s="32" t="inlineStr">
        <is>
          <r>
            <t xml:space="preserve">Serviço</t>
          </r>
        </is>
      </c>
      <c r="C44" s="33" t="n">
        <f>COUNTIF(G4:G36,B44)</f>
        <v>29.0</v>
      </c>
      <c r="D44" s="34" t="n">
        <f>SUMIFS(O4:O36,G4:G36,B44)</f>
        <v>385393.63</v>
      </c>
      <c r="E44" s="35" t="n">
        <f>D44 / VALOR_TOTAL * 100</f>
        <v>93.72036658449422</v>
      </c>
      <c r="F44" s="2" t="inlineStr"/>
      <c r="G44" s="2" t="inlineStr"/>
      <c r="H44" s="2" t="inlineStr"/>
      <c r="I44" s="2" t="inlineStr"/>
      <c r="J44" s="2" t="inlineStr"/>
      <c r="K44" s="2" t="inlineStr"/>
      <c r="L44" s="2" t="inlineStr"/>
      <c r="M44" s="2" t="inlineStr"/>
      <c r="N44" s="2" t="inlineStr"/>
      <c r="O44" s="2" t="inlineStr"/>
      <c r="P44" s="2" t="inlineStr"/>
      <c r="Q44" s="2" t="inlineStr"/>
      <c r="R44" s="2" t="inlineStr"/>
    </row>
  </sheetData>
  <mergeCells>
    <mergeCell ref="A1:R1"/>
    <mergeCell ref="H2:I2"/>
    <mergeCell ref="A3:A4"/>
    <mergeCell ref="B3:E4"/>
    <mergeCell ref="F3:F4"/>
    <mergeCell ref="G3:G4"/>
    <mergeCell ref="H3:H4"/>
    <mergeCell ref="I3:I4"/>
    <mergeCell ref="J3:M3"/>
    <mergeCell ref="N3:N4"/>
    <mergeCell ref="O3:O4"/>
    <mergeCell ref="P3:P4"/>
    <mergeCell ref="Q3:Q4"/>
    <mergeCell ref="R3:R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G37:H37"/>
    <mergeCell ref="N38:O38"/>
    <mergeCell ref="P38:R38"/>
    <mergeCell ref="N39:O39"/>
    <mergeCell ref="P39:R39"/>
    <mergeCell ref="N40:O40"/>
    <mergeCell ref="P40:R40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