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#,##0.00000000"/>
    <numFmt numFmtId="2" formatCode="#,##0.00"/>
  </numFmts>
  <fonts count="4">
    <font>
      <sz val="11"/>
      <color theme="1"/>
      <name val="Calibri"/>
      <family val="2"/>
      <scheme val="minor"/>
    </font>
    <font>
      <sz val="9.0"/>
      <color rgb="000000"/>
      <name val="SansSerif"/>
      <b val="true"/>
      <i val="true"/>
      <u val="none"/>
      <strike val="false"/>
      <family val="2"/>
    </font>
    <font>
      <sz val="6.0"/>
      <color rgb="000000"/>
      <name val="SansSerif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</fonts>
  <fills count="17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 count="9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</borders>
  <cellStyleXfs count="1">
    <xf/>
  </cellStyleXfs>
  <cellXfs count="16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4" borderId="0" xfId="0" applyAlignment="1" applyProtection="1" applyNumberFormat="1" applyFont="1" applyFill="1" applyBorder="1">
      <alignment wrapText="true"/>
      <protection hidden="false" locked="false"/>
    </xf>
    <xf numFmtId="0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7" borderId="3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8" borderId="4" xfId="0" applyAlignment="1" applyProtection="1" applyNumberFormat="1" applyFont="1" applyFill="1" applyBorder="1">
      <alignment wrapText="true" horizontal="left" vertical="top"/>
      <protection hidden="false" locked="true"/>
    </xf>
    <xf numFmtId="1" fontId="3" fillId="9" borderId="4" xfId="0" applyAlignment="1" applyProtection="1" applyNumberFormat="1" applyFont="1" applyFill="1" applyBorder="1">
      <alignment wrapText="true" horizontal="right" vertical="top"/>
      <protection hidden="false" locked="true"/>
    </xf>
    <xf numFmtId="2" fontId="2" fillId="10" borderId="4" xfId="0" applyAlignment="1" applyProtection="1" applyNumberFormat="1" applyFont="1" applyFill="1" applyBorder="1">
      <alignment wrapText="true" horizontal="right" vertical="top"/>
      <protection hidden="false" locked="true"/>
    </xf>
    <xf numFmtId="0" fontId="3" fillId="11" borderId="5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6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13" borderId="2" xfId="0" applyAlignment="1" applyProtection="1" applyNumberFormat="1" applyFont="1" applyFill="1" applyBorder="1">
      <alignment wrapText="true"/>
      <protection hidden="false" locked="false"/>
    </xf>
    <xf numFmtId="2" fontId="2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5" borderId="7" xfId="0" applyAlignment="1" applyProtection="1" applyNumberFormat="1" applyFont="1" applyFill="1" applyBorder="1">
      <alignment wrapText="true"/>
      <protection hidden="false" locked="false"/>
    </xf>
    <xf numFmtId="0" fontId="0" fillId="16" borderId="8" xfId="0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938512598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155"/>
  <sheetViews>
    <sheetView workbookViewId="0"/>
  </sheetViews>
  <sheetFormatPr defaultRowHeight="15"/>
  <cols>
    <col min="1" max="1" customWidth="true" width="17.833334"/>
    <col min="2" max="2" customWidth="true" width="12.833333"/>
    <col min="3" max="3" customWidth="true" width="8.833333"/>
    <col min="4" max="4" customWidth="true" width="8.833333"/>
    <col min="5" max="5" customWidth="true" width="44.166668"/>
  </cols>
  <sheetData>
    <row r="1" customHeight="1" ht="112">
      <c r="A1" s="1" t="inlineStr"/>
      <c r="B1" s="1" t="inlineStr"/>
      <c r="C1" s="1" t="inlineStr"/>
      <c r="D1" s="1" t="inlineStr"/>
      <c r="E1" s="1" t="inlineStr"/>
    </row>
    <row r="2" customHeight="1" ht="20">
      <c r="A2" s="2" t="inlineStr">
        <is>
          <r>
            <t xml:space="preserve">1. SERVIÇOS PRELIMINARES</t>
          </r>
        </is>
      </c>
      <c r="B2" s="2" t="inlineStr"/>
      <c r="C2" s="2" t="inlineStr"/>
      <c r="D2" s="2" t="inlineStr"/>
      <c r="E2" s="2" t="inlineStr"/>
    </row>
    <row r="3" customHeight="1" ht="10">
      <c r="A3" s="1" t="inlineStr"/>
      <c r="B3" s="1" t="inlineStr"/>
      <c r="C3" s="1" t="inlineStr"/>
      <c r="D3" s="3" t="inlineStr"/>
      <c r="E3" s="3" t="inlineStr"/>
    </row>
    <row r="4" customHeight="1" ht="31">
      <c r="A4" s="2" t="inlineStr">
        <is>
          <r>
            <t xml:space="preserve">1.1. 103689 FORNECIMENTO E INSTALAÇÃO DE PLACA DE OBRA COM CHAPA GALVANIZADA E ESTRUTURA DE MADEIRA. AF_03/2022_PS (M2)</t>
          </r>
        </is>
      </c>
      <c r="B4" s="2" t="inlineStr"/>
      <c r="C4" s="2" t="inlineStr"/>
      <c r="D4" s="2" t="inlineStr"/>
      <c r="E4" s="2" t="inlineStr"/>
    </row>
    <row r="5" customHeight="1" ht="15">
      <c r="A5" s="4" t="inlineStr"/>
      <c r="B5" s="4" t="inlineStr"/>
      <c r="C5" s="5" t="inlineStr"/>
      <c r="D5" s="5" t="inlineStr">
        <is>
          <r>
            <t xml:space="preserve">QTD</t>
          </r>
        </is>
      </c>
      <c r="E5" s="3" t="inlineStr"/>
    </row>
    <row r="6" customHeight="1" ht="13">
      <c r="A6" s="6" t="inlineStr">
        <is>
          <r>
            <t xml:space="preserve">PLACA DA OBRA</t>
          </r>
        </is>
      </c>
      <c r="B6" s="7" t="inlineStr">
        <is>
          <r>
            <t xml:space="preserve">2*3</t>
          </r>
        </is>
      </c>
      <c r="C6" s="8" t="n">
        <v>6.0</v>
      </c>
      <c r="D6" s="9" t="n">
        <f>ROUND(2 * 3,2)</f>
        <v>6.0</v>
      </c>
      <c r="E6" s="3" t="inlineStr"/>
    </row>
    <row r="7" customHeight="1" ht="15">
      <c r="A7" s="10" t="inlineStr"/>
      <c r="B7" s="11" t="inlineStr"/>
      <c r="C7" s="12" t="inlineStr"/>
      <c r="D7" s="13" t="n">
        <f>ROUND(SUM(D6:D6),2)</f>
        <v>6.0</v>
      </c>
      <c r="E7" s="3" t="inlineStr"/>
    </row>
    <row r="8" customHeight="1" ht="10">
      <c r="A8" s="1" t="inlineStr"/>
      <c r="B8" s="1" t="inlineStr"/>
      <c r="C8" s="1" t="inlineStr"/>
      <c r="D8" s="3" t="inlineStr"/>
      <c r="E8" s="3" t="inlineStr"/>
    </row>
    <row r="9" customHeight="1" ht="10">
      <c r="A9" s="1" t="inlineStr"/>
      <c r="B9" s="1" t="inlineStr"/>
      <c r="C9" s="1" t="inlineStr"/>
      <c r="D9" s="1" t="inlineStr"/>
      <c r="E9" s="3" t="inlineStr"/>
    </row>
    <row r="10" customHeight="1" ht="31">
      <c r="A10" s="2" t="inlineStr">
        <is>
          <r>
            <t xml:space="preserve">1.2. 97622 DEMOLIÇÃO DE ALVENARIA DE BLOCO FURADO, DE FORMA MANUAL, SEM REAPROVEITAMENTO. AF_09/2023 (M3)</t>
          </r>
        </is>
      </c>
      <c r="B10" s="2" t="inlineStr"/>
      <c r="C10" s="2" t="inlineStr"/>
      <c r="D10" s="2" t="inlineStr"/>
      <c r="E10" s="2" t="inlineStr"/>
    </row>
    <row r="11" customHeight="1" ht="15">
      <c r="A11" s="4" t="inlineStr"/>
      <c r="B11" s="4" t="inlineStr"/>
      <c r="C11" s="5" t="inlineStr"/>
      <c r="D11" s="5" t="inlineStr">
        <is>
          <r>
            <t xml:space="preserve">QTD</t>
          </r>
        </is>
      </c>
      <c r="E11" s="3" t="inlineStr"/>
    </row>
    <row r="12" customHeight="1" ht="13">
      <c r="A12" s="6" t="inlineStr">
        <is>
          <r>
            <t xml:space="preserve">DEMOLIÇÃO DE MURETA</t>
          </r>
        </is>
      </c>
      <c r="B12" s="7" t="inlineStr">
        <is>
          <r>
            <t xml:space="preserve">14,05*0,50*2</t>
          </r>
        </is>
      </c>
      <c r="C12" s="8" t="n">
        <v>14.05</v>
      </c>
      <c r="D12" s="9" t="n">
        <f>ROUND(14.05 * 0.50 * 2,2)</f>
        <v>14.05</v>
      </c>
      <c r="E12" s="3" t="inlineStr"/>
    </row>
    <row r="13" customHeight="1" ht="15">
      <c r="A13" s="10" t="inlineStr"/>
      <c r="B13" s="11" t="inlineStr"/>
      <c r="C13" s="12" t="inlineStr"/>
      <c r="D13" s="13" t="n">
        <f>ROUND(SUM(D12:D12),2)</f>
        <v>14.05</v>
      </c>
      <c r="E13" s="3" t="inlineStr"/>
    </row>
    <row r="14" customHeight="1" ht="10">
      <c r="A14" s="1" t="inlineStr"/>
      <c r="B14" s="1" t="inlineStr"/>
      <c r="C14" s="1" t="inlineStr"/>
      <c r="D14" s="3" t="inlineStr"/>
      <c r="E14" s="3" t="inlineStr"/>
    </row>
    <row r="15" customHeight="1" ht="10">
      <c r="A15" s="1" t="inlineStr"/>
      <c r="B15" s="1" t="inlineStr"/>
      <c r="C15" s="1" t="inlineStr"/>
      <c r="D15" s="1" t="inlineStr"/>
      <c r="E15" s="3" t="inlineStr"/>
    </row>
    <row r="16" customHeight="1" ht="20">
      <c r="A16" s="2" t="inlineStr">
        <is>
          <r>
            <t xml:space="preserve">1.3. S00026 COLETA E CARGA MANUAIS DE ENTULHO (M3)</t>
          </r>
        </is>
      </c>
      <c r="B16" s="2" t="inlineStr"/>
      <c r="C16" s="2" t="inlineStr"/>
      <c r="D16" s="2" t="inlineStr"/>
      <c r="E16" s="2" t="inlineStr"/>
    </row>
    <row r="17" customHeight="1" ht="15">
      <c r="A17" s="4" t="inlineStr"/>
      <c r="B17" s="4" t="inlineStr"/>
      <c r="C17" s="5" t="inlineStr"/>
      <c r="D17" s="5" t="inlineStr">
        <is>
          <r>
            <t xml:space="preserve">QTD</t>
          </r>
        </is>
      </c>
      <c r="E17" s="3" t="inlineStr"/>
    </row>
    <row r="18" customHeight="1" ht="13">
      <c r="A18" s="6" t="inlineStr">
        <is>
          <r>
            <t xml:space="preserve">ärea da quadra</t>
          </r>
        </is>
      </c>
      <c r="B18" s="7" t="inlineStr">
        <is>
          <r>
            <t xml:space="preserve">2*2,20*0,35*0,09</t>
          </r>
        </is>
      </c>
      <c r="C18" s="8" t="n">
        <v>0.14</v>
      </c>
      <c r="D18" s="9" t="n">
        <f>ROUND(2 * 2.20 * 0.35 * 0.09,2)</f>
        <v>0.14</v>
      </c>
      <c r="E18" s="3" t="inlineStr"/>
    </row>
    <row r="19" customHeight="1" ht="15">
      <c r="A19" s="10" t="inlineStr"/>
      <c r="B19" s="11" t="inlineStr"/>
      <c r="C19" s="12" t="inlineStr"/>
      <c r="D19" s="13" t="n">
        <f>ROUND(SUM(D18:D18),2)</f>
        <v>0.14</v>
      </c>
      <c r="E19" s="3" t="inlineStr"/>
    </row>
    <row r="20" customHeight="1" ht="10">
      <c r="A20" s="1" t="inlineStr"/>
      <c r="B20" s="1" t="inlineStr"/>
      <c r="C20" s="1" t="inlineStr"/>
      <c r="D20" s="3" t="inlineStr"/>
      <c r="E20" s="3" t="inlineStr"/>
    </row>
    <row r="21" customHeight="1" ht="10">
      <c r="A21" s="1" t="inlineStr"/>
      <c r="B21" s="1" t="inlineStr"/>
      <c r="C21" s="1" t="inlineStr"/>
      <c r="D21" s="1" t="inlineStr"/>
      <c r="E21" s="3" t="inlineStr"/>
    </row>
    <row r="22" customHeight="1" ht="20">
      <c r="A22" s="2" t="inlineStr">
        <is>
          <r>
            <t xml:space="preserve">1.4. C0369 BARRACÃO ABERTO (M2)</t>
          </r>
        </is>
      </c>
      <c r="B22" s="2" t="inlineStr"/>
      <c r="C22" s="2" t="inlineStr"/>
      <c r="D22" s="2" t="inlineStr"/>
      <c r="E22" s="2" t="inlineStr"/>
    </row>
    <row r="23" customHeight="1" ht="15">
      <c r="A23" s="4" t="inlineStr"/>
      <c r="B23" s="4" t="inlineStr"/>
      <c r="C23" s="5" t="inlineStr"/>
      <c r="D23" s="5" t="inlineStr">
        <is>
          <r>
            <t xml:space="preserve">QTD</t>
          </r>
        </is>
      </c>
      <c r="E23" s="3" t="inlineStr"/>
    </row>
    <row r="24" customHeight="1" ht="13">
      <c r="A24" s="6" t="inlineStr">
        <is>
          <r>
            <t xml:space="preserve">Barracão</t>
          </r>
        </is>
      </c>
      <c r="B24" s="7" t="inlineStr">
        <is>
          <r>
            <t xml:space="preserve">2*4</t>
          </r>
        </is>
      </c>
      <c r="C24" s="8" t="n">
        <v>8.0</v>
      </c>
      <c r="D24" s="9" t="n">
        <f>ROUND(2 * 4,2)</f>
        <v>8.0</v>
      </c>
      <c r="E24" s="3" t="inlineStr"/>
    </row>
    <row r="25" customHeight="1" ht="15">
      <c r="A25" s="10" t="inlineStr"/>
      <c r="B25" s="11" t="inlineStr"/>
      <c r="C25" s="12" t="inlineStr"/>
      <c r="D25" s="13" t="n">
        <f>ROUND(SUM(D24:D24),2)</f>
        <v>8.0</v>
      </c>
      <c r="E25" s="3" t="inlineStr"/>
    </row>
    <row r="26" customHeight="1" ht="10">
      <c r="A26" s="1" t="inlineStr"/>
      <c r="B26" s="1" t="inlineStr"/>
      <c r="C26" s="1" t="inlineStr"/>
      <c r="D26" s="3" t="inlineStr"/>
      <c r="E26" s="3" t="inlineStr"/>
    </row>
    <row r="27" customHeight="1" ht="10">
      <c r="A27" s="1" t="inlineStr"/>
      <c r="B27" s="1" t="inlineStr"/>
      <c r="C27" s="1" t="inlineStr"/>
      <c r="D27" s="1" t="inlineStr"/>
      <c r="E27" s="3" t="inlineStr"/>
    </row>
    <row r="28" customHeight="1" ht="31">
      <c r="A28" s="2" t="inlineStr">
        <is>
          <r>
            <t xml:space="preserve">1.5. COMP-04707240 ELABORAÇÃO DE PROJETOS DE ESTRUTURAS DE AÇO/ ALUMÍNIO/ MADEIRA (M²)</t>
          </r>
        </is>
      </c>
      <c r="B28" s="2" t="inlineStr"/>
      <c r="C28" s="2" t="inlineStr"/>
      <c r="D28" s="2" t="inlineStr"/>
      <c r="E28" s="2" t="inlineStr"/>
    </row>
    <row r="29" customHeight="1" ht="15">
      <c r="A29" s="4" t="inlineStr"/>
      <c r="B29" s="4" t="inlineStr"/>
      <c r="C29" s="5" t="inlineStr"/>
      <c r="D29" s="5" t="inlineStr">
        <is>
          <r>
            <t xml:space="preserve">QTD</t>
          </r>
        </is>
      </c>
      <c r="E29" s="3" t="inlineStr"/>
    </row>
    <row r="30" customHeight="1" ht="13">
      <c r="A30" s="6" t="inlineStr">
        <is>
          <r>
            <t xml:space="preserve">PROJETO ESTRUTURAL</t>
          </r>
        </is>
      </c>
      <c r="B30" s="7" t="inlineStr">
        <is>
          <r>
            <t xml:space="preserve">690,13</t>
          </r>
        </is>
      </c>
      <c r="C30" s="8" t="n">
        <v>690.13</v>
      </c>
      <c r="D30" s="9" t="n">
        <f>ROUND(690.13,2)</f>
        <v>690.13</v>
      </c>
      <c r="E30" s="3" t="inlineStr"/>
    </row>
    <row r="31" customHeight="1" ht="6">
      <c r="A31" s="14" t="inlineStr"/>
      <c r="B31" s="15" t="inlineStr"/>
      <c r="C31" s="8" t="inlineStr"/>
      <c r="D31" s="9" t="inlineStr"/>
      <c r="E31" s="3" t="inlineStr"/>
    </row>
    <row r="32" customHeight="1" ht="15">
      <c r="A32" s="10" t="inlineStr"/>
      <c r="B32" s="11" t="inlineStr"/>
      <c r="C32" s="12" t="inlineStr"/>
      <c r="D32" s="13" t="n">
        <f>ROUND(SUM(D30:D31),2)</f>
        <v>690.13</v>
      </c>
      <c r="E32" s="3" t="inlineStr"/>
    </row>
    <row r="33" customHeight="1" ht="10">
      <c r="A33" s="1" t="inlineStr"/>
      <c r="B33" s="1" t="inlineStr"/>
      <c r="C33" s="1" t="inlineStr"/>
      <c r="D33" s="3" t="inlineStr"/>
      <c r="E33" s="3" t="inlineStr"/>
    </row>
    <row r="34" customHeight="1" ht="10">
      <c r="A34" s="1" t="inlineStr"/>
      <c r="B34" s="1" t="inlineStr"/>
      <c r="C34" s="1" t="inlineStr"/>
      <c r="D34" s="1" t="inlineStr"/>
      <c r="E34" s="3" t="inlineStr"/>
    </row>
    <row r="35" customHeight="1" ht="20">
      <c r="A35" s="2" t="inlineStr">
        <is>
          <r>
            <t xml:space="preserve">2. MOVIMENTO DE TERRA</t>
          </r>
        </is>
      </c>
      <c r="B35" s="2" t="inlineStr"/>
      <c r="C35" s="2" t="inlineStr"/>
      <c r="D35" s="2" t="inlineStr"/>
      <c r="E35" s="2" t="inlineStr"/>
    </row>
    <row r="36" customHeight="1" ht="10">
      <c r="A36" s="1" t="inlineStr"/>
      <c r="B36" s="1" t="inlineStr"/>
      <c r="C36" s="1" t="inlineStr"/>
      <c r="D36" s="3" t="inlineStr"/>
      <c r="E36" s="3" t="inlineStr"/>
    </row>
    <row r="37" customHeight="1" ht="20">
      <c r="A37" s="2" t="inlineStr">
        <is>
          <r>
            <t xml:space="preserve">2.1. 4805749 ESCAVAÇÃO MANUAL DE VALA EM MATERIAL DE 1ª CATEGORIA (M³)</t>
          </r>
        </is>
      </c>
      <c r="B37" s="2" t="inlineStr"/>
      <c r="C37" s="2" t="inlineStr"/>
      <c r="D37" s="2" t="inlineStr"/>
      <c r="E37" s="2" t="inlineStr"/>
    </row>
    <row r="38" customHeight="1" ht="15">
      <c r="A38" s="4" t="inlineStr"/>
      <c r="B38" s="4" t="inlineStr"/>
      <c r="C38" s="5" t="inlineStr"/>
      <c r="D38" s="5" t="inlineStr">
        <is>
          <r>
            <t xml:space="preserve">QTD</t>
          </r>
        </is>
      </c>
      <c r="E38" s="3" t="inlineStr"/>
    </row>
    <row r="39" customHeight="1" ht="13">
      <c r="A39" s="6" t="inlineStr">
        <is>
          <r>
            <t xml:space="preserve">ESCAVAÇÃO</t>
          </r>
        </is>
      </c>
      <c r="B39" s="7" t="inlineStr">
        <is>
          <r>
            <t xml:space="preserve">1,0*1,0*1,5*16</t>
          </r>
        </is>
      </c>
      <c r="C39" s="8" t="n">
        <v>24.0</v>
      </c>
      <c r="D39" s="9" t="n">
        <f>ROUND(1.0 * 1.0 * 1.5 * 16,2)</f>
        <v>24.0</v>
      </c>
      <c r="E39" s="3" t="inlineStr"/>
    </row>
    <row r="40" customHeight="1" ht="15">
      <c r="A40" s="10" t="inlineStr"/>
      <c r="B40" s="11" t="inlineStr"/>
      <c r="C40" s="12" t="inlineStr"/>
      <c r="D40" s="13" t="n">
        <f>ROUND(SUM(D39:D39),2)</f>
        <v>24.0</v>
      </c>
      <c r="E40" s="3" t="inlineStr"/>
    </row>
    <row r="41" customHeight="1" ht="10">
      <c r="A41" s="1" t="inlineStr"/>
      <c r="B41" s="1" t="inlineStr"/>
      <c r="C41" s="1" t="inlineStr"/>
      <c r="D41" s="3" t="inlineStr"/>
      <c r="E41" s="3" t="inlineStr"/>
    </row>
    <row r="42" customHeight="1" ht="10">
      <c r="A42" s="1" t="inlineStr"/>
      <c r="B42" s="1" t="inlineStr"/>
      <c r="C42" s="1" t="inlineStr"/>
      <c r="D42" s="1" t="inlineStr"/>
      <c r="E42" s="3" t="inlineStr"/>
    </row>
    <row r="43" customHeight="1" ht="20">
      <c r="A43" s="2" t="inlineStr">
        <is>
          <r>
            <t xml:space="preserve">2.2. C0096 REATERRO APILOADO (M3)</t>
          </r>
        </is>
      </c>
      <c r="B43" s="2" t="inlineStr"/>
      <c r="C43" s="2" t="inlineStr"/>
      <c r="D43" s="2" t="inlineStr"/>
      <c r="E43" s="2" t="inlineStr"/>
    </row>
    <row r="44" customHeight="1" ht="15">
      <c r="A44" s="4" t="inlineStr"/>
      <c r="B44" s="4" t="inlineStr"/>
      <c r="C44" s="5" t="inlineStr"/>
      <c r="D44" s="5" t="inlineStr">
        <is>
          <r>
            <t xml:space="preserve">QTD</t>
          </r>
        </is>
      </c>
      <c r="E44" s="3" t="inlineStr"/>
    </row>
    <row r="45" customHeight="1" ht="13">
      <c r="A45" s="6" t="inlineStr">
        <is>
          <r>
            <t xml:space="preserve">ESCAVAÇÃO</t>
          </r>
        </is>
      </c>
      <c r="B45" s="7" t="inlineStr">
        <is>
          <r>
            <t xml:space="preserve">(1,0*1,0*1,5*16)/2</t>
          </r>
        </is>
      </c>
      <c r="C45" s="8" t="n">
        <v>12.0</v>
      </c>
      <c r="D45" s="9" t="n">
        <f>ROUND(( 1.0 * 1.0 * 1.5 * 16 ) / 2,2)</f>
        <v>12.0</v>
      </c>
      <c r="E45" s="3" t="inlineStr"/>
    </row>
    <row r="46" customHeight="1" ht="15">
      <c r="A46" s="10" t="inlineStr"/>
      <c r="B46" s="11" t="inlineStr"/>
      <c r="C46" s="12" t="inlineStr"/>
      <c r="D46" s="13" t="n">
        <f>ROUND(SUM(D45:D45),2)</f>
        <v>12.0</v>
      </c>
      <c r="E46" s="3" t="inlineStr"/>
    </row>
    <row r="47" customHeight="1" ht="10">
      <c r="A47" s="1" t="inlineStr"/>
      <c r="B47" s="1" t="inlineStr"/>
      <c r="C47" s="1" t="inlineStr"/>
      <c r="D47" s="3" t="inlineStr"/>
      <c r="E47" s="3" t="inlineStr"/>
    </row>
    <row r="48" customHeight="1" ht="10">
      <c r="A48" s="1" t="inlineStr"/>
      <c r="B48" s="1" t="inlineStr"/>
      <c r="C48" s="1" t="inlineStr"/>
      <c r="D48" s="1" t="inlineStr"/>
      <c r="E48" s="3" t="inlineStr"/>
    </row>
    <row r="49" customHeight="1" ht="20">
      <c r="A49" s="2" t="inlineStr">
        <is>
          <r>
            <t xml:space="preserve">3. FUNDAÇÕES</t>
          </r>
        </is>
      </c>
      <c r="B49" s="2" t="inlineStr"/>
      <c r="C49" s="2" t="inlineStr"/>
      <c r="D49" s="2" t="inlineStr"/>
      <c r="E49" s="2" t="inlineStr"/>
    </row>
    <row r="50" customHeight="1" ht="10">
      <c r="A50" s="1" t="inlineStr"/>
      <c r="B50" s="1" t="inlineStr"/>
      <c r="C50" s="1" t="inlineStr"/>
      <c r="D50" s="3" t="inlineStr"/>
      <c r="E50" s="3" t="inlineStr"/>
    </row>
    <row r="51" customHeight="1" ht="31">
      <c r="A51" s="2" t="inlineStr">
        <is>
          <r>
            <t xml:space="preserve">3.1. 96546 ARMAÇÃO DE BLOCO UTILIZANDO AÇO CA-50 DE 10 MM - MONTAGEM. AF_01/2024 (KG)</t>
          </r>
        </is>
      </c>
      <c r="B51" s="2" t="inlineStr"/>
      <c r="C51" s="2" t="inlineStr"/>
      <c r="D51" s="2" t="inlineStr"/>
      <c r="E51" s="2" t="inlineStr"/>
    </row>
    <row r="52" customHeight="1" ht="15">
      <c r="A52" s="4" t="inlineStr"/>
      <c r="B52" s="4" t="inlineStr"/>
      <c r="C52" s="5" t="inlineStr"/>
      <c r="D52" s="5" t="inlineStr">
        <is>
          <r>
            <t xml:space="preserve">QTD</t>
          </r>
        </is>
      </c>
      <c r="E52" s="3" t="inlineStr"/>
    </row>
    <row r="53" customHeight="1" ht="19">
      <c r="A53" s="6" t="inlineStr">
        <is>
          <r>
            <t xml:space="preserve">ARMAÇÃO FUNDAÇÃO</t>
          </r>
        </is>
      </c>
      <c r="B53" s="7" t="inlineStr">
        <is>
          <r>
            <t xml:space="preserve">1,00*0,50*0,50*16*100</t>
          </r>
        </is>
      </c>
      <c r="C53" s="8" t="n">
        <v>400.0</v>
      </c>
      <c r="D53" s="9" t="n">
        <f>ROUND(1.00 * 0.50 * 0.50 * 16 * 100,2)</f>
        <v>400.0</v>
      </c>
      <c r="E53" s="3" t="inlineStr"/>
    </row>
    <row r="54" customHeight="1" ht="15">
      <c r="A54" s="10" t="inlineStr"/>
      <c r="B54" s="11" t="inlineStr"/>
      <c r="C54" s="12" t="inlineStr"/>
      <c r="D54" s="13" t="n">
        <f>ROUND(SUM(D53:D53),2)</f>
        <v>400.0</v>
      </c>
      <c r="E54" s="3" t="inlineStr"/>
    </row>
    <row r="55" customHeight="1" ht="10">
      <c r="A55" s="1" t="inlineStr"/>
      <c r="B55" s="1" t="inlineStr"/>
      <c r="C55" s="1" t="inlineStr"/>
      <c r="D55" s="3" t="inlineStr"/>
      <c r="E55" s="3" t="inlineStr"/>
    </row>
    <row r="56" customHeight="1" ht="10">
      <c r="A56" s="1" t="inlineStr"/>
      <c r="B56" s="1" t="inlineStr"/>
      <c r="C56" s="1" t="inlineStr"/>
      <c r="D56" s="1" t="inlineStr"/>
      <c r="E56" s="3" t="inlineStr"/>
    </row>
    <row r="57" customHeight="1" ht="31">
      <c r="A57" s="2" t="inlineStr">
        <is>
          <r>
            <t xml:space="preserve">3.2. 94974 CONCRETO MAGRO PARA LASTRO, TRAÇO 1:4,5:4,5 (EM MASSA SECA DE CIMENTO/ AREIA MÉDIA/ BRITA 1) - PREPARO MANUAL. AF_05/2021 (M3)</t>
          </r>
        </is>
      </c>
      <c r="B57" s="2" t="inlineStr"/>
      <c r="C57" s="2" t="inlineStr"/>
      <c r="D57" s="2" t="inlineStr"/>
      <c r="E57" s="2" t="inlineStr"/>
    </row>
    <row r="58" customHeight="1" ht="15">
      <c r="A58" s="4" t="inlineStr"/>
      <c r="B58" s="4" t="inlineStr"/>
      <c r="C58" s="5" t="inlineStr"/>
      <c r="D58" s="5" t="inlineStr">
        <is>
          <r>
            <t xml:space="preserve">QTD</t>
          </r>
        </is>
      </c>
      <c r="E58" s="3" t="inlineStr"/>
    </row>
    <row r="59" customHeight="1" ht="13">
      <c r="A59" s="6" t="inlineStr">
        <is>
          <r>
            <t xml:space="preserve">Concreto Magro</t>
          </r>
        </is>
      </c>
      <c r="B59" s="7" t="inlineStr">
        <is>
          <r>
            <t xml:space="preserve">16*1*1*0,05</t>
          </r>
        </is>
      </c>
      <c r="C59" s="8" t="n">
        <v>0.8</v>
      </c>
      <c r="D59" s="9" t="n">
        <f>ROUND(16 * 1 * 1 * 0.05,2)</f>
        <v>0.8</v>
      </c>
      <c r="E59" s="3" t="inlineStr"/>
    </row>
    <row r="60" customHeight="1" ht="15">
      <c r="A60" s="10" t="inlineStr"/>
      <c r="B60" s="11" t="inlineStr"/>
      <c r="C60" s="12" t="inlineStr"/>
      <c r="D60" s="13" t="n">
        <f>ROUND(SUM(D59:D59),2)</f>
        <v>0.8</v>
      </c>
      <c r="E60" s="3" t="inlineStr"/>
    </row>
    <row r="61" customHeight="1" ht="10">
      <c r="A61" s="1" t="inlineStr"/>
      <c r="B61" s="1" t="inlineStr"/>
      <c r="C61" s="1" t="inlineStr"/>
      <c r="D61" s="3" t="inlineStr"/>
      <c r="E61" s="3" t="inlineStr"/>
    </row>
    <row r="62" customHeight="1" ht="10">
      <c r="A62" s="1" t="inlineStr"/>
      <c r="B62" s="1" t="inlineStr"/>
      <c r="C62" s="1" t="inlineStr"/>
      <c r="D62" s="1" t="inlineStr"/>
      <c r="E62" s="3" t="inlineStr"/>
    </row>
    <row r="63" customHeight="1" ht="20">
      <c r="A63" s="2" t="inlineStr">
        <is>
          <r>
            <t xml:space="preserve">4. ALVENARIAS E REVESTIMENTOS</t>
          </r>
        </is>
      </c>
      <c r="B63" s="2" t="inlineStr"/>
      <c r="C63" s="2" t="inlineStr"/>
      <c r="D63" s="2" t="inlineStr"/>
      <c r="E63" s="2" t="inlineStr"/>
    </row>
    <row r="64" customHeight="1" ht="10">
      <c r="A64" s="1" t="inlineStr"/>
      <c r="B64" s="1" t="inlineStr"/>
      <c r="C64" s="1" t="inlineStr"/>
      <c r="D64" s="3" t="inlineStr"/>
      <c r="E64" s="3" t="inlineStr"/>
    </row>
    <row r="65" customHeight="1" ht="43">
      <c r="A65" s="2" t="inlineStr">
        <is>
          <r>
            <t xml:space="preserve">4.1. 87893 CHAPISCO APLICADO EM ALVENARIA (SEM PRESENÇA DE VÃOS) E ESTRUTURAS DE CONCRETO DE FACHADA, COM COLHER DE PEDREIRO. ARGAMASSA TRAÇO 1:3 COM PREPARO MANUAL. AF_10/2022 (M2)</t>
          </r>
        </is>
      </c>
      <c r="B65" s="2" t="inlineStr"/>
      <c r="C65" s="2" t="inlineStr"/>
      <c r="D65" s="2" t="inlineStr"/>
      <c r="E65" s="2" t="inlineStr"/>
    </row>
    <row r="66" customHeight="1" ht="15">
      <c r="A66" s="4" t="inlineStr"/>
      <c r="B66" s="4" t="inlineStr"/>
      <c r="C66" s="5" t="inlineStr"/>
      <c r="D66" s="5" t="inlineStr">
        <is>
          <r>
            <t xml:space="preserve">QTD</t>
          </r>
        </is>
      </c>
      <c r="E66" s="3" t="inlineStr"/>
    </row>
    <row r="67" customHeight="1" ht="13">
      <c r="A67" s="6" t="inlineStr">
        <is>
          <r>
            <t xml:space="preserve">LANCE 1</t>
          </r>
        </is>
      </c>
      <c r="B67" s="7" t="inlineStr">
        <is>
          <r>
            <t xml:space="preserve">32,81*1,00</t>
          </r>
        </is>
      </c>
      <c r="C67" s="8" t="n">
        <v>32.81</v>
      </c>
      <c r="D67" s="9" t="n">
        <f>ROUND(32.81 * 1.00,2)</f>
        <v>32.81</v>
      </c>
      <c r="E67" s="3" t="inlineStr"/>
    </row>
    <row r="68" customHeight="1" ht="13">
      <c r="A68" s="6" t="inlineStr">
        <is>
          <r>
            <t xml:space="preserve">LANCE 2</t>
          </r>
        </is>
      </c>
      <c r="B68" s="7" t="inlineStr">
        <is>
          <r>
            <t xml:space="preserve">32,81*1,00</t>
          </r>
        </is>
      </c>
      <c r="C68" s="8" t="n">
        <v>32.81</v>
      </c>
      <c r="D68" s="9" t="n">
        <f>ROUND(32.81 * 1.00,2)</f>
        <v>32.81</v>
      </c>
      <c r="E68" s="3" t="inlineStr"/>
    </row>
    <row r="69" customHeight="1" ht="19">
      <c r="A69" s="6" t="inlineStr">
        <is>
          <r>
            <t xml:space="preserve">LATERAIS</t>
          </r>
        </is>
      </c>
      <c r="B69" s="7" t="inlineStr">
        <is>
          <r>
            <t xml:space="preserve">(0,80*1,00*2)+(0,80*0,50*2)</t>
          </r>
        </is>
      </c>
      <c r="C69" s="8" t="n">
        <v>2.4</v>
      </c>
      <c r="D69" s="9" t="n">
        <f>ROUND(( 0.80 * 1.00 * 2 ) +( 0.80 * 0.50 * 2 ),2)</f>
        <v>2.4</v>
      </c>
      <c r="E69" s="3" t="inlineStr"/>
    </row>
    <row r="70" customHeight="1" ht="15">
      <c r="A70" s="10" t="inlineStr"/>
      <c r="B70" s="11" t="inlineStr"/>
      <c r="C70" s="12" t="inlineStr"/>
      <c r="D70" s="13" t="n">
        <f>ROUND(SUM(D67:D69),2)</f>
        <v>68.02</v>
      </c>
      <c r="E70" s="3" t="inlineStr"/>
    </row>
    <row r="71" customHeight="1" ht="10">
      <c r="A71" s="1" t="inlineStr"/>
      <c r="B71" s="1" t="inlineStr"/>
      <c r="C71" s="1" t="inlineStr"/>
      <c r="D71" s="3" t="inlineStr"/>
      <c r="E71" s="3" t="inlineStr"/>
    </row>
    <row r="72" customHeight="1" ht="10">
      <c r="A72" s="1" t="inlineStr"/>
      <c r="B72" s="1" t="inlineStr"/>
      <c r="C72" s="1" t="inlineStr"/>
      <c r="D72" s="1" t="inlineStr"/>
      <c r="E72" s="3" t="inlineStr"/>
    </row>
    <row r="73" customHeight="1" ht="43">
      <c r="A73" s="2" t="inlineStr">
        <is>
          <r>
            <t xml:space="preserve">4.2. 2050001 ALVENARIA EM TIJOLO CERÂMICO FURADO 9X19X19CM, 1 VEZ (ESPESSURA 19 CM), ASSENTADO EM ARGAMASSA TRAÇO 1:4 (CIMENTO E AREIA MÉDIA), PREPARO MANUAL, JUNTA 1 CM. INC_11/2016 (M²)</t>
          </r>
        </is>
      </c>
      <c r="B73" s="2" t="inlineStr"/>
      <c r="C73" s="2" t="inlineStr"/>
      <c r="D73" s="2" t="inlineStr"/>
      <c r="E73" s="2" t="inlineStr"/>
    </row>
    <row r="74" customHeight="1" ht="15">
      <c r="A74" s="4" t="inlineStr"/>
      <c r="B74" s="4" t="inlineStr"/>
      <c r="C74" s="5" t="inlineStr"/>
      <c r="D74" s="5" t="inlineStr">
        <is>
          <r>
            <t xml:space="preserve">QTD</t>
          </r>
        </is>
      </c>
      <c r="E74" s="3" t="inlineStr"/>
    </row>
    <row r="75" customHeight="1" ht="13">
      <c r="A75" s="6" t="inlineStr">
        <is>
          <r>
            <t xml:space="preserve">LANCE 1</t>
          </r>
        </is>
      </c>
      <c r="B75" s="7" t="inlineStr">
        <is>
          <r>
            <t xml:space="preserve">32,81*0,50</t>
          </r>
        </is>
      </c>
      <c r="C75" s="8" t="n">
        <v>16.41</v>
      </c>
      <c r="D75" s="9" t="n">
        <f>ROUND(32.81 * 0.50,2)</f>
        <v>16.41</v>
      </c>
      <c r="E75" s="3" t="inlineStr"/>
    </row>
    <row r="76" customHeight="1" ht="13">
      <c r="A76" s="6" t="inlineStr">
        <is>
          <r>
            <t xml:space="preserve">LANCE 2</t>
          </r>
        </is>
      </c>
      <c r="B76" s="7" t="inlineStr">
        <is>
          <r>
            <t xml:space="preserve">32,81*1,00*2</t>
          </r>
        </is>
      </c>
      <c r="C76" s="8" t="n">
        <v>65.62</v>
      </c>
      <c r="D76" s="9" t="n">
        <f>ROUND(32.81 * 1.00 * 2,2)</f>
        <v>65.62</v>
      </c>
      <c r="E76" s="3" t="inlineStr"/>
    </row>
    <row r="77" customHeight="1" ht="19">
      <c r="A77" s="6" t="inlineStr">
        <is>
          <r>
            <t xml:space="preserve">LATERAIS</t>
          </r>
        </is>
      </c>
      <c r="B77" s="7" t="inlineStr">
        <is>
          <r>
            <t xml:space="preserve">(0,80*0,50*2)+(0,80*1,00*2)</t>
          </r>
        </is>
      </c>
      <c r="C77" s="8" t="n">
        <v>2.4</v>
      </c>
      <c r="D77" s="9" t="n">
        <f>ROUND(( 0.80 * 0.50 * 2 ) +( 0.80 * 1.00 * 2 ),2)</f>
        <v>2.4</v>
      </c>
      <c r="E77" s="3" t="inlineStr"/>
    </row>
    <row r="78" customHeight="1" ht="15">
      <c r="A78" s="10" t="inlineStr"/>
      <c r="B78" s="11" t="inlineStr"/>
      <c r="C78" s="12" t="inlineStr"/>
      <c r="D78" s="13" t="n">
        <f>ROUND(SUM(D75:D77),2)</f>
        <v>84.43</v>
      </c>
      <c r="E78" s="3" t="inlineStr"/>
    </row>
    <row r="79" customHeight="1" ht="10">
      <c r="A79" s="1" t="inlineStr"/>
      <c r="B79" s="1" t="inlineStr"/>
      <c r="C79" s="1" t="inlineStr"/>
      <c r="D79" s="3" t="inlineStr"/>
      <c r="E79" s="3" t="inlineStr"/>
    </row>
    <row r="80" customHeight="1" ht="10">
      <c r="A80" s="1" t="inlineStr"/>
      <c r="B80" s="1" t="inlineStr"/>
      <c r="C80" s="1" t="inlineStr"/>
      <c r="D80" s="1" t="inlineStr"/>
      <c r="E80" s="3" t="inlineStr"/>
    </row>
    <row r="81" customHeight="1" ht="20">
      <c r="A81" s="2" t="inlineStr">
        <is>
          <r>
            <t xml:space="preserve">4.3. C3028 REBOCO C/ ARGAMASSA DE CIMENTO E AREIA PENEIRADA, TRAÇO 1:3 (M2)</t>
          </r>
        </is>
      </c>
      <c r="B81" s="2" t="inlineStr"/>
      <c r="C81" s="2" t="inlineStr"/>
      <c r="D81" s="2" t="inlineStr"/>
      <c r="E81" s="2" t="inlineStr"/>
    </row>
    <row r="82" customHeight="1" ht="15">
      <c r="A82" s="4" t="inlineStr"/>
      <c r="B82" s="4" t="inlineStr"/>
      <c r="C82" s="5" t="inlineStr"/>
      <c r="D82" s="5" t="inlineStr">
        <is>
          <r>
            <t xml:space="preserve">QTD</t>
          </r>
        </is>
      </c>
      <c r="E82" s="3" t="inlineStr"/>
    </row>
    <row r="83" customHeight="1" ht="13">
      <c r="A83" s="6" t="inlineStr">
        <is>
          <r>
            <t xml:space="preserve">LANCE 1</t>
          </r>
        </is>
      </c>
      <c r="B83" s="7" t="inlineStr">
        <is>
          <r>
            <t xml:space="preserve">32,81*1,00</t>
          </r>
        </is>
      </c>
      <c r="C83" s="8" t="n">
        <v>32.81</v>
      </c>
      <c r="D83" s="9" t="n">
        <f>ROUND(32.81 * 1.00,2)</f>
        <v>32.81</v>
      </c>
      <c r="E83" s="3" t="inlineStr"/>
    </row>
    <row r="84" customHeight="1" ht="13">
      <c r="A84" s="6" t="inlineStr">
        <is>
          <r>
            <t xml:space="preserve">LANCE 2</t>
          </r>
        </is>
      </c>
      <c r="B84" s="7" t="inlineStr">
        <is>
          <r>
            <t xml:space="preserve">32,81*1,00</t>
          </r>
        </is>
      </c>
      <c r="C84" s="8" t="n">
        <v>32.81</v>
      </c>
      <c r="D84" s="9" t="n">
        <f>ROUND(32.81 * 1.00,2)</f>
        <v>32.81</v>
      </c>
      <c r="E84" s="3" t="inlineStr"/>
    </row>
    <row r="85" customHeight="1" ht="19">
      <c r="A85" s="6" t="inlineStr">
        <is>
          <r>
            <t xml:space="preserve">LATERAIS</t>
          </r>
        </is>
      </c>
      <c r="B85" s="7" t="inlineStr">
        <is>
          <r>
            <t xml:space="preserve">(0,80*1,00*2)+(0,80*0,50*2)</t>
          </r>
        </is>
      </c>
      <c r="C85" s="8" t="n">
        <v>2.4</v>
      </c>
      <c r="D85" s="9" t="n">
        <f>ROUND(( 0.80 * 1.00 * 2 ) +( 0.80 * 0.50 * 2 ),2)</f>
        <v>2.4</v>
      </c>
      <c r="E85" s="3" t="inlineStr"/>
    </row>
    <row r="86" customHeight="1" ht="15">
      <c r="A86" s="10" t="inlineStr"/>
      <c r="B86" s="11" t="inlineStr"/>
      <c r="C86" s="12" t="inlineStr"/>
      <c r="D86" s="13" t="n">
        <f>ROUND(SUM(D83:D85),2)</f>
        <v>68.02</v>
      </c>
      <c r="E86" s="3" t="inlineStr"/>
    </row>
    <row r="87" customHeight="1" ht="10">
      <c r="A87" s="1" t="inlineStr"/>
      <c r="B87" s="1" t="inlineStr"/>
      <c r="C87" s="1" t="inlineStr"/>
      <c r="D87" s="3" t="inlineStr"/>
      <c r="E87" s="3" t="inlineStr"/>
    </row>
    <row r="88" customHeight="1" ht="10">
      <c r="A88" s="1" t="inlineStr"/>
      <c r="B88" s="1" t="inlineStr"/>
      <c r="C88" s="1" t="inlineStr"/>
      <c r="D88" s="1" t="inlineStr"/>
      <c r="E88" s="3" t="inlineStr"/>
    </row>
    <row r="89" customHeight="1" ht="20">
      <c r="A89" s="2" t="inlineStr">
        <is>
          <r>
            <t xml:space="preserve">5. ESTRUTURAS</t>
          </r>
        </is>
      </c>
      <c r="B89" s="2" t="inlineStr"/>
      <c r="C89" s="2" t="inlineStr"/>
      <c r="D89" s="2" t="inlineStr"/>
      <c r="E89" s="2" t="inlineStr"/>
    </row>
    <row r="90" customHeight="1" ht="10">
      <c r="A90" s="1" t="inlineStr"/>
      <c r="B90" s="1" t="inlineStr"/>
      <c r="C90" s="1" t="inlineStr"/>
      <c r="D90" s="3" t="inlineStr"/>
      <c r="E90" s="3" t="inlineStr"/>
    </row>
    <row r="91" customHeight="1" ht="43">
      <c r="A91" s="2" t="inlineStr">
        <is>
          <r>
            <t xml:space="preserve">5.1. 100766 PILAR METÁLICO PERFIL LAMINADO OU SOLDADO EM AÇO ESTRUTURAL, COM CONEXÕES SOLDADAS, INCLUSOS MÃO DE OBRA, TRANSPORTE E IÇAMENTO UTILIZANDO GUINDASTE - FORNECIMENTO E INSTALAÇÃO. AF_01/2020_PA (KG)</t>
          </r>
        </is>
      </c>
      <c r="B91" s="2" t="inlineStr"/>
      <c r="C91" s="2" t="inlineStr"/>
      <c r="D91" s="2" t="inlineStr"/>
      <c r="E91" s="2" t="inlineStr"/>
    </row>
    <row r="92" customHeight="1" ht="15">
      <c r="A92" s="4" t="inlineStr"/>
      <c r="B92" s="4" t="inlineStr"/>
      <c r="C92" s="5" t="inlineStr"/>
      <c r="D92" s="5" t="inlineStr">
        <is>
          <r>
            <t xml:space="preserve">QTD</t>
          </r>
        </is>
      </c>
      <c r="E92" s="3" t="inlineStr"/>
    </row>
    <row r="93" customHeight="1" ht="13">
      <c r="A93" s="6" t="inlineStr">
        <is>
          <r>
            <t xml:space="preserve">PILAR METÁLICO</t>
          </r>
        </is>
      </c>
      <c r="B93" s="7" t="inlineStr">
        <is>
          <r>
            <t xml:space="preserve">16*6,00*0,60*30</t>
          </r>
        </is>
      </c>
      <c r="C93" s="8" t="n">
        <v>1728.0</v>
      </c>
      <c r="D93" s="9" t="n">
        <f>ROUND(16 * 6.00 * 0.60 * 30,2)</f>
        <v>1728.0</v>
      </c>
      <c r="E93" s="3" t="inlineStr"/>
    </row>
    <row r="94" customHeight="1" ht="6">
      <c r="A94" s="14" t="inlineStr"/>
      <c r="B94" s="15" t="inlineStr"/>
      <c r="C94" s="8" t="inlineStr"/>
      <c r="D94" s="9" t="inlineStr"/>
      <c r="E94" s="3" t="inlineStr"/>
    </row>
    <row r="95" customHeight="1" ht="15">
      <c r="A95" s="10" t="inlineStr"/>
      <c r="B95" s="11" t="inlineStr"/>
      <c r="C95" s="12" t="inlineStr"/>
      <c r="D95" s="13" t="n">
        <f>ROUND(SUM(D93:D94),2)</f>
        <v>1728.0</v>
      </c>
      <c r="E95" s="3" t="inlineStr"/>
    </row>
    <row r="96" customHeight="1" ht="10">
      <c r="A96" s="1" t="inlineStr"/>
      <c r="B96" s="1" t="inlineStr"/>
      <c r="C96" s="1" t="inlineStr"/>
      <c r="D96" s="3" t="inlineStr"/>
      <c r="E96" s="3" t="inlineStr"/>
    </row>
    <row r="97" customHeight="1" ht="10">
      <c r="A97" s="1" t="inlineStr"/>
      <c r="B97" s="1" t="inlineStr"/>
      <c r="C97" s="1" t="inlineStr"/>
      <c r="D97" s="1" t="inlineStr"/>
      <c r="E97" s="3" t="inlineStr"/>
    </row>
    <row r="98" customHeight="1" ht="20">
      <c r="A98" s="2" t="inlineStr">
        <is>
          <r>
            <t xml:space="preserve">6. COBERTURA</t>
          </r>
        </is>
      </c>
      <c r="B98" s="2" t="inlineStr"/>
      <c r="C98" s="2" t="inlineStr"/>
      <c r="D98" s="2" t="inlineStr"/>
      <c r="E98" s="2" t="inlineStr"/>
    </row>
    <row r="99" customHeight="1" ht="10">
      <c r="A99" s="1" t="inlineStr"/>
      <c r="B99" s="1" t="inlineStr"/>
      <c r="C99" s="1" t="inlineStr"/>
      <c r="D99" s="3" t="inlineStr"/>
      <c r="E99" s="3" t="inlineStr"/>
    </row>
    <row r="100" customHeight="1" ht="31">
      <c r="A100" s="2" t="inlineStr">
        <is>
          <r>
            <t xml:space="preserve">6.1. S94213S TELHAMENTO COM TELHA DE AÇO/ALUMÍNIO E = 0,5 MM, COM ATÉ 2 ÁGUAS, INCLUSO IÇAMENTO. AF_07/2019 (M2)</t>
          </r>
        </is>
      </c>
      <c r="B100" s="2" t="inlineStr"/>
      <c r="C100" s="2" t="inlineStr"/>
      <c r="D100" s="2" t="inlineStr"/>
      <c r="E100" s="2" t="inlineStr"/>
    </row>
    <row r="101" customHeight="1" ht="15">
      <c r="A101" s="4" t="inlineStr"/>
      <c r="B101" s="4" t="inlineStr"/>
      <c r="C101" s="5" t="inlineStr"/>
      <c r="D101" s="5" t="inlineStr">
        <is>
          <r>
            <t xml:space="preserve">QTD</t>
          </r>
        </is>
      </c>
      <c r="E101" s="3" t="inlineStr"/>
    </row>
    <row r="102" customHeight="1" ht="13">
      <c r="A102" s="6" t="inlineStr">
        <is>
          <r>
            <t xml:space="preserve">TELHAMENTO</t>
          </r>
        </is>
      </c>
      <c r="B102" s="7" t="inlineStr">
        <is>
          <r>
            <t xml:space="preserve">690,13</t>
          </r>
        </is>
      </c>
      <c r="C102" s="8" t="n">
        <v>690.13</v>
      </c>
      <c r="D102" s="9" t="n">
        <f>ROUND(690.13,2)</f>
        <v>690.13</v>
      </c>
      <c r="E102" s="3" t="inlineStr"/>
    </row>
    <row r="103" customHeight="1" ht="6">
      <c r="A103" s="14" t="inlineStr"/>
      <c r="B103" s="15" t="inlineStr"/>
      <c r="C103" s="8" t="inlineStr"/>
      <c r="D103" s="9" t="inlineStr"/>
      <c r="E103" s="3" t="inlineStr"/>
    </row>
    <row r="104" customHeight="1" ht="15">
      <c r="A104" s="10" t="inlineStr"/>
      <c r="B104" s="11" t="inlineStr"/>
      <c r="C104" s="12" t="inlineStr"/>
      <c r="D104" s="13" t="n">
        <f>ROUND(SUM(D102:D103),2)</f>
        <v>690.13</v>
      </c>
      <c r="E104" s="3" t="inlineStr"/>
    </row>
    <row r="105" customHeight="1" ht="10">
      <c r="A105" s="1" t="inlineStr"/>
      <c r="B105" s="1" t="inlineStr"/>
      <c r="C105" s="1" t="inlineStr"/>
      <c r="D105" s="3" t="inlineStr"/>
      <c r="E105" s="3" t="inlineStr"/>
    </row>
    <row r="106" customHeight="1" ht="10">
      <c r="A106" s="1" t="inlineStr"/>
      <c r="B106" s="1" t="inlineStr"/>
      <c r="C106" s="1" t="inlineStr"/>
      <c r="D106" s="1" t="inlineStr"/>
      <c r="E106" s="3" t="inlineStr"/>
    </row>
    <row r="107" customHeight="1" ht="43">
      <c r="A107" s="2" t="inlineStr">
        <is>
          <r>
            <t xml:space="preserve">6.2. C5216 ESTRUTURA TRELIÇADA DE COBERTURA, TIPO FINK, COM LIGAÇÕES SOLDADAS, INCLUSOS PERFIS METÁLICOS, CHAPAS METÁLICAS, TRANSPORTE COM GUINDASTE, JATEAMENTO E PINTURA (KG)</t>
          </r>
        </is>
      </c>
      <c r="B107" s="2" t="inlineStr"/>
      <c r="C107" s="2" t="inlineStr"/>
      <c r="D107" s="2" t="inlineStr"/>
      <c r="E107" s="2" t="inlineStr"/>
    </row>
    <row r="108" customHeight="1" ht="15">
      <c r="A108" s="4" t="inlineStr"/>
      <c r="B108" s="4" t="inlineStr"/>
      <c r="C108" s="5" t="inlineStr"/>
      <c r="D108" s="5" t="inlineStr">
        <is>
          <r>
            <t xml:space="preserve">QTD</t>
          </r>
        </is>
      </c>
      <c r="E108" s="3" t="inlineStr"/>
    </row>
    <row r="109" customHeight="1" ht="13">
      <c r="A109" s="6" t="inlineStr">
        <is>
          <r>
            <t xml:space="preserve">TELHAMENTO</t>
          </r>
        </is>
      </c>
      <c r="B109" s="7" t="inlineStr">
        <is>
          <r>
            <t xml:space="preserve">745,00*15</t>
          </r>
        </is>
      </c>
      <c r="C109" s="8" t="n">
        <v>11175.0</v>
      </c>
      <c r="D109" s="9" t="n">
        <f>ROUND(745.00 * 15,2)</f>
        <v>11175.0</v>
      </c>
      <c r="E109" s="3" t="inlineStr"/>
    </row>
    <row r="110" customHeight="1" ht="6">
      <c r="A110" s="14" t="inlineStr"/>
      <c r="B110" s="15" t="inlineStr"/>
      <c r="C110" s="8" t="inlineStr"/>
      <c r="D110" s="9" t="inlineStr"/>
      <c r="E110" s="3" t="inlineStr"/>
    </row>
    <row r="111" customHeight="1" ht="15">
      <c r="A111" s="10" t="inlineStr"/>
      <c r="B111" s="11" t="inlineStr"/>
      <c r="C111" s="12" t="inlineStr"/>
      <c r="D111" s="13" t="n">
        <f>ROUND(SUM(D109:D110),2)</f>
        <v>11175.0</v>
      </c>
      <c r="E111" s="3" t="inlineStr"/>
    </row>
    <row r="112" customHeight="1" ht="10">
      <c r="A112" s="1" t="inlineStr"/>
      <c r="B112" s="1" t="inlineStr"/>
      <c r="C112" s="1" t="inlineStr"/>
      <c r="D112" s="3" t="inlineStr"/>
      <c r="E112" s="3" t="inlineStr"/>
    </row>
    <row r="113" customHeight="1" ht="10">
      <c r="A113" s="1" t="inlineStr"/>
      <c r="B113" s="1" t="inlineStr"/>
      <c r="C113" s="1" t="inlineStr"/>
      <c r="D113" s="1" t="inlineStr"/>
      <c r="E113" s="3" t="inlineStr"/>
    </row>
    <row r="114" customHeight="1" ht="20">
      <c r="A114" s="2" t="inlineStr">
        <is>
          <r>
            <t xml:space="preserve">6.5. C0387 BEIRA E BICA EM TELHA COLONIAL (M)</t>
          </r>
        </is>
      </c>
      <c r="B114" s="2" t="inlineStr"/>
      <c r="C114" s="2" t="inlineStr"/>
      <c r="D114" s="2" t="inlineStr"/>
      <c r="E114" s="2" t="inlineStr"/>
    </row>
    <row r="115" customHeight="1" ht="15">
      <c r="A115" s="4" t="inlineStr"/>
      <c r="B115" s="4" t="inlineStr"/>
      <c r="C115" s="5" t="inlineStr"/>
      <c r="D115" s="5" t="inlineStr">
        <is>
          <r>
            <t xml:space="preserve">QTD</t>
          </r>
        </is>
      </c>
      <c r="E115" s="3" t="inlineStr"/>
    </row>
    <row r="116" customHeight="1" ht="13">
      <c r="A116" s="6" t="inlineStr">
        <is>
          <r>
            <t xml:space="preserve">BEIRA E BICA</t>
          </r>
        </is>
      </c>
      <c r="B116" s="7" t="inlineStr">
        <is>
          <r>
            <t xml:space="preserve">5,73*2</t>
          </r>
        </is>
      </c>
      <c r="C116" s="8" t="n">
        <v>11.46</v>
      </c>
      <c r="D116" s="9" t="n">
        <f>ROUND(5.73 * 2,2)</f>
        <v>11.46</v>
      </c>
      <c r="E116" s="3" t="inlineStr"/>
    </row>
    <row r="117" customHeight="1" ht="15">
      <c r="A117" s="10" t="inlineStr"/>
      <c r="B117" s="11" t="inlineStr"/>
      <c r="C117" s="12" t="inlineStr"/>
      <c r="D117" s="13" t="n">
        <f>ROUND(SUM(D116:D116),2)</f>
        <v>11.46</v>
      </c>
      <c r="E117" s="3" t="inlineStr"/>
    </row>
    <row r="118" customHeight="1" ht="10">
      <c r="A118" s="1" t="inlineStr"/>
      <c r="B118" s="1" t="inlineStr"/>
      <c r="C118" s="1" t="inlineStr"/>
      <c r="D118" s="3" t="inlineStr"/>
      <c r="E118" s="3" t="inlineStr"/>
    </row>
    <row r="119" customHeight="1" ht="10">
      <c r="A119" s="1" t="inlineStr"/>
      <c r="B119" s="1" t="inlineStr"/>
      <c r="C119" s="1" t="inlineStr"/>
      <c r="D119" s="1" t="inlineStr"/>
      <c r="E119" s="3" t="inlineStr"/>
    </row>
    <row r="120" customHeight="1" ht="20">
      <c r="A120" s="2" t="inlineStr">
        <is>
          <r>
            <t xml:space="preserve">6.6. C4463 CUMEEIRA TELHA CERÂMICA, EMBOÇADA (M)</t>
          </r>
        </is>
      </c>
      <c r="B120" s="2" t="inlineStr"/>
      <c r="C120" s="2" t="inlineStr"/>
      <c r="D120" s="2" t="inlineStr"/>
      <c r="E120" s="2" t="inlineStr"/>
    </row>
    <row r="121" customHeight="1" ht="15">
      <c r="A121" s="4" t="inlineStr"/>
      <c r="B121" s="4" t="inlineStr"/>
      <c r="C121" s="5" t="inlineStr"/>
      <c r="D121" s="5" t="inlineStr">
        <is>
          <r>
            <t xml:space="preserve">QTD</t>
          </r>
        </is>
      </c>
      <c r="E121" s="3" t="inlineStr"/>
    </row>
    <row r="122" customHeight="1" ht="13">
      <c r="A122" s="6" t="inlineStr">
        <is>
          <r>
            <t xml:space="preserve">CUMMEIRA</t>
          </r>
        </is>
      </c>
      <c r="B122" s="7" t="inlineStr">
        <is>
          <r>
            <t xml:space="preserve">5,73</t>
          </r>
        </is>
      </c>
      <c r="C122" s="8" t="n">
        <v>5.73</v>
      </c>
      <c r="D122" s="9" t="n">
        <f>ROUND(5.73,2)</f>
        <v>5.73</v>
      </c>
      <c r="E122" s="3" t="inlineStr"/>
    </row>
    <row r="123" customHeight="1" ht="13">
      <c r="A123" s="6" t="inlineStr">
        <is>
          <r>
            <t xml:space="preserve">TELHA VIRADA</t>
          </r>
        </is>
      </c>
      <c r="B123" s="7" t="inlineStr">
        <is>
          <r>
            <t xml:space="preserve">3,74*2</t>
          </r>
        </is>
      </c>
      <c r="C123" s="8" t="n">
        <v>7.48</v>
      </c>
      <c r="D123" s="9" t="n">
        <f>ROUND(3.74 * 2,2)</f>
        <v>7.48</v>
      </c>
      <c r="E123" s="3" t="inlineStr"/>
    </row>
    <row r="124" customHeight="1" ht="15">
      <c r="A124" s="10" t="inlineStr"/>
      <c r="B124" s="11" t="inlineStr"/>
      <c r="C124" s="12" t="inlineStr"/>
      <c r="D124" s="13" t="n">
        <f>ROUND(SUM(D122:D123),2)</f>
        <v>13.21</v>
      </c>
      <c r="E124" s="3" t="inlineStr"/>
    </row>
    <row r="125" customHeight="1" ht="10">
      <c r="A125" s="1" t="inlineStr"/>
      <c r="B125" s="1" t="inlineStr"/>
      <c r="C125" s="1" t="inlineStr"/>
      <c r="D125" s="3" t="inlineStr"/>
      <c r="E125" s="3" t="inlineStr"/>
    </row>
    <row r="126" customHeight="1" ht="10">
      <c r="A126" s="1" t="inlineStr"/>
      <c r="B126" s="1" t="inlineStr"/>
      <c r="C126" s="1" t="inlineStr"/>
      <c r="D126" s="1" t="inlineStr"/>
      <c r="E126" s="3" t="inlineStr"/>
    </row>
    <row r="127" customHeight="1" ht="20">
      <c r="A127" s="2" t="inlineStr">
        <is>
          <r>
            <t xml:space="preserve">8. PINTURAS</t>
          </r>
        </is>
      </c>
      <c r="B127" s="2" t="inlineStr"/>
      <c r="C127" s="2" t="inlineStr"/>
      <c r="D127" s="2" t="inlineStr"/>
      <c r="E127" s="2" t="inlineStr"/>
    </row>
    <row r="128" customHeight="1" ht="10">
      <c r="A128" s="1" t="inlineStr"/>
      <c r="B128" s="1" t="inlineStr"/>
      <c r="C128" s="1" t="inlineStr"/>
      <c r="D128" s="3" t="inlineStr"/>
      <c r="E128" s="3" t="inlineStr"/>
    </row>
    <row r="129" customHeight="1" ht="20">
      <c r="A129" s="2" t="inlineStr">
        <is>
          <r>
            <t xml:space="preserve">8.2. C1905 PINTURA C/ EMASSAMENTO E LIXAMENTO EM PAREDE INTERNA, À BASE EPÓXI (M2)</t>
          </r>
        </is>
      </c>
      <c r="B129" s="2" t="inlineStr"/>
      <c r="C129" s="2" t="inlineStr"/>
      <c r="D129" s="2" t="inlineStr"/>
      <c r="E129" s="2" t="inlineStr"/>
    </row>
    <row r="130" customHeight="1" ht="15">
      <c r="A130" s="4" t="inlineStr"/>
      <c r="B130" s="4" t="inlineStr"/>
      <c r="C130" s="5" t="inlineStr"/>
      <c r="D130" s="5" t="inlineStr">
        <is>
          <r>
            <t xml:space="preserve">QTD</t>
          </r>
        </is>
      </c>
      <c r="E130" s="3" t="inlineStr"/>
    </row>
    <row r="131" customHeight="1" ht="13">
      <c r="A131" s="6" t="inlineStr">
        <is>
          <r>
            <t xml:space="preserve">LANCE 1</t>
          </r>
        </is>
      </c>
      <c r="B131" s="7" t="inlineStr">
        <is>
          <r>
            <t xml:space="preserve">32,81*1,00</t>
          </r>
        </is>
      </c>
      <c r="C131" s="8" t="n">
        <v>32.81</v>
      </c>
      <c r="D131" s="9" t="n">
        <f>ROUND(32.81 * 1.00,2)</f>
        <v>32.81</v>
      </c>
      <c r="E131" s="3" t="inlineStr"/>
    </row>
    <row r="132" customHeight="1" ht="13">
      <c r="A132" s="6" t="inlineStr">
        <is>
          <r>
            <t xml:space="preserve">LANCE 2</t>
          </r>
        </is>
      </c>
      <c r="B132" s="7" t="inlineStr">
        <is>
          <r>
            <t xml:space="preserve">32,81*1,00</t>
          </r>
        </is>
      </c>
      <c r="C132" s="8" t="n">
        <v>32.81</v>
      </c>
      <c r="D132" s="9" t="n">
        <f>ROUND(32.81 * 1.00,2)</f>
        <v>32.81</v>
      </c>
      <c r="E132" s="3" t="inlineStr"/>
    </row>
    <row r="133" customHeight="1" ht="19">
      <c r="A133" s="6" t="inlineStr">
        <is>
          <r>
            <t xml:space="preserve">LATERAIS</t>
          </r>
        </is>
      </c>
      <c r="B133" s="7" t="inlineStr">
        <is>
          <r>
            <t xml:space="preserve">(0,80*1,00*2)+(0,80*0,50*2)</t>
          </r>
        </is>
      </c>
      <c r="C133" s="8" t="n">
        <v>2.4</v>
      </c>
      <c r="D133" s="9" t="n">
        <f>ROUND(( 0.80 * 1.00 * 2 ) +( 0.80 * 0.50 * 2 ),2)</f>
        <v>2.4</v>
      </c>
      <c r="E133" s="3" t="inlineStr"/>
    </row>
    <row r="134" customHeight="1" ht="15">
      <c r="A134" s="10" t="inlineStr"/>
      <c r="B134" s="11" t="inlineStr"/>
      <c r="C134" s="12" t="inlineStr"/>
      <c r="D134" s="13" t="n">
        <f>ROUND(SUM(D131:D133),2)</f>
        <v>68.02</v>
      </c>
      <c r="E134" s="3" t="inlineStr"/>
    </row>
    <row r="135" customHeight="1" ht="10">
      <c r="A135" s="1" t="inlineStr"/>
      <c r="B135" s="1" t="inlineStr"/>
      <c r="C135" s="1" t="inlineStr"/>
      <c r="D135" s="3" t="inlineStr"/>
      <c r="E135" s="3" t="inlineStr"/>
    </row>
    <row r="136" customHeight="1" ht="10">
      <c r="A136" s="1" t="inlineStr"/>
      <c r="B136" s="1" t="inlineStr"/>
      <c r="C136" s="1" t="inlineStr"/>
      <c r="D136" s="1" t="inlineStr"/>
      <c r="E136" s="3" t="inlineStr"/>
    </row>
    <row r="137" customHeight="1" ht="43">
      <c r="A137" s="2" t="inlineStr">
        <is>
          <r>
            <t xml:space="preserve">8.3. S02290 PINTURA PARA EXTERIORES, SOBRE PAREDES, COM LIXAMENTO, APLICAÇÃO DE 01 DEMÃO DE LÍQUIDO SELADOR ACRÍLICO E 02 DEMÃOS DE TINTA PVA LATEX CONVENCIONAL PARA EXTERIORES (M2)</t>
          </r>
        </is>
      </c>
      <c r="B137" s="2" t="inlineStr"/>
      <c r="C137" s="2" t="inlineStr"/>
      <c r="D137" s="2" t="inlineStr"/>
      <c r="E137" s="2" t="inlineStr"/>
    </row>
    <row r="138" customHeight="1" ht="15">
      <c r="A138" s="4" t="inlineStr"/>
      <c r="B138" s="4" t="inlineStr"/>
      <c r="C138" s="5" t="inlineStr"/>
      <c r="D138" s="5" t="inlineStr">
        <is>
          <r>
            <t xml:space="preserve">QTD</t>
          </r>
        </is>
      </c>
      <c r="E138" s="3" t="inlineStr"/>
    </row>
    <row r="139" customHeight="1" ht="13">
      <c r="A139" s="6" t="inlineStr">
        <is>
          <r>
            <t xml:space="preserve">Fundos</t>
          </r>
        </is>
      </c>
      <c r="B139" s="7" t="inlineStr">
        <is>
          <r>
            <t xml:space="preserve">13,87*1,50*2</t>
          </r>
        </is>
      </c>
      <c r="C139" s="8" t="n">
        <v>41.61</v>
      </c>
      <c r="D139" s="9" t="n">
        <f>ROUND(13.87 * 1.50 * 2,2)</f>
        <v>41.61</v>
      </c>
      <c r="E139" s="3" t="inlineStr"/>
    </row>
    <row r="140" customHeight="1" ht="13">
      <c r="A140" s="6" t="inlineStr">
        <is>
          <r>
            <t xml:space="preserve">Laterais</t>
          </r>
        </is>
      </c>
      <c r="B140" s="7" t="inlineStr">
        <is>
          <r>
            <t xml:space="preserve">2,20*1,00*4</t>
          </r>
        </is>
      </c>
      <c r="C140" s="8" t="n">
        <v>8.8</v>
      </c>
      <c r="D140" s="9" t="n">
        <f>ROUND(2.20 * 1.00 * 4,2)</f>
        <v>8.8</v>
      </c>
      <c r="E140" s="3" t="inlineStr"/>
    </row>
    <row r="141" customHeight="1" ht="13">
      <c r="A141" s="6" t="inlineStr">
        <is>
          <r>
            <t xml:space="preserve">Frentes</t>
          </r>
        </is>
      </c>
      <c r="B141" s="7" t="inlineStr">
        <is>
          <r>
            <t xml:space="preserve">13,87*1,50*2</t>
          </r>
        </is>
      </c>
      <c r="C141" s="8" t="n">
        <v>41.61</v>
      </c>
      <c r="D141" s="9" t="n">
        <f>ROUND(13.87 * 1.50 * 2,2)</f>
        <v>41.61</v>
      </c>
      <c r="E141" s="3" t="inlineStr"/>
    </row>
    <row r="142" customHeight="1" ht="15">
      <c r="A142" s="10" t="inlineStr"/>
      <c r="B142" s="11" t="inlineStr"/>
      <c r="C142" s="12" t="inlineStr"/>
      <c r="D142" s="13" t="n">
        <f>ROUND(SUM(D139:D141),2)</f>
        <v>92.02</v>
      </c>
      <c r="E142" s="3" t="inlineStr"/>
    </row>
    <row r="143" customHeight="1" ht="10">
      <c r="A143" s="1" t="inlineStr"/>
      <c r="B143" s="1" t="inlineStr"/>
      <c r="C143" s="1" t="inlineStr"/>
      <c r="D143" s="3" t="inlineStr"/>
      <c r="E143" s="3" t="inlineStr"/>
    </row>
    <row r="144" customHeight="1" ht="10">
      <c r="A144" s="1" t="inlineStr"/>
      <c r="B144" s="1" t="inlineStr"/>
      <c r="C144" s="1" t="inlineStr"/>
      <c r="D144" s="1" t="inlineStr"/>
      <c r="E144" s="3" t="inlineStr"/>
    </row>
    <row r="145" customHeight="1" ht="20">
      <c r="A145" s="2" t="inlineStr">
        <is>
          <r>
            <t xml:space="preserve">9. SERVIÇOS COMPLEMENTARES</t>
          </r>
        </is>
      </c>
      <c r="B145" s="2" t="inlineStr"/>
      <c r="C145" s="2" t="inlineStr"/>
      <c r="D145" s="2" t="inlineStr"/>
      <c r="E145" s="2" t="inlineStr"/>
    </row>
    <row r="146" customHeight="1" ht="10">
      <c r="A146" s="1" t="inlineStr"/>
      <c r="B146" s="1" t="inlineStr"/>
      <c r="C146" s="1" t="inlineStr"/>
      <c r="D146" s="3" t="inlineStr"/>
      <c r="E146" s="3" t="inlineStr"/>
    </row>
    <row r="147" customHeight="1" ht="20">
      <c r="A147" s="2" t="inlineStr">
        <is>
          <r>
            <t xml:space="preserve">9.1. C3436 ALAMBRADO C/TELA DE NYLON FIO ESP.=3MM E MALHA DE (5 X 5)CM (M2)</t>
          </r>
        </is>
      </c>
      <c r="B147" s="2" t="inlineStr"/>
      <c r="C147" s="2" t="inlineStr"/>
      <c r="D147" s="2" t="inlineStr"/>
      <c r="E147" s="2" t="inlineStr"/>
    </row>
    <row r="148" customHeight="1" ht="15">
      <c r="A148" s="4" t="inlineStr"/>
      <c r="B148" s="4" t="inlineStr"/>
      <c r="C148" s="5" t="inlineStr"/>
      <c r="D148" s="5" t="inlineStr">
        <is>
          <r>
            <t xml:space="preserve">QTD</t>
          </r>
        </is>
      </c>
      <c r="E148" s="3" t="inlineStr"/>
    </row>
    <row r="149" customHeight="1" ht="13">
      <c r="A149" s="6" t="inlineStr">
        <is>
          <r>
            <t xml:space="preserve">LATERAIS</t>
          </r>
        </is>
      </c>
      <c r="B149" s="7" t="inlineStr">
        <is>
          <r>
            <t xml:space="preserve">32,95*5,12*2</t>
          </r>
        </is>
      </c>
      <c r="C149" s="8" t="n">
        <v>337.41</v>
      </c>
      <c r="D149" s="9" t="n">
        <f>ROUND(32.95 * 5.12 * 2,2)</f>
        <v>337.41</v>
      </c>
      <c r="E149" s="3" t="inlineStr"/>
    </row>
    <row r="150" customHeight="1" ht="6">
      <c r="A150" s="14" t="inlineStr"/>
      <c r="B150" s="15" t="inlineStr"/>
      <c r="C150" s="8" t="inlineStr"/>
      <c r="D150" s="9" t="inlineStr"/>
      <c r="E150" s="3" t="inlineStr"/>
    </row>
    <row r="151" customHeight="1" ht="13">
      <c r="A151" s="6" t="inlineStr">
        <is>
          <r>
            <t xml:space="preserve">FUNDOS</t>
          </r>
        </is>
      </c>
      <c r="B151" s="7" t="inlineStr">
        <is>
          <r>
            <t xml:space="preserve">18,90*6,36*2</t>
          </r>
        </is>
      </c>
      <c r="C151" s="8" t="n">
        <v>240.41</v>
      </c>
      <c r="D151" s="9" t="n">
        <f>ROUND(18.90 * 6.36 * 2,2)</f>
        <v>240.41</v>
      </c>
      <c r="E151" s="3" t="inlineStr"/>
    </row>
    <row r="152" customHeight="1" ht="6">
      <c r="A152" s="14" t="inlineStr"/>
      <c r="B152" s="15" t="inlineStr"/>
      <c r="C152" s="8" t="inlineStr"/>
      <c r="D152" s="9" t="inlineStr"/>
      <c r="E152" s="3" t="inlineStr"/>
    </row>
    <row r="153" customHeight="1" ht="15">
      <c r="A153" s="10" t="inlineStr"/>
      <c r="B153" s="11" t="inlineStr"/>
      <c r="C153" s="12" t="inlineStr"/>
      <c r="D153" s="13" t="n">
        <f>ROUND(SUM(D149:D152),2)</f>
        <v>577.82</v>
      </c>
      <c r="E153" s="3" t="inlineStr"/>
    </row>
    <row r="154" customHeight="1" ht="10">
      <c r="A154" s="1" t="inlineStr"/>
      <c r="B154" s="1" t="inlineStr"/>
      <c r="C154" s="1" t="inlineStr"/>
      <c r="D154" s="3" t="inlineStr"/>
      <c r="E154" s="3" t="inlineStr"/>
    </row>
    <row r="155" customHeight="1" ht="10">
      <c r="A155" s="1" t="inlineStr"/>
      <c r="B155" s="1" t="inlineStr"/>
      <c r="C155" s="1" t="inlineStr"/>
      <c r="D155" s="1" t="inlineStr"/>
      <c r="E155" s="3" t="inlineStr"/>
    </row>
  </sheetData>
  <mergeCells>
    <mergeCell ref="A1:E1"/>
    <mergeCell ref="A2:E2"/>
    <mergeCell ref="A3:C3"/>
    <mergeCell ref="A4:E4"/>
    <mergeCell ref="A5:B5"/>
    <mergeCell ref="A8:C8"/>
    <mergeCell ref="A9:D9"/>
    <mergeCell ref="A10:E10"/>
    <mergeCell ref="A11:B11"/>
    <mergeCell ref="A14:C14"/>
    <mergeCell ref="A15:D15"/>
    <mergeCell ref="A16:E16"/>
    <mergeCell ref="A17:B17"/>
    <mergeCell ref="A20:C20"/>
    <mergeCell ref="A21:D21"/>
    <mergeCell ref="A22:E22"/>
    <mergeCell ref="A23:B23"/>
    <mergeCell ref="A26:C26"/>
    <mergeCell ref="A27:D27"/>
    <mergeCell ref="A28:E28"/>
    <mergeCell ref="A29:B29"/>
    <mergeCell ref="C30:C31"/>
    <mergeCell ref="D30:D31"/>
    <mergeCell ref="A33:C33"/>
    <mergeCell ref="A34:D34"/>
    <mergeCell ref="A35:E35"/>
    <mergeCell ref="A36:C36"/>
    <mergeCell ref="A37:E37"/>
    <mergeCell ref="A38:B38"/>
    <mergeCell ref="A41:C41"/>
    <mergeCell ref="A42:D42"/>
    <mergeCell ref="A43:E43"/>
    <mergeCell ref="A44:B44"/>
    <mergeCell ref="A47:C47"/>
    <mergeCell ref="A48:D48"/>
    <mergeCell ref="A49:E49"/>
    <mergeCell ref="A50:C50"/>
    <mergeCell ref="A51:E51"/>
    <mergeCell ref="A52:B52"/>
    <mergeCell ref="A55:C55"/>
    <mergeCell ref="A56:D56"/>
    <mergeCell ref="A57:E57"/>
    <mergeCell ref="A58:B58"/>
    <mergeCell ref="A61:C61"/>
    <mergeCell ref="A62:D62"/>
    <mergeCell ref="A63:E63"/>
    <mergeCell ref="A64:C64"/>
    <mergeCell ref="A65:E65"/>
    <mergeCell ref="A66:B66"/>
    <mergeCell ref="A71:C71"/>
    <mergeCell ref="A72:D72"/>
    <mergeCell ref="A73:E73"/>
    <mergeCell ref="A74:B74"/>
    <mergeCell ref="A79:C79"/>
    <mergeCell ref="A80:D80"/>
    <mergeCell ref="A81:E81"/>
    <mergeCell ref="A82:B82"/>
    <mergeCell ref="A87:C87"/>
    <mergeCell ref="A88:D88"/>
    <mergeCell ref="A89:E89"/>
    <mergeCell ref="A90:C90"/>
    <mergeCell ref="A91:E91"/>
    <mergeCell ref="A92:B92"/>
    <mergeCell ref="C93:C94"/>
    <mergeCell ref="D93:D94"/>
    <mergeCell ref="A96:C96"/>
    <mergeCell ref="A97:D97"/>
    <mergeCell ref="A98:E98"/>
    <mergeCell ref="A99:C99"/>
    <mergeCell ref="A100:E100"/>
    <mergeCell ref="A101:B101"/>
    <mergeCell ref="C102:C103"/>
    <mergeCell ref="D102:D103"/>
    <mergeCell ref="A105:C105"/>
    <mergeCell ref="A106:D106"/>
    <mergeCell ref="A107:E107"/>
    <mergeCell ref="A108:B108"/>
    <mergeCell ref="C109:C110"/>
    <mergeCell ref="D109:D110"/>
    <mergeCell ref="A112:C112"/>
    <mergeCell ref="A113:D113"/>
    <mergeCell ref="A114:E114"/>
    <mergeCell ref="A115:B115"/>
    <mergeCell ref="A118:C118"/>
    <mergeCell ref="A119:D119"/>
    <mergeCell ref="A120:E120"/>
    <mergeCell ref="A121:B121"/>
    <mergeCell ref="A125:C125"/>
    <mergeCell ref="A126:D126"/>
    <mergeCell ref="A127:E127"/>
    <mergeCell ref="A128:C128"/>
    <mergeCell ref="A129:E129"/>
    <mergeCell ref="A130:B130"/>
    <mergeCell ref="A135:C135"/>
    <mergeCell ref="A136:D136"/>
    <mergeCell ref="A137:E137"/>
    <mergeCell ref="A138:B138"/>
    <mergeCell ref="A143:C143"/>
    <mergeCell ref="A144:D144"/>
    <mergeCell ref="A145:E145"/>
    <mergeCell ref="A146:C146"/>
    <mergeCell ref="A147:E147"/>
    <mergeCell ref="A148:B148"/>
    <mergeCell ref="C149:C150"/>
    <mergeCell ref="D149:D150"/>
    <mergeCell ref="C151:C152"/>
    <mergeCell ref="D151:D152"/>
    <mergeCell ref="A154:C154"/>
    <mergeCell ref="A155:D155"/>
  </mergeCells>
  <pageMargins left="0.5" right="0.5" top="0.5" bottom="0.5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